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F1CF3D75-FC0B-4D49-AB4B-0467964EE93A}" xr6:coauthVersionLast="44" xr6:coauthVersionMax="44" xr10:uidLastSave="{00000000-0000-0000-0000-000000000000}"/>
  <bookViews>
    <workbookView xWindow="-109" yWindow="-109" windowWidth="21954" windowHeight="11860" tabRatio="500" activeTab="2" xr2:uid="{00000000-000D-0000-FFFF-FFFF00000000}"/>
  </bookViews>
  <sheets>
    <sheet name="Data" sheetId="1" r:id="rId1"/>
    <sheet name="Charts" sheetId="2" r:id="rId2"/>
    <sheet name="Interactive Charts" sheetId="9" r:id="rId3"/>
    <sheet name="SerbiaOfficialData" sheetId="6" r:id="rId4"/>
    <sheet name="SerbiaCitiesData" sheetId="7" r:id="rId5"/>
    <sheet name="temp, old sheet" sheetId="8" r:id="rId6"/>
  </sheets>
  <definedNames>
    <definedName name="ExternalData_1" localSheetId="4" hidden="1">SerbiaCitiesData!$A$1:$F$5160</definedName>
    <definedName name="ExternalData_1" localSheetId="3" hidden="1">SerbiaOfficialData!$A$1:$G$1105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250" i="1" l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T237" i="9"/>
  <c r="T233" i="9"/>
  <c r="T229" i="9"/>
  <c r="T225" i="9"/>
  <c r="T221" i="9"/>
  <c r="T217" i="9"/>
  <c r="T213" i="9"/>
  <c r="T209" i="9"/>
  <c r="T205" i="9"/>
  <c r="T201" i="9"/>
  <c r="T197" i="9"/>
  <c r="T193" i="9"/>
  <c r="T189" i="9"/>
  <c r="T185" i="9"/>
  <c r="T181" i="9"/>
  <c r="T177" i="9"/>
  <c r="T173" i="9"/>
  <c r="T169" i="9"/>
  <c r="T165" i="9"/>
  <c r="T161" i="9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234" i="9" s="1"/>
  <c r="B195" i="1"/>
  <c r="B233" i="9" s="1"/>
  <c r="B194" i="1"/>
  <c r="B193" i="1"/>
  <c r="B192" i="1"/>
  <c r="B191" i="1"/>
  <c r="B229" i="9" s="1"/>
  <c r="B190" i="1"/>
  <c r="B189" i="1"/>
  <c r="B188" i="1"/>
  <c r="B226" i="9" s="1"/>
  <c r="B187" i="1"/>
  <c r="B225" i="9" s="1"/>
  <c r="B186" i="1"/>
  <c r="B185" i="1"/>
  <c r="B184" i="1"/>
  <c r="B183" i="1"/>
  <c r="B221" i="9" s="1"/>
  <c r="B182" i="1"/>
  <c r="B181" i="1"/>
  <c r="B180" i="1"/>
  <c r="B179" i="1"/>
  <c r="B217" i="9" s="1"/>
  <c r="B178" i="1"/>
  <c r="B177" i="1"/>
  <c r="B176" i="1"/>
  <c r="B214" i="9" s="1"/>
  <c r="B175" i="1"/>
  <c r="B213" i="9" s="1"/>
  <c r="B174" i="1"/>
  <c r="B173" i="1"/>
  <c r="B172" i="1"/>
  <c r="B171" i="1"/>
  <c r="B209" i="9" s="1"/>
  <c r="B170" i="1"/>
  <c r="B169" i="1"/>
  <c r="B168" i="1"/>
  <c r="B167" i="1"/>
  <c r="B205" i="9" s="1"/>
  <c r="B166" i="1"/>
  <c r="B165" i="1"/>
  <c r="B164" i="1"/>
  <c r="B163" i="1"/>
  <c r="B201" i="9" s="1"/>
  <c r="B162" i="1"/>
  <c r="B161" i="1"/>
  <c r="B160" i="1"/>
  <c r="B198" i="9" s="1"/>
  <c r="B159" i="1"/>
  <c r="B197" i="9" s="1"/>
  <c r="B158" i="1"/>
  <c r="B157" i="1"/>
  <c r="B156" i="1"/>
  <c r="B155" i="1"/>
  <c r="B193" i="9" s="1"/>
  <c r="B154" i="1"/>
  <c r="B153" i="1"/>
  <c r="B152" i="1"/>
  <c r="B190" i="9" s="1"/>
  <c r="B151" i="1"/>
  <c r="B189" i="9" s="1"/>
  <c r="B150" i="1"/>
  <c r="B149" i="1"/>
  <c r="B148" i="1"/>
  <c r="B147" i="1"/>
  <c r="B185" i="9" s="1"/>
  <c r="B146" i="1"/>
  <c r="B145" i="1"/>
  <c r="B144" i="1"/>
  <c r="B182" i="9" s="1"/>
  <c r="B143" i="1"/>
  <c r="B181" i="9" s="1"/>
  <c r="B142" i="1"/>
  <c r="B141" i="1"/>
  <c r="B140" i="1"/>
  <c r="B139" i="1"/>
  <c r="B177" i="9" s="1"/>
  <c r="B138" i="1"/>
  <c r="B137" i="1"/>
  <c r="B136" i="1"/>
  <c r="B135" i="1"/>
  <c r="B173" i="9" s="1"/>
  <c r="B134" i="1"/>
  <c r="B133" i="1"/>
  <c r="B132" i="1"/>
  <c r="B170" i="9" s="1"/>
  <c r="B131" i="1"/>
  <c r="B169" i="9" s="1"/>
  <c r="B130" i="1"/>
  <c r="B129" i="1"/>
  <c r="B128" i="1"/>
  <c r="B127" i="1"/>
  <c r="B165" i="9" s="1"/>
  <c r="B126" i="1"/>
  <c r="B125" i="1"/>
  <c r="B124" i="1"/>
  <c r="B162" i="9" s="1"/>
  <c r="B123" i="1"/>
  <c r="B161" i="9" s="1"/>
  <c r="B122" i="1"/>
  <c r="B121" i="1"/>
  <c r="S240" i="9"/>
  <c r="S239" i="9"/>
  <c r="S238" i="9"/>
  <c r="S237" i="9"/>
  <c r="S236" i="9"/>
  <c r="S235" i="9"/>
  <c r="S234" i="9"/>
  <c r="S233" i="9"/>
  <c r="S232" i="9"/>
  <c r="S231" i="9"/>
  <c r="S230" i="9"/>
  <c r="S229" i="9"/>
  <c r="S228" i="9"/>
  <c r="S227" i="9"/>
  <c r="S226" i="9"/>
  <c r="S225" i="9"/>
  <c r="S224" i="9"/>
  <c r="S223" i="9"/>
  <c r="S222" i="9"/>
  <c r="S221" i="9"/>
  <c r="S220" i="9"/>
  <c r="S219" i="9"/>
  <c r="S218" i="9"/>
  <c r="S217" i="9"/>
  <c r="S216" i="9"/>
  <c r="S215" i="9"/>
  <c r="S214" i="9"/>
  <c r="S213" i="9"/>
  <c r="S212" i="9"/>
  <c r="S211" i="9"/>
  <c r="S210" i="9"/>
  <c r="S209" i="9"/>
  <c r="S208" i="9"/>
  <c r="S207" i="9"/>
  <c r="S206" i="9"/>
  <c r="S205" i="9"/>
  <c r="S204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50" i="9"/>
  <c r="S49" i="9"/>
  <c r="S48" i="9"/>
  <c r="S47" i="9"/>
  <c r="S46" i="9"/>
  <c r="S45" i="9"/>
  <c r="S44" i="9"/>
  <c r="S43" i="9"/>
  <c r="S42" i="9"/>
  <c r="S41" i="9"/>
  <c r="S40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R194" i="9"/>
  <c r="R193" i="9"/>
  <c r="R192" i="9"/>
  <c r="R191" i="9"/>
  <c r="R190" i="9"/>
  <c r="R189" i="9"/>
  <c r="R188" i="9"/>
  <c r="R187" i="9"/>
  <c r="R186" i="9"/>
  <c r="R185" i="9"/>
  <c r="R184" i="9"/>
  <c r="R183" i="9"/>
  <c r="R182" i="9"/>
  <c r="R181" i="9"/>
  <c r="R180" i="9"/>
  <c r="R179" i="9"/>
  <c r="R178" i="9"/>
  <c r="R177" i="9"/>
  <c r="R176" i="9"/>
  <c r="R175" i="9"/>
  <c r="R174" i="9"/>
  <c r="R173" i="9"/>
  <c r="R172" i="9"/>
  <c r="R171" i="9"/>
  <c r="R170" i="9"/>
  <c r="R169" i="9"/>
  <c r="R168" i="9"/>
  <c r="R167" i="9"/>
  <c r="R166" i="9"/>
  <c r="R165" i="9"/>
  <c r="R164" i="9"/>
  <c r="R163" i="9"/>
  <c r="R162" i="9"/>
  <c r="R161" i="9"/>
  <c r="R160" i="9"/>
  <c r="R159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50" i="9"/>
  <c r="O49" i="9"/>
  <c r="O48" i="9"/>
  <c r="O47" i="9"/>
  <c r="O46" i="9"/>
  <c r="O45" i="9"/>
  <c r="O44" i="9"/>
  <c r="O43" i="9"/>
  <c r="O42" i="9"/>
  <c r="O41" i="9"/>
  <c r="O40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50" i="9"/>
  <c r="L49" i="9"/>
  <c r="L48" i="9"/>
  <c r="L47" i="9"/>
  <c r="L46" i="9"/>
  <c r="L45" i="9"/>
  <c r="L44" i="9"/>
  <c r="L43" i="9"/>
  <c r="L42" i="9"/>
  <c r="L41" i="9"/>
  <c r="L40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50" i="9"/>
  <c r="F49" i="9"/>
  <c r="F48" i="9"/>
  <c r="F47" i="9"/>
  <c r="F46" i="9"/>
  <c r="F45" i="9"/>
  <c r="F44" i="9"/>
  <c r="F43" i="9"/>
  <c r="F42" i="9"/>
  <c r="F41" i="9"/>
  <c r="F40" i="9"/>
  <c r="B26" i="9"/>
  <c r="B25" i="9"/>
  <c r="B238" i="9"/>
  <c r="B237" i="9"/>
  <c r="B231" i="9"/>
  <c r="B230" i="9"/>
  <c r="B228" i="9"/>
  <c r="B223" i="9"/>
  <c r="B222" i="9"/>
  <c r="B218" i="9"/>
  <c r="B215" i="9"/>
  <c r="B210" i="9"/>
  <c r="B208" i="9"/>
  <c r="B207" i="9"/>
  <c r="B206" i="9"/>
  <c r="B202" i="9"/>
  <c r="B199" i="9"/>
  <c r="B194" i="9"/>
  <c r="B191" i="9"/>
  <c r="B188" i="9"/>
  <c r="B186" i="9"/>
  <c r="B179" i="9"/>
  <c r="B178" i="9"/>
  <c r="B174" i="9"/>
  <c r="B171" i="9"/>
  <c r="B166" i="9"/>
  <c r="B164" i="9"/>
  <c r="B163" i="9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D240" i="9" s="1"/>
  <c r="E201" i="1"/>
  <c r="D239" i="9" s="1"/>
  <c r="E200" i="1"/>
  <c r="E199" i="1"/>
  <c r="D237" i="9" s="1"/>
  <c r="E198" i="1"/>
  <c r="D236" i="9" s="1"/>
  <c r="E197" i="1"/>
  <c r="D235" i="9" s="1"/>
  <c r="E196" i="1"/>
  <c r="E195" i="1"/>
  <c r="D233" i="9" s="1"/>
  <c r="E194" i="1"/>
  <c r="D232" i="9" s="1"/>
  <c r="E193" i="1"/>
  <c r="D231" i="9" s="1"/>
  <c r="E192" i="1"/>
  <c r="E191" i="1"/>
  <c r="D229" i="9" s="1"/>
  <c r="E190" i="1"/>
  <c r="D228" i="9" s="1"/>
  <c r="E189" i="1"/>
  <c r="D227" i="9" s="1"/>
  <c r="E188" i="1"/>
  <c r="D226" i="9" s="1"/>
  <c r="E187" i="1"/>
  <c r="D225" i="9" s="1"/>
  <c r="E186" i="1"/>
  <c r="D224" i="9" s="1"/>
  <c r="E185" i="1"/>
  <c r="D223" i="9" s="1"/>
  <c r="E184" i="1"/>
  <c r="E183" i="1"/>
  <c r="D221" i="9" s="1"/>
  <c r="E182" i="1"/>
  <c r="E181" i="1"/>
  <c r="D219" i="9" s="1"/>
  <c r="E180" i="1"/>
  <c r="E179" i="1"/>
  <c r="D217" i="9" s="1"/>
  <c r="E178" i="1"/>
  <c r="D216" i="9" s="1"/>
  <c r="E177" i="1"/>
  <c r="D215" i="9" s="1"/>
  <c r="E176" i="1"/>
  <c r="D214" i="9" s="1"/>
  <c r="E175" i="1"/>
  <c r="D213" i="9" s="1"/>
  <c r="E174" i="1"/>
  <c r="D212" i="9" s="1"/>
  <c r="E173" i="1"/>
  <c r="D211" i="9" s="1"/>
  <c r="E172" i="1"/>
  <c r="E171" i="1"/>
  <c r="D209" i="9" s="1"/>
  <c r="E170" i="1"/>
  <c r="D208" i="9" s="1"/>
  <c r="E169" i="1"/>
  <c r="D207" i="9" s="1"/>
  <c r="E168" i="1"/>
  <c r="E167" i="1"/>
  <c r="D205" i="9" s="1"/>
  <c r="E166" i="1"/>
  <c r="D204" i="9" s="1"/>
  <c r="E165" i="1"/>
  <c r="D203" i="9" s="1"/>
  <c r="E164" i="1"/>
  <c r="E163" i="1"/>
  <c r="D201" i="9" s="1"/>
  <c r="E162" i="1"/>
  <c r="D200" i="9" s="1"/>
  <c r="E161" i="1"/>
  <c r="D199" i="9" s="1"/>
  <c r="E160" i="1"/>
  <c r="D198" i="9" s="1"/>
  <c r="E159" i="1"/>
  <c r="D197" i="9" s="1"/>
  <c r="E158" i="1"/>
  <c r="D196" i="9" s="1"/>
  <c r="E157" i="1"/>
  <c r="D195" i="9" s="1"/>
  <c r="E156" i="1"/>
  <c r="E155" i="1"/>
  <c r="D193" i="9" s="1"/>
  <c r="E154" i="1"/>
  <c r="D192" i="9" s="1"/>
  <c r="E153" i="1"/>
  <c r="D191" i="9" s="1"/>
  <c r="E152" i="1"/>
  <c r="E151" i="1"/>
  <c r="D189" i="9" s="1"/>
  <c r="E150" i="1"/>
  <c r="D188" i="9" s="1"/>
  <c r="E149" i="1"/>
  <c r="D187" i="9" s="1"/>
  <c r="E148" i="1"/>
  <c r="E147" i="1"/>
  <c r="D185" i="9" s="1"/>
  <c r="E146" i="1"/>
  <c r="D184" i="9" s="1"/>
  <c r="E145" i="1"/>
  <c r="D183" i="9" s="1"/>
  <c r="E144" i="1"/>
  <c r="D182" i="9" s="1"/>
  <c r="E143" i="1"/>
  <c r="D181" i="9" s="1"/>
  <c r="E142" i="1"/>
  <c r="D180" i="9" s="1"/>
  <c r="E141" i="1"/>
  <c r="D179" i="9" s="1"/>
  <c r="E140" i="1"/>
  <c r="E139" i="1"/>
  <c r="D177" i="9" s="1"/>
  <c r="E138" i="1"/>
  <c r="D176" i="9" s="1"/>
  <c r="E137" i="1"/>
  <c r="D175" i="9" s="1"/>
  <c r="E136" i="1"/>
  <c r="E135" i="1"/>
  <c r="D173" i="9" s="1"/>
  <c r="E134" i="1"/>
  <c r="D172" i="9" s="1"/>
  <c r="E133" i="1"/>
  <c r="D171" i="9" s="1"/>
  <c r="E132" i="1"/>
  <c r="E131" i="1"/>
  <c r="D169" i="9" s="1"/>
  <c r="E130" i="1"/>
  <c r="D168" i="9" s="1"/>
  <c r="E129" i="1"/>
  <c r="D167" i="9" s="1"/>
  <c r="E128" i="1"/>
  <c r="D166" i="9" s="1"/>
  <c r="E127" i="1"/>
  <c r="D165" i="9" s="1"/>
  <c r="E126" i="1"/>
  <c r="D164" i="9" s="1"/>
  <c r="E125" i="1"/>
  <c r="D163" i="9" s="1"/>
  <c r="E124" i="1"/>
  <c r="E123" i="1"/>
  <c r="D161" i="9" s="1"/>
  <c r="E122" i="1"/>
  <c r="D160" i="9" s="1"/>
  <c r="E121" i="1"/>
  <c r="D159" i="9" s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AG240" i="9"/>
  <c r="AG239" i="9"/>
  <c r="AG238" i="9"/>
  <c r="AG237" i="9"/>
  <c r="AG236" i="9"/>
  <c r="AG235" i="9"/>
  <c r="AG234" i="9"/>
  <c r="AG233" i="9"/>
  <c r="AG232" i="9"/>
  <c r="AG231" i="9"/>
  <c r="AG230" i="9"/>
  <c r="AG229" i="9"/>
  <c r="AG228" i="9"/>
  <c r="AG227" i="9"/>
  <c r="AG226" i="9"/>
  <c r="AG225" i="9"/>
  <c r="AG224" i="9"/>
  <c r="AG223" i="9"/>
  <c r="AG222" i="9"/>
  <c r="AG221" i="9"/>
  <c r="AG220" i="9"/>
  <c r="AG219" i="9"/>
  <c r="AG218" i="9"/>
  <c r="AG217" i="9"/>
  <c r="AG216" i="9"/>
  <c r="AG215" i="9"/>
  <c r="AG214" i="9"/>
  <c r="AG213" i="9"/>
  <c r="AG212" i="9"/>
  <c r="AG211" i="9"/>
  <c r="AG210" i="9"/>
  <c r="AG209" i="9"/>
  <c r="AG208" i="9"/>
  <c r="AG207" i="9"/>
  <c r="AG206" i="9"/>
  <c r="AG205" i="9"/>
  <c r="AG204" i="9"/>
  <c r="AG203" i="9"/>
  <c r="AG202" i="9"/>
  <c r="AG201" i="9"/>
  <c r="AG200" i="9"/>
  <c r="AG199" i="9"/>
  <c r="AG198" i="9"/>
  <c r="AG197" i="9"/>
  <c r="AG196" i="9"/>
  <c r="AG195" i="9"/>
  <c r="AG194" i="9"/>
  <c r="AG193" i="9"/>
  <c r="AG192" i="9"/>
  <c r="AG191" i="9"/>
  <c r="AG190" i="9"/>
  <c r="AG189" i="9"/>
  <c r="AG188" i="9"/>
  <c r="AG187" i="9"/>
  <c r="AG186" i="9"/>
  <c r="AG185" i="9"/>
  <c r="AG184" i="9"/>
  <c r="AG183" i="9"/>
  <c r="AG182" i="9"/>
  <c r="AG181" i="9"/>
  <c r="AG180" i="9"/>
  <c r="AG179" i="9"/>
  <c r="AG178" i="9"/>
  <c r="AG177" i="9"/>
  <c r="AG176" i="9"/>
  <c r="AG175" i="9"/>
  <c r="AG174" i="9"/>
  <c r="AG173" i="9"/>
  <c r="AG172" i="9"/>
  <c r="AG171" i="9"/>
  <c r="AG170" i="9"/>
  <c r="AG169" i="9"/>
  <c r="AG168" i="9"/>
  <c r="AG167" i="9"/>
  <c r="AG166" i="9"/>
  <c r="AG165" i="9"/>
  <c r="AG164" i="9"/>
  <c r="AG163" i="9"/>
  <c r="AG162" i="9"/>
  <c r="AG161" i="9"/>
  <c r="AG160" i="9"/>
  <c r="AG159" i="9"/>
  <c r="AG158" i="9"/>
  <c r="AG157" i="9"/>
  <c r="AG156" i="9"/>
  <c r="AG155" i="9"/>
  <c r="AG154" i="9"/>
  <c r="AG153" i="9"/>
  <c r="AG152" i="9"/>
  <c r="AG151" i="9"/>
  <c r="AG150" i="9"/>
  <c r="AG149" i="9"/>
  <c r="AG148" i="9"/>
  <c r="AG147" i="9"/>
  <c r="AG146" i="9"/>
  <c r="AG145" i="9"/>
  <c r="AG144" i="9"/>
  <c r="AG143" i="9"/>
  <c r="AG142" i="9"/>
  <c r="AG141" i="9"/>
  <c r="AG140" i="9"/>
  <c r="AG139" i="9"/>
  <c r="AG138" i="9"/>
  <c r="AG137" i="9"/>
  <c r="AG136" i="9"/>
  <c r="AG135" i="9"/>
  <c r="AG134" i="9"/>
  <c r="AG133" i="9"/>
  <c r="AG132" i="9"/>
  <c r="AG131" i="9"/>
  <c r="AG130" i="9"/>
  <c r="AG129" i="9"/>
  <c r="AG128" i="9"/>
  <c r="AG127" i="9"/>
  <c r="AG126" i="9"/>
  <c r="AG125" i="9"/>
  <c r="AG124" i="9"/>
  <c r="AG123" i="9"/>
  <c r="AG122" i="9"/>
  <c r="AG121" i="9"/>
  <c r="AG120" i="9"/>
  <c r="AG119" i="9"/>
  <c r="AG118" i="9"/>
  <c r="AG117" i="9"/>
  <c r="AG116" i="9"/>
  <c r="AG115" i="9"/>
  <c r="AG114" i="9"/>
  <c r="AG113" i="9"/>
  <c r="AG112" i="9"/>
  <c r="AG111" i="9"/>
  <c r="AG110" i="9"/>
  <c r="AG109" i="9"/>
  <c r="AG108" i="9"/>
  <c r="AG107" i="9"/>
  <c r="AG106" i="9"/>
  <c r="AG105" i="9"/>
  <c r="AO121" i="1"/>
  <c r="AO122" i="1" s="1"/>
  <c r="AM250" i="1"/>
  <c r="AL250" i="1"/>
  <c r="AK250" i="1"/>
  <c r="AJ250" i="1"/>
  <c r="AI250" i="1"/>
  <c r="AH250" i="1"/>
  <c r="AF250" i="1"/>
  <c r="AE250" i="1"/>
  <c r="AD250" i="1"/>
  <c r="AC250" i="1"/>
  <c r="AB250" i="1"/>
  <c r="AA250" i="1"/>
  <c r="Y250" i="1"/>
  <c r="X250" i="1"/>
  <c r="W250" i="1"/>
  <c r="V250" i="1"/>
  <c r="T250" i="1"/>
  <c r="S250" i="1"/>
  <c r="R250" i="1"/>
  <c r="M250" i="1"/>
  <c r="L250" i="1"/>
  <c r="K250" i="1"/>
  <c r="J250" i="1"/>
  <c r="I250" i="1"/>
  <c r="H250" i="1"/>
  <c r="G250" i="1"/>
  <c r="F250" i="1"/>
  <c r="AM249" i="1"/>
  <c r="AL249" i="1"/>
  <c r="AK249" i="1"/>
  <c r="AJ249" i="1"/>
  <c r="AI249" i="1"/>
  <c r="AH249" i="1"/>
  <c r="AF249" i="1"/>
  <c r="AE249" i="1"/>
  <c r="AD249" i="1"/>
  <c r="AC249" i="1"/>
  <c r="AB249" i="1"/>
  <c r="AA249" i="1"/>
  <c r="Y249" i="1"/>
  <c r="X249" i="1"/>
  <c r="W249" i="1"/>
  <c r="V249" i="1"/>
  <c r="T249" i="1"/>
  <c r="S249" i="1"/>
  <c r="R249" i="1"/>
  <c r="M249" i="1"/>
  <c r="L249" i="1"/>
  <c r="K249" i="1"/>
  <c r="J249" i="1"/>
  <c r="I249" i="1"/>
  <c r="H249" i="1"/>
  <c r="G249" i="1"/>
  <c r="F249" i="1"/>
  <c r="AM248" i="1"/>
  <c r="AL248" i="1"/>
  <c r="AK248" i="1"/>
  <c r="AJ248" i="1"/>
  <c r="AI248" i="1"/>
  <c r="AH248" i="1"/>
  <c r="AF248" i="1"/>
  <c r="AE248" i="1"/>
  <c r="AD248" i="1"/>
  <c r="AC248" i="1"/>
  <c r="AB248" i="1"/>
  <c r="AA248" i="1"/>
  <c r="Y248" i="1"/>
  <c r="X248" i="1"/>
  <c r="W248" i="1"/>
  <c r="V248" i="1"/>
  <c r="T248" i="1"/>
  <c r="S248" i="1"/>
  <c r="R248" i="1"/>
  <c r="M248" i="1"/>
  <c r="L248" i="1"/>
  <c r="K248" i="1"/>
  <c r="J248" i="1"/>
  <c r="I248" i="1"/>
  <c r="H248" i="1"/>
  <c r="G248" i="1"/>
  <c r="F248" i="1"/>
  <c r="AM247" i="1"/>
  <c r="AL247" i="1"/>
  <c r="AK247" i="1"/>
  <c r="AJ247" i="1"/>
  <c r="AI247" i="1"/>
  <c r="AH247" i="1"/>
  <c r="AF247" i="1"/>
  <c r="AE247" i="1"/>
  <c r="AD247" i="1"/>
  <c r="AC247" i="1"/>
  <c r="AB247" i="1"/>
  <c r="AA247" i="1"/>
  <c r="Y247" i="1"/>
  <c r="X247" i="1"/>
  <c r="W247" i="1"/>
  <c r="V247" i="1"/>
  <c r="T247" i="1"/>
  <c r="S247" i="1"/>
  <c r="R247" i="1"/>
  <c r="M247" i="1"/>
  <c r="L247" i="1"/>
  <c r="K247" i="1"/>
  <c r="J247" i="1"/>
  <c r="I247" i="1"/>
  <c r="H247" i="1"/>
  <c r="G247" i="1"/>
  <c r="F247" i="1"/>
  <c r="AM246" i="1"/>
  <c r="AL246" i="1"/>
  <c r="AK246" i="1"/>
  <c r="AJ246" i="1"/>
  <c r="AI246" i="1"/>
  <c r="AH246" i="1"/>
  <c r="AF246" i="1"/>
  <c r="AE246" i="1"/>
  <c r="AD246" i="1"/>
  <c r="AC246" i="1"/>
  <c r="AB246" i="1"/>
  <c r="AA246" i="1"/>
  <c r="Y246" i="1"/>
  <c r="X246" i="1"/>
  <c r="W246" i="1"/>
  <c r="V246" i="1"/>
  <c r="T246" i="1"/>
  <c r="S246" i="1"/>
  <c r="R246" i="1"/>
  <c r="M246" i="1"/>
  <c r="L246" i="1"/>
  <c r="K246" i="1"/>
  <c r="J246" i="1"/>
  <c r="I246" i="1"/>
  <c r="H246" i="1"/>
  <c r="G246" i="1"/>
  <c r="F246" i="1"/>
  <c r="AM245" i="1"/>
  <c r="AL245" i="1"/>
  <c r="AK245" i="1"/>
  <c r="AJ245" i="1"/>
  <c r="AI245" i="1"/>
  <c r="AH245" i="1"/>
  <c r="AF245" i="1"/>
  <c r="AE245" i="1"/>
  <c r="AD245" i="1"/>
  <c r="AC245" i="1"/>
  <c r="AB245" i="1"/>
  <c r="AA245" i="1"/>
  <c r="Y245" i="1"/>
  <c r="X245" i="1"/>
  <c r="W245" i="1"/>
  <c r="V245" i="1"/>
  <c r="T245" i="1"/>
  <c r="S245" i="1"/>
  <c r="R245" i="1"/>
  <c r="M245" i="1"/>
  <c r="L245" i="1"/>
  <c r="K245" i="1"/>
  <c r="J245" i="1"/>
  <c r="I245" i="1"/>
  <c r="H245" i="1"/>
  <c r="G245" i="1"/>
  <c r="F245" i="1"/>
  <c r="AM244" i="1"/>
  <c r="AL244" i="1"/>
  <c r="AK244" i="1"/>
  <c r="AJ244" i="1"/>
  <c r="AI244" i="1"/>
  <c r="AH244" i="1"/>
  <c r="AF244" i="1"/>
  <c r="AE244" i="1"/>
  <c r="AD244" i="1"/>
  <c r="AC244" i="1"/>
  <c r="AB244" i="1"/>
  <c r="AA244" i="1"/>
  <c r="Y244" i="1"/>
  <c r="X244" i="1"/>
  <c r="W244" i="1"/>
  <c r="V244" i="1"/>
  <c r="T244" i="1"/>
  <c r="S244" i="1"/>
  <c r="R244" i="1"/>
  <c r="M244" i="1"/>
  <c r="L244" i="1"/>
  <c r="K244" i="1"/>
  <c r="J244" i="1"/>
  <c r="I244" i="1"/>
  <c r="H244" i="1"/>
  <c r="G244" i="1"/>
  <c r="F244" i="1"/>
  <c r="AM243" i="1"/>
  <c r="AL243" i="1"/>
  <c r="AK243" i="1"/>
  <c r="AJ243" i="1"/>
  <c r="AI243" i="1"/>
  <c r="AH243" i="1"/>
  <c r="AF243" i="1"/>
  <c r="AE243" i="1"/>
  <c r="AD243" i="1"/>
  <c r="AC243" i="1"/>
  <c r="AB243" i="1"/>
  <c r="AA243" i="1"/>
  <c r="Y243" i="1"/>
  <c r="X243" i="1"/>
  <c r="W243" i="1"/>
  <c r="V243" i="1"/>
  <c r="T243" i="1"/>
  <c r="S243" i="1"/>
  <c r="R243" i="1"/>
  <c r="M243" i="1"/>
  <c r="L243" i="1"/>
  <c r="K243" i="1"/>
  <c r="J243" i="1"/>
  <c r="I243" i="1"/>
  <c r="H243" i="1"/>
  <c r="G243" i="1"/>
  <c r="F243" i="1"/>
  <c r="AM242" i="1"/>
  <c r="AL242" i="1"/>
  <c r="AK242" i="1"/>
  <c r="AJ242" i="1"/>
  <c r="AI242" i="1"/>
  <c r="AH242" i="1"/>
  <c r="AF242" i="1"/>
  <c r="AE242" i="1"/>
  <c r="AD242" i="1"/>
  <c r="AC242" i="1"/>
  <c r="AB242" i="1"/>
  <c r="AA242" i="1"/>
  <c r="Y242" i="1"/>
  <c r="X242" i="1"/>
  <c r="W242" i="1"/>
  <c r="V242" i="1"/>
  <c r="T242" i="1"/>
  <c r="S242" i="1"/>
  <c r="R242" i="1"/>
  <c r="M242" i="1"/>
  <c r="L242" i="1"/>
  <c r="K242" i="1"/>
  <c r="J242" i="1"/>
  <c r="I242" i="1"/>
  <c r="H242" i="1"/>
  <c r="G242" i="1"/>
  <c r="F242" i="1"/>
  <c r="AM241" i="1"/>
  <c r="AL241" i="1"/>
  <c r="AK241" i="1"/>
  <c r="AJ241" i="1"/>
  <c r="AI241" i="1"/>
  <c r="AH241" i="1"/>
  <c r="AF241" i="1"/>
  <c r="AE241" i="1"/>
  <c r="AD241" i="1"/>
  <c r="AC241" i="1"/>
  <c r="AB241" i="1"/>
  <c r="AA241" i="1"/>
  <c r="Y241" i="1"/>
  <c r="X241" i="1"/>
  <c r="W241" i="1"/>
  <c r="V241" i="1"/>
  <c r="T241" i="1"/>
  <c r="S241" i="1"/>
  <c r="R241" i="1"/>
  <c r="M241" i="1"/>
  <c r="L241" i="1"/>
  <c r="K241" i="1"/>
  <c r="J241" i="1"/>
  <c r="I241" i="1"/>
  <c r="H241" i="1"/>
  <c r="G241" i="1"/>
  <c r="F241" i="1"/>
  <c r="AM240" i="1"/>
  <c r="AL240" i="1"/>
  <c r="AK240" i="1"/>
  <c r="AJ240" i="1"/>
  <c r="AI240" i="1"/>
  <c r="AH240" i="1"/>
  <c r="AF240" i="1"/>
  <c r="AE240" i="1"/>
  <c r="AD240" i="1"/>
  <c r="AC240" i="1"/>
  <c r="AB240" i="1"/>
  <c r="AA240" i="1"/>
  <c r="Y240" i="1"/>
  <c r="X240" i="1"/>
  <c r="W240" i="1"/>
  <c r="V240" i="1"/>
  <c r="T240" i="1"/>
  <c r="S240" i="1"/>
  <c r="R240" i="1"/>
  <c r="M240" i="1"/>
  <c r="L240" i="1"/>
  <c r="K240" i="1"/>
  <c r="J240" i="1"/>
  <c r="I240" i="1"/>
  <c r="H240" i="1"/>
  <c r="G240" i="1"/>
  <c r="F240" i="1"/>
  <c r="AM239" i="1"/>
  <c r="AL239" i="1"/>
  <c r="AK239" i="1"/>
  <c r="AJ239" i="1"/>
  <c r="AI239" i="1"/>
  <c r="AH239" i="1"/>
  <c r="AF239" i="1"/>
  <c r="AE239" i="1"/>
  <c r="AD239" i="1"/>
  <c r="AC239" i="1"/>
  <c r="AB239" i="1"/>
  <c r="AA239" i="1"/>
  <c r="Y239" i="1"/>
  <c r="X239" i="1"/>
  <c r="W239" i="1"/>
  <c r="V239" i="1"/>
  <c r="T239" i="1"/>
  <c r="S239" i="1"/>
  <c r="R239" i="1"/>
  <c r="M239" i="1"/>
  <c r="L239" i="1"/>
  <c r="K239" i="1"/>
  <c r="J239" i="1"/>
  <c r="I239" i="1"/>
  <c r="H239" i="1"/>
  <c r="G239" i="1"/>
  <c r="F239" i="1"/>
  <c r="AM238" i="1"/>
  <c r="AL238" i="1"/>
  <c r="AK238" i="1"/>
  <c r="AJ238" i="1"/>
  <c r="AI238" i="1"/>
  <c r="AH238" i="1"/>
  <c r="AF238" i="1"/>
  <c r="AE238" i="1"/>
  <c r="AD238" i="1"/>
  <c r="AC238" i="1"/>
  <c r="AB238" i="1"/>
  <c r="AA238" i="1"/>
  <c r="Y238" i="1"/>
  <c r="X238" i="1"/>
  <c r="W238" i="1"/>
  <c r="V238" i="1"/>
  <c r="T238" i="1"/>
  <c r="S238" i="1"/>
  <c r="R238" i="1"/>
  <c r="M238" i="1"/>
  <c r="L238" i="1"/>
  <c r="K238" i="1"/>
  <c r="J238" i="1"/>
  <c r="I238" i="1"/>
  <c r="H238" i="1"/>
  <c r="G238" i="1"/>
  <c r="F238" i="1"/>
  <c r="AM237" i="1"/>
  <c r="AL237" i="1"/>
  <c r="AK237" i="1"/>
  <c r="AJ237" i="1"/>
  <c r="AI237" i="1"/>
  <c r="AH237" i="1"/>
  <c r="AF237" i="1"/>
  <c r="AE237" i="1"/>
  <c r="AD237" i="1"/>
  <c r="AC237" i="1"/>
  <c r="AB237" i="1"/>
  <c r="AA237" i="1"/>
  <c r="Y237" i="1"/>
  <c r="X237" i="1"/>
  <c r="W237" i="1"/>
  <c r="V237" i="1"/>
  <c r="T237" i="1"/>
  <c r="S237" i="1"/>
  <c r="R237" i="1"/>
  <c r="M237" i="1"/>
  <c r="L237" i="1"/>
  <c r="K237" i="1"/>
  <c r="J237" i="1"/>
  <c r="I237" i="1"/>
  <c r="H237" i="1"/>
  <c r="G237" i="1"/>
  <c r="F237" i="1"/>
  <c r="AM236" i="1"/>
  <c r="AL236" i="1"/>
  <c r="AK236" i="1"/>
  <c r="AJ236" i="1"/>
  <c r="AI236" i="1"/>
  <c r="AH236" i="1"/>
  <c r="AF236" i="1"/>
  <c r="AE236" i="1"/>
  <c r="AD236" i="1"/>
  <c r="AC236" i="1"/>
  <c r="AB236" i="1"/>
  <c r="AA236" i="1"/>
  <c r="Y236" i="1"/>
  <c r="X236" i="1"/>
  <c r="W236" i="1"/>
  <c r="V236" i="1"/>
  <c r="T236" i="1"/>
  <c r="S236" i="1"/>
  <c r="R236" i="1"/>
  <c r="M236" i="1"/>
  <c r="L236" i="1"/>
  <c r="K236" i="1"/>
  <c r="J236" i="1"/>
  <c r="I236" i="1"/>
  <c r="H236" i="1"/>
  <c r="G236" i="1"/>
  <c r="F236" i="1"/>
  <c r="AM235" i="1"/>
  <c r="AL235" i="1"/>
  <c r="AK235" i="1"/>
  <c r="AJ235" i="1"/>
  <c r="AI235" i="1"/>
  <c r="AH235" i="1"/>
  <c r="AF235" i="1"/>
  <c r="AE235" i="1"/>
  <c r="AD235" i="1"/>
  <c r="AC235" i="1"/>
  <c r="AB235" i="1"/>
  <c r="AA235" i="1"/>
  <c r="Y235" i="1"/>
  <c r="X235" i="1"/>
  <c r="W235" i="1"/>
  <c r="V235" i="1"/>
  <c r="T235" i="1"/>
  <c r="S235" i="1"/>
  <c r="R235" i="1"/>
  <c r="M235" i="1"/>
  <c r="L235" i="1"/>
  <c r="K235" i="1"/>
  <c r="J235" i="1"/>
  <c r="I235" i="1"/>
  <c r="H235" i="1"/>
  <c r="G235" i="1"/>
  <c r="F235" i="1"/>
  <c r="AM234" i="1"/>
  <c r="AL234" i="1"/>
  <c r="AK234" i="1"/>
  <c r="AJ234" i="1"/>
  <c r="AI234" i="1"/>
  <c r="AH234" i="1"/>
  <c r="AF234" i="1"/>
  <c r="AE234" i="1"/>
  <c r="AD234" i="1"/>
  <c r="AC234" i="1"/>
  <c r="AB234" i="1"/>
  <c r="AA234" i="1"/>
  <c r="Y234" i="1"/>
  <c r="X234" i="1"/>
  <c r="W234" i="1"/>
  <c r="V234" i="1"/>
  <c r="T234" i="1"/>
  <c r="S234" i="1"/>
  <c r="R234" i="1"/>
  <c r="M234" i="1"/>
  <c r="L234" i="1"/>
  <c r="K234" i="1"/>
  <c r="J234" i="1"/>
  <c r="I234" i="1"/>
  <c r="H234" i="1"/>
  <c r="G234" i="1"/>
  <c r="F234" i="1"/>
  <c r="AM233" i="1"/>
  <c r="AL233" i="1"/>
  <c r="AK233" i="1"/>
  <c r="AJ233" i="1"/>
  <c r="AI233" i="1"/>
  <c r="AH233" i="1"/>
  <c r="AF233" i="1"/>
  <c r="AE233" i="1"/>
  <c r="AD233" i="1"/>
  <c r="AC233" i="1"/>
  <c r="AB233" i="1"/>
  <c r="AA233" i="1"/>
  <c r="Y233" i="1"/>
  <c r="X233" i="1"/>
  <c r="W233" i="1"/>
  <c r="V233" i="1"/>
  <c r="T233" i="1"/>
  <c r="S233" i="1"/>
  <c r="R233" i="1"/>
  <c r="M233" i="1"/>
  <c r="L233" i="1"/>
  <c r="K233" i="1"/>
  <c r="J233" i="1"/>
  <c r="I233" i="1"/>
  <c r="H233" i="1"/>
  <c r="G233" i="1"/>
  <c r="F233" i="1"/>
  <c r="AM232" i="1"/>
  <c r="AL232" i="1"/>
  <c r="AK232" i="1"/>
  <c r="AJ232" i="1"/>
  <c r="AI232" i="1"/>
  <c r="AH232" i="1"/>
  <c r="AF232" i="1"/>
  <c r="AE232" i="1"/>
  <c r="AD232" i="1"/>
  <c r="AC232" i="1"/>
  <c r="AB232" i="1"/>
  <c r="AA232" i="1"/>
  <c r="Y232" i="1"/>
  <c r="X232" i="1"/>
  <c r="W232" i="1"/>
  <c r="V232" i="1"/>
  <c r="T232" i="1"/>
  <c r="S232" i="1"/>
  <c r="R232" i="1"/>
  <c r="M232" i="1"/>
  <c r="L232" i="1"/>
  <c r="K232" i="1"/>
  <c r="J232" i="1"/>
  <c r="I232" i="1"/>
  <c r="H232" i="1"/>
  <c r="G232" i="1"/>
  <c r="F232" i="1"/>
  <c r="AM231" i="1"/>
  <c r="AL231" i="1"/>
  <c r="AK231" i="1"/>
  <c r="AJ231" i="1"/>
  <c r="AI231" i="1"/>
  <c r="AH231" i="1"/>
  <c r="AF231" i="1"/>
  <c r="AE231" i="1"/>
  <c r="AD231" i="1"/>
  <c r="AC231" i="1"/>
  <c r="AB231" i="1"/>
  <c r="AA231" i="1"/>
  <c r="Y231" i="1"/>
  <c r="X231" i="1"/>
  <c r="W231" i="1"/>
  <c r="V231" i="1"/>
  <c r="T231" i="1"/>
  <c r="S231" i="1"/>
  <c r="R231" i="1"/>
  <c r="M231" i="1"/>
  <c r="L231" i="1"/>
  <c r="K231" i="1"/>
  <c r="J231" i="1"/>
  <c r="I231" i="1"/>
  <c r="H231" i="1"/>
  <c r="G231" i="1"/>
  <c r="F231" i="1"/>
  <c r="AM230" i="1"/>
  <c r="AL230" i="1"/>
  <c r="AK230" i="1"/>
  <c r="AJ230" i="1"/>
  <c r="AI230" i="1"/>
  <c r="AH230" i="1"/>
  <c r="AF230" i="1"/>
  <c r="AE230" i="1"/>
  <c r="AD230" i="1"/>
  <c r="AC230" i="1"/>
  <c r="AB230" i="1"/>
  <c r="AA230" i="1"/>
  <c r="Y230" i="1"/>
  <c r="X230" i="1"/>
  <c r="W230" i="1"/>
  <c r="V230" i="1"/>
  <c r="T230" i="1"/>
  <c r="S230" i="1"/>
  <c r="R230" i="1"/>
  <c r="M230" i="1"/>
  <c r="L230" i="1"/>
  <c r="K230" i="1"/>
  <c r="J230" i="1"/>
  <c r="I230" i="1"/>
  <c r="H230" i="1"/>
  <c r="G230" i="1"/>
  <c r="F230" i="1"/>
  <c r="AM229" i="1"/>
  <c r="AL229" i="1"/>
  <c r="AK229" i="1"/>
  <c r="AJ229" i="1"/>
  <c r="AI229" i="1"/>
  <c r="AH229" i="1"/>
  <c r="AF229" i="1"/>
  <c r="AE229" i="1"/>
  <c r="AD229" i="1"/>
  <c r="AC229" i="1"/>
  <c r="AB229" i="1"/>
  <c r="AA229" i="1"/>
  <c r="Y229" i="1"/>
  <c r="X229" i="1"/>
  <c r="W229" i="1"/>
  <c r="V229" i="1"/>
  <c r="T229" i="1"/>
  <c r="S229" i="1"/>
  <c r="R229" i="1"/>
  <c r="M229" i="1"/>
  <c r="L229" i="1"/>
  <c r="K229" i="1"/>
  <c r="J229" i="1"/>
  <c r="I229" i="1"/>
  <c r="H229" i="1"/>
  <c r="G229" i="1"/>
  <c r="F229" i="1"/>
  <c r="AM228" i="1"/>
  <c r="AL228" i="1"/>
  <c r="AK228" i="1"/>
  <c r="AJ228" i="1"/>
  <c r="AI228" i="1"/>
  <c r="AH228" i="1"/>
  <c r="AF228" i="1"/>
  <c r="AE228" i="1"/>
  <c r="AD228" i="1"/>
  <c r="AC228" i="1"/>
  <c r="AB228" i="1"/>
  <c r="AA228" i="1"/>
  <c r="Y228" i="1"/>
  <c r="X228" i="1"/>
  <c r="W228" i="1"/>
  <c r="V228" i="1"/>
  <c r="T228" i="1"/>
  <c r="S228" i="1"/>
  <c r="R228" i="1"/>
  <c r="M228" i="1"/>
  <c r="L228" i="1"/>
  <c r="K228" i="1"/>
  <c r="J228" i="1"/>
  <c r="I228" i="1"/>
  <c r="H228" i="1"/>
  <c r="G228" i="1"/>
  <c r="F228" i="1"/>
  <c r="AM227" i="1"/>
  <c r="AL227" i="1"/>
  <c r="AK227" i="1"/>
  <c r="AJ227" i="1"/>
  <c r="AI227" i="1"/>
  <c r="AH227" i="1"/>
  <c r="AF227" i="1"/>
  <c r="AE227" i="1"/>
  <c r="AD227" i="1"/>
  <c r="AC227" i="1"/>
  <c r="AB227" i="1"/>
  <c r="AA227" i="1"/>
  <c r="Y227" i="1"/>
  <c r="X227" i="1"/>
  <c r="W227" i="1"/>
  <c r="V227" i="1"/>
  <c r="T227" i="1"/>
  <c r="S227" i="1"/>
  <c r="R227" i="1"/>
  <c r="M227" i="1"/>
  <c r="L227" i="1"/>
  <c r="K227" i="1"/>
  <c r="J227" i="1"/>
  <c r="I227" i="1"/>
  <c r="H227" i="1"/>
  <c r="G227" i="1"/>
  <c r="F227" i="1"/>
  <c r="AM226" i="1"/>
  <c r="AL226" i="1"/>
  <c r="AK226" i="1"/>
  <c r="AJ226" i="1"/>
  <c r="AI226" i="1"/>
  <c r="AH226" i="1"/>
  <c r="AF226" i="1"/>
  <c r="AE226" i="1"/>
  <c r="AD226" i="1"/>
  <c r="AC226" i="1"/>
  <c r="AB226" i="1"/>
  <c r="AA226" i="1"/>
  <c r="Y226" i="1"/>
  <c r="X226" i="1"/>
  <c r="W226" i="1"/>
  <c r="V226" i="1"/>
  <c r="T226" i="1"/>
  <c r="S226" i="1"/>
  <c r="R226" i="1"/>
  <c r="M226" i="1"/>
  <c r="L226" i="1"/>
  <c r="K226" i="1"/>
  <c r="J226" i="1"/>
  <c r="I226" i="1"/>
  <c r="H226" i="1"/>
  <c r="G226" i="1"/>
  <c r="F226" i="1"/>
  <c r="AM225" i="1"/>
  <c r="AL225" i="1"/>
  <c r="AK225" i="1"/>
  <c r="AJ225" i="1"/>
  <c r="AI225" i="1"/>
  <c r="AH225" i="1"/>
  <c r="AF225" i="1"/>
  <c r="AE225" i="1"/>
  <c r="AD225" i="1"/>
  <c r="AC225" i="1"/>
  <c r="AB225" i="1"/>
  <c r="AA225" i="1"/>
  <c r="Y225" i="1"/>
  <c r="X225" i="1"/>
  <c r="W225" i="1"/>
  <c r="V225" i="1"/>
  <c r="T225" i="1"/>
  <c r="S225" i="1"/>
  <c r="R225" i="1"/>
  <c r="M225" i="1"/>
  <c r="L225" i="1"/>
  <c r="K225" i="1"/>
  <c r="J225" i="1"/>
  <c r="I225" i="1"/>
  <c r="H225" i="1"/>
  <c r="G225" i="1"/>
  <c r="F225" i="1"/>
  <c r="AM224" i="1"/>
  <c r="AL224" i="1"/>
  <c r="AK224" i="1"/>
  <c r="AJ224" i="1"/>
  <c r="AI224" i="1"/>
  <c r="AH224" i="1"/>
  <c r="AF224" i="1"/>
  <c r="AE224" i="1"/>
  <c r="AD224" i="1"/>
  <c r="AC224" i="1"/>
  <c r="AB224" i="1"/>
  <c r="AA224" i="1"/>
  <c r="Y224" i="1"/>
  <c r="X224" i="1"/>
  <c r="W224" i="1"/>
  <c r="V224" i="1"/>
  <c r="T224" i="1"/>
  <c r="S224" i="1"/>
  <c r="R224" i="1"/>
  <c r="M224" i="1"/>
  <c r="L224" i="1"/>
  <c r="K224" i="1"/>
  <c r="J224" i="1"/>
  <c r="I224" i="1"/>
  <c r="H224" i="1"/>
  <c r="G224" i="1"/>
  <c r="F224" i="1"/>
  <c r="AM223" i="1"/>
  <c r="AL223" i="1"/>
  <c r="AK223" i="1"/>
  <c r="AJ223" i="1"/>
  <c r="AI223" i="1"/>
  <c r="AH223" i="1"/>
  <c r="AF223" i="1"/>
  <c r="AE223" i="1"/>
  <c r="AD223" i="1"/>
  <c r="AC223" i="1"/>
  <c r="AB223" i="1"/>
  <c r="AA223" i="1"/>
  <c r="Y223" i="1"/>
  <c r="X223" i="1"/>
  <c r="W223" i="1"/>
  <c r="V223" i="1"/>
  <c r="T223" i="1"/>
  <c r="S223" i="1"/>
  <c r="R223" i="1"/>
  <c r="M223" i="1"/>
  <c r="L223" i="1"/>
  <c r="K223" i="1"/>
  <c r="J223" i="1"/>
  <c r="I223" i="1"/>
  <c r="H223" i="1"/>
  <c r="G223" i="1"/>
  <c r="F223" i="1"/>
  <c r="AM222" i="1"/>
  <c r="AL222" i="1"/>
  <c r="AK222" i="1"/>
  <c r="AJ222" i="1"/>
  <c r="AI222" i="1"/>
  <c r="AH222" i="1"/>
  <c r="AF222" i="1"/>
  <c r="AE222" i="1"/>
  <c r="AD222" i="1"/>
  <c r="AC222" i="1"/>
  <c r="AB222" i="1"/>
  <c r="AA222" i="1"/>
  <c r="Y222" i="1"/>
  <c r="X222" i="1"/>
  <c r="W222" i="1"/>
  <c r="V222" i="1"/>
  <c r="T222" i="1"/>
  <c r="S222" i="1"/>
  <c r="R222" i="1"/>
  <c r="M222" i="1"/>
  <c r="L222" i="1"/>
  <c r="K222" i="1"/>
  <c r="J222" i="1"/>
  <c r="I222" i="1"/>
  <c r="H222" i="1"/>
  <c r="G222" i="1"/>
  <c r="F222" i="1"/>
  <c r="AM221" i="1"/>
  <c r="AL221" i="1"/>
  <c r="AK221" i="1"/>
  <c r="AJ221" i="1"/>
  <c r="AI221" i="1"/>
  <c r="AH221" i="1"/>
  <c r="AF221" i="1"/>
  <c r="AE221" i="1"/>
  <c r="AD221" i="1"/>
  <c r="AC221" i="1"/>
  <c r="AB221" i="1"/>
  <c r="AA221" i="1"/>
  <c r="Y221" i="1"/>
  <c r="X221" i="1"/>
  <c r="W221" i="1"/>
  <c r="V221" i="1"/>
  <c r="T221" i="1"/>
  <c r="S221" i="1"/>
  <c r="R221" i="1"/>
  <c r="M221" i="1"/>
  <c r="L221" i="1"/>
  <c r="K221" i="1"/>
  <c r="J221" i="1"/>
  <c r="I221" i="1"/>
  <c r="H221" i="1"/>
  <c r="G221" i="1"/>
  <c r="F221" i="1"/>
  <c r="AM220" i="1"/>
  <c r="AL220" i="1"/>
  <c r="AK220" i="1"/>
  <c r="AJ220" i="1"/>
  <c r="AI220" i="1"/>
  <c r="AH220" i="1"/>
  <c r="AF220" i="1"/>
  <c r="AE220" i="1"/>
  <c r="AD220" i="1"/>
  <c r="AC220" i="1"/>
  <c r="AB220" i="1"/>
  <c r="AA220" i="1"/>
  <c r="Y220" i="1"/>
  <c r="X220" i="1"/>
  <c r="W220" i="1"/>
  <c r="V220" i="1"/>
  <c r="T220" i="1"/>
  <c r="S220" i="1"/>
  <c r="R220" i="1"/>
  <c r="M220" i="1"/>
  <c r="L220" i="1"/>
  <c r="K220" i="1"/>
  <c r="J220" i="1"/>
  <c r="I220" i="1"/>
  <c r="H220" i="1"/>
  <c r="G220" i="1"/>
  <c r="F220" i="1"/>
  <c r="AM219" i="1"/>
  <c r="AL219" i="1"/>
  <c r="AK219" i="1"/>
  <c r="AJ219" i="1"/>
  <c r="AI219" i="1"/>
  <c r="AH219" i="1"/>
  <c r="AF219" i="1"/>
  <c r="AE219" i="1"/>
  <c r="AD219" i="1"/>
  <c r="AC219" i="1"/>
  <c r="AB219" i="1"/>
  <c r="AA219" i="1"/>
  <c r="Y219" i="1"/>
  <c r="X219" i="1"/>
  <c r="W219" i="1"/>
  <c r="V219" i="1"/>
  <c r="T219" i="1"/>
  <c r="S219" i="1"/>
  <c r="R219" i="1"/>
  <c r="M219" i="1"/>
  <c r="L219" i="1"/>
  <c r="K219" i="1"/>
  <c r="J219" i="1"/>
  <c r="I219" i="1"/>
  <c r="H219" i="1"/>
  <c r="G219" i="1"/>
  <c r="F219" i="1"/>
  <c r="AM218" i="1"/>
  <c r="AL218" i="1"/>
  <c r="AK218" i="1"/>
  <c r="AJ218" i="1"/>
  <c r="AI218" i="1"/>
  <c r="AH218" i="1"/>
  <c r="AF218" i="1"/>
  <c r="AE218" i="1"/>
  <c r="AD218" i="1"/>
  <c r="AC218" i="1"/>
  <c r="AB218" i="1"/>
  <c r="AA218" i="1"/>
  <c r="Y218" i="1"/>
  <c r="X218" i="1"/>
  <c r="W218" i="1"/>
  <c r="V218" i="1"/>
  <c r="T218" i="1"/>
  <c r="S218" i="1"/>
  <c r="R218" i="1"/>
  <c r="M218" i="1"/>
  <c r="L218" i="1"/>
  <c r="K218" i="1"/>
  <c r="J218" i="1"/>
  <c r="I218" i="1"/>
  <c r="H218" i="1"/>
  <c r="G218" i="1"/>
  <c r="F218" i="1"/>
  <c r="AM217" i="1"/>
  <c r="AL217" i="1"/>
  <c r="AK217" i="1"/>
  <c r="AJ217" i="1"/>
  <c r="AI217" i="1"/>
  <c r="AH217" i="1"/>
  <c r="AF217" i="1"/>
  <c r="AE217" i="1"/>
  <c r="AD217" i="1"/>
  <c r="AC217" i="1"/>
  <c r="AB217" i="1"/>
  <c r="AA217" i="1"/>
  <c r="Y217" i="1"/>
  <c r="X217" i="1"/>
  <c r="W217" i="1"/>
  <c r="V217" i="1"/>
  <c r="T217" i="1"/>
  <c r="S217" i="1"/>
  <c r="R217" i="1"/>
  <c r="M217" i="1"/>
  <c r="L217" i="1"/>
  <c r="K217" i="1"/>
  <c r="J217" i="1"/>
  <c r="I217" i="1"/>
  <c r="H217" i="1"/>
  <c r="G217" i="1"/>
  <c r="F217" i="1"/>
  <c r="AM216" i="1"/>
  <c r="AL216" i="1"/>
  <c r="AK216" i="1"/>
  <c r="AJ216" i="1"/>
  <c r="AI216" i="1"/>
  <c r="AH216" i="1"/>
  <c r="AF216" i="1"/>
  <c r="AE216" i="1"/>
  <c r="AD216" i="1"/>
  <c r="AC216" i="1"/>
  <c r="AB216" i="1"/>
  <c r="AA216" i="1"/>
  <c r="Y216" i="1"/>
  <c r="X216" i="1"/>
  <c r="W216" i="1"/>
  <c r="V216" i="1"/>
  <c r="T216" i="1"/>
  <c r="S216" i="1"/>
  <c r="R216" i="1"/>
  <c r="M216" i="1"/>
  <c r="L216" i="1"/>
  <c r="K216" i="1"/>
  <c r="J216" i="1"/>
  <c r="I216" i="1"/>
  <c r="H216" i="1"/>
  <c r="G216" i="1"/>
  <c r="F216" i="1"/>
  <c r="AM215" i="1"/>
  <c r="AL215" i="1"/>
  <c r="AK215" i="1"/>
  <c r="AJ215" i="1"/>
  <c r="AI215" i="1"/>
  <c r="AH215" i="1"/>
  <c r="AF215" i="1"/>
  <c r="AE215" i="1"/>
  <c r="AD215" i="1"/>
  <c r="AC215" i="1"/>
  <c r="AB215" i="1"/>
  <c r="AA215" i="1"/>
  <c r="Y215" i="1"/>
  <c r="X215" i="1"/>
  <c r="W215" i="1"/>
  <c r="V215" i="1"/>
  <c r="T215" i="1"/>
  <c r="S215" i="1"/>
  <c r="R215" i="1"/>
  <c r="M215" i="1"/>
  <c r="L215" i="1"/>
  <c r="K215" i="1"/>
  <c r="J215" i="1"/>
  <c r="I215" i="1"/>
  <c r="H215" i="1"/>
  <c r="G215" i="1"/>
  <c r="F215" i="1"/>
  <c r="AM214" i="1"/>
  <c r="AL214" i="1"/>
  <c r="AK214" i="1"/>
  <c r="AJ214" i="1"/>
  <c r="AI214" i="1"/>
  <c r="AH214" i="1"/>
  <c r="AF214" i="1"/>
  <c r="AE214" i="1"/>
  <c r="AD214" i="1"/>
  <c r="AC214" i="1"/>
  <c r="AB214" i="1"/>
  <c r="AA214" i="1"/>
  <c r="Y214" i="1"/>
  <c r="X214" i="1"/>
  <c r="W214" i="1"/>
  <c r="V214" i="1"/>
  <c r="T214" i="1"/>
  <c r="S214" i="1"/>
  <c r="R214" i="1"/>
  <c r="M214" i="1"/>
  <c r="L214" i="1"/>
  <c r="K214" i="1"/>
  <c r="J214" i="1"/>
  <c r="I214" i="1"/>
  <c r="H214" i="1"/>
  <c r="G214" i="1"/>
  <c r="F214" i="1"/>
  <c r="AM213" i="1"/>
  <c r="AL213" i="1"/>
  <c r="AK213" i="1"/>
  <c r="AJ213" i="1"/>
  <c r="AI213" i="1"/>
  <c r="AH213" i="1"/>
  <c r="AF213" i="1"/>
  <c r="AE213" i="1"/>
  <c r="AD213" i="1"/>
  <c r="AC213" i="1"/>
  <c r="AB213" i="1"/>
  <c r="AA213" i="1"/>
  <c r="Y213" i="1"/>
  <c r="X213" i="1"/>
  <c r="W213" i="1"/>
  <c r="V213" i="1"/>
  <c r="T213" i="1"/>
  <c r="S213" i="1"/>
  <c r="R213" i="1"/>
  <c r="M213" i="1"/>
  <c r="L213" i="1"/>
  <c r="K213" i="1"/>
  <c r="J213" i="1"/>
  <c r="I213" i="1"/>
  <c r="H213" i="1"/>
  <c r="G213" i="1"/>
  <c r="F213" i="1"/>
  <c r="AM212" i="1"/>
  <c r="AL212" i="1"/>
  <c r="AK212" i="1"/>
  <c r="AJ212" i="1"/>
  <c r="AI212" i="1"/>
  <c r="AH212" i="1"/>
  <c r="AF212" i="1"/>
  <c r="AE212" i="1"/>
  <c r="AD212" i="1"/>
  <c r="AC212" i="1"/>
  <c r="AB212" i="1"/>
  <c r="AA212" i="1"/>
  <c r="Y212" i="1"/>
  <c r="X212" i="1"/>
  <c r="W212" i="1"/>
  <c r="V212" i="1"/>
  <c r="T212" i="1"/>
  <c r="S212" i="1"/>
  <c r="R212" i="1"/>
  <c r="M212" i="1"/>
  <c r="L212" i="1"/>
  <c r="K212" i="1"/>
  <c r="J212" i="1"/>
  <c r="I212" i="1"/>
  <c r="H212" i="1"/>
  <c r="G212" i="1"/>
  <c r="F212" i="1"/>
  <c r="AM211" i="1"/>
  <c r="AL211" i="1"/>
  <c r="AK211" i="1"/>
  <c r="AJ211" i="1"/>
  <c r="AI211" i="1"/>
  <c r="AH211" i="1"/>
  <c r="AF211" i="1"/>
  <c r="AE211" i="1"/>
  <c r="AD211" i="1"/>
  <c r="AC211" i="1"/>
  <c r="AB211" i="1"/>
  <c r="AA211" i="1"/>
  <c r="Y211" i="1"/>
  <c r="X211" i="1"/>
  <c r="W211" i="1"/>
  <c r="V211" i="1"/>
  <c r="T211" i="1"/>
  <c r="S211" i="1"/>
  <c r="R211" i="1"/>
  <c r="M211" i="1"/>
  <c r="L211" i="1"/>
  <c r="K211" i="1"/>
  <c r="J211" i="1"/>
  <c r="I211" i="1"/>
  <c r="H211" i="1"/>
  <c r="G211" i="1"/>
  <c r="F211" i="1"/>
  <c r="AM210" i="1"/>
  <c r="AL210" i="1"/>
  <c r="AK210" i="1"/>
  <c r="AJ210" i="1"/>
  <c r="AI210" i="1"/>
  <c r="AH210" i="1"/>
  <c r="AF210" i="1"/>
  <c r="AE210" i="1"/>
  <c r="AD210" i="1"/>
  <c r="AC210" i="1"/>
  <c r="AB210" i="1"/>
  <c r="AA210" i="1"/>
  <c r="Y210" i="1"/>
  <c r="X210" i="1"/>
  <c r="W210" i="1"/>
  <c r="V210" i="1"/>
  <c r="T210" i="1"/>
  <c r="S210" i="1"/>
  <c r="R210" i="1"/>
  <c r="M210" i="1"/>
  <c r="L210" i="1"/>
  <c r="K210" i="1"/>
  <c r="J210" i="1"/>
  <c r="I210" i="1"/>
  <c r="H210" i="1"/>
  <c r="G210" i="1"/>
  <c r="F210" i="1"/>
  <c r="AM209" i="1"/>
  <c r="AL209" i="1"/>
  <c r="AK209" i="1"/>
  <c r="AJ209" i="1"/>
  <c r="AI209" i="1"/>
  <c r="AH209" i="1"/>
  <c r="AF209" i="1"/>
  <c r="AE209" i="1"/>
  <c r="AD209" i="1"/>
  <c r="AC209" i="1"/>
  <c r="AB209" i="1"/>
  <c r="AA209" i="1"/>
  <c r="Y209" i="1"/>
  <c r="X209" i="1"/>
  <c r="W209" i="1"/>
  <c r="V209" i="1"/>
  <c r="T209" i="1"/>
  <c r="S209" i="1"/>
  <c r="R209" i="1"/>
  <c r="M209" i="1"/>
  <c r="L209" i="1"/>
  <c r="K209" i="1"/>
  <c r="J209" i="1"/>
  <c r="I209" i="1"/>
  <c r="H209" i="1"/>
  <c r="G209" i="1"/>
  <c r="F209" i="1"/>
  <c r="AM208" i="1"/>
  <c r="AL208" i="1"/>
  <c r="AK208" i="1"/>
  <c r="AJ208" i="1"/>
  <c r="AI208" i="1"/>
  <c r="AH208" i="1"/>
  <c r="AF208" i="1"/>
  <c r="AE208" i="1"/>
  <c r="AD208" i="1"/>
  <c r="AC208" i="1"/>
  <c r="AB208" i="1"/>
  <c r="AA208" i="1"/>
  <c r="Y208" i="1"/>
  <c r="X208" i="1"/>
  <c r="W208" i="1"/>
  <c r="V208" i="1"/>
  <c r="T208" i="1"/>
  <c r="S208" i="1"/>
  <c r="R208" i="1"/>
  <c r="M208" i="1"/>
  <c r="L208" i="1"/>
  <c r="K208" i="1"/>
  <c r="J208" i="1"/>
  <c r="I208" i="1"/>
  <c r="H208" i="1"/>
  <c r="G208" i="1"/>
  <c r="F208" i="1"/>
  <c r="AM207" i="1"/>
  <c r="AL207" i="1"/>
  <c r="AK207" i="1"/>
  <c r="AJ207" i="1"/>
  <c r="AI207" i="1"/>
  <c r="AH207" i="1"/>
  <c r="AF207" i="1"/>
  <c r="AE207" i="1"/>
  <c r="AD207" i="1"/>
  <c r="AC207" i="1"/>
  <c r="AB207" i="1"/>
  <c r="AA207" i="1"/>
  <c r="Y207" i="1"/>
  <c r="X207" i="1"/>
  <c r="W207" i="1"/>
  <c r="V207" i="1"/>
  <c r="T207" i="1"/>
  <c r="S207" i="1"/>
  <c r="R207" i="1"/>
  <c r="M207" i="1"/>
  <c r="L207" i="1"/>
  <c r="K207" i="1"/>
  <c r="J207" i="1"/>
  <c r="I207" i="1"/>
  <c r="H207" i="1"/>
  <c r="G207" i="1"/>
  <c r="F207" i="1"/>
  <c r="AM206" i="1"/>
  <c r="AL206" i="1"/>
  <c r="AK206" i="1"/>
  <c r="AJ206" i="1"/>
  <c r="AI206" i="1"/>
  <c r="AH206" i="1"/>
  <c r="AF206" i="1"/>
  <c r="AE206" i="1"/>
  <c r="AD206" i="1"/>
  <c r="AC206" i="1"/>
  <c r="AB206" i="1"/>
  <c r="AA206" i="1"/>
  <c r="Y206" i="1"/>
  <c r="X206" i="1"/>
  <c r="W206" i="1"/>
  <c r="V206" i="1"/>
  <c r="T206" i="1"/>
  <c r="S206" i="1"/>
  <c r="R206" i="1"/>
  <c r="M206" i="1"/>
  <c r="L206" i="1"/>
  <c r="K206" i="1"/>
  <c r="J206" i="1"/>
  <c r="I206" i="1"/>
  <c r="H206" i="1"/>
  <c r="G206" i="1"/>
  <c r="F206" i="1"/>
  <c r="AM205" i="1"/>
  <c r="AL205" i="1"/>
  <c r="AK205" i="1"/>
  <c r="AJ205" i="1"/>
  <c r="AI205" i="1"/>
  <c r="AH205" i="1"/>
  <c r="AF205" i="1"/>
  <c r="AE205" i="1"/>
  <c r="AD205" i="1"/>
  <c r="AC205" i="1"/>
  <c r="AB205" i="1"/>
  <c r="AA205" i="1"/>
  <c r="Y205" i="1"/>
  <c r="X205" i="1"/>
  <c r="W205" i="1"/>
  <c r="V205" i="1"/>
  <c r="T205" i="1"/>
  <c r="S205" i="1"/>
  <c r="R205" i="1"/>
  <c r="M205" i="1"/>
  <c r="L205" i="1"/>
  <c r="K205" i="1"/>
  <c r="J205" i="1"/>
  <c r="I205" i="1"/>
  <c r="H205" i="1"/>
  <c r="G205" i="1"/>
  <c r="F205" i="1"/>
  <c r="AM204" i="1"/>
  <c r="AL204" i="1"/>
  <c r="AK204" i="1"/>
  <c r="AJ204" i="1"/>
  <c r="AI204" i="1"/>
  <c r="AH204" i="1"/>
  <c r="AF204" i="1"/>
  <c r="AE204" i="1"/>
  <c r="AD204" i="1"/>
  <c r="AC204" i="1"/>
  <c r="AB204" i="1"/>
  <c r="AA204" i="1"/>
  <c r="Y204" i="1"/>
  <c r="X204" i="1"/>
  <c r="W204" i="1"/>
  <c r="V204" i="1"/>
  <c r="T204" i="1"/>
  <c r="S204" i="1"/>
  <c r="R204" i="1"/>
  <c r="M204" i="1"/>
  <c r="L204" i="1"/>
  <c r="K204" i="1"/>
  <c r="J204" i="1"/>
  <c r="I204" i="1"/>
  <c r="H204" i="1"/>
  <c r="G204" i="1"/>
  <c r="F204" i="1"/>
  <c r="AM203" i="1"/>
  <c r="AL203" i="1"/>
  <c r="AK203" i="1"/>
  <c r="AJ203" i="1"/>
  <c r="AI203" i="1"/>
  <c r="AH203" i="1"/>
  <c r="AF203" i="1"/>
  <c r="AE203" i="1"/>
  <c r="AD203" i="1"/>
  <c r="AC203" i="1"/>
  <c r="AB203" i="1"/>
  <c r="AA203" i="1"/>
  <c r="Y203" i="1"/>
  <c r="X203" i="1"/>
  <c r="W203" i="1"/>
  <c r="V203" i="1"/>
  <c r="T203" i="1"/>
  <c r="S203" i="1"/>
  <c r="R203" i="1"/>
  <c r="M203" i="1"/>
  <c r="L203" i="1"/>
  <c r="K203" i="1"/>
  <c r="J203" i="1"/>
  <c r="I203" i="1"/>
  <c r="H203" i="1"/>
  <c r="G203" i="1"/>
  <c r="F203" i="1"/>
  <c r="AM202" i="1"/>
  <c r="AL202" i="1"/>
  <c r="AK202" i="1"/>
  <c r="AJ202" i="1"/>
  <c r="AI202" i="1"/>
  <c r="AH202" i="1"/>
  <c r="Z240" i="9" s="1"/>
  <c r="AF202" i="1"/>
  <c r="AE202" i="1"/>
  <c r="AD202" i="1"/>
  <c r="W240" i="9" s="1"/>
  <c r="AC202" i="1"/>
  <c r="AB202" i="1"/>
  <c r="V240" i="9" s="1"/>
  <c r="AA202" i="1"/>
  <c r="Y202" i="1"/>
  <c r="X202" i="1"/>
  <c r="W202" i="1"/>
  <c r="V202" i="1"/>
  <c r="T202" i="1"/>
  <c r="S202" i="1"/>
  <c r="R202" i="1"/>
  <c r="M202" i="1"/>
  <c r="L202" i="1"/>
  <c r="K202" i="1"/>
  <c r="J240" i="9" s="1"/>
  <c r="J202" i="1"/>
  <c r="I202" i="1"/>
  <c r="H202" i="1"/>
  <c r="G202" i="1"/>
  <c r="F202" i="1"/>
  <c r="AM201" i="1"/>
  <c r="AL201" i="1"/>
  <c r="AK201" i="1"/>
  <c r="AJ201" i="1"/>
  <c r="AI201" i="1"/>
  <c r="AH201" i="1"/>
  <c r="Z239" i="9" s="1"/>
  <c r="AF201" i="1"/>
  <c r="AE201" i="1"/>
  <c r="AD201" i="1"/>
  <c r="AC201" i="1"/>
  <c r="AB201" i="1"/>
  <c r="V239" i="9" s="1"/>
  <c r="AA201" i="1"/>
  <c r="Y201" i="1"/>
  <c r="X201" i="1"/>
  <c r="W201" i="1"/>
  <c r="V201" i="1"/>
  <c r="T201" i="1"/>
  <c r="S201" i="1"/>
  <c r="R201" i="1"/>
  <c r="M239" i="9" s="1"/>
  <c r="M201" i="1"/>
  <c r="L201" i="1"/>
  <c r="K201" i="1"/>
  <c r="J239" i="9" s="1"/>
  <c r="J201" i="1"/>
  <c r="I201" i="1"/>
  <c r="H201" i="1"/>
  <c r="G201" i="1"/>
  <c r="F201" i="1"/>
  <c r="AM200" i="1"/>
  <c r="AL200" i="1"/>
  <c r="AK200" i="1"/>
  <c r="AJ200" i="1"/>
  <c r="AI200" i="1"/>
  <c r="AH200" i="1"/>
  <c r="Z238" i="9" s="1"/>
  <c r="AF200" i="1"/>
  <c r="AE200" i="1"/>
  <c r="AD200" i="1"/>
  <c r="W238" i="9" s="1"/>
  <c r="AC200" i="1"/>
  <c r="AB200" i="1"/>
  <c r="V238" i="9" s="1"/>
  <c r="AA200" i="1"/>
  <c r="Y200" i="1"/>
  <c r="X200" i="1"/>
  <c r="W200" i="1"/>
  <c r="V200" i="1"/>
  <c r="T200" i="1"/>
  <c r="S200" i="1"/>
  <c r="R200" i="1"/>
  <c r="M238" i="9" s="1"/>
  <c r="M200" i="1"/>
  <c r="L200" i="1"/>
  <c r="K200" i="1"/>
  <c r="J238" i="9" s="1"/>
  <c r="J200" i="1"/>
  <c r="I200" i="1"/>
  <c r="H200" i="1"/>
  <c r="G200" i="1"/>
  <c r="F200" i="1"/>
  <c r="AM199" i="1"/>
  <c r="AL199" i="1"/>
  <c r="AK199" i="1"/>
  <c r="AJ199" i="1"/>
  <c r="AI199" i="1"/>
  <c r="AH199" i="1"/>
  <c r="Z237" i="9" s="1"/>
  <c r="AF199" i="1"/>
  <c r="AE199" i="1"/>
  <c r="AD199" i="1"/>
  <c r="AC199" i="1"/>
  <c r="AB199" i="1"/>
  <c r="V237" i="9" s="1"/>
  <c r="AA199" i="1"/>
  <c r="U237" i="9" s="1"/>
  <c r="Y199" i="1"/>
  <c r="X199" i="1"/>
  <c r="W199" i="1"/>
  <c r="V199" i="1"/>
  <c r="T199" i="1"/>
  <c r="S199" i="1"/>
  <c r="R199" i="1"/>
  <c r="M237" i="9" s="1"/>
  <c r="M199" i="1"/>
  <c r="L199" i="1"/>
  <c r="K199" i="1"/>
  <c r="J237" i="9" s="1"/>
  <c r="J199" i="1"/>
  <c r="I199" i="1"/>
  <c r="H199" i="1"/>
  <c r="G199" i="1"/>
  <c r="F199" i="1"/>
  <c r="AM198" i="1"/>
  <c r="AL198" i="1"/>
  <c r="AK198" i="1"/>
  <c r="AJ198" i="1"/>
  <c r="AI198" i="1"/>
  <c r="AH198" i="1"/>
  <c r="Z236" i="9" s="1"/>
  <c r="AF198" i="1"/>
  <c r="AE198" i="1"/>
  <c r="AD198" i="1"/>
  <c r="W236" i="9" s="1"/>
  <c r="AC198" i="1"/>
  <c r="AB198" i="1"/>
  <c r="V236" i="9" s="1"/>
  <c r="AA198" i="1"/>
  <c r="Y198" i="1"/>
  <c r="X198" i="1"/>
  <c r="W198" i="1"/>
  <c r="V198" i="1"/>
  <c r="T198" i="1"/>
  <c r="S198" i="1"/>
  <c r="R198" i="1"/>
  <c r="M236" i="9" s="1"/>
  <c r="M198" i="1"/>
  <c r="L198" i="1"/>
  <c r="K198" i="1"/>
  <c r="J236" i="9" s="1"/>
  <c r="J198" i="1"/>
  <c r="I198" i="1"/>
  <c r="H198" i="1"/>
  <c r="G198" i="1"/>
  <c r="F198" i="1"/>
  <c r="AM197" i="1"/>
  <c r="AL197" i="1"/>
  <c r="AK197" i="1"/>
  <c r="AJ197" i="1"/>
  <c r="AI197" i="1"/>
  <c r="AH197" i="1"/>
  <c r="Z235" i="9" s="1"/>
  <c r="AF197" i="1"/>
  <c r="AE197" i="1"/>
  <c r="AD197" i="1"/>
  <c r="AC197" i="1"/>
  <c r="AB197" i="1"/>
  <c r="V235" i="9" s="1"/>
  <c r="AA197" i="1"/>
  <c r="Y197" i="1"/>
  <c r="X197" i="1"/>
  <c r="W197" i="1"/>
  <c r="V197" i="1"/>
  <c r="T197" i="1"/>
  <c r="S197" i="1"/>
  <c r="R197" i="1"/>
  <c r="M235" i="9" s="1"/>
  <c r="M197" i="1"/>
  <c r="L197" i="1"/>
  <c r="K197" i="1"/>
  <c r="J235" i="9" s="1"/>
  <c r="J197" i="1"/>
  <c r="I197" i="1"/>
  <c r="H197" i="1"/>
  <c r="G197" i="1"/>
  <c r="F197" i="1"/>
  <c r="AM196" i="1"/>
  <c r="AL196" i="1"/>
  <c r="AK196" i="1"/>
  <c r="AJ196" i="1"/>
  <c r="AI196" i="1"/>
  <c r="AH196" i="1"/>
  <c r="Z234" i="9" s="1"/>
  <c r="AF196" i="1"/>
  <c r="AE196" i="1"/>
  <c r="AD196" i="1"/>
  <c r="W234" i="9" s="1"/>
  <c r="AC196" i="1"/>
  <c r="AB196" i="1"/>
  <c r="V234" i="9" s="1"/>
  <c r="AA196" i="1"/>
  <c r="Y196" i="1"/>
  <c r="X196" i="1"/>
  <c r="W196" i="1"/>
  <c r="V196" i="1"/>
  <c r="T196" i="1"/>
  <c r="S196" i="1"/>
  <c r="R196" i="1"/>
  <c r="M234" i="9" s="1"/>
  <c r="M196" i="1"/>
  <c r="L196" i="1"/>
  <c r="K196" i="1"/>
  <c r="J234" i="9" s="1"/>
  <c r="J196" i="1"/>
  <c r="I196" i="1"/>
  <c r="H196" i="1"/>
  <c r="G196" i="1"/>
  <c r="F196" i="1"/>
  <c r="AM195" i="1"/>
  <c r="AL195" i="1"/>
  <c r="AK195" i="1"/>
  <c r="AJ195" i="1"/>
  <c r="AI195" i="1"/>
  <c r="AH195" i="1"/>
  <c r="Z233" i="9" s="1"/>
  <c r="AF195" i="1"/>
  <c r="AE195" i="1"/>
  <c r="AD195" i="1"/>
  <c r="AC195" i="1"/>
  <c r="AB195" i="1"/>
  <c r="V233" i="9" s="1"/>
  <c r="AA195" i="1"/>
  <c r="U233" i="9" s="1"/>
  <c r="Y195" i="1"/>
  <c r="X195" i="1"/>
  <c r="W195" i="1"/>
  <c r="V195" i="1"/>
  <c r="T195" i="1"/>
  <c r="S195" i="1"/>
  <c r="R195" i="1"/>
  <c r="M233" i="9" s="1"/>
  <c r="M195" i="1"/>
  <c r="L195" i="1"/>
  <c r="K195" i="1"/>
  <c r="J233" i="9" s="1"/>
  <c r="J195" i="1"/>
  <c r="I195" i="1"/>
  <c r="H195" i="1"/>
  <c r="G195" i="1"/>
  <c r="F195" i="1"/>
  <c r="AM194" i="1"/>
  <c r="AL194" i="1"/>
  <c r="AK194" i="1"/>
  <c r="AJ194" i="1"/>
  <c r="AI194" i="1"/>
  <c r="AH194" i="1"/>
  <c r="Z232" i="9" s="1"/>
  <c r="AF194" i="1"/>
  <c r="AE194" i="1"/>
  <c r="AD194" i="1"/>
  <c r="W232" i="9" s="1"/>
  <c r="AC194" i="1"/>
  <c r="AB194" i="1"/>
  <c r="V232" i="9" s="1"/>
  <c r="AA194" i="1"/>
  <c r="T232" i="9"/>
  <c r="Y194" i="1"/>
  <c r="X194" i="1"/>
  <c r="W194" i="1"/>
  <c r="V194" i="1"/>
  <c r="T194" i="1"/>
  <c r="S194" i="1"/>
  <c r="R194" i="1"/>
  <c r="M232" i="9" s="1"/>
  <c r="M194" i="1"/>
  <c r="L194" i="1"/>
  <c r="K194" i="1"/>
  <c r="J232" i="9" s="1"/>
  <c r="J194" i="1"/>
  <c r="I194" i="1"/>
  <c r="H194" i="1"/>
  <c r="G194" i="1"/>
  <c r="F194" i="1"/>
  <c r="AM193" i="1"/>
  <c r="AL193" i="1"/>
  <c r="AK193" i="1"/>
  <c r="AJ193" i="1"/>
  <c r="AI193" i="1"/>
  <c r="AH193" i="1"/>
  <c r="Z231" i="9" s="1"/>
  <c r="AF193" i="1"/>
  <c r="AE193" i="1"/>
  <c r="AD193" i="1"/>
  <c r="W231" i="9" s="1"/>
  <c r="AC193" i="1"/>
  <c r="AB193" i="1"/>
  <c r="V231" i="9" s="1"/>
  <c r="AA193" i="1"/>
  <c r="Y193" i="1"/>
  <c r="X193" i="1"/>
  <c r="W193" i="1"/>
  <c r="V193" i="1"/>
  <c r="T193" i="1"/>
  <c r="S193" i="1"/>
  <c r="R193" i="1"/>
  <c r="M231" i="9" s="1"/>
  <c r="M193" i="1"/>
  <c r="L193" i="1"/>
  <c r="K193" i="1"/>
  <c r="J231" i="9" s="1"/>
  <c r="J193" i="1"/>
  <c r="I193" i="1"/>
  <c r="H193" i="1"/>
  <c r="G193" i="1"/>
  <c r="F193" i="1"/>
  <c r="AM192" i="1"/>
  <c r="AL192" i="1"/>
  <c r="AK192" i="1"/>
  <c r="AJ192" i="1"/>
  <c r="AI192" i="1"/>
  <c r="AH192" i="1"/>
  <c r="Z230" i="9" s="1"/>
  <c r="AF192" i="1"/>
  <c r="AE192" i="1"/>
  <c r="AD192" i="1"/>
  <c r="W230" i="9" s="1"/>
  <c r="AC192" i="1"/>
  <c r="AB192" i="1"/>
  <c r="V230" i="9" s="1"/>
  <c r="AA192" i="1"/>
  <c r="Y192" i="1"/>
  <c r="X192" i="1"/>
  <c r="W192" i="1"/>
  <c r="V192" i="1"/>
  <c r="T192" i="1"/>
  <c r="S192" i="1"/>
  <c r="R192" i="1"/>
  <c r="M230" i="9" s="1"/>
  <c r="M192" i="1"/>
  <c r="L192" i="1"/>
  <c r="K192" i="1"/>
  <c r="J192" i="1"/>
  <c r="I192" i="1"/>
  <c r="H192" i="1"/>
  <c r="G192" i="1"/>
  <c r="F192" i="1"/>
  <c r="AM191" i="1"/>
  <c r="AL191" i="1"/>
  <c r="AK191" i="1"/>
  <c r="AJ191" i="1"/>
  <c r="AI191" i="1"/>
  <c r="AH191" i="1"/>
  <c r="Z229" i="9" s="1"/>
  <c r="AF191" i="1"/>
  <c r="AE191" i="1"/>
  <c r="AD191" i="1"/>
  <c r="W229" i="9" s="1"/>
  <c r="AC191" i="1"/>
  <c r="AB191" i="1"/>
  <c r="V229" i="9" s="1"/>
  <c r="AA191" i="1"/>
  <c r="U229" i="9" s="1"/>
  <c r="Y191" i="1"/>
  <c r="X191" i="1"/>
  <c r="W191" i="1"/>
  <c r="V191" i="1"/>
  <c r="T191" i="1"/>
  <c r="S191" i="1"/>
  <c r="R191" i="1"/>
  <c r="M229" i="9" s="1"/>
  <c r="M191" i="1"/>
  <c r="L191" i="1"/>
  <c r="K191" i="1"/>
  <c r="J229" i="9" s="1"/>
  <c r="J191" i="1"/>
  <c r="I191" i="1"/>
  <c r="H191" i="1"/>
  <c r="G191" i="1"/>
  <c r="F191" i="1"/>
  <c r="AM190" i="1"/>
  <c r="AL190" i="1"/>
  <c r="AK190" i="1"/>
  <c r="AJ190" i="1"/>
  <c r="AI190" i="1"/>
  <c r="AH190" i="1"/>
  <c r="Z228" i="9" s="1"/>
  <c r="AF190" i="1"/>
  <c r="AE190" i="1"/>
  <c r="AD190" i="1"/>
  <c r="AC190" i="1"/>
  <c r="AB190" i="1"/>
  <c r="V228" i="9" s="1"/>
  <c r="AA190" i="1"/>
  <c r="U228" i="9" s="1"/>
  <c r="T228" i="9"/>
  <c r="Y190" i="1"/>
  <c r="X190" i="1"/>
  <c r="W190" i="1"/>
  <c r="V190" i="1"/>
  <c r="T190" i="1"/>
  <c r="S190" i="1"/>
  <c r="R190" i="1"/>
  <c r="M228" i="9" s="1"/>
  <c r="M190" i="1"/>
  <c r="L190" i="1"/>
  <c r="K190" i="1"/>
  <c r="J228" i="9" s="1"/>
  <c r="J190" i="1"/>
  <c r="I190" i="1"/>
  <c r="H190" i="1"/>
  <c r="G190" i="1"/>
  <c r="F190" i="1"/>
  <c r="AM189" i="1"/>
  <c r="AL189" i="1"/>
  <c r="AK189" i="1"/>
  <c r="AJ189" i="1"/>
  <c r="AI189" i="1"/>
  <c r="AH189" i="1"/>
  <c r="Z227" i="9" s="1"/>
  <c r="AF189" i="1"/>
  <c r="AE189" i="1"/>
  <c r="AD189" i="1"/>
  <c r="W227" i="9" s="1"/>
  <c r="AC189" i="1"/>
  <c r="AB189" i="1"/>
  <c r="V227" i="9" s="1"/>
  <c r="AA189" i="1"/>
  <c r="U227" i="9" s="1"/>
  <c r="Y189" i="1"/>
  <c r="X189" i="1"/>
  <c r="W189" i="1"/>
  <c r="V189" i="1"/>
  <c r="T189" i="1"/>
  <c r="S189" i="1"/>
  <c r="R189" i="1"/>
  <c r="M227" i="9" s="1"/>
  <c r="M189" i="1"/>
  <c r="L189" i="1"/>
  <c r="K189" i="1"/>
  <c r="J227" i="9" s="1"/>
  <c r="J189" i="1"/>
  <c r="I189" i="1"/>
  <c r="H189" i="1"/>
  <c r="G189" i="1"/>
  <c r="F189" i="1"/>
  <c r="AM188" i="1"/>
  <c r="AL188" i="1"/>
  <c r="AK188" i="1"/>
  <c r="AJ188" i="1"/>
  <c r="AI188" i="1"/>
  <c r="AH188" i="1"/>
  <c r="Z226" i="9" s="1"/>
  <c r="AF188" i="1"/>
  <c r="AE188" i="1"/>
  <c r="AD188" i="1"/>
  <c r="W226" i="9" s="1"/>
  <c r="AC188" i="1"/>
  <c r="AB188" i="1"/>
  <c r="V226" i="9" s="1"/>
  <c r="AA188" i="1"/>
  <c r="Y188" i="1"/>
  <c r="X188" i="1"/>
  <c r="W188" i="1"/>
  <c r="Q226" i="9" s="1"/>
  <c r="V188" i="1"/>
  <c r="T188" i="1"/>
  <c r="S188" i="1"/>
  <c r="R188" i="1"/>
  <c r="M226" i="9" s="1"/>
  <c r="M188" i="1"/>
  <c r="L188" i="1"/>
  <c r="K188" i="1"/>
  <c r="J226" i="9" s="1"/>
  <c r="J188" i="1"/>
  <c r="I188" i="1"/>
  <c r="H188" i="1"/>
  <c r="G188" i="1"/>
  <c r="F188" i="1"/>
  <c r="AM187" i="1"/>
  <c r="AL187" i="1"/>
  <c r="AK187" i="1"/>
  <c r="AJ187" i="1"/>
  <c r="AI187" i="1"/>
  <c r="AH187" i="1"/>
  <c r="Z225" i="9" s="1"/>
  <c r="AF187" i="1"/>
  <c r="AE187" i="1"/>
  <c r="AD187" i="1"/>
  <c r="AC187" i="1"/>
  <c r="AB187" i="1"/>
  <c r="V225" i="9" s="1"/>
  <c r="AA187" i="1"/>
  <c r="U225" i="9" s="1"/>
  <c r="Y187" i="1"/>
  <c r="X187" i="1"/>
  <c r="W187" i="1"/>
  <c r="V187" i="1"/>
  <c r="T187" i="1"/>
  <c r="S187" i="1"/>
  <c r="R187" i="1"/>
  <c r="M225" i="9" s="1"/>
  <c r="M187" i="1"/>
  <c r="L187" i="1"/>
  <c r="K187" i="1"/>
  <c r="J225" i="9" s="1"/>
  <c r="J187" i="1"/>
  <c r="I187" i="1"/>
  <c r="H187" i="1"/>
  <c r="G187" i="1"/>
  <c r="F187" i="1"/>
  <c r="AM186" i="1"/>
  <c r="AL186" i="1"/>
  <c r="AK186" i="1"/>
  <c r="AJ186" i="1"/>
  <c r="AI186" i="1"/>
  <c r="AH186" i="1"/>
  <c r="Z224" i="9" s="1"/>
  <c r="AF186" i="1"/>
  <c r="AE186" i="1"/>
  <c r="AD186" i="1"/>
  <c r="AC186" i="1"/>
  <c r="AB186" i="1"/>
  <c r="V224" i="9" s="1"/>
  <c r="AA186" i="1"/>
  <c r="Y186" i="1"/>
  <c r="X186" i="1"/>
  <c r="W186" i="1"/>
  <c r="Q224" i="9" s="1"/>
  <c r="V186" i="1"/>
  <c r="T186" i="1"/>
  <c r="S186" i="1"/>
  <c r="R186" i="1"/>
  <c r="M224" i="9" s="1"/>
  <c r="M186" i="1"/>
  <c r="L186" i="1"/>
  <c r="K186" i="1"/>
  <c r="J186" i="1"/>
  <c r="I186" i="1"/>
  <c r="H186" i="1"/>
  <c r="G186" i="1"/>
  <c r="F186" i="1"/>
  <c r="AM185" i="1"/>
  <c r="AL185" i="1"/>
  <c r="AK185" i="1"/>
  <c r="AJ185" i="1"/>
  <c r="AI185" i="1"/>
  <c r="AH185" i="1"/>
  <c r="Z223" i="9" s="1"/>
  <c r="AF185" i="1"/>
  <c r="AE185" i="1"/>
  <c r="AD185" i="1"/>
  <c r="W223" i="9" s="1"/>
  <c r="AC185" i="1"/>
  <c r="AB185" i="1"/>
  <c r="V223" i="9" s="1"/>
  <c r="AA185" i="1"/>
  <c r="U223" i="9" s="1"/>
  <c r="Y185" i="1"/>
  <c r="X185" i="1"/>
  <c r="W185" i="1"/>
  <c r="V185" i="1"/>
  <c r="T185" i="1"/>
  <c r="S185" i="1"/>
  <c r="R185" i="1"/>
  <c r="M223" i="9" s="1"/>
  <c r="M185" i="1"/>
  <c r="L185" i="1"/>
  <c r="K185" i="1"/>
  <c r="J223" i="9" s="1"/>
  <c r="J185" i="1"/>
  <c r="I185" i="1"/>
  <c r="H185" i="1"/>
  <c r="G185" i="1"/>
  <c r="F185" i="1"/>
  <c r="AM184" i="1"/>
  <c r="AL184" i="1"/>
  <c r="AK184" i="1"/>
  <c r="AJ184" i="1"/>
  <c r="AI184" i="1"/>
  <c r="AH184" i="1"/>
  <c r="Z222" i="9" s="1"/>
  <c r="AF184" i="1"/>
  <c r="AE184" i="1"/>
  <c r="AD184" i="1"/>
  <c r="W222" i="9" s="1"/>
  <c r="AC184" i="1"/>
  <c r="AB184" i="1"/>
  <c r="V222" i="9" s="1"/>
  <c r="AA184" i="1"/>
  <c r="U222" i="9" s="1"/>
  <c r="Y184" i="1"/>
  <c r="X184" i="1"/>
  <c r="W184" i="1"/>
  <c r="Q222" i="9" s="1"/>
  <c r="V184" i="1"/>
  <c r="T184" i="1"/>
  <c r="S184" i="1"/>
  <c r="R184" i="1"/>
  <c r="M222" i="9" s="1"/>
  <c r="M184" i="1"/>
  <c r="L184" i="1"/>
  <c r="K184" i="1"/>
  <c r="J222" i="9" s="1"/>
  <c r="J184" i="1"/>
  <c r="I184" i="1"/>
  <c r="H184" i="1"/>
  <c r="G184" i="1"/>
  <c r="F184" i="1"/>
  <c r="AM183" i="1"/>
  <c r="AL183" i="1"/>
  <c r="AK183" i="1"/>
  <c r="AJ183" i="1"/>
  <c r="AI183" i="1"/>
  <c r="AH183" i="1"/>
  <c r="Z221" i="9" s="1"/>
  <c r="AF183" i="1"/>
  <c r="AE183" i="1"/>
  <c r="AD183" i="1"/>
  <c r="AC183" i="1"/>
  <c r="AB183" i="1"/>
  <c r="V221" i="9" s="1"/>
  <c r="AA183" i="1"/>
  <c r="U221" i="9" s="1"/>
  <c r="Y183" i="1"/>
  <c r="X183" i="1"/>
  <c r="W183" i="1"/>
  <c r="V183" i="1"/>
  <c r="T183" i="1"/>
  <c r="S183" i="1"/>
  <c r="R183" i="1"/>
  <c r="M221" i="9" s="1"/>
  <c r="M183" i="1"/>
  <c r="L183" i="1"/>
  <c r="K183" i="1"/>
  <c r="J221" i="9" s="1"/>
  <c r="J183" i="1"/>
  <c r="I183" i="1"/>
  <c r="H183" i="1"/>
  <c r="G183" i="1"/>
  <c r="F183" i="1"/>
  <c r="AM182" i="1"/>
  <c r="AL182" i="1"/>
  <c r="AK182" i="1"/>
  <c r="AJ182" i="1"/>
  <c r="AI182" i="1"/>
  <c r="AH182" i="1"/>
  <c r="Z220" i="9" s="1"/>
  <c r="AF182" i="1"/>
  <c r="AE182" i="1"/>
  <c r="AD182" i="1"/>
  <c r="W220" i="9" s="1"/>
  <c r="AC182" i="1"/>
  <c r="AB182" i="1"/>
  <c r="V220" i="9" s="1"/>
  <c r="AA182" i="1"/>
  <c r="Y182" i="1"/>
  <c r="X182" i="1"/>
  <c r="W182" i="1"/>
  <c r="Q220" i="9" s="1"/>
  <c r="V182" i="1"/>
  <c r="T182" i="1"/>
  <c r="S182" i="1"/>
  <c r="R182" i="1"/>
  <c r="M220" i="9" s="1"/>
  <c r="M182" i="1"/>
  <c r="L182" i="1"/>
  <c r="K182" i="1"/>
  <c r="J220" i="9" s="1"/>
  <c r="J182" i="1"/>
  <c r="I182" i="1"/>
  <c r="H182" i="1"/>
  <c r="G182" i="1"/>
  <c r="F182" i="1"/>
  <c r="AM181" i="1"/>
  <c r="AL181" i="1"/>
  <c r="AK181" i="1"/>
  <c r="AJ181" i="1"/>
  <c r="AI181" i="1"/>
  <c r="AH181" i="1"/>
  <c r="Z219" i="9" s="1"/>
  <c r="AF181" i="1"/>
  <c r="AE181" i="1"/>
  <c r="AD181" i="1"/>
  <c r="AC181" i="1"/>
  <c r="AB181" i="1"/>
  <c r="V219" i="9" s="1"/>
  <c r="AA181" i="1"/>
  <c r="U219" i="9" s="1"/>
  <c r="Y181" i="1"/>
  <c r="X181" i="1"/>
  <c r="W181" i="1"/>
  <c r="V181" i="1"/>
  <c r="T181" i="1"/>
  <c r="S181" i="1"/>
  <c r="R181" i="1"/>
  <c r="M219" i="9" s="1"/>
  <c r="M181" i="1"/>
  <c r="L181" i="1"/>
  <c r="K181" i="1"/>
  <c r="J219" i="9" s="1"/>
  <c r="J181" i="1"/>
  <c r="I181" i="1"/>
  <c r="H181" i="1"/>
  <c r="G181" i="1"/>
  <c r="F181" i="1"/>
  <c r="AM180" i="1"/>
  <c r="AL180" i="1"/>
  <c r="AK180" i="1"/>
  <c r="AJ180" i="1"/>
  <c r="AI180" i="1"/>
  <c r="AH180" i="1"/>
  <c r="Z218" i="9" s="1"/>
  <c r="AF180" i="1"/>
  <c r="AE180" i="1"/>
  <c r="AD180" i="1"/>
  <c r="W218" i="9" s="1"/>
  <c r="AC180" i="1"/>
  <c r="AB180" i="1"/>
  <c r="V218" i="9" s="1"/>
  <c r="AA180" i="1"/>
  <c r="T218" i="9"/>
  <c r="Y180" i="1"/>
  <c r="X180" i="1"/>
  <c r="W180" i="1"/>
  <c r="Q218" i="9" s="1"/>
  <c r="V180" i="1"/>
  <c r="T180" i="1"/>
  <c r="S180" i="1"/>
  <c r="R180" i="1"/>
  <c r="M218" i="9" s="1"/>
  <c r="M180" i="1"/>
  <c r="L180" i="1"/>
  <c r="K180" i="1"/>
  <c r="J180" i="1"/>
  <c r="I180" i="1"/>
  <c r="H180" i="1"/>
  <c r="G180" i="1"/>
  <c r="F180" i="1"/>
  <c r="AM179" i="1"/>
  <c r="AL179" i="1"/>
  <c r="AK179" i="1"/>
  <c r="AJ179" i="1"/>
  <c r="AI179" i="1"/>
  <c r="AH179" i="1"/>
  <c r="Z217" i="9" s="1"/>
  <c r="AF179" i="1"/>
  <c r="AE179" i="1"/>
  <c r="AD179" i="1"/>
  <c r="W217" i="9" s="1"/>
  <c r="AC179" i="1"/>
  <c r="AB179" i="1"/>
  <c r="V217" i="9" s="1"/>
  <c r="AA179" i="1"/>
  <c r="U217" i="9" s="1"/>
  <c r="Y179" i="1"/>
  <c r="X179" i="1"/>
  <c r="W179" i="1"/>
  <c r="V179" i="1"/>
  <c r="T179" i="1"/>
  <c r="S179" i="1"/>
  <c r="R179" i="1"/>
  <c r="M217" i="9" s="1"/>
  <c r="M179" i="1"/>
  <c r="L179" i="1"/>
  <c r="K179" i="1"/>
  <c r="J217" i="9" s="1"/>
  <c r="J179" i="1"/>
  <c r="I179" i="1"/>
  <c r="H179" i="1"/>
  <c r="G179" i="1"/>
  <c r="F179" i="1"/>
  <c r="AM178" i="1"/>
  <c r="AL178" i="1"/>
  <c r="AK178" i="1"/>
  <c r="AJ178" i="1"/>
  <c r="AI178" i="1"/>
  <c r="AH178" i="1"/>
  <c r="Z216" i="9" s="1"/>
  <c r="AF178" i="1"/>
  <c r="AE178" i="1"/>
  <c r="AD178" i="1"/>
  <c r="W216" i="9" s="1"/>
  <c r="AC178" i="1"/>
  <c r="AB178" i="1"/>
  <c r="V216" i="9" s="1"/>
  <c r="AA178" i="1"/>
  <c r="U216" i="9" s="1"/>
  <c r="Y178" i="1"/>
  <c r="X178" i="1"/>
  <c r="W178" i="1"/>
  <c r="Q216" i="9" s="1"/>
  <c r="V178" i="1"/>
  <c r="T178" i="1"/>
  <c r="S178" i="1"/>
  <c r="R178" i="1"/>
  <c r="M216" i="9" s="1"/>
  <c r="M178" i="1"/>
  <c r="L178" i="1"/>
  <c r="K178" i="1"/>
  <c r="J216" i="9" s="1"/>
  <c r="J178" i="1"/>
  <c r="I178" i="1"/>
  <c r="H178" i="1"/>
  <c r="G178" i="1"/>
  <c r="F178" i="1"/>
  <c r="AM177" i="1"/>
  <c r="AL177" i="1"/>
  <c r="AK177" i="1"/>
  <c r="AJ177" i="1"/>
  <c r="AI177" i="1"/>
  <c r="AH177" i="1"/>
  <c r="Z215" i="9" s="1"/>
  <c r="AF177" i="1"/>
  <c r="AE177" i="1"/>
  <c r="AD177" i="1"/>
  <c r="W215" i="9" s="1"/>
  <c r="AC177" i="1"/>
  <c r="AB177" i="1"/>
  <c r="V215" i="9" s="1"/>
  <c r="AA177" i="1"/>
  <c r="T215" i="9"/>
  <c r="Y177" i="1"/>
  <c r="X177" i="1"/>
  <c r="W177" i="1"/>
  <c r="V177" i="1"/>
  <c r="T177" i="1"/>
  <c r="S177" i="1"/>
  <c r="R177" i="1"/>
  <c r="M215" i="9" s="1"/>
  <c r="M177" i="1"/>
  <c r="L177" i="1"/>
  <c r="K177" i="1"/>
  <c r="J215" i="9" s="1"/>
  <c r="J177" i="1"/>
  <c r="I177" i="1"/>
  <c r="H177" i="1"/>
  <c r="G177" i="1"/>
  <c r="F177" i="1"/>
  <c r="AM176" i="1"/>
  <c r="AL176" i="1"/>
  <c r="AK176" i="1"/>
  <c r="AJ176" i="1"/>
  <c r="AI176" i="1"/>
  <c r="AH176" i="1"/>
  <c r="Z214" i="9" s="1"/>
  <c r="AF176" i="1"/>
  <c r="AE176" i="1"/>
  <c r="AD176" i="1"/>
  <c r="W214" i="9" s="1"/>
  <c r="AC176" i="1"/>
  <c r="AB176" i="1"/>
  <c r="V214" i="9" s="1"/>
  <c r="AA176" i="1"/>
  <c r="Y176" i="1"/>
  <c r="X176" i="1"/>
  <c r="W176" i="1"/>
  <c r="Q214" i="9" s="1"/>
  <c r="V176" i="1"/>
  <c r="T176" i="1"/>
  <c r="S176" i="1"/>
  <c r="R176" i="1"/>
  <c r="M214" i="9" s="1"/>
  <c r="M176" i="1"/>
  <c r="L176" i="1"/>
  <c r="K176" i="1"/>
  <c r="J214" i="9" s="1"/>
  <c r="J176" i="1"/>
  <c r="I176" i="1"/>
  <c r="H176" i="1"/>
  <c r="G176" i="1"/>
  <c r="F176" i="1"/>
  <c r="AM175" i="1"/>
  <c r="AL175" i="1"/>
  <c r="AK175" i="1"/>
  <c r="AJ175" i="1"/>
  <c r="AI175" i="1"/>
  <c r="AH175" i="1"/>
  <c r="Z213" i="9" s="1"/>
  <c r="AF175" i="1"/>
  <c r="AE175" i="1"/>
  <c r="AD175" i="1"/>
  <c r="W213" i="9" s="1"/>
  <c r="AC175" i="1"/>
  <c r="AB175" i="1"/>
  <c r="V213" i="9" s="1"/>
  <c r="AA175" i="1"/>
  <c r="U213" i="9" s="1"/>
  <c r="Y175" i="1"/>
  <c r="X175" i="1"/>
  <c r="W175" i="1"/>
  <c r="V175" i="1"/>
  <c r="T175" i="1"/>
  <c r="S175" i="1"/>
  <c r="R175" i="1"/>
  <c r="M213" i="9" s="1"/>
  <c r="M175" i="1"/>
  <c r="L175" i="1"/>
  <c r="K175" i="1"/>
  <c r="J213" i="9" s="1"/>
  <c r="J175" i="1"/>
  <c r="I175" i="1"/>
  <c r="H175" i="1"/>
  <c r="G175" i="1"/>
  <c r="F175" i="1"/>
  <c r="AM174" i="1"/>
  <c r="AL174" i="1"/>
  <c r="AK174" i="1"/>
  <c r="AJ174" i="1"/>
  <c r="AI174" i="1"/>
  <c r="AH174" i="1"/>
  <c r="Z212" i="9" s="1"/>
  <c r="AF174" i="1"/>
  <c r="AE174" i="1"/>
  <c r="AD174" i="1"/>
  <c r="W212" i="9" s="1"/>
  <c r="AC174" i="1"/>
  <c r="AB174" i="1"/>
  <c r="V212" i="9" s="1"/>
  <c r="AA174" i="1"/>
  <c r="T212" i="9"/>
  <c r="Y174" i="1"/>
  <c r="X174" i="1"/>
  <c r="W174" i="1"/>
  <c r="Q212" i="9" s="1"/>
  <c r="V174" i="1"/>
  <c r="T174" i="1"/>
  <c r="S174" i="1"/>
  <c r="R174" i="1"/>
  <c r="M212" i="9" s="1"/>
  <c r="M174" i="1"/>
  <c r="L174" i="1"/>
  <c r="K174" i="1"/>
  <c r="J212" i="9" s="1"/>
  <c r="J174" i="1"/>
  <c r="I174" i="1"/>
  <c r="H174" i="1"/>
  <c r="G174" i="1"/>
  <c r="F174" i="1"/>
  <c r="AM173" i="1"/>
  <c r="AL173" i="1"/>
  <c r="AK173" i="1"/>
  <c r="AJ173" i="1"/>
  <c r="AI173" i="1"/>
  <c r="AH173" i="1"/>
  <c r="AF173" i="1"/>
  <c r="AE173" i="1"/>
  <c r="AD173" i="1"/>
  <c r="W211" i="9" s="1"/>
  <c r="AC173" i="1"/>
  <c r="AB173" i="1"/>
  <c r="V211" i="9" s="1"/>
  <c r="AA173" i="1"/>
  <c r="Y173" i="1"/>
  <c r="X173" i="1"/>
  <c r="W173" i="1"/>
  <c r="V173" i="1"/>
  <c r="T173" i="1"/>
  <c r="S173" i="1"/>
  <c r="R173" i="1"/>
  <c r="M211" i="9" s="1"/>
  <c r="M173" i="1"/>
  <c r="L173" i="1"/>
  <c r="K173" i="1"/>
  <c r="J211" i="9" s="1"/>
  <c r="J173" i="1"/>
  <c r="I173" i="1"/>
  <c r="H173" i="1"/>
  <c r="G173" i="1"/>
  <c r="F173" i="1"/>
  <c r="AM172" i="1"/>
  <c r="AL172" i="1"/>
  <c r="AK172" i="1"/>
  <c r="AJ172" i="1"/>
  <c r="AI172" i="1"/>
  <c r="AH172" i="1"/>
  <c r="Z210" i="9" s="1"/>
  <c r="AF172" i="1"/>
  <c r="AE172" i="1"/>
  <c r="AD172" i="1"/>
  <c r="W210" i="9" s="1"/>
  <c r="AC172" i="1"/>
  <c r="AB172" i="1"/>
  <c r="V210" i="9" s="1"/>
  <c r="AA172" i="1"/>
  <c r="Y172" i="1"/>
  <c r="X172" i="1"/>
  <c r="W172" i="1"/>
  <c r="Q210" i="9" s="1"/>
  <c r="V172" i="1"/>
  <c r="T172" i="1"/>
  <c r="S172" i="1"/>
  <c r="R172" i="1"/>
  <c r="M210" i="9" s="1"/>
  <c r="M172" i="1"/>
  <c r="L172" i="1"/>
  <c r="K172" i="1"/>
  <c r="J210" i="9" s="1"/>
  <c r="J172" i="1"/>
  <c r="I172" i="1"/>
  <c r="H172" i="1"/>
  <c r="G172" i="1"/>
  <c r="F172" i="1"/>
  <c r="AM171" i="1"/>
  <c r="AL171" i="1"/>
  <c r="AK171" i="1"/>
  <c r="AJ171" i="1"/>
  <c r="AI171" i="1"/>
  <c r="AH171" i="1"/>
  <c r="Z209" i="9" s="1"/>
  <c r="AF171" i="1"/>
  <c r="AE171" i="1"/>
  <c r="AD171" i="1"/>
  <c r="AC171" i="1"/>
  <c r="AB171" i="1"/>
  <c r="V209" i="9" s="1"/>
  <c r="AA171" i="1"/>
  <c r="U209" i="9" s="1"/>
  <c r="Y171" i="1"/>
  <c r="X171" i="1"/>
  <c r="W171" i="1"/>
  <c r="Q209" i="9" s="1"/>
  <c r="V171" i="1"/>
  <c r="T171" i="1"/>
  <c r="S171" i="1"/>
  <c r="R171" i="1"/>
  <c r="M209" i="9" s="1"/>
  <c r="M171" i="1"/>
  <c r="L171" i="1"/>
  <c r="K171" i="1"/>
  <c r="J209" i="9" s="1"/>
  <c r="J171" i="1"/>
  <c r="I171" i="1"/>
  <c r="H171" i="1"/>
  <c r="G171" i="1"/>
  <c r="F171" i="1"/>
  <c r="AM170" i="1"/>
  <c r="AL170" i="1"/>
  <c r="AK170" i="1"/>
  <c r="AJ170" i="1"/>
  <c r="AI170" i="1"/>
  <c r="AH170" i="1"/>
  <c r="Z208" i="9" s="1"/>
  <c r="AF170" i="1"/>
  <c r="AE170" i="1"/>
  <c r="AD170" i="1"/>
  <c r="W208" i="9" s="1"/>
  <c r="AC170" i="1"/>
  <c r="AB170" i="1"/>
  <c r="V208" i="9" s="1"/>
  <c r="AA170" i="1"/>
  <c r="U208" i="9" s="1"/>
  <c r="Y170" i="1"/>
  <c r="X170" i="1"/>
  <c r="W170" i="1"/>
  <c r="Q208" i="9" s="1"/>
  <c r="V170" i="1"/>
  <c r="T170" i="1"/>
  <c r="S170" i="1"/>
  <c r="R170" i="1"/>
  <c r="M208" i="9" s="1"/>
  <c r="M170" i="1"/>
  <c r="L170" i="1"/>
  <c r="K170" i="1"/>
  <c r="J208" i="9" s="1"/>
  <c r="J170" i="1"/>
  <c r="I170" i="1"/>
  <c r="H170" i="1"/>
  <c r="G170" i="1"/>
  <c r="F170" i="1"/>
  <c r="AM169" i="1"/>
  <c r="AL169" i="1"/>
  <c r="AK169" i="1"/>
  <c r="AJ169" i="1"/>
  <c r="AI169" i="1"/>
  <c r="AH169" i="1"/>
  <c r="Z207" i="9" s="1"/>
  <c r="AF169" i="1"/>
  <c r="AE169" i="1"/>
  <c r="AD169" i="1"/>
  <c r="W207" i="9" s="1"/>
  <c r="AC169" i="1"/>
  <c r="AB169" i="1"/>
  <c r="V207" i="9" s="1"/>
  <c r="AA169" i="1"/>
  <c r="Y169" i="1"/>
  <c r="X169" i="1"/>
  <c r="W169" i="1"/>
  <c r="V169" i="1"/>
  <c r="T169" i="1"/>
  <c r="S169" i="1"/>
  <c r="R169" i="1"/>
  <c r="M207" i="9" s="1"/>
  <c r="M169" i="1"/>
  <c r="L169" i="1"/>
  <c r="K169" i="1"/>
  <c r="J207" i="9" s="1"/>
  <c r="J169" i="1"/>
  <c r="I169" i="1"/>
  <c r="H169" i="1"/>
  <c r="G169" i="1"/>
  <c r="F169" i="1"/>
  <c r="AM168" i="1"/>
  <c r="AL168" i="1"/>
  <c r="AK168" i="1"/>
  <c r="AJ168" i="1"/>
  <c r="AI168" i="1"/>
  <c r="AH168" i="1"/>
  <c r="Z206" i="9" s="1"/>
  <c r="AF168" i="1"/>
  <c r="AE168" i="1"/>
  <c r="AD168" i="1"/>
  <c r="W206" i="9" s="1"/>
  <c r="AC168" i="1"/>
  <c r="AB168" i="1"/>
  <c r="V206" i="9" s="1"/>
  <c r="AA168" i="1"/>
  <c r="U206" i="9" s="1"/>
  <c r="Y168" i="1"/>
  <c r="X168" i="1"/>
  <c r="W168" i="1"/>
  <c r="Q206" i="9" s="1"/>
  <c r="V168" i="1"/>
  <c r="T168" i="1"/>
  <c r="S168" i="1"/>
  <c r="R168" i="1"/>
  <c r="M206" i="9" s="1"/>
  <c r="M168" i="1"/>
  <c r="L168" i="1"/>
  <c r="K168" i="1"/>
  <c r="J206" i="9" s="1"/>
  <c r="J168" i="1"/>
  <c r="I168" i="1"/>
  <c r="H168" i="1"/>
  <c r="G168" i="1"/>
  <c r="F168" i="1"/>
  <c r="AM167" i="1"/>
  <c r="AL167" i="1"/>
  <c r="AK167" i="1"/>
  <c r="AJ167" i="1"/>
  <c r="AI167" i="1"/>
  <c r="AH167" i="1"/>
  <c r="Z205" i="9" s="1"/>
  <c r="AF167" i="1"/>
  <c r="AE167" i="1"/>
  <c r="AD167" i="1"/>
  <c r="AC167" i="1"/>
  <c r="AB167" i="1"/>
  <c r="V205" i="9" s="1"/>
  <c r="AA167" i="1"/>
  <c r="U205" i="9" s="1"/>
  <c r="Y167" i="1"/>
  <c r="X167" i="1"/>
  <c r="W167" i="1"/>
  <c r="V167" i="1"/>
  <c r="T167" i="1"/>
  <c r="S167" i="1"/>
  <c r="R167" i="1"/>
  <c r="M205" i="9" s="1"/>
  <c r="M167" i="1"/>
  <c r="L167" i="1"/>
  <c r="K167" i="1"/>
  <c r="J205" i="9" s="1"/>
  <c r="J167" i="1"/>
  <c r="I205" i="9" s="1"/>
  <c r="I167" i="1"/>
  <c r="H167" i="1"/>
  <c r="G167" i="1"/>
  <c r="F167" i="1"/>
  <c r="AM166" i="1"/>
  <c r="AL166" i="1"/>
  <c r="AK166" i="1"/>
  <c r="AJ166" i="1"/>
  <c r="AI166" i="1"/>
  <c r="AH166" i="1"/>
  <c r="Z204" i="9" s="1"/>
  <c r="AF166" i="1"/>
  <c r="AE166" i="1"/>
  <c r="AD166" i="1"/>
  <c r="W204" i="9" s="1"/>
  <c r="AC166" i="1"/>
  <c r="AB166" i="1"/>
  <c r="V204" i="9" s="1"/>
  <c r="AA166" i="1"/>
  <c r="U204" i="9" s="1"/>
  <c r="Y166" i="1"/>
  <c r="X166" i="1"/>
  <c r="W166" i="1"/>
  <c r="Q204" i="9" s="1"/>
  <c r="V166" i="1"/>
  <c r="T166" i="1"/>
  <c r="S166" i="1"/>
  <c r="R166" i="1"/>
  <c r="M204" i="9" s="1"/>
  <c r="M166" i="1"/>
  <c r="L166" i="1"/>
  <c r="K166" i="1"/>
  <c r="J204" i="9" s="1"/>
  <c r="J166" i="1"/>
  <c r="I166" i="1"/>
  <c r="H166" i="1"/>
  <c r="G166" i="1"/>
  <c r="F166" i="1"/>
  <c r="AM165" i="1"/>
  <c r="AL165" i="1"/>
  <c r="AK165" i="1"/>
  <c r="AJ165" i="1"/>
  <c r="AI165" i="1"/>
  <c r="AH165" i="1"/>
  <c r="Z203" i="9" s="1"/>
  <c r="AF165" i="1"/>
  <c r="AE165" i="1"/>
  <c r="AD165" i="1"/>
  <c r="W203" i="9" s="1"/>
  <c r="AC165" i="1"/>
  <c r="AB165" i="1"/>
  <c r="V203" i="9" s="1"/>
  <c r="AA165" i="1"/>
  <c r="T203" i="9"/>
  <c r="Y165" i="1"/>
  <c r="X165" i="1"/>
  <c r="W165" i="1"/>
  <c r="Q203" i="9" s="1"/>
  <c r="V165" i="1"/>
  <c r="T165" i="1"/>
  <c r="S165" i="1"/>
  <c r="R165" i="1"/>
  <c r="M203" i="9" s="1"/>
  <c r="M165" i="1"/>
  <c r="L165" i="1"/>
  <c r="K165" i="1"/>
  <c r="J165" i="1"/>
  <c r="I165" i="1"/>
  <c r="H165" i="1"/>
  <c r="G165" i="1"/>
  <c r="F165" i="1"/>
  <c r="AM164" i="1"/>
  <c r="AL164" i="1"/>
  <c r="AK164" i="1"/>
  <c r="AJ164" i="1"/>
  <c r="AI164" i="1"/>
  <c r="AH164" i="1"/>
  <c r="Z202" i="9" s="1"/>
  <c r="AF164" i="1"/>
  <c r="AE164" i="1"/>
  <c r="AD164" i="1"/>
  <c r="W202" i="9" s="1"/>
  <c r="AC164" i="1"/>
  <c r="AB164" i="1"/>
  <c r="V202" i="9" s="1"/>
  <c r="AA164" i="1"/>
  <c r="T202" i="9"/>
  <c r="Y164" i="1"/>
  <c r="X164" i="1"/>
  <c r="W164" i="1"/>
  <c r="Q202" i="9" s="1"/>
  <c r="V164" i="1"/>
  <c r="T164" i="1"/>
  <c r="S164" i="1"/>
  <c r="R164" i="1"/>
  <c r="M202" i="9" s="1"/>
  <c r="M164" i="1"/>
  <c r="L164" i="1"/>
  <c r="K164" i="1"/>
  <c r="J202" i="9" s="1"/>
  <c r="J164" i="1"/>
  <c r="I202" i="9" s="1"/>
  <c r="I164" i="1"/>
  <c r="H164" i="1"/>
  <c r="G164" i="1"/>
  <c r="F164" i="1"/>
  <c r="AM163" i="1"/>
  <c r="AL163" i="1"/>
  <c r="AK163" i="1"/>
  <c r="AJ163" i="1"/>
  <c r="AI163" i="1"/>
  <c r="AH163" i="1"/>
  <c r="Z201" i="9" s="1"/>
  <c r="AF163" i="1"/>
  <c r="AE163" i="1"/>
  <c r="AD163" i="1"/>
  <c r="W201" i="9" s="1"/>
  <c r="AC163" i="1"/>
  <c r="AB163" i="1"/>
  <c r="V201" i="9" s="1"/>
  <c r="AA163" i="1"/>
  <c r="U201" i="9" s="1"/>
  <c r="Y163" i="1"/>
  <c r="X163" i="1"/>
  <c r="W163" i="1"/>
  <c r="Q201" i="9" s="1"/>
  <c r="V163" i="1"/>
  <c r="T163" i="1"/>
  <c r="S163" i="1"/>
  <c r="R163" i="1"/>
  <c r="M201" i="9" s="1"/>
  <c r="M163" i="1"/>
  <c r="L163" i="1"/>
  <c r="K163" i="1"/>
  <c r="J201" i="9" s="1"/>
  <c r="J163" i="1"/>
  <c r="I163" i="1"/>
  <c r="H163" i="1"/>
  <c r="G163" i="1"/>
  <c r="F163" i="1"/>
  <c r="AM162" i="1"/>
  <c r="AL162" i="1"/>
  <c r="AK162" i="1"/>
  <c r="AJ162" i="1"/>
  <c r="AI162" i="1"/>
  <c r="AH162" i="1"/>
  <c r="Z200" i="9" s="1"/>
  <c r="AF162" i="1"/>
  <c r="AE162" i="1"/>
  <c r="AD162" i="1"/>
  <c r="W200" i="9" s="1"/>
  <c r="AC162" i="1"/>
  <c r="AB162" i="1"/>
  <c r="V200" i="9" s="1"/>
  <c r="AA162" i="1"/>
  <c r="U200" i="9" s="1"/>
  <c r="Y162" i="1"/>
  <c r="X162" i="1"/>
  <c r="W162" i="1"/>
  <c r="Q200" i="9" s="1"/>
  <c r="V162" i="1"/>
  <c r="P200" i="9" s="1"/>
  <c r="T162" i="1"/>
  <c r="S162" i="1"/>
  <c r="R162" i="1"/>
  <c r="M200" i="9" s="1"/>
  <c r="M162" i="1"/>
  <c r="L162" i="1"/>
  <c r="K162" i="1"/>
  <c r="J200" i="9" s="1"/>
  <c r="J162" i="1"/>
  <c r="I162" i="1"/>
  <c r="H162" i="1"/>
  <c r="G162" i="1"/>
  <c r="F162" i="1"/>
  <c r="AM161" i="1"/>
  <c r="AL161" i="1"/>
  <c r="AK161" i="1"/>
  <c r="AJ161" i="1"/>
  <c r="AI161" i="1"/>
  <c r="AH161" i="1"/>
  <c r="Z199" i="9" s="1"/>
  <c r="AF161" i="1"/>
  <c r="AE161" i="1"/>
  <c r="AD161" i="1"/>
  <c r="W199" i="9" s="1"/>
  <c r="AC161" i="1"/>
  <c r="AB161" i="1"/>
  <c r="V199" i="9" s="1"/>
  <c r="AA161" i="1"/>
  <c r="T199" i="9"/>
  <c r="Y161" i="1"/>
  <c r="X161" i="1"/>
  <c r="W161" i="1"/>
  <c r="Q199" i="9" s="1"/>
  <c r="V161" i="1"/>
  <c r="P199" i="9" s="1"/>
  <c r="T161" i="1"/>
  <c r="S161" i="1"/>
  <c r="R161" i="1"/>
  <c r="M199" i="9" s="1"/>
  <c r="M161" i="1"/>
  <c r="L161" i="1"/>
  <c r="K161" i="1"/>
  <c r="J199" i="9" s="1"/>
  <c r="J161" i="1"/>
  <c r="I161" i="1"/>
  <c r="H161" i="1"/>
  <c r="G161" i="1"/>
  <c r="F161" i="1"/>
  <c r="AM160" i="1"/>
  <c r="AL160" i="1"/>
  <c r="AK160" i="1"/>
  <c r="AJ160" i="1"/>
  <c r="AI160" i="1"/>
  <c r="AH160" i="1"/>
  <c r="Z198" i="9" s="1"/>
  <c r="AF160" i="1"/>
  <c r="AE160" i="1"/>
  <c r="AD160" i="1"/>
  <c r="W198" i="9" s="1"/>
  <c r="AC160" i="1"/>
  <c r="AB160" i="1"/>
  <c r="V198" i="9" s="1"/>
  <c r="AA160" i="1"/>
  <c r="U198" i="9" s="1"/>
  <c r="Y160" i="1"/>
  <c r="X160" i="1"/>
  <c r="W160" i="1"/>
  <c r="Q198" i="9" s="1"/>
  <c r="V160" i="1"/>
  <c r="T160" i="1"/>
  <c r="S160" i="1"/>
  <c r="R160" i="1"/>
  <c r="M198" i="9" s="1"/>
  <c r="M160" i="1"/>
  <c r="L160" i="1"/>
  <c r="K160" i="1"/>
  <c r="J198" i="9" s="1"/>
  <c r="J160" i="1"/>
  <c r="I198" i="9" s="1"/>
  <c r="I160" i="1"/>
  <c r="H160" i="1"/>
  <c r="G160" i="1"/>
  <c r="F160" i="1"/>
  <c r="AM159" i="1"/>
  <c r="AL159" i="1"/>
  <c r="AK159" i="1"/>
  <c r="AJ159" i="1"/>
  <c r="AI159" i="1"/>
  <c r="AH159" i="1"/>
  <c r="Z197" i="9" s="1"/>
  <c r="AF159" i="1"/>
  <c r="AE159" i="1"/>
  <c r="AD159" i="1"/>
  <c r="W197" i="9" s="1"/>
  <c r="AC159" i="1"/>
  <c r="AB159" i="1"/>
  <c r="V197" i="9" s="1"/>
  <c r="AA159" i="1"/>
  <c r="U197" i="9" s="1"/>
  <c r="Y159" i="1"/>
  <c r="X159" i="1"/>
  <c r="W159" i="1"/>
  <c r="Q197" i="9" s="1"/>
  <c r="V159" i="1"/>
  <c r="P197" i="9" s="1"/>
  <c r="T159" i="1"/>
  <c r="S159" i="1"/>
  <c r="R159" i="1"/>
  <c r="M197" i="9" s="1"/>
  <c r="M159" i="1"/>
  <c r="L159" i="1"/>
  <c r="K159" i="1"/>
  <c r="J197" i="9" s="1"/>
  <c r="J159" i="1"/>
  <c r="I197" i="9" s="1"/>
  <c r="I159" i="1"/>
  <c r="H159" i="1"/>
  <c r="G159" i="1"/>
  <c r="F159" i="1"/>
  <c r="AM158" i="1"/>
  <c r="AL158" i="1"/>
  <c r="AK158" i="1"/>
  <c r="AJ158" i="1"/>
  <c r="AI158" i="1"/>
  <c r="AH158" i="1"/>
  <c r="Z196" i="9" s="1"/>
  <c r="AF158" i="1"/>
  <c r="AE158" i="1"/>
  <c r="AD158" i="1"/>
  <c r="W196" i="9" s="1"/>
  <c r="AC158" i="1"/>
  <c r="AB158" i="1"/>
  <c r="V196" i="9" s="1"/>
  <c r="AA158" i="1"/>
  <c r="U196" i="9" s="1"/>
  <c r="T196" i="9"/>
  <c r="Y158" i="1"/>
  <c r="X158" i="1"/>
  <c r="W158" i="1"/>
  <c r="V158" i="1"/>
  <c r="P196" i="9" s="1"/>
  <c r="T158" i="1"/>
  <c r="S158" i="1"/>
  <c r="R158" i="1"/>
  <c r="M196" i="9" s="1"/>
  <c r="M158" i="1"/>
  <c r="L158" i="1"/>
  <c r="K158" i="1"/>
  <c r="J196" i="9" s="1"/>
  <c r="J158" i="1"/>
  <c r="I158" i="1"/>
  <c r="H158" i="1"/>
  <c r="G158" i="1"/>
  <c r="F158" i="1"/>
  <c r="AM157" i="1"/>
  <c r="AL157" i="1"/>
  <c r="AK157" i="1"/>
  <c r="AJ157" i="1"/>
  <c r="AI157" i="1"/>
  <c r="AH157" i="1"/>
  <c r="Z195" i="9" s="1"/>
  <c r="AF157" i="1"/>
  <c r="AE157" i="1"/>
  <c r="AD157" i="1"/>
  <c r="W195" i="9" s="1"/>
  <c r="AC157" i="1"/>
  <c r="AB157" i="1"/>
  <c r="V195" i="9" s="1"/>
  <c r="AA157" i="1"/>
  <c r="U195" i="9" s="1"/>
  <c r="T195" i="9"/>
  <c r="Y157" i="1"/>
  <c r="X157" i="1"/>
  <c r="W157" i="1"/>
  <c r="Q195" i="9" s="1"/>
  <c r="V157" i="1"/>
  <c r="T157" i="1"/>
  <c r="S157" i="1"/>
  <c r="R157" i="1"/>
  <c r="M195" i="9" s="1"/>
  <c r="M157" i="1"/>
  <c r="L157" i="1"/>
  <c r="K157" i="1"/>
  <c r="J195" i="9" s="1"/>
  <c r="J157" i="1"/>
  <c r="I195" i="9" s="1"/>
  <c r="I157" i="1"/>
  <c r="H157" i="1"/>
  <c r="G157" i="1"/>
  <c r="F157" i="1"/>
  <c r="AM156" i="1"/>
  <c r="AL156" i="1"/>
  <c r="AK156" i="1"/>
  <c r="AJ156" i="1"/>
  <c r="AI156" i="1"/>
  <c r="AH156" i="1"/>
  <c r="Z194" i="9" s="1"/>
  <c r="AF156" i="1"/>
  <c r="AE156" i="1"/>
  <c r="AD156" i="1"/>
  <c r="W194" i="9" s="1"/>
  <c r="AC156" i="1"/>
  <c r="AB156" i="1"/>
  <c r="V194" i="9" s="1"/>
  <c r="AA156" i="1"/>
  <c r="U194" i="9" s="1"/>
  <c r="Y156" i="1"/>
  <c r="X156" i="1"/>
  <c r="W156" i="1"/>
  <c r="Q194" i="9" s="1"/>
  <c r="V156" i="1"/>
  <c r="T156" i="1"/>
  <c r="S156" i="1"/>
  <c r="R156" i="1"/>
  <c r="M194" i="9" s="1"/>
  <c r="M156" i="1"/>
  <c r="L156" i="1"/>
  <c r="K156" i="1"/>
  <c r="J194" i="9" s="1"/>
  <c r="J156" i="1"/>
  <c r="I194" i="9" s="1"/>
  <c r="I156" i="1"/>
  <c r="H156" i="1"/>
  <c r="G156" i="1"/>
  <c r="F156" i="1"/>
  <c r="AM155" i="1"/>
  <c r="AL155" i="1"/>
  <c r="AK155" i="1"/>
  <c r="AJ155" i="1"/>
  <c r="AI155" i="1"/>
  <c r="AH155" i="1"/>
  <c r="Z193" i="9" s="1"/>
  <c r="AF155" i="1"/>
  <c r="AE155" i="1"/>
  <c r="AD155" i="1"/>
  <c r="W193" i="9" s="1"/>
  <c r="AC155" i="1"/>
  <c r="AB155" i="1"/>
  <c r="V193" i="9" s="1"/>
  <c r="AA155" i="1"/>
  <c r="U193" i="9" s="1"/>
  <c r="Y155" i="1"/>
  <c r="X155" i="1"/>
  <c r="W155" i="1"/>
  <c r="Q193" i="9" s="1"/>
  <c r="V155" i="1"/>
  <c r="T155" i="1"/>
  <c r="S155" i="1"/>
  <c r="R155" i="1"/>
  <c r="M193" i="9" s="1"/>
  <c r="M155" i="1"/>
  <c r="L155" i="1"/>
  <c r="K155" i="1"/>
  <c r="J193" i="9" s="1"/>
  <c r="J155" i="1"/>
  <c r="I155" i="1"/>
  <c r="H155" i="1"/>
  <c r="G155" i="1"/>
  <c r="F155" i="1"/>
  <c r="AM154" i="1"/>
  <c r="AL154" i="1"/>
  <c r="AK154" i="1"/>
  <c r="AJ154" i="1"/>
  <c r="AI154" i="1"/>
  <c r="AH154" i="1"/>
  <c r="Z192" i="9" s="1"/>
  <c r="AF154" i="1"/>
  <c r="AE154" i="1"/>
  <c r="AD154" i="1"/>
  <c r="AC154" i="1"/>
  <c r="AB154" i="1"/>
  <c r="V192" i="9" s="1"/>
  <c r="AA154" i="1"/>
  <c r="U192" i="9" s="1"/>
  <c r="T192" i="9"/>
  <c r="Y154" i="1"/>
  <c r="X154" i="1"/>
  <c r="W154" i="1"/>
  <c r="Q192" i="9" s="1"/>
  <c r="V154" i="1"/>
  <c r="P192" i="9" s="1"/>
  <c r="T154" i="1"/>
  <c r="S154" i="1"/>
  <c r="R154" i="1"/>
  <c r="M192" i="9" s="1"/>
  <c r="M154" i="1"/>
  <c r="L154" i="1"/>
  <c r="K154" i="1"/>
  <c r="J192" i="9" s="1"/>
  <c r="J154" i="1"/>
  <c r="I192" i="9" s="1"/>
  <c r="I154" i="1"/>
  <c r="H154" i="1"/>
  <c r="G154" i="1"/>
  <c r="F154" i="1"/>
  <c r="AM153" i="1"/>
  <c r="AL153" i="1"/>
  <c r="AK153" i="1"/>
  <c r="AJ153" i="1"/>
  <c r="AI153" i="1"/>
  <c r="AH153" i="1"/>
  <c r="Z191" i="9" s="1"/>
  <c r="AF153" i="1"/>
  <c r="AE153" i="1"/>
  <c r="AD153" i="1"/>
  <c r="W191" i="9" s="1"/>
  <c r="AC153" i="1"/>
  <c r="AB153" i="1"/>
  <c r="V191" i="9" s="1"/>
  <c r="AA153" i="1"/>
  <c r="U191" i="9" s="1"/>
  <c r="T191" i="9"/>
  <c r="Y153" i="1"/>
  <c r="X153" i="1"/>
  <c r="W153" i="1"/>
  <c r="Q191" i="9" s="1"/>
  <c r="V153" i="1"/>
  <c r="T153" i="1"/>
  <c r="S153" i="1"/>
  <c r="R153" i="1"/>
  <c r="M191" i="9" s="1"/>
  <c r="M153" i="1"/>
  <c r="L153" i="1"/>
  <c r="K153" i="1"/>
  <c r="J191" i="9" s="1"/>
  <c r="J153" i="1"/>
  <c r="I191" i="9" s="1"/>
  <c r="I153" i="1"/>
  <c r="H153" i="1"/>
  <c r="G153" i="1"/>
  <c r="F153" i="1"/>
  <c r="AM152" i="1"/>
  <c r="AL152" i="1"/>
  <c r="AK152" i="1"/>
  <c r="AJ152" i="1"/>
  <c r="AI152" i="1"/>
  <c r="AH152" i="1"/>
  <c r="Z190" i="9" s="1"/>
  <c r="AF152" i="1"/>
  <c r="AE152" i="1"/>
  <c r="AD152" i="1"/>
  <c r="W190" i="9" s="1"/>
  <c r="AC152" i="1"/>
  <c r="AB152" i="1"/>
  <c r="V190" i="9" s="1"/>
  <c r="AA152" i="1"/>
  <c r="U190" i="9" s="1"/>
  <c r="T190" i="9"/>
  <c r="Y152" i="1"/>
  <c r="X152" i="1"/>
  <c r="W152" i="1"/>
  <c r="Q190" i="9" s="1"/>
  <c r="V152" i="1"/>
  <c r="T152" i="1"/>
  <c r="S152" i="1"/>
  <c r="R152" i="1"/>
  <c r="M190" i="9" s="1"/>
  <c r="M152" i="1"/>
  <c r="L152" i="1"/>
  <c r="K152" i="1"/>
  <c r="J190" i="9" s="1"/>
  <c r="J152" i="1"/>
  <c r="I190" i="9" s="1"/>
  <c r="I152" i="1"/>
  <c r="H152" i="1"/>
  <c r="G152" i="1"/>
  <c r="F152" i="1"/>
  <c r="AM151" i="1"/>
  <c r="AL151" i="1"/>
  <c r="AK151" i="1"/>
  <c r="AJ151" i="1"/>
  <c r="AI151" i="1"/>
  <c r="AH151" i="1"/>
  <c r="Z189" i="9" s="1"/>
  <c r="AF151" i="1"/>
  <c r="AE151" i="1"/>
  <c r="AD151" i="1"/>
  <c r="W189" i="9" s="1"/>
  <c r="AC151" i="1"/>
  <c r="AB151" i="1"/>
  <c r="V189" i="9" s="1"/>
  <c r="AA151" i="1"/>
  <c r="U189" i="9" s="1"/>
  <c r="Y151" i="1"/>
  <c r="X151" i="1"/>
  <c r="W151" i="1"/>
  <c r="Q189" i="9" s="1"/>
  <c r="V151" i="1"/>
  <c r="P189" i="9" s="1"/>
  <c r="T151" i="1"/>
  <c r="S151" i="1"/>
  <c r="R151" i="1"/>
  <c r="M189" i="9" s="1"/>
  <c r="M151" i="1"/>
  <c r="L151" i="1"/>
  <c r="K151" i="1"/>
  <c r="J189" i="9" s="1"/>
  <c r="J151" i="1"/>
  <c r="I189" i="9" s="1"/>
  <c r="I151" i="1"/>
  <c r="H151" i="1"/>
  <c r="G151" i="1"/>
  <c r="F151" i="1"/>
  <c r="AM150" i="1"/>
  <c r="AL150" i="1"/>
  <c r="AK150" i="1"/>
  <c r="AJ150" i="1"/>
  <c r="AI150" i="1"/>
  <c r="AH150" i="1"/>
  <c r="Z188" i="9" s="1"/>
  <c r="AF150" i="1"/>
  <c r="AE150" i="1"/>
  <c r="AD150" i="1"/>
  <c r="W188" i="9" s="1"/>
  <c r="AC150" i="1"/>
  <c r="AB150" i="1"/>
  <c r="V188" i="9" s="1"/>
  <c r="AA150" i="1"/>
  <c r="U188" i="9" s="1"/>
  <c r="T188" i="9"/>
  <c r="Y150" i="1"/>
  <c r="X150" i="1"/>
  <c r="W150" i="1"/>
  <c r="Q188" i="9" s="1"/>
  <c r="V150" i="1"/>
  <c r="P188" i="9" s="1"/>
  <c r="T150" i="1"/>
  <c r="S150" i="1"/>
  <c r="R150" i="1"/>
  <c r="M188" i="9" s="1"/>
  <c r="M150" i="1"/>
  <c r="L150" i="1"/>
  <c r="K150" i="1"/>
  <c r="J188" i="9" s="1"/>
  <c r="J150" i="1"/>
  <c r="I150" i="1"/>
  <c r="H150" i="1"/>
  <c r="G150" i="1"/>
  <c r="F150" i="1"/>
  <c r="AM149" i="1"/>
  <c r="AL149" i="1"/>
  <c r="AK149" i="1"/>
  <c r="AJ149" i="1"/>
  <c r="AI149" i="1"/>
  <c r="AH149" i="1"/>
  <c r="Z187" i="9" s="1"/>
  <c r="AF149" i="1"/>
  <c r="AE149" i="1"/>
  <c r="AD149" i="1"/>
  <c r="W187" i="9" s="1"/>
  <c r="AC149" i="1"/>
  <c r="AB149" i="1"/>
  <c r="V187" i="9" s="1"/>
  <c r="AA149" i="1"/>
  <c r="U187" i="9" s="1"/>
  <c r="T187" i="9"/>
  <c r="Y149" i="1"/>
  <c r="X149" i="1"/>
  <c r="W149" i="1"/>
  <c r="Q187" i="9" s="1"/>
  <c r="V149" i="1"/>
  <c r="P187" i="9" s="1"/>
  <c r="T149" i="1"/>
  <c r="S149" i="1"/>
  <c r="R149" i="1"/>
  <c r="M187" i="9" s="1"/>
  <c r="M149" i="1"/>
  <c r="L149" i="1"/>
  <c r="K149" i="1"/>
  <c r="J187" i="9" s="1"/>
  <c r="J149" i="1"/>
  <c r="I187" i="9" s="1"/>
  <c r="I149" i="1"/>
  <c r="H149" i="1"/>
  <c r="G149" i="1"/>
  <c r="F149" i="1"/>
  <c r="AM148" i="1"/>
  <c r="AL148" i="1"/>
  <c r="AK148" i="1"/>
  <c r="AJ148" i="1"/>
  <c r="AI148" i="1"/>
  <c r="AH148" i="1"/>
  <c r="Z186" i="9" s="1"/>
  <c r="AF148" i="1"/>
  <c r="AE148" i="1"/>
  <c r="AD148" i="1"/>
  <c r="W186" i="9" s="1"/>
  <c r="AC148" i="1"/>
  <c r="AB148" i="1"/>
  <c r="V186" i="9" s="1"/>
  <c r="AA148" i="1"/>
  <c r="U186" i="9" s="1"/>
  <c r="T186" i="9"/>
  <c r="Y148" i="1"/>
  <c r="X148" i="1"/>
  <c r="W148" i="1"/>
  <c r="Q186" i="9" s="1"/>
  <c r="V148" i="1"/>
  <c r="P186" i="9" s="1"/>
  <c r="T148" i="1"/>
  <c r="S148" i="1"/>
  <c r="R148" i="1"/>
  <c r="M186" i="9" s="1"/>
  <c r="M148" i="1"/>
  <c r="L148" i="1"/>
  <c r="K148" i="1"/>
  <c r="J186" i="9" s="1"/>
  <c r="J148" i="1"/>
  <c r="I186" i="9" s="1"/>
  <c r="I148" i="1"/>
  <c r="H148" i="1"/>
  <c r="G148" i="1"/>
  <c r="F148" i="1"/>
  <c r="AM147" i="1"/>
  <c r="AL147" i="1"/>
  <c r="AK147" i="1"/>
  <c r="AJ147" i="1"/>
  <c r="AI147" i="1"/>
  <c r="AH147" i="1"/>
  <c r="Z185" i="9" s="1"/>
  <c r="AF147" i="1"/>
  <c r="AE147" i="1"/>
  <c r="AD147" i="1"/>
  <c r="W185" i="9" s="1"/>
  <c r="AC147" i="1"/>
  <c r="AB147" i="1"/>
  <c r="V185" i="9" s="1"/>
  <c r="AA147" i="1"/>
  <c r="U185" i="9" s="1"/>
  <c r="Y147" i="1"/>
  <c r="X147" i="1"/>
  <c r="W147" i="1"/>
  <c r="Q185" i="9" s="1"/>
  <c r="V147" i="1"/>
  <c r="P185" i="9" s="1"/>
  <c r="T147" i="1"/>
  <c r="S147" i="1"/>
  <c r="R147" i="1"/>
  <c r="M185" i="9" s="1"/>
  <c r="M147" i="1"/>
  <c r="L147" i="1"/>
  <c r="K147" i="1"/>
  <c r="J185" i="9" s="1"/>
  <c r="J147" i="1"/>
  <c r="I185" i="9" s="1"/>
  <c r="I147" i="1"/>
  <c r="H147" i="1"/>
  <c r="G147" i="1"/>
  <c r="F147" i="1"/>
  <c r="AM146" i="1"/>
  <c r="AL146" i="1"/>
  <c r="AK146" i="1"/>
  <c r="AJ146" i="1"/>
  <c r="AI146" i="1"/>
  <c r="AH146" i="1"/>
  <c r="Z184" i="9" s="1"/>
  <c r="AF146" i="1"/>
  <c r="AE146" i="1"/>
  <c r="AD146" i="1"/>
  <c r="W184" i="9" s="1"/>
  <c r="AC146" i="1"/>
  <c r="AB146" i="1"/>
  <c r="V184" i="9" s="1"/>
  <c r="AA146" i="1"/>
  <c r="U184" i="9" s="1"/>
  <c r="T184" i="9"/>
  <c r="Y146" i="1"/>
  <c r="X146" i="1"/>
  <c r="W146" i="1"/>
  <c r="Q184" i="9" s="1"/>
  <c r="V146" i="1"/>
  <c r="P184" i="9" s="1"/>
  <c r="T146" i="1"/>
  <c r="S146" i="1"/>
  <c r="R146" i="1"/>
  <c r="M184" i="9" s="1"/>
  <c r="M146" i="1"/>
  <c r="L146" i="1"/>
  <c r="K146" i="1"/>
  <c r="J184" i="9" s="1"/>
  <c r="J146" i="1"/>
  <c r="I184" i="9" s="1"/>
  <c r="I146" i="1"/>
  <c r="H146" i="1"/>
  <c r="G146" i="1"/>
  <c r="F146" i="1"/>
  <c r="AM145" i="1"/>
  <c r="AL145" i="1"/>
  <c r="AK145" i="1"/>
  <c r="AJ145" i="1"/>
  <c r="AI145" i="1"/>
  <c r="AH145" i="1"/>
  <c r="Z183" i="9" s="1"/>
  <c r="AF145" i="1"/>
  <c r="AE145" i="1"/>
  <c r="AD145" i="1"/>
  <c r="W183" i="9" s="1"/>
  <c r="AC145" i="1"/>
  <c r="AB145" i="1"/>
  <c r="V183" i="9" s="1"/>
  <c r="AA145" i="1"/>
  <c r="U183" i="9" s="1"/>
  <c r="Y145" i="1"/>
  <c r="X145" i="1"/>
  <c r="W145" i="1"/>
  <c r="Q183" i="9" s="1"/>
  <c r="V145" i="1"/>
  <c r="T145" i="1"/>
  <c r="S145" i="1"/>
  <c r="R145" i="1"/>
  <c r="M183" i="9" s="1"/>
  <c r="M145" i="1"/>
  <c r="L145" i="1"/>
  <c r="K145" i="1"/>
  <c r="J183" i="9" s="1"/>
  <c r="J145" i="1"/>
  <c r="I183" i="9" s="1"/>
  <c r="I145" i="1"/>
  <c r="H145" i="1"/>
  <c r="G145" i="1"/>
  <c r="F145" i="1"/>
  <c r="AM144" i="1"/>
  <c r="AL144" i="1"/>
  <c r="AK144" i="1"/>
  <c r="AJ144" i="1"/>
  <c r="AI144" i="1"/>
  <c r="AH144" i="1"/>
  <c r="Z182" i="9" s="1"/>
  <c r="AF144" i="1"/>
  <c r="AE144" i="1"/>
  <c r="AD144" i="1"/>
  <c r="W182" i="9" s="1"/>
  <c r="AC144" i="1"/>
  <c r="AB144" i="1"/>
  <c r="V182" i="9" s="1"/>
  <c r="AA144" i="1"/>
  <c r="U182" i="9" s="1"/>
  <c r="T182" i="9"/>
  <c r="Y144" i="1"/>
  <c r="X144" i="1"/>
  <c r="W144" i="1"/>
  <c r="Q182" i="9" s="1"/>
  <c r="V144" i="1"/>
  <c r="P182" i="9" s="1"/>
  <c r="T144" i="1"/>
  <c r="S144" i="1"/>
  <c r="R144" i="1"/>
  <c r="M182" i="9" s="1"/>
  <c r="M144" i="1"/>
  <c r="L144" i="1"/>
  <c r="K144" i="1"/>
  <c r="J182" i="9" s="1"/>
  <c r="J144" i="1"/>
  <c r="I144" i="1"/>
  <c r="H144" i="1"/>
  <c r="G144" i="1"/>
  <c r="F144" i="1"/>
  <c r="AM143" i="1"/>
  <c r="AL143" i="1"/>
  <c r="AK143" i="1"/>
  <c r="AJ143" i="1"/>
  <c r="AI143" i="1"/>
  <c r="AH143" i="1"/>
  <c r="Z181" i="9" s="1"/>
  <c r="AF143" i="1"/>
  <c r="AE143" i="1"/>
  <c r="AD143" i="1"/>
  <c r="W181" i="9" s="1"/>
  <c r="AC143" i="1"/>
  <c r="AB143" i="1"/>
  <c r="V181" i="9" s="1"/>
  <c r="AA143" i="1"/>
  <c r="U181" i="9" s="1"/>
  <c r="Y143" i="1"/>
  <c r="X143" i="1"/>
  <c r="W143" i="1"/>
  <c r="Q181" i="9" s="1"/>
  <c r="V143" i="1"/>
  <c r="P181" i="9" s="1"/>
  <c r="T143" i="1"/>
  <c r="S143" i="1"/>
  <c r="R143" i="1"/>
  <c r="M181" i="9" s="1"/>
  <c r="M143" i="1"/>
  <c r="L143" i="1"/>
  <c r="K143" i="1"/>
  <c r="J181" i="9" s="1"/>
  <c r="J143" i="1"/>
  <c r="I181" i="9" s="1"/>
  <c r="I143" i="1"/>
  <c r="H143" i="1"/>
  <c r="G143" i="1"/>
  <c r="F143" i="1"/>
  <c r="AM142" i="1"/>
  <c r="AL142" i="1"/>
  <c r="AK142" i="1"/>
  <c r="AJ142" i="1"/>
  <c r="AI142" i="1"/>
  <c r="AH142" i="1"/>
  <c r="Z180" i="9" s="1"/>
  <c r="AF142" i="1"/>
  <c r="AE142" i="1"/>
  <c r="AD142" i="1"/>
  <c r="W180" i="9" s="1"/>
  <c r="AC142" i="1"/>
  <c r="AB142" i="1"/>
  <c r="V180" i="9" s="1"/>
  <c r="AA142" i="1"/>
  <c r="U180" i="9" s="1"/>
  <c r="Y142" i="1"/>
  <c r="X142" i="1"/>
  <c r="W142" i="1"/>
  <c r="Q180" i="9" s="1"/>
  <c r="V142" i="1"/>
  <c r="P180" i="9" s="1"/>
  <c r="T142" i="1"/>
  <c r="S142" i="1"/>
  <c r="R142" i="1"/>
  <c r="M180" i="9" s="1"/>
  <c r="M142" i="1"/>
  <c r="L142" i="1"/>
  <c r="K142" i="1"/>
  <c r="J180" i="9" s="1"/>
  <c r="J142" i="1"/>
  <c r="I142" i="1"/>
  <c r="H142" i="1"/>
  <c r="G142" i="1"/>
  <c r="F142" i="1"/>
  <c r="AM141" i="1"/>
  <c r="AL141" i="1"/>
  <c r="AK141" i="1"/>
  <c r="AJ141" i="1"/>
  <c r="AI141" i="1"/>
  <c r="AH141" i="1"/>
  <c r="Z179" i="9" s="1"/>
  <c r="AF141" i="1"/>
  <c r="AE141" i="1"/>
  <c r="AD141" i="1"/>
  <c r="W179" i="9" s="1"/>
  <c r="AC141" i="1"/>
  <c r="AB141" i="1"/>
  <c r="V179" i="9" s="1"/>
  <c r="AA141" i="1"/>
  <c r="U179" i="9" s="1"/>
  <c r="T179" i="9"/>
  <c r="Y141" i="1"/>
  <c r="X141" i="1"/>
  <c r="W141" i="1"/>
  <c r="Q179" i="9" s="1"/>
  <c r="V141" i="1"/>
  <c r="T141" i="1"/>
  <c r="S141" i="1"/>
  <c r="R141" i="1"/>
  <c r="M179" i="9" s="1"/>
  <c r="M141" i="1"/>
  <c r="L141" i="1"/>
  <c r="K141" i="1"/>
  <c r="J179" i="9" s="1"/>
  <c r="J141" i="1"/>
  <c r="I179" i="9" s="1"/>
  <c r="I141" i="1"/>
  <c r="H141" i="1"/>
  <c r="G141" i="1"/>
  <c r="F141" i="1"/>
  <c r="AM140" i="1"/>
  <c r="AL140" i="1"/>
  <c r="AK140" i="1"/>
  <c r="AJ140" i="1"/>
  <c r="AI140" i="1"/>
  <c r="AH140" i="1"/>
  <c r="Z178" i="9" s="1"/>
  <c r="AF140" i="1"/>
  <c r="AE140" i="1"/>
  <c r="AD140" i="1"/>
  <c r="W178" i="9" s="1"/>
  <c r="AC140" i="1"/>
  <c r="AB140" i="1"/>
  <c r="V178" i="9" s="1"/>
  <c r="AA140" i="1"/>
  <c r="U178" i="9" s="1"/>
  <c r="T178" i="9"/>
  <c r="Y140" i="1"/>
  <c r="X140" i="1"/>
  <c r="W140" i="1"/>
  <c r="Q178" i="9" s="1"/>
  <c r="V140" i="1"/>
  <c r="P178" i="9" s="1"/>
  <c r="T140" i="1"/>
  <c r="S140" i="1"/>
  <c r="R140" i="1"/>
  <c r="M178" i="9" s="1"/>
  <c r="M140" i="1"/>
  <c r="L140" i="1"/>
  <c r="K140" i="1"/>
  <c r="J178" i="9" s="1"/>
  <c r="J140" i="1"/>
  <c r="I178" i="9" s="1"/>
  <c r="I140" i="1"/>
  <c r="H140" i="1"/>
  <c r="G140" i="1"/>
  <c r="F140" i="1"/>
  <c r="AM139" i="1"/>
  <c r="AL139" i="1"/>
  <c r="AK139" i="1"/>
  <c r="AJ139" i="1"/>
  <c r="AI139" i="1"/>
  <c r="AH139" i="1"/>
  <c r="Z177" i="9" s="1"/>
  <c r="AF139" i="1"/>
  <c r="AE139" i="1"/>
  <c r="AD139" i="1"/>
  <c r="W177" i="9" s="1"/>
  <c r="AC139" i="1"/>
  <c r="AB139" i="1"/>
  <c r="V177" i="9" s="1"/>
  <c r="AA139" i="1"/>
  <c r="U177" i="9" s="1"/>
  <c r="Y139" i="1"/>
  <c r="X139" i="1"/>
  <c r="W139" i="1"/>
  <c r="Q177" i="9" s="1"/>
  <c r="V139" i="1"/>
  <c r="T139" i="1"/>
  <c r="S139" i="1"/>
  <c r="R139" i="1"/>
  <c r="M177" i="9" s="1"/>
  <c r="M139" i="1"/>
  <c r="L139" i="1"/>
  <c r="K139" i="1"/>
  <c r="J177" i="9" s="1"/>
  <c r="J139" i="1"/>
  <c r="I177" i="9" s="1"/>
  <c r="I139" i="1"/>
  <c r="H139" i="1"/>
  <c r="G139" i="1"/>
  <c r="F139" i="1"/>
  <c r="AM138" i="1"/>
  <c r="AL138" i="1"/>
  <c r="AK138" i="1"/>
  <c r="AJ138" i="1"/>
  <c r="AI138" i="1"/>
  <c r="AH138" i="1"/>
  <c r="Z176" i="9" s="1"/>
  <c r="AF138" i="1"/>
  <c r="AE138" i="1"/>
  <c r="AD138" i="1"/>
  <c r="W176" i="9" s="1"/>
  <c r="AC138" i="1"/>
  <c r="AB138" i="1"/>
  <c r="V176" i="9" s="1"/>
  <c r="AA138" i="1"/>
  <c r="U176" i="9" s="1"/>
  <c r="T176" i="9"/>
  <c r="Y138" i="1"/>
  <c r="X138" i="1"/>
  <c r="W138" i="1"/>
  <c r="Q176" i="9" s="1"/>
  <c r="V138" i="1"/>
  <c r="P176" i="9" s="1"/>
  <c r="T138" i="1"/>
  <c r="S138" i="1"/>
  <c r="R138" i="1"/>
  <c r="M176" i="9" s="1"/>
  <c r="M138" i="1"/>
  <c r="L138" i="1"/>
  <c r="K138" i="1"/>
  <c r="J176" i="9" s="1"/>
  <c r="J138" i="1"/>
  <c r="I176" i="9" s="1"/>
  <c r="I138" i="1"/>
  <c r="H138" i="1"/>
  <c r="G138" i="1"/>
  <c r="F138" i="1"/>
  <c r="AM137" i="1"/>
  <c r="AL137" i="1"/>
  <c r="AK137" i="1"/>
  <c r="AJ137" i="1"/>
  <c r="AI137" i="1"/>
  <c r="AH137" i="1"/>
  <c r="Z175" i="9" s="1"/>
  <c r="AF137" i="1"/>
  <c r="AE137" i="1"/>
  <c r="AD137" i="1"/>
  <c r="W175" i="9" s="1"/>
  <c r="AC137" i="1"/>
  <c r="AB137" i="1"/>
  <c r="V175" i="9" s="1"/>
  <c r="AA137" i="1"/>
  <c r="U175" i="9" s="1"/>
  <c r="T175" i="9"/>
  <c r="Y137" i="1"/>
  <c r="X137" i="1"/>
  <c r="W137" i="1"/>
  <c r="Q175" i="9" s="1"/>
  <c r="V137" i="1"/>
  <c r="P175" i="9" s="1"/>
  <c r="T137" i="1"/>
  <c r="S137" i="1"/>
  <c r="R137" i="1"/>
  <c r="M175" i="9" s="1"/>
  <c r="M137" i="1"/>
  <c r="L137" i="1"/>
  <c r="K137" i="1"/>
  <c r="J175" i="9" s="1"/>
  <c r="J137" i="1"/>
  <c r="I175" i="9" s="1"/>
  <c r="I137" i="1"/>
  <c r="H137" i="1"/>
  <c r="G137" i="1"/>
  <c r="F137" i="1"/>
  <c r="AM136" i="1"/>
  <c r="AL136" i="1"/>
  <c r="AK136" i="1"/>
  <c r="AJ136" i="1"/>
  <c r="AI136" i="1"/>
  <c r="AH136" i="1"/>
  <c r="Z174" i="9" s="1"/>
  <c r="AF136" i="1"/>
  <c r="AE136" i="1"/>
  <c r="AD136" i="1"/>
  <c r="W174" i="9" s="1"/>
  <c r="AC136" i="1"/>
  <c r="AB136" i="1"/>
  <c r="V174" i="9" s="1"/>
  <c r="AA136" i="1"/>
  <c r="U174" i="9" s="1"/>
  <c r="T174" i="9"/>
  <c r="Y136" i="1"/>
  <c r="X136" i="1"/>
  <c r="W136" i="1"/>
  <c r="Q174" i="9" s="1"/>
  <c r="V136" i="1"/>
  <c r="P174" i="9" s="1"/>
  <c r="T136" i="1"/>
  <c r="S136" i="1"/>
  <c r="R136" i="1"/>
  <c r="M174" i="9" s="1"/>
  <c r="M136" i="1"/>
  <c r="L136" i="1"/>
  <c r="K136" i="1"/>
  <c r="J174" i="9" s="1"/>
  <c r="J136" i="1"/>
  <c r="I174" i="9" s="1"/>
  <c r="I136" i="1"/>
  <c r="H136" i="1"/>
  <c r="G136" i="1"/>
  <c r="F136" i="1"/>
  <c r="AM135" i="1"/>
  <c r="AL135" i="1"/>
  <c r="AK135" i="1"/>
  <c r="AJ135" i="1"/>
  <c r="AI135" i="1"/>
  <c r="AH135" i="1"/>
  <c r="Z173" i="9" s="1"/>
  <c r="AF135" i="1"/>
  <c r="AE135" i="1"/>
  <c r="AD135" i="1"/>
  <c r="W173" i="9" s="1"/>
  <c r="AC135" i="1"/>
  <c r="AB135" i="1"/>
  <c r="V173" i="9" s="1"/>
  <c r="AA135" i="1"/>
  <c r="U173" i="9" s="1"/>
  <c r="Y135" i="1"/>
  <c r="X135" i="1"/>
  <c r="W135" i="1"/>
  <c r="Q173" i="9" s="1"/>
  <c r="V135" i="1"/>
  <c r="P173" i="9" s="1"/>
  <c r="T135" i="1"/>
  <c r="S135" i="1"/>
  <c r="R135" i="1"/>
  <c r="M173" i="9" s="1"/>
  <c r="M135" i="1"/>
  <c r="L135" i="1"/>
  <c r="K135" i="1"/>
  <c r="J173" i="9" s="1"/>
  <c r="J135" i="1"/>
  <c r="I173" i="9" s="1"/>
  <c r="I135" i="1"/>
  <c r="H135" i="1"/>
  <c r="G135" i="1"/>
  <c r="F135" i="1"/>
  <c r="AM134" i="1"/>
  <c r="AL134" i="1"/>
  <c r="AK134" i="1"/>
  <c r="AJ134" i="1"/>
  <c r="AI134" i="1"/>
  <c r="AH134" i="1"/>
  <c r="Z172" i="9" s="1"/>
  <c r="AF134" i="1"/>
  <c r="AE134" i="1"/>
  <c r="AD134" i="1"/>
  <c r="W172" i="9" s="1"/>
  <c r="AC134" i="1"/>
  <c r="AB134" i="1"/>
  <c r="V172" i="9" s="1"/>
  <c r="AA134" i="1"/>
  <c r="U172" i="9" s="1"/>
  <c r="T172" i="9"/>
  <c r="Y134" i="1"/>
  <c r="X134" i="1"/>
  <c r="W134" i="1"/>
  <c r="Q172" i="9" s="1"/>
  <c r="V134" i="1"/>
  <c r="P172" i="9" s="1"/>
  <c r="T134" i="1"/>
  <c r="S134" i="1"/>
  <c r="R134" i="1"/>
  <c r="M172" i="9" s="1"/>
  <c r="M134" i="1"/>
  <c r="L134" i="1"/>
  <c r="K134" i="1"/>
  <c r="J172" i="9" s="1"/>
  <c r="J134" i="1"/>
  <c r="I134" i="1"/>
  <c r="H134" i="1"/>
  <c r="G134" i="1"/>
  <c r="F134" i="1"/>
  <c r="AM133" i="1"/>
  <c r="AL133" i="1"/>
  <c r="AK133" i="1"/>
  <c r="AJ133" i="1"/>
  <c r="AI133" i="1"/>
  <c r="AH133" i="1"/>
  <c r="Z171" i="9" s="1"/>
  <c r="AF133" i="1"/>
  <c r="AE133" i="1"/>
  <c r="AD133" i="1"/>
  <c r="W171" i="9" s="1"/>
  <c r="AC133" i="1"/>
  <c r="AB133" i="1"/>
  <c r="V171" i="9" s="1"/>
  <c r="AA133" i="1"/>
  <c r="U171" i="9" s="1"/>
  <c r="T171" i="9"/>
  <c r="Y133" i="1"/>
  <c r="X133" i="1"/>
  <c r="W133" i="1"/>
  <c r="Q171" i="9" s="1"/>
  <c r="V133" i="1"/>
  <c r="P171" i="9" s="1"/>
  <c r="T133" i="1"/>
  <c r="S133" i="1"/>
  <c r="R133" i="1"/>
  <c r="M171" i="9" s="1"/>
  <c r="M133" i="1"/>
  <c r="L133" i="1"/>
  <c r="K133" i="1"/>
  <c r="J171" i="9" s="1"/>
  <c r="J133" i="1"/>
  <c r="I171" i="9" s="1"/>
  <c r="I133" i="1"/>
  <c r="H133" i="1"/>
  <c r="G133" i="1"/>
  <c r="F133" i="1"/>
  <c r="AM132" i="1"/>
  <c r="AL132" i="1"/>
  <c r="AK132" i="1"/>
  <c r="AJ132" i="1"/>
  <c r="AI132" i="1"/>
  <c r="AH132" i="1"/>
  <c r="Z170" i="9" s="1"/>
  <c r="AF132" i="1"/>
  <c r="AE132" i="1"/>
  <c r="AD132" i="1"/>
  <c r="W170" i="9" s="1"/>
  <c r="AC132" i="1"/>
  <c r="AB132" i="1"/>
  <c r="V170" i="9" s="1"/>
  <c r="AA132" i="1"/>
  <c r="U170" i="9" s="1"/>
  <c r="T170" i="9"/>
  <c r="Y132" i="1"/>
  <c r="X132" i="1"/>
  <c r="W132" i="1"/>
  <c r="Q170" i="9" s="1"/>
  <c r="V132" i="1"/>
  <c r="P170" i="9" s="1"/>
  <c r="T132" i="1"/>
  <c r="S132" i="1"/>
  <c r="R132" i="1"/>
  <c r="M170" i="9" s="1"/>
  <c r="M132" i="1"/>
  <c r="L132" i="1"/>
  <c r="K132" i="1"/>
  <c r="J170" i="9" s="1"/>
  <c r="J132" i="1"/>
  <c r="I170" i="9" s="1"/>
  <c r="I132" i="1"/>
  <c r="H132" i="1"/>
  <c r="G132" i="1"/>
  <c r="F132" i="1"/>
  <c r="AM131" i="1"/>
  <c r="AL131" i="1"/>
  <c r="AK131" i="1"/>
  <c r="AJ131" i="1"/>
  <c r="AI131" i="1"/>
  <c r="AH131" i="1"/>
  <c r="Z169" i="9" s="1"/>
  <c r="AF131" i="1"/>
  <c r="AE131" i="1"/>
  <c r="AD131" i="1"/>
  <c r="W169" i="9" s="1"/>
  <c r="AC131" i="1"/>
  <c r="AB131" i="1"/>
  <c r="V169" i="9" s="1"/>
  <c r="AA131" i="1"/>
  <c r="U169" i="9" s="1"/>
  <c r="Y131" i="1"/>
  <c r="X131" i="1"/>
  <c r="W131" i="1"/>
  <c r="Q169" i="9" s="1"/>
  <c r="V131" i="1"/>
  <c r="P169" i="9" s="1"/>
  <c r="T131" i="1"/>
  <c r="S131" i="1"/>
  <c r="R131" i="1"/>
  <c r="M169" i="9" s="1"/>
  <c r="M131" i="1"/>
  <c r="L131" i="1"/>
  <c r="K131" i="1"/>
  <c r="J169" i="9" s="1"/>
  <c r="J131" i="1"/>
  <c r="I169" i="9" s="1"/>
  <c r="I131" i="1"/>
  <c r="H131" i="1"/>
  <c r="G131" i="1"/>
  <c r="F131" i="1"/>
  <c r="AM130" i="1"/>
  <c r="AL130" i="1"/>
  <c r="AK130" i="1"/>
  <c r="AJ130" i="1"/>
  <c r="AI130" i="1"/>
  <c r="AH130" i="1"/>
  <c r="Z168" i="9" s="1"/>
  <c r="AF130" i="1"/>
  <c r="AE130" i="1"/>
  <c r="AD130" i="1"/>
  <c r="W168" i="9" s="1"/>
  <c r="AC130" i="1"/>
  <c r="AB130" i="1"/>
  <c r="V168" i="9" s="1"/>
  <c r="AA130" i="1"/>
  <c r="U168" i="9" s="1"/>
  <c r="T168" i="9"/>
  <c r="Y130" i="1"/>
  <c r="X130" i="1"/>
  <c r="W130" i="1"/>
  <c r="Q168" i="9" s="1"/>
  <c r="V130" i="1"/>
  <c r="P168" i="9" s="1"/>
  <c r="T130" i="1"/>
  <c r="S130" i="1"/>
  <c r="R130" i="1"/>
  <c r="M168" i="9" s="1"/>
  <c r="M130" i="1"/>
  <c r="L130" i="1"/>
  <c r="K130" i="1"/>
  <c r="J168" i="9" s="1"/>
  <c r="J130" i="1"/>
  <c r="I168" i="9" s="1"/>
  <c r="I130" i="1"/>
  <c r="H130" i="1"/>
  <c r="G130" i="1"/>
  <c r="F130" i="1"/>
  <c r="AM129" i="1"/>
  <c r="AL129" i="1"/>
  <c r="AK129" i="1"/>
  <c r="AJ129" i="1"/>
  <c r="AI129" i="1"/>
  <c r="AH129" i="1"/>
  <c r="Z167" i="9" s="1"/>
  <c r="AF129" i="1"/>
  <c r="AE129" i="1"/>
  <c r="AD129" i="1"/>
  <c r="W167" i="9" s="1"/>
  <c r="AC129" i="1"/>
  <c r="AB129" i="1"/>
  <c r="V167" i="9" s="1"/>
  <c r="AA129" i="1"/>
  <c r="U167" i="9" s="1"/>
  <c r="T167" i="9"/>
  <c r="Y129" i="1"/>
  <c r="X129" i="1"/>
  <c r="W129" i="1"/>
  <c r="Q167" i="9" s="1"/>
  <c r="V129" i="1"/>
  <c r="P167" i="9" s="1"/>
  <c r="T129" i="1"/>
  <c r="S129" i="1"/>
  <c r="R129" i="1"/>
  <c r="M167" i="9" s="1"/>
  <c r="M129" i="1"/>
  <c r="L129" i="1"/>
  <c r="K129" i="1"/>
  <c r="J167" i="9" s="1"/>
  <c r="J129" i="1"/>
  <c r="I167" i="9" s="1"/>
  <c r="I129" i="1"/>
  <c r="H129" i="1"/>
  <c r="G129" i="1"/>
  <c r="F129" i="1"/>
  <c r="AM128" i="1"/>
  <c r="AL128" i="1"/>
  <c r="AK128" i="1"/>
  <c r="AJ128" i="1"/>
  <c r="AI128" i="1"/>
  <c r="AH128" i="1"/>
  <c r="Z166" i="9" s="1"/>
  <c r="AF128" i="1"/>
  <c r="AE128" i="1"/>
  <c r="AD128" i="1"/>
  <c r="W166" i="9" s="1"/>
  <c r="AC128" i="1"/>
  <c r="AB128" i="1"/>
  <c r="V166" i="9" s="1"/>
  <c r="AA128" i="1"/>
  <c r="U166" i="9" s="1"/>
  <c r="T166" i="9"/>
  <c r="Y128" i="1"/>
  <c r="X128" i="1"/>
  <c r="W128" i="1"/>
  <c r="Q166" i="9" s="1"/>
  <c r="V128" i="1"/>
  <c r="T128" i="1"/>
  <c r="S128" i="1"/>
  <c r="R128" i="1"/>
  <c r="M166" i="9" s="1"/>
  <c r="M128" i="1"/>
  <c r="L128" i="1"/>
  <c r="K128" i="1"/>
  <c r="J166" i="9" s="1"/>
  <c r="J128" i="1"/>
  <c r="I128" i="1"/>
  <c r="H128" i="1"/>
  <c r="G128" i="1"/>
  <c r="F128" i="1"/>
  <c r="AM127" i="1"/>
  <c r="AL127" i="1"/>
  <c r="AK127" i="1"/>
  <c r="AJ127" i="1"/>
  <c r="AI127" i="1"/>
  <c r="AH127" i="1"/>
  <c r="Z165" i="9" s="1"/>
  <c r="AF127" i="1"/>
  <c r="AE127" i="1"/>
  <c r="AD127" i="1"/>
  <c r="W165" i="9" s="1"/>
  <c r="AC127" i="1"/>
  <c r="AB127" i="1"/>
  <c r="V165" i="9" s="1"/>
  <c r="AA127" i="1"/>
  <c r="U165" i="9" s="1"/>
  <c r="Y127" i="1"/>
  <c r="X127" i="1"/>
  <c r="W127" i="1"/>
  <c r="Q165" i="9" s="1"/>
  <c r="V127" i="1"/>
  <c r="P165" i="9" s="1"/>
  <c r="T127" i="1"/>
  <c r="S127" i="1"/>
  <c r="R127" i="1"/>
  <c r="M165" i="9" s="1"/>
  <c r="M127" i="1"/>
  <c r="L127" i="1"/>
  <c r="K127" i="1"/>
  <c r="J165" i="9" s="1"/>
  <c r="J127" i="1"/>
  <c r="I165" i="9" s="1"/>
  <c r="I127" i="1"/>
  <c r="H127" i="1"/>
  <c r="G127" i="1"/>
  <c r="F127" i="1"/>
  <c r="AM126" i="1"/>
  <c r="AL126" i="1"/>
  <c r="AK126" i="1"/>
  <c r="AJ126" i="1"/>
  <c r="AI126" i="1"/>
  <c r="AH126" i="1"/>
  <c r="Z164" i="9" s="1"/>
  <c r="AF126" i="1"/>
  <c r="AE126" i="1"/>
  <c r="AD126" i="1"/>
  <c r="W164" i="9" s="1"/>
  <c r="AC126" i="1"/>
  <c r="AB126" i="1"/>
  <c r="V164" i="9" s="1"/>
  <c r="AA126" i="1"/>
  <c r="U164" i="9" s="1"/>
  <c r="T164" i="9"/>
  <c r="Y126" i="1"/>
  <c r="X126" i="1"/>
  <c r="W126" i="1"/>
  <c r="Q164" i="9" s="1"/>
  <c r="V126" i="1"/>
  <c r="P164" i="9" s="1"/>
  <c r="T126" i="1"/>
  <c r="S126" i="1"/>
  <c r="R126" i="1"/>
  <c r="M164" i="9" s="1"/>
  <c r="M126" i="1"/>
  <c r="L126" i="1"/>
  <c r="K126" i="1"/>
  <c r="J164" i="9" s="1"/>
  <c r="J126" i="1"/>
  <c r="I164" i="9" s="1"/>
  <c r="I126" i="1"/>
  <c r="H126" i="1"/>
  <c r="G126" i="1"/>
  <c r="F126" i="1"/>
  <c r="AM125" i="1"/>
  <c r="AL125" i="1"/>
  <c r="AK125" i="1"/>
  <c r="AJ125" i="1"/>
  <c r="AI125" i="1"/>
  <c r="AH125" i="1"/>
  <c r="Z163" i="9" s="1"/>
  <c r="AF125" i="1"/>
  <c r="AE125" i="1"/>
  <c r="AD125" i="1"/>
  <c r="W163" i="9" s="1"/>
  <c r="AC125" i="1"/>
  <c r="AB125" i="1"/>
  <c r="V163" i="9" s="1"/>
  <c r="AA125" i="1"/>
  <c r="U163" i="9" s="1"/>
  <c r="T163" i="9"/>
  <c r="Y125" i="1"/>
  <c r="X125" i="1"/>
  <c r="W125" i="1"/>
  <c r="Q163" i="9" s="1"/>
  <c r="V125" i="1"/>
  <c r="P163" i="9" s="1"/>
  <c r="T125" i="1"/>
  <c r="S125" i="1"/>
  <c r="R125" i="1"/>
  <c r="M163" i="9" s="1"/>
  <c r="M125" i="1"/>
  <c r="L125" i="1"/>
  <c r="K125" i="1"/>
  <c r="J163" i="9" s="1"/>
  <c r="J125" i="1"/>
  <c r="I163" i="9" s="1"/>
  <c r="I125" i="1"/>
  <c r="H125" i="1"/>
  <c r="G125" i="1"/>
  <c r="F125" i="1"/>
  <c r="AM124" i="1"/>
  <c r="AL124" i="1"/>
  <c r="AK124" i="1"/>
  <c r="AJ124" i="1"/>
  <c r="AI124" i="1"/>
  <c r="AH124" i="1"/>
  <c r="Z162" i="9" s="1"/>
  <c r="AF124" i="1"/>
  <c r="AE124" i="1"/>
  <c r="AD124" i="1"/>
  <c r="W162" i="9" s="1"/>
  <c r="AC124" i="1"/>
  <c r="AB124" i="1"/>
  <c r="V162" i="9" s="1"/>
  <c r="AA124" i="1"/>
  <c r="U162" i="9" s="1"/>
  <c r="T162" i="9"/>
  <c r="Y124" i="1"/>
  <c r="X124" i="1"/>
  <c r="W124" i="1"/>
  <c r="Q162" i="9" s="1"/>
  <c r="V124" i="1"/>
  <c r="P162" i="9" s="1"/>
  <c r="T124" i="1"/>
  <c r="S124" i="1"/>
  <c r="R124" i="1"/>
  <c r="M162" i="9" s="1"/>
  <c r="M124" i="1"/>
  <c r="L124" i="1"/>
  <c r="K124" i="1"/>
  <c r="J162" i="9" s="1"/>
  <c r="J124" i="1"/>
  <c r="I162" i="9" s="1"/>
  <c r="I124" i="1"/>
  <c r="H124" i="1"/>
  <c r="G124" i="1"/>
  <c r="F124" i="1"/>
  <c r="AM123" i="1"/>
  <c r="AL123" i="1"/>
  <c r="AK123" i="1"/>
  <c r="AJ123" i="1"/>
  <c r="AI123" i="1"/>
  <c r="AH123" i="1"/>
  <c r="Z161" i="9" s="1"/>
  <c r="AF123" i="1"/>
  <c r="AE123" i="1"/>
  <c r="AD123" i="1"/>
  <c r="W161" i="9" s="1"/>
  <c r="AC123" i="1"/>
  <c r="AB123" i="1"/>
  <c r="V161" i="9" s="1"/>
  <c r="AA123" i="1"/>
  <c r="U161" i="9" s="1"/>
  <c r="Y123" i="1"/>
  <c r="X123" i="1"/>
  <c r="W123" i="1"/>
  <c r="Q161" i="9" s="1"/>
  <c r="V123" i="1"/>
  <c r="P161" i="9" s="1"/>
  <c r="T123" i="1"/>
  <c r="S123" i="1"/>
  <c r="R123" i="1"/>
  <c r="M161" i="9" s="1"/>
  <c r="M123" i="1"/>
  <c r="L123" i="1"/>
  <c r="K123" i="1"/>
  <c r="J161" i="9" s="1"/>
  <c r="J123" i="1"/>
  <c r="I123" i="1"/>
  <c r="H123" i="1"/>
  <c r="G123" i="1"/>
  <c r="F123" i="1"/>
  <c r="AM122" i="1"/>
  <c r="AL122" i="1"/>
  <c r="AK122" i="1"/>
  <c r="AJ122" i="1"/>
  <c r="AI122" i="1"/>
  <c r="AH122" i="1"/>
  <c r="Z160" i="9" s="1"/>
  <c r="AF122" i="1"/>
  <c r="AE122" i="1"/>
  <c r="AD122" i="1"/>
  <c r="W160" i="9" s="1"/>
  <c r="AC122" i="1"/>
  <c r="AB122" i="1"/>
  <c r="V160" i="9" s="1"/>
  <c r="AA122" i="1"/>
  <c r="U160" i="9" s="1"/>
  <c r="T160" i="9"/>
  <c r="Y122" i="1"/>
  <c r="X122" i="1"/>
  <c r="W122" i="1"/>
  <c r="Q160" i="9" s="1"/>
  <c r="V122" i="1"/>
  <c r="P160" i="9" s="1"/>
  <c r="T122" i="1"/>
  <c r="S122" i="1"/>
  <c r="R122" i="1"/>
  <c r="M160" i="9" s="1"/>
  <c r="M122" i="1"/>
  <c r="L122" i="1"/>
  <c r="K122" i="1"/>
  <c r="J160" i="9" s="1"/>
  <c r="J122" i="1"/>
  <c r="I160" i="9" s="1"/>
  <c r="I122" i="1"/>
  <c r="H122" i="1"/>
  <c r="G122" i="1"/>
  <c r="F122" i="1"/>
  <c r="AM121" i="1"/>
  <c r="AL121" i="1"/>
  <c r="AK121" i="1"/>
  <c r="AJ121" i="1"/>
  <c r="AI121" i="1"/>
  <c r="AH121" i="1"/>
  <c r="Z159" i="9" s="1"/>
  <c r="AF121" i="1"/>
  <c r="AE121" i="1"/>
  <c r="AD121" i="1"/>
  <c r="W159" i="9" s="1"/>
  <c r="AC121" i="1"/>
  <c r="AB121" i="1"/>
  <c r="V159" i="9" s="1"/>
  <c r="AA121" i="1"/>
  <c r="U159" i="9" s="1"/>
  <c r="T159" i="9"/>
  <c r="Y121" i="1"/>
  <c r="X121" i="1"/>
  <c r="W121" i="1"/>
  <c r="Q159" i="9" s="1"/>
  <c r="V121" i="1"/>
  <c r="P159" i="9" s="1"/>
  <c r="T121" i="1"/>
  <c r="S121" i="1"/>
  <c r="R121" i="1"/>
  <c r="M159" i="9" s="1"/>
  <c r="M121" i="1"/>
  <c r="L121" i="1"/>
  <c r="K121" i="1"/>
  <c r="J159" i="9" s="1"/>
  <c r="J121" i="1"/>
  <c r="I159" i="9" s="1"/>
  <c r="I121" i="1"/>
  <c r="H121" i="1"/>
  <c r="G121" i="1"/>
  <c r="F121" i="1"/>
  <c r="AH120" i="1"/>
  <c r="AD120" i="1"/>
  <c r="AC120" i="1"/>
  <c r="AB120" i="1"/>
  <c r="AA120" i="1"/>
  <c r="W120" i="1"/>
  <c r="V120" i="1"/>
  <c r="R120" i="1"/>
  <c r="K120" i="1"/>
  <c r="J120" i="1"/>
  <c r="AH119" i="1"/>
  <c r="AD119" i="1"/>
  <c r="AC119" i="1"/>
  <c r="AB119" i="1"/>
  <c r="AA119" i="1"/>
  <c r="W119" i="1"/>
  <c r="V119" i="1"/>
  <c r="R119" i="1"/>
  <c r="K119" i="1"/>
  <c r="J119" i="1"/>
  <c r="AH118" i="1"/>
  <c r="AD118" i="1"/>
  <c r="AC118" i="1"/>
  <c r="AB118" i="1"/>
  <c r="AA118" i="1"/>
  <c r="W118" i="1"/>
  <c r="V118" i="1"/>
  <c r="R118" i="1"/>
  <c r="K118" i="1"/>
  <c r="J118" i="1"/>
  <c r="AH117" i="1"/>
  <c r="AD117" i="1"/>
  <c r="AC117" i="1"/>
  <c r="AB117" i="1"/>
  <c r="AA117" i="1"/>
  <c r="W117" i="1"/>
  <c r="V117" i="1"/>
  <c r="R117" i="1"/>
  <c r="K117" i="1"/>
  <c r="J117" i="1"/>
  <c r="AH116" i="1"/>
  <c r="AD116" i="1"/>
  <c r="AC116" i="1"/>
  <c r="AB116" i="1"/>
  <c r="AA116" i="1"/>
  <c r="W116" i="1"/>
  <c r="V116" i="1"/>
  <c r="R116" i="1"/>
  <c r="K116" i="1"/>
  <c r="J116" i="1"/>
  <c r="AH115" i="1"/>
  <c r="AD115" i="1"/>
  <c r="AC115" i="1"/>
  <c r="AB115" i="1"/>
  <c r="AA115" i="1"/>
  <c r="W115" i="1"/>
  <c r="V115" i="1"/>
  <c r="R115" i="1"/>
  <c r="K115" i="1"/>
  <c r="J115" i="1"/>
  <c r="AH114" i="1"/>
  <c r="AD114" i="1"/>
  <c r="AC114" i="1"/>
  <c r="AB114" i="1"/>
  <c r="AA114" i="1"/>
  <c r="W114" i="1"/>
  <c r="V114" i="1"/>
  <c r="R114" i="1"/>
  <c r="K114" i="1"/>
  <c r="J114" i="1"/>
  <c r="AH113" i="1"/>
  <c r="AD113" i="1"/>
  <c r="AC113" i="1"/>
  <c r="AB113" i="1"/>
  <c r="AA113" i="1"/>
  <c r="W113" i="1"/>
  <c r="V113" i="1"/>
  <c r="R113" i="1"/>
  <c r="K113" i="1"/>
  <c r="J113" i="1"/>
  <c r="AH112" i="1"/>
  <c r="AD112" i="1"/>
  <c r="AC112" i="1"/>
  <c r="AB112" i="1"/>
  <c r="AA112" i="1"/>
  <c r="W112" i="1"/>
  <c r="V112" i="1"/>
  <c r="R112" i="1"/>
  <c r="K112" i="1"/>
  <c r="J112" i="1"/>
  <c r="AH111" i="1"/>
  <c r="AD111" i="1"/>
  <c r="AC111" i="1"/>
  <c r="AB111" i="1"/>
  <c r="AA111" i="1"/>
  <c r="W111" i="1"/>
  <c r="V111" i="1"/>
  <c r="R111" i="1"/>
  <c r="K111" i="1"/>
  <c r="J111" i="1"/>
  <c r="AH110" i="1"/>
  <c r="AD110" i="1"/>
  <c r="AC110" i="1"/>
  <c r="AB110" i="1"/>
  <c r="AA110" i="1"/>
  <c r="W110" i="1"/>
  <c r="V110" i="1"/>
  <c r="R110" i="1"/>
  <c r="K110" i="1"/>
  <c r="J110" i="1"/>
  <c r="AH109" i="1"/>
  <c r="AD109" i="1"/>
  <c r="AC109" i="1"/>
  <c r="AB109" i="1"/>
  <c r="AA109" i="1"/>
  <c r="W109" i="1"/>
  <c r="V109" i="1"/>
  <c r="R109" i="1"/>
  <c r="K109" i="1"/>
  <c r="J109" i="1"/>
  <c r="AH108" i="1"/>
  <c r="AD108" i="1"/>
  <c r="AC108" i="1"/>
  <c r="AB108" i="1"/>
  <c r="AA108" i="1"/>
  <c r="W108" i="1"/>
  <c r="V108" i="1"/>
  <c r="R108" i="1"/>
  <c r="K108" i="1"/>
  <c r="J108" i="1"/>
  <c r="AH107" i="1"/>
  <c r="AD107" i="1"/>
  <c r="AC107" i="1"/>
  <c r="AB107" i="1"/>
  <c r="AA107" i="1"/>
  <c r="W107" i="1"/>
  <c r="V107" i="1"/>
  <c r="R107" i="1"/>
  <c r="K107" i="1"/>
  <c r="J107" i="1"/>
  <c r="AH106" i="1"/>
  <c r="AD106" i="1"/>
  <c r="AC106" i="1"/>
  <c r="AB106" i="1"/>
  <c r="AA106" i="1"/>
  <c r="W106" i="1"/>
  <c r="V106" i="1"/>
  <c r="R106" i="1"/>
  <c r="K106" i="1"/>
  <c r="J106" i="1"/>
  <c r="AH105" i="1"/>
  <c r="AD105" i="1"/>
  <c r="AC105" i="1"/>
  <c r="AB105" i="1"/>
  <c r="AA105" i="1"/>
  <c r="W105" i="1"/>
  <c r="V105" i="1"/>
  <c r="R105" i="1"/>
  <c r="K105" i="1"/>
  <c r="J105" i="1"/>
  <c r="AH104" i="1"/>
  <c r="AD104" i="1"/>
  <c r="AC104" i="1"/>
  <c r="AB104" i="1"/>
  <c r="AA104" i="1"/>
  <c r="W104" i="1"/>
  <c r="V104" i="1"/>
  <c r="R104" i="1"/>
  <c r="K104" i="1"/>
  <c r="J104" i="1"/>
  <c r="AH103" i="1"/>
  <c r="AD103" i="1"/>
  <c r="AC103" i="1"/>
  <c r="AB103" i="1"/>
  <c r="AA103" i="1"/>
  <c r="W103" i="1"/>
  <c r="V103" i="1"/>
  <c r="R103" i="1"/>
  <c r="K103" i="1"/>
  <c r="J103" i="1"/>
  <c r="AH102" i="1"/>
  <c r="AD102" i="1"/>
  <c r="AC102" i="1"/>
  <c r="AB102" i="1"/>
  <c r="AA102" i="1"/>
  <c r="W102" i="1"/>
  <c r="V102" i="1"/>
  <c r="R102" i="1"/>
  <c r="K102" i="1"/>
  <c r="J102" i="1"/>
  <c r="AH101" i="1"/>
  <c r="AD101" i="1"/>
  <c r="AC101" i="1"/>
  <c r="AB101" i="1"/>
  <c r="AA101" i="1"/>
  <c r="W101" i="1"/>
  <c r="V101" i="1"/>
  <c r="R101" i="1"/>
  <c r="K101" i="1"/>
  <c r="J101" i="1"/>
  <c r="AH100" i="1"/>
  <c r="AD100" i="1"/>
  <c r="AC100" i="1"/>
  <c r="AB100" i="1"/>
  <c r="AA100" i="1"/>
  <c r="W100" i="1"/>
  <c r="V100" i="1"/>
  <c r="R100" i="1"/>
  <c r="K100" i="1"/>
  <c r="J100" i="1"/>
  <c r="AH99" i="1"/>
  <c r="AD99" i="1"/>
  <c r="AC99" i="1"/>
  <c r="AB99" i="1"/>
  <c r="AA99" i="1"/>
  <c r="W99" i="1"/>
  <c r="V99" i="1"/>
  <c r="R99" i="1"/>
  <c r="K99" i="1"/>
  <c r="J99" i="1"/>
  <c r="AH98" i="1"/>
  <c r="AD98" i="1"/>
  <c r="AC98" i="1"/>
  <c r="AB98" i="1"/>
  <c r="AA98" i="1"/>
  <c r="W98" i="1"/>
  <c r="V98" i="1"/>
  <c r="R98" i="1"/>
  <c r="K98" i="1"/>
  <c r="J98" i="1"/>
  <c r="AH97" i="1"/>
  <c r="AD97" i="1"/>
  <c r="AC97" i="1"/>
  <c r="AB97" i="1"/>
  <c r="AA97" i="1"/>
  <c r="W97" i="1"/>
  <c r="V97" i="1"/>
  <c r="R97" i="1"/>
  <c r="K97" i="1"/>
  <c r="J97" i="1"/>
  <c r="AH96" i="1"/>
  <c r="AD96" i="1"/>
  <c r="AC96" i="1"/>
  <c r="AB96" i="1"/>
  <c r="AA96" i="1"/>
  <c r="W96" i="1"/>
  <c r="V96" i="1"/>
  <c r="R96" i="1"/>
  <c r="K96" i="1"/>
  <c r="J96" i="1"/>
  <c r="AH95" i="1"/>
  <c r="AD95" i="1"/>
  <c r="AC95" i="1"/>
  <c r="AB95" i="1"/>
  <c r="AA95" i="1"/>
  <c r="W95" i="1"/>
  <c r="V95" i="1"/>
  <c r="R95" i="1"/>
  <c r="K95" i="1"/>
  <c r="J95" i="1"/>
  <c r="AH94" i="1"/>
  <c r="AD94" i="1"/>
  <c r="AC94" i="1"/>
  <c r="AB94" i="1"/>
  <c r="AA94" i="1"/>
  <c r="W94" i="1"/>
  <c r="V94" i="1"/>
  <c r="R94" i="1"/>
  <c r="K94" i="1"/>
  <c r="J94" i="1"/>
  <c r="AH93" i="1"/>
  <c r="AD93" i="1"/>
  <c r="AC93" i="1"/>
  <c r="AB93" i="1"/>
  <c r="AA93" i="1"/>
  <c r="W93" i="1"/>
  <c r="V93" i="1"/>
  <c r="R93" i="1"/>
  <c r="K93" i="1"/>
  <c r="J93" i="1"/>
  <c r="AH92" i="1"/>
  <c r="AD92" i="1"/>
  <c r="AC92" i="1"/>
  <c r="AB92" i="1"/>
  <c r="AA92" i="1"/>
  <c r="W92" i="1"/>
  <c r="V92" i="1"/>
  <c r="R92" i="1"/>
  <c r="K92" i="1"/>
  <c r="J92" i="1"/>
  <c r="AH91" i="1"/>
  <c r="AD91" i="1"/>
  <c r="AC91" i="1"/>
  <c r="AB91" i="1"/>
  <c r="AA91" i="1"/>
  <c r="W91" i="1"/>
  <c r="V91" i="1"/>
  <c r="R91" i="1"/>
  <c r="K91" i="1"/>
  <c r="J91" i="1"/>
  <c r="AH90" i="1"/>
  <c r="AD90" i="1"/>
  <c r="AC90" i="1"/>
  <c r="AB90" i="1"/>
  <c r="AA90" i="1"/>
  <c r="W90" i="1"/>
  <c r="V90" i="1"/>
  <c r="R90" i="1"/>
  <c r="K90" i="1"/>
  <c r="J90" i="1"/>
  <c r="AH89" i="1"/>
  <c r="AD89" i="1"/>
  <c r="AC89" i="1"/>
  <c r="AB89" i="1"/>
  <c r="AA89" i="1"/>
  <c r="W89" i="1"/>
  <c r="V89" i="1"/>
  <c r="R89" i="1"/>
  <c r="K89" i="1"/>
  <c r="J89" i="1"/>
  <c r="AH88" i="1"/>
  <c r="AD88" i="1"/>
  <c r="AC88" i="1"/>
  <c r="AB88" i="1"/>
  <c r="AA88" i="1"/>
  <c r="W88" i="1"/>
  <c r="V88" i="1"/>
  <c r="R88" i="1"/>
  <c r="K88" i="1"/>
  <c r="J88" i="1"/>
  <c r="AH87" i="1"/>
  <c r="AD87" i="1"/>
  <c r="AC87" i="1"/>
  <c r="AB87" i="1"/>
  <c r="AA87" i="1"/>
  <c r="W87" i="1"/>
  <c r="V87" i="1"/>
  <c r="R87" i="1"/>
  <c r="K87" i="1"/>
  <c r="J87" i="1"/>
  <c r="AH86" i="1"/>
  <c r="AD86" i="1"/>
  <c r="AC86" i="1"/>
  <c r="AB86" i="1"/>
  <c r="AA86" i="1"/>
  <c r="W86" i="1"/>
  <c r="V86" i="1"/>
  <c r="R86" i="1"/>
  <c r="K86" i="1"/>
  <c r="J86" i="1"/>
  <c r="AH85" i="1"/>
  <c r="AD85" i="1"/>
  <c r="AC85" i="1"/>
  <c r="AB85" i="1"/>
  <c r="AA85" i="1"/>
  <c r="W85" i="1"/>
  <c r="V85" i="1"/>
  <c r="R85" i="1"/>
  <c r="K85" i="1"/>
  <c r="J85" i="1"/>
  <c r="AH84" i="1"/>
  <c r="AD84" i="1"/>
  <c r="AC84" i="1"/>
  <c r="AB84" i="1"/>
  <c r="AA84" i="1"/>
  <c r="W84" i="1"/>
  <c r="V84" i="1"/>
  <c r="R84" i="1"/>
  <c r="K84" i="1"/>
  <c r="J84" i="1"/>
  <c r="AH83" i="1"/>
  <c r="AD83" i="1"/>
  <c r="AC83" i="1"/>
  <c r="AB83" i="1"/>
  <c r="AA83" i="1"/>
  <c r="W83" i="1"/>
  <c r="V83" i="1"/>
  <c r="R83" i="1"/>
  <c r="K83" i="1"/>
  <c r="J83" i="1"/>
  <c r="AH82" i="1"/>
  <c r="AD82" i="1"/>
  <c r="AC82" i="1"/>
  <c r="AB82" i="1"/>
  <c r="AA82" i="1"/>
  <c r="W82" i="1"/>
  <c r="V82" i="1"/>
  <c r="R82" i="1"/>
  <c r="K82" i="1"/>
  <c r="J82" i="1"/>
  <c r="AH81" i="1"/>
  <c r="AD81" i="1"/>
  <c r="AC81" i="1"/>
  <c r="AB81" i="1"/>
  <c r="AA81" i="1"/>
  <c r="W81" i="1"/>
  <c r="V81" i="1"/>
  <c r="R81" i="1"/>
  <c r="K81" i="1"/>
  <c r="J81" i="1"/>
  <c r="AH80" i="1"/>
  <c r="AD80" i="1"/>
  <c r="AC80" i="1"/>
  <c r="AB80" i="1"/>
  <c r="AA80" i="1"/>
  <c r="W80" i="1"/>
  <c r="V80" i="1"/>
  <c r="R80" i="1"/>
  <c r="K80" i="1"/>
  <c r="J80" i="1"/>
  <c r="AH79" i="1"/>
  <c r="AD79" i="1"/>
  <c r="AC79" i="1"/>
  <c r="AB79" i="1"/>
  <c r="AA79" i="1"/>
  <c r="W79" i="1"/>
  <c r="V79" i="1"/>
  <c r="R79" i="1"/>
  <c r="K79" i="1"/>
  <c r="J79" i="1"/>
  <c r="AH78" i="1"/>
  <c r="AD78" i="1"/>
  <c r="AC78" i="1"/>
  <c r="AB78" i="1"/>
  <c r="AA78" i="1"/>
  <c r="W78" i="1"/>
  <c r="V78" i="1"/>
  <c r="R78" i="1"/>
  <c r="K78" i="1"/>
  <c r="J78" i="1"/>
  <c r="AH77" i="1"/>
  <c r="AD77" i="1"/>
  <c r="AC77" i="1"/>
  <c r="AB77" i="1"/>
  <c r="AA77" i="1"/>
  <c r="W77" i="1"/>
  <c r="V77" i="1"/>
  <c r="R77" i="1"/>
  <c r="K77" i="1"/>
  <c r="J77" i="1"/>
  <c r="AH76" i="1"/>
  <c r="AD76" i="1"/>
  <c r="AC76" i="1"/>
  <c r="AB76" i="1"/>
  <c r="AA76" i="1"/>
  <c r="W76" i="1"/>
  <c r="V76" i="1"/>
  <c r="R76" i="1"/>
  <c r="K76" i="1"/>
  <c r="J76" i="1"/>
  <c r="AH75" i="1"/>
  <c r="AD75" i="1"/>
  <c r="AC75" i="1"/>
  <c r="AB75" i="1"/>
  <c r="AA75" i="1"/>
  <c r="W75" i="1"/>
  <c r="V75" i="1"/>
  <c r="R75" i="1"/>
  <c r="K75" i="1"/>
  <c r="J75" i="1"/>
  <c r="AH74" i="1"/>
  <c r="AD74" i="1"/>
  <c r="AC74" i="1"/>
  <c r="AB74" i="1"/>
  <c r="AA74" i="1"/>
  <c r="W74" i="1"/>
  <c r="V74" i="1"/>
  <c r="R74" i="1"/>
  <c r="K74" i="1"/>
  <c r="J74" i="1"/>
  <c r="AH73" i="1"/>
  <c r="AD73" i="1"/>
  <c r="AC73" i="1"/>
  <c r="AB73" i="1"/>
  <c r="AA73" i="1"/>
  <c r="W73" i="1"/>
  <c r="V73" i="1"/>
  <c r="R73" i="1"/>
  <c r="K73" i="1"/>
  <c r="J73" i="1"/>
  <c r="AH72" i="1"/>
  <c r="AD72" i="1"/>
  <c r="AC72" i="1"/>
  <c r="AB72" i="1"/>
  <c r="AA72" i="1"/>
  <c r="W72" i="1"/>
  <c r="V72" i="1"/>
  <c r="R72" i="1"/>
  <c r="K72" i="1"/>
  <c r="J72" i="1"/>
  <c r="AH71" i="1"/>
  <c r="AD71" i="1"/>
  <c r="AC71" i="1"/>
  <c r="AB71" i="1"/>
  <c r="AA71" i="1"/>
  <c r="W71" i="1"/>
  <c r="V71" i="1"/>
  <c r="R71" i="1"/>
  <c r="K71" i="1"/>
  <c r="J71" i="1"/>
  <c r="AH70" i="1"/>
  <c r="AD70" i="1"/>
  <c r="AC70" i="1"/>
  <c r="AB70" i="1"/>
  <c r="AA70" i="1"/>
  <c r="W70" i="1"/>
  <c r="V70" i="1"/>
  <c r="R70" i="1"/>
  <c r="K70" i="1"/>
  <c r="J70" i="1"/>
  <c r="AH69" i="1"/>
  <c r="AD69" i="1"/>
  <c r="AC69" i="1"/>
  <c r="AB69" i="1"/>
  <c r="AA69" i="1"/>
  <c r="W69" i="1"/>
  <c r="V69" i="1"/>
  <c r="R69" i="1"/>
  <c r="K69" i="1"/>
  <c r="J69" i="1"/>
  <c r="AE240" i="9"/>
  <c r="AD240" i="9"/>
  <c r="AE239" i="9"/>
  <c r="AD239" i="9"/>
  <c r="AE238" i="9"/>
  <c r="AD238" i="9"/>
  <c r="AE237" i="9"/>
  <c r="AD237" i="9"/>
  <c r="AE236" i="9"/>
  <c r="AD236" i="9"/>
  <c r="AE235" i="9"/>
  <c r="AD235" i="9"/>
  <c r="AE234" i="9"/>
  <c r="AD234" i="9"/>
  <c r="AE233" i="9"/>
  <c r="AD233" i="9"/>
  <c r="AE232" i="9"/>
  <c r="AD232" i="9"/>
  <c r="AE231" i="9"/>
  <c r="AD231" i="9"/>
  <c r="AE230" i="9"/>
  <c r="AD230" i="9"/>
  <c r="AE229" i="9"/>
  <c r="AD229" i="9"/>
  <c r="AE228" i="9"/>
  <c r="AD228" i="9"/>
  <c r="AE227" i="9"/>
  <c r="AD227" i="9"/>
  <c r="AE226" i="9"/>
  <c r="AD226" i="9"/>
  <c r="AE225" i="9"/>
  <c r="AD225" i="9"/>
  <c r="AE224" i="9"/>
  <c r="AD224" i="9"/>
  <c r="AE223" i="9"/>
  <c r="AD223" i="9"/>
  <c r="AE222" i="9"/>
  <c r="AD222" i="9"/>
  <c r="AE221" i="9"/>
  <c r="AD221" i="9"/>
  <c r="AE220" i="9"/>
  <c r="AD220" i="9"/>
  <c r="AE219" i="9"/>
  <c r="AD219" i="9"/>
  <c r="AE218" i="9"/>
  <c r="AD218" i="9"/>
  <c r="AE217" i="9"/>
  <c r="AD217" i="9"/>
  <c r="AE216" i="9"/>
  <c r="AD216" i="9"/>
  <c r="AE215" i="9"/>
  <c r="AD215" i="9"/>
  <c r="AE214" i="9"/>
  <c r="AD214" i="9"/>
  <c r="AE213" i="9"/>
  <c r="AD213" i="9"/>
  <c r="AE212" i="9"/>
  <c r="AD212" i="9"/>
  <c r="AE211" i="9"/>
  <c r="AD211" i="9"/>
  <c r="AE210" i="9"/>
  <c r="AD210" i="9"/>
  <c r="AE209" i="9"/>
  <c r="AD209" i="9"/>
  <c r="AE208" i="9"/>
  <c r="AD208" i="9"/>
  <c r="AE207" i="9"/>
  <c r="AD207" i="9"/>
  <c r="AE206" i="9"/>
  <c r="AD206" i="9"/>
  <c r="AE205" i="9"/>
  <c r="AD205" i="9"/>
  <c r="AE204" i="9"/>
  <c r="AD204" i="9"/>
  <c r="AE203" i="9"/>
  <c r="AD203" i="9"/>
  <c r="AE202" i="9"/>
  <c r="AD202" i="9"/>
  <c r="AE201" i="9"/>
  <c r="AD201" i="9"/>
  <c r="AE200" i="9"/>
  <c r="AD200" i="9"/>
  <c r="AE199" i="9"/>
  <c r="AD199" i="9"/>
  <c r="AE198" i="9"/>
  <c r="AD198" i="9"/>
  <c r="AE197" i="9"/>
  <c r="AD197" i="9"/>
  <c r="AE196" i="9"/>
  <c r="AD196" i="9"/>
  <c r="AE195" i="9"/>
  <c r="AD195" i="9"/>
  <c r="AE194" i="9"/>
  <c r="AD194" i="9"/>
  <c r="AE193" i="9"/>
  <c r="AD193" i="9"/>
  <c r="AE192" i="9"/>
  <c r="AD192" i="9"/>
  <c r="AE191" i="9"/>
  <c r="AD191" i="9"/>
  <c r="AE190" i="9"/>
  <c r="AD190" i="9"/>
  <c r="AE189" i="9"/>
  <c r="AD189" i="9"/>
  <c r="AE188" i="9"/>
  <c r="AD188" i="9"/>
  <c r="AE187" i="9"/>
  <c r="AD187" i="9"/>
  <c r="AE186" i="9"/>
  <c r="AD186" i="9"/>
  <c r="AE185" i="9"/>
  <c r="AD185" i="9"/>
  <c r="AE184" i="9"/>
  <c r="AD184" i="9"/>
  <c r="AE183" i="9"/>
  <c r="AD183" i="9"/>
  <c r="AE182" i="9"/>
  <c r="AD182" i="9"/>
  <c r="AE181" i="9"/>
  <c r="AD181" i="9"/>
  <c r="AE180" i="9"/>
  <c r="AD180" i="9"/>
  <c r="AE179" i="9"/>
  <c r="AD179" i="9"/>
  <c r="AE178" i="9"/>
  <c r="AD178" i="9"/>
  <c r="AE177" i="9"/>
  <c r="AD177" i="9"/>
  <c r="AE176" i="9"/>
  <c r="AD176" i="9"/>
  <c r="AE175" i="9"/>
  <c r="AD175" i="9"/>
  <c r="AE174" i="9"/>
  <c r="AD174" i="9"/>
  <c r="AE173" i="9"/>
  <c r="AD173" i="9"/>
  <c r="AE172" i="9"/>
  <c r="AD172" i="9"/>
  <c r="AE171" i="9"/>
  <c r="AD171" i="9"/>
  <c r="AE170" i="9"/>
  <c r="AD170" i="9"/>
  <c r="AE169" i="9"/>
  <c r="AD169" i="9"/>
  <c r="AE168" i="9"/>
  <c r="AD168" i="9"/>
  <c r="AE167" i="9"/>
  <c r="AD167" i="9"/>
  <c r="AE166" i="9"/>
  <c r="AD166" i="9"/>
  <c r="AE165" i="9"/>
  <c r="AD165" i="9"/>
  <c r="AE164" i="9"/>
  <c r="AD164" i="9"/>
  <c r="AE163" i="9"/>
  <c r="AD163" i="9"/>
  <c r="AE162" i="9"/>
  <c r="AD162" i="9"/>
  <c r="AE161" i="9"/>
  <c r="AD161" i="9"/>
  <c r="AE160" i="9"/>
  <c r="AD160" i="9"/>
  <c r="AE159" i="9"/>
  <c r="AD159" i="9"/>
  <c r="AE66" i="9"/>
  <c r="AD66" i="9"/>
  <c r="AE64" i="9"/>
  <c r="AD64" i="9"/>
  <c r="AE63" i="9"/>
  <c r="AD63" i="9"/>
  <c r="AE62" i="9"/>
  <c r="AD62" i="9"/>
  <c r="AE61" i="9"/>
  <c r="AD61" i="9"/>
  <c r="AE60" i="9"/>
  <c r="AD60" i="9"/>
  <c r="AE59" i="9"/>
  <c r="AD59" i="9"/>
  <c r="AE58" i="9"/>
  <c r="AD58" i="9"/>
  <c r="AE57" i="9"/>
  <c r="AD57" i="9"/>
  <c r="AE56" i="9"/>
  <c r="AD56" i="9"/>
  <c r="AF55" i="9"/>
  <c r="AE55" i="9"/>
  <c r="AD55" i="9"/>
  <c r="AF54" i="9"/>
  <c r="AE54" i="9"/>
  <c r="AD54" i="9"/>
  <c r="AF53" i="9"/>
  <c r="AE53" i="9"/>
  <c r="AD53" i="9"/>
  <c r="AF52" i="9"/>
  <c r="AE52" i="9"/>
  <c r="AD52" i="9"/>
  <c r="AF51" i="9"/>
  <c r="AE51" i="9"/>
  <c r="AD51" i="9"/>
  <c r="AF50" i="9"/>
  <c r="AE50" i="9"/>
  <c r="AD50" i="9"/>
  <c r="AF49" i="9"/>
  <c r="AE49" i="9"/>
  <c r="AD49" i="9"/>
  <c r="AF48" i="9"/>
  <c r="AE48" i="9"/>
  <c r="AD48" i="9"/>
  <c r="AF47" i="9"/>
  <c r="AE47" i="9"/>
  <c r="AD47" i="9"/>
  <c r="AF46" i="9"/>
  <c r="AE46" i="9"/>
  <c r="AD46" i="9"/>
  <c r="AF45" i="9"/>
  <c r="AE45" i="9"/>
  <c r="AD45" i="9"/>
  <c r="AF44" i="9"/>
  <c r="AE44" i="9"/>
  <c r="AD44" i="9"/>
  <c r="AF43" i="9"/>
  <c r="AE43" i="9"/>
  <c r="AD43" i="9"/>
  <c r="AF42" i="9"/>
  <c r="AE42" i="9"/>
  <c r="AD42" i="9"/>
  <c r="AF41" i="9"/>
  <c r="AE41" i="9"/>
  <c r="AD41" i="9"/>
  <c r="AF40" i="9"/>
  <c r="AE40" i="9"/>
  <c r="AD40" i="9"/>
  <c r="AC240" i="9"/>
  <c r="AB240" i="9"/>
  <c r="AA240" i="9"/>
  <c r="Y240" i="9"/>
  <c r="AC239" i="9"/>
  <c r="AB239" i="9"/>
  <c r="AA239" i="9"/>
  <c r="Y239" i="9"/>
  <c r="AC238" i="9"/>
  <c r="AB238" i="9"/>
  <c r="AA238" i="9"/>
  <c r="Y238" i="9"/>
  <c r="AC237" i="9"/>
  <c r="AB237" i="9"/>
  <c r="AA237" i="9"/>
  <c r="Y237" i="9"/>
  <c r="AC236" i="9"/>
  <c r="AB236" i="9"/>
  <c r="AA236" i="9"/>
  <c r="Y236" i="9"/>
  <c r="AC235" i="9"/>
  <c r="AB235" i="9"/>
  <c r="AA235" i="9"/>
  <c r="Y235" i="9"/>
  <c r="AC234" i="9"/>
  <c r="AB234" i="9"/>
  <c r="AA234" i="9"/>
  <c r="Y234" i="9"/>
  <c r="AC233" i="9"/>
  <c r="AB233" i="9"/>
  <c r="AA233" i="9"/>
  <c r="Y233" i="9"/>
  <c r="AC232" i="9"/>
  <c r="AB232" i="9"/>
  <c r="AA232" i="9"/>
  <c r="Y232" i="9"/>
  <c r="AC231" i="9"/>
  <c r="AB231" i="9"/>
  <c r="AA231" i="9"/>
  <c r="Y231" i="9"/>
  <c r="AC230" i="9"/>
  <c r="AB230" i="9"/>
  <c r="AA230" i="9"/>
  <c r="Y230" i="9"/>
  <c r="AC229" i="9"/>
  <c r="AB229" i="9"/>
  <c r="AA229" i="9"/>
  <c r="Y229" i="9"/>
  <c r="AC228" i="9"/>
  <c r="AB228" i="9"/>
  <c r="AA228" i="9"/>
  <c r="Y228" i="9"/>
  <c r="AC227" i="9"/>
  <c r="AB227" i="9"/>
  <c r="AA227" i="9"/>
  <c r="Y227" i="9"/>
  <c r="AC226" i="9"/>
  <c r="AB226" i="9"/>
  <c r="AA226" i="9"/>
  <c r="Y226" i="9"/>
  <c r="AC225" i="9"/>
  <c r="AB225" i="9"/>
  <c r="AA225" i="9"/>
  <c r="Y225" i="9"/>
  <c r="AC224" i="9"/>
  <c r="AB224" i="9"/>
  <c r="AA224" i="9"/>
  <c r="Y224" i="9"/>
  <c r="AC223" i="9"/>
  <c r="AB223" i="9"/>
  <c r="AA223" i="9"/>
  <c r="Y223" i="9"/>
  <c r="AC222" i="9"/>
  <c r="AB222" i="9"/>
  <c r="AA222" i="9"/>
  <c r="Y222" i="9"/>
  <c r="AC221" i="9"/>
  <c r="AB221" i="9"/>
  <c r="AA221" i="9"/>
  <c r="Y221" i="9"/>
  <c r="AC220" i="9"/>
  <c r="AB220" i="9"/>
  <c r="AA220" i="9"/>
  <c r="Y220" i="9"/>
  <c r="AC219" i="9"/>
  <c r="AB219" i="9"/>
  <c r="AA219" i="9"/>
  <c r="Y219" i="9"/>
  <c r="AC218" i="9"/>
  <c r="AB218" i="9"/>
  <c r="AA218" i="9"/>
  <c r="Y218" i="9"/>
  <c r="AC217" i="9"/>
  <c r="AB217" i="9"/>
  <c r="AA217" i="9"/>
  <c r="Y217" i="9"/>
  <c r="AC216" i="9"/>
  <c r="AB216" i="9"/>
  <c r="AA216" i="9"/>
  <c r="Y216" i="9"/>
  <c r="AC215" i="9"/>
  <c r="AB215" i="9"/>
  <c r="AA215" i="9"/>
  <c r="Y215" i="9"/>
  <c r="AC214" i="9"/>
  <c r="AB214" i="9"/>
  <c r="AA214" i="9"/>
  <c r="Y214" i="9"/>
  <c r="AC213" i="9"/>
  <c r="AB213" i="9"/>
  <c r="AA213" i="9"/>
  <c r="Y213" i="9"/>
  <c r="AC212" i="9"/>
  <c r="AB212" i="9"/>
  <c r="AA212" i="9"/>
  <c r="Y212" i="9"/>
  <c r="AC211" i="9"/>
  <c r="AB211" i="9"/>
  <c r="AA211" i="9"/>
  <c r="Z211" i="9"/>
  <c r="Y211" i="9"/>
  <c r="AC210" i="9"/>
  <c r="AB210" i="9"/>
  <c r="AA210" i="9"/>
  <c r="Y210" i="9"/>
  <c r="AC209" i="9"/>
  <c r="AB209" i="9"/>
  <c r="AA209" i="9"/>
  <c r="Y209" i="9"/>
  <c r="AC208" i="9"/>
  <c r="AB208" i="9"/>
  <c r="AA208" i="9"/>
  <c r="Y208" i="9"/>
  <c r="AC207" i="9"/>
  <c r="AB207" i="9"/>
  <c r="AA207" i="9"/>
  <c r="Y207" i="9"/>
  <c r="AC206" i="9"/>
  <c r="AB206" i="9"/>
  <c r="AA206" i="9"/>
  <c r="Y206" i="9"/>
  <c r="AC205" i="9"/>
  <c r="AB205" i="9"/>
  <c r="AA205" i="9"/>
  <c r="Y205" i="9"/>
  <c r="AC204" i="9"/>
  <c r="AB204" i="9"/>
  <c r="AA204" i="9"/>
  <c r="Y204" i="9"/>
  <c r="AC203" i="9"/>
  <c r="AB203" i="9"/>
  <c r="AA203" i="9"/>
  <c r="Y203" i="9"/>
  <c r="AC202" i="9"/>
  <c r="AB202" i="9"/>
  <c r="AA202" i="9"/>
  <c r="Y202" i="9"/>
  <c r="AC201" i="9"/>
  <c r="AB201" i="9"/>
  <c r="AA201" i="9"/>
  <c r="Y201" i="9"/>
  <c r="AC200" i="9"/>
  <c r="AB200" i="9"/>
  <c r="AA200" i="9"/>
  <c r="Y200" i="9"/>
  <c r="AC199" i="9"/>
  <c r="AB199" i="9"/>
  <c r="AA199" i="9"/>
  <c r="Y199" i="9"/>
  <c r="AC198" i="9"/>
  <c r="AB198" i="9"/>
  <c r="AA198" i="9"/>
  <c r="Y198" i="9"/>
  <c r="AC197" i="9"/>
  <c r="AB197" i="9"/>
  <c r="AA197" i="9"/>
  <c r="Y197" i="9"/>
  <c r="AC196" i="9"/>
  <c r="AB196" i="9"/>
  <c r="AA196" i="9"/>
  <c r="Y196" i="9"/>
  <c r="AC195" i="9"/>
  <c r="AB195" i="9"/>
  <c r="AA195" i="9"/>
  <c r="Y195" i="9"/>
  <c r="AC194" i="9"/>
  <c r="AB194" i="9"/>
  <c r="AA194" i="9"/>
  <c r="Y194" i="9"/>
  <c r="AC193" i="9"/>
  <c r="AB193" i="9"/>
  <c r="AA193" i="9"/>
  <c r="Y193" i="9"/>
  <c r="AC192" i="9"/>
  <c r="AB192" i="9"/>
  <c r="AA192" i="9"/>
  <c r="Y192" i="9"/>
  <c r="AC191" i="9"/>
  <c r="AB191" i="9"/>
  <c r="AA191" i="9"/>
  <c r="Y191" i="9"/>
  <c r="AC190" i="9"/>
  <c r="AB190" i="9"/>
  <c r="AA190" i="9"/>
  <c r="Y190" i="9"/>
  <c r="AC189" i="9"/>
  <c r="AB189" i="9"/>
  <c r="AA189" i="9"/>
  <c r="Y189" i="9"/>
  <c r="AC188" i="9"/>
  <c r="AB188" i="9"/>
  <c r="AA188" i="9"/>
  <c r="Y188" i="9"/>
  <c r="AC187" i="9"/>
  <c r="AB187" i="9"/>
  <c r="AA187" i="9"/>
  <c r="Y187" i="9"/>
  <c r="AC186" i="9"/>
  <c r="AB186" i="9"/>
  <c r="AA186" i="9"/>
  <c r="Y186" i="9"/>
  <c r="AC185" i="9"/>
  <c r="AB185" i="9"/>
  <c r="AA185" i="9"/>
  <c r="Y185" i="9"/>
  <c r="AC184" i="9"/>
  <c r="AB184" i="9"/>
  <c r="AA184" i="9"/>
  <c r="Y184" i="9"/>
  <c r="AC183" i="9"/>
  <c r="AB183" i="9"/>
  <c r="AA183" i="9"/>
  <c r="Y183" i="9"/>
  <c r="AC182" i="9"/>
  <c r="AB182" i="9"/>
  <c r="AA182" i="9"/>
  <c r="Y182" i="9"/>
  <c r="AC181" i="9"/>
  <c r="AB181" i="9"/>
  <c r="AA181" i="9"/>
  <c r="Y181" i="9"/>
  <c r="AC180" i="9"/>
  <c r="AB180" i="9"/>
  <c r="AA180" i="9"/>
  <c r="Y180" i="9"/>
  <c r="AC179" i="9"/>
  <c r="AB179" i="9"/>
  <c r="AA179" i="9"/>
  <c r="Y179" i="9"/>
  <c r="AC178" i="9"/>
  <c r="AB178" i="9"/>
  <c r="AA178" i="9"/>
  <c r="Y178" i="9"/>
  <c r="AC177" i="9"/>
  <c r="AB177" i="9"/>
  <c r="AA177" i="9"/>
  <c r="Y177" i="9"/>
  <c r="AC176" i="9"/>
  <c r="AB176" i="9"/>
  <c r="AA176" i="9"/>
  <c r="Y176" i="9"/>
  <c r="AC175" i="9"/>
  <c r="AB175" i="9"/>
  <c r="AA175" i="9"/>
  <c r="Y175" i="9"/>
  <c r="AC174" i="9"/>
  <c r="AB174" i="9"/>
  <c r="AA174" i="9"/>
  <c r="Y174" i="9"/>
  <c r="AC173" i="9"/>
  <c r="AB173" i="9"/>
  <c r="AA173" i="9"/>
  <c r="Y173" i="9"/>
  <c r="AC172" i="9"/>
  <c r="AB172" i="9"/>
  <c r="AA172" i="9"/>
  <c r="Y172" i="9"/>
  <c r="AC171" i="9"/>
  <c r="AB171" i="9"/>
  <c r="AA171" i="9"/>
  <c r="Y171" i="9"/>
  <c r="AC170" i="9"/>
  <c r="AB170" i="9"/>
  <c r="AA170" i="9"/>
  <c r="Y170" i="9"/>
  <c r="AC169" i="9"/>
  <c r="AB169" i="9"/>
  <c r="AA169" i="9"/>
  <c r="Y169" i="9"/>
  <c r="AC168" i="9"/>
  <c r="AB168" i="9"/>
  <c r="AA168" i="9"/>
  <c r="Y168" i="9"/>
  <c r="AC167" i="9"/>
  <c r="AB167" i="9"/>
  <c r="AA167" i="9"/>
  <c r="Y167" i="9"/>
  <c r="AC166" i="9"/>
  <c r="AB166" i="9"/>
  <c r="AA166" i="9"/>
  <c r="Y166" i="9"/>
  <c r="AC165" i="9"/>
  <c r="AB165" i="9"/>
  <c r="AA165" i="9"/>
  <c r="Y165" i="9"/>
  <c r="AC164" i="9"/>
  <c r="AB164" i="9"/>
  <c r="AA164" i="9"/>
  <c r="Y164" i="9"/>
  <c r="AC163" i="9"/>
  <c r="AB163" i="9"/>
  <c r="AA163" i="9"/>
  <c r="Y163" i="9"/>
  <c r="AC162" i="9"/>
  <c r="AB162" i="9"/>
  <c r="AA162" i="9"/>
  <c r="Y162" i="9"/>
  <c r="AC161" i="9"/>
  <c r="AB161" i="9"/>
  <c r="AA161" i="9"/>
  <c r="Y161" i="9"/>
  <c r="AC160" i="9"/>
  <c r="AB160" i="9"/>
  <c r="AA160" i="9"/>
  <c r="Y160" i="9"/>
  <c r="AC159" i="9"/>
  <c r="AB159" i="9"/>
  <c r="AA159" i="9"/>
  <c r="Y159" i="9"/>
  <c r="AC66" i="9"/>
  <c r="AB66" i="9"/>
  <c r="AA66" i="9"/>
  <c r="Z66" i="9"/>
  <c r="AA65" i="9"/>
  <c r="AC64" i="9"/>
  <c r="AB64" i="9"/>
  <c r="AA64" i="9"/>
  <c r="AC63" i="9"/>
  <c r="AB63" i="9"/>
  <c r="AA63" i="9"/>
  <c r="AC62" i="9"/>
  <c r="AB62" i="9"/>
  <c r="AA62" i="9"/>
  <c r="AC61" i="9"/>
  <c r="AB61" i="9"/>
  <c r="AA61" i="9"/>
  <c r="AC60" i="9"/>
  <c r="AB60" i="9"/>
  <c r="AA60" i="9"/>
  <c r="AC59" i="9"/>
  <c r="AB59" i="9"/>
  <c r="AA59" i="9"/>
  <c r="AC58" i="9"/>
  <c r="AB58" i="9"/>
  <c r="AA58" i="9"/>
  <c r="AC57" i="9"/>
  <c r="AB57" i="9"/>
  <c r="AA57" i="9"/>
  <c r="AC56" i="9"/>
  <c r="AB56" i="9"/>
  <c r="AA56" i="9"/>
  <c r="AC55" i="9"/>
  <c r="AB55" i="9"/>
  <c r="AA55" i="9"/>
  <c r="AC54" i="9"/>
  <c r="AB54" i="9"/>
  <c r="AA54" i="9"/>
  <c r="AC53" i="9"/>
  <c r="AB53" i="9"/>
  <c r="AA53" i="9"/>
  <c r="AC52" i="9"/>
  <c r="AB52" i="9"/>
  <c r="AA52" i="9"/>
  <c r="AC51" i="9"/>
  <c r="AB51" i="9"/>
  <c r="AA51" i="9"/>
  <c r="AC50" i="9"/>
  <c r="AB50" i="9"/>
  <c r="AA50" i="9"/>
  <c r="AC49" i="9"/>
  <c r="AB49" i="9"/>
  <c r="AA49" i="9"/>
  <c r="AC48" i="9"/>
  <c r="AB48" i="9"/>
  <c r="AA48" i="9"/>
  <c r="AC47" i="9"/>
  <c r="AB47" i="9"/>
  <c r="AA47" i="9"/>
  <c r="AC46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C40" i="9"/>
  <c r="AB40" i="9"/>
  <c r="AA40" i="9"/>
  <c r="Z40" i="9"/>
  <c r="Y40" i="9"/>
  <c r="X240" i="9"/>
  <c r="X239" i="9"/>
  <c r="X238" i="9"/>
  <c r="X237" i="9"/>
  <c r="X236" i="9"/>
  <c r="X235" i="9"/>
  <c r="X234" i="9"/>
  <c r="X233" i="9"/>
  <c r="X232" i="9"/>
  <c r="X231" i="9"/>
  <c r="X230" i="9"/>
  <c r="X229" i="9"/>
  <c r="X228" i="9"/>
  <c r="X227" i="9"/>
  <c r="X226" i="9"/>
  <c r="X225" i="9"/>
  <c r="X224" i="9"/>
  <c r="X223" i="9"/>
  <c r="X222" i="9"/>
  <c r="X221" i="9"/>
  <c r="X220" i="9"/>
  <c r="X219" i="9"/>
  <c r="X218" i="9"/>
  <c r="X217" i="9"/>
  <c r="X216" i="9"/>
  <c r="X215" i="9"/>
  <c r="X214" i="9"/>
  <c r="X213" i="9"/>
  <c r="X212" i="9"/>
  <c r="X211" i="9"/>
  <c r="X210" i="9"/>
  <c r="X209" i="9"/>
  <c r="X208" i="9"/>
  <c r="X207" i="9"/>
  <c r="X206" i="9"/>
  <c r="X205" i="9"/>
  <c r="X204" i="9"/>
  <c r="X203" i="9"/>
  <c r="X202" i="9"/>
  <c r="X201" i="9"/>
  <c r="X200" i="9"/>
  <c r="X199" i="9"/>
  <c r="X198" i="9"/>
  <c r="X197" i="9"/>
  <c r="X196" i="9"/>
  <c r="X195" i="9"/>
  <c r="X194" i="9"/>
  <c r="X193" i="9"/>
  <c r="X192" i="9"/>
  <c r="X191" i="9"/>
  <c r="X190" i="9"/>
  <c r="X189" i="9"/>
  <c r="X188" i="9"/>
  <c r="X187" i="9"/>
  <c r="X186" i="9"/>
  <c r="X185" i="9"/>
  <c r="X184" i="9"/>
  <c r="X183" i="9"/>
  <c r="X182" i="9"/>
  <c r="X181" i="9"/>
  <c r="X180" i="9"/>
  <c r="X179" i="9"/>
  <c r="X178" i="9"/>
  <c r="X177" i="9"/>
  <c r="X176" i="9"/>
  <c r="X175" i="9"/>
  <c r="X174" i="9"/>
  <c r="X173" i="9"/>
  <c r="X172" i="9"/>
  <c r="X171" i="9"/>
  <c r="X170" i="9"/>
  <c r="X169" i="9"/>
  <c r="X168" i="9"/>
  <c r="X167" i="9"/>
  <c r="X166" i="9"/>
  <c r="X165" i="9"/>
  <c r="X164" i="9"/>
  <c r="X163" i="9"/>
  <c r="X162" i="9"/>
  <c r="X161" i="9"/>
  <c r="X160" i="9"/>
  <c r="X159" i="9"/>
  <c r="X40" i="9"/>
  <c r="U240" i="9"/>
  <c r="T240" i="9"/>
  <c r="W239" i="9"/>
  <c r="U239" i="9"/>
  <c r="T239" i="9"/>
  <c r="U238" i="9"/>
  <c r="T238" i="9"/>
  <c r="W237" i="9"/>
  <c r="U236" i="9"/>
  <c r="T236" i="9"/>
  <c r="W235" i="9"/>
  <c r="U235" i="9"/>
  <c r="T235" i="9"/>
  <c r="U234" i="9"/>
  <c r="T234" i="9"/>
  <c r="W233" i="9"/>
  <c r="U232" i="9"/>
  <c r="U231" i="9"/>
  <c r="T231" i="9"/>
  <c r="U230" i="9"/>
  <c r="T230" i="9"/>
  <c r="W228" i="9"/>
  <c r="T227" i="9"/>
  <c r="U226" i="9"/>
  <c r="T226" i="9"/>
  <c r="W225" i="9"/>
  <c r="W224" i="9"/>
  <c r="U224" i="9"/>
  <c r="T224" i="9"/>
  <c r="T223" i="9"/>
  <c r="T222" i="9"/>
  <c r="W221" i="9"/>
  <c r="U220" i="9"/>
  <c r="T220" i="9"/>
  <c r="W219" i="9"/>
  <c r="T219" i="9"/>
  <c r="U218" i="9"/>
  <c r="T216" i="9"/>
  <c r="U215" i="9"/>
  <c r="U214" i="9"/>
  <c r="T214" i="9"/>
  <c r="U212" i="9"/>
  <c r="U211" i="9"/>
  <c r="T211" i="9"/>
  <c r="U210" i="9"/>
  <c r="T210" i="9"/>
  <c r="W209" i="9"/>
  <c r="T208" i="9"/>
  <c r="U207" i="9"/>
  <c r="T207" i="9"/>
  <c r="T206" i="9"/>
  <c r="W205" i="9"/>
  <c r="T204" i="9"/>
  <c r="U203" i="9"/>
  <c r="U202" i="9"/>
  <c r="T200" i="9"/>
  <c r="U199" i="9"/>
  <c r="T198" i="9"/>
  <c r="T194" i="9"/>
  <c r="W192" i="9"/>
  <c r="T183" i="9"/>
  <c r="T180" i="9"/>
  <c r="W94" i="9"/>
  <c r="W66" i="9"/>
  <c r="W40" i="9"/>
  <c r="V40" i="9"/>
  <c r="U40" i="9"/>
  <c r="T40" i="9"/>
  <c r="Q240" i="9"/>
  <c r="P240" i="9"/>
  <c r="Q239" i="9"/>
  <c r="P239" i="9"/>
  <c r="Q238" i="9"/>
  <c r="P238" i="9"/>
  <c r="Q237" i="9"/>
  <c r="P237" i="9"/>
  <c r="Q236" i="9"/>
  <c r="P236" i="9"/>
  <c r="Q235" i="9"/>
  <c r="P235" i="9"/>
  <c r="Q234" i="9"/>
  <c r="P234" i="9"/>
  <c r="Q233" i="9"/>
  <c r="P233" i="9"/>
  <c r="Q232" i="9"/>
  <c r="P232" i="9"/>
  <c r="Q231" i="9"/>
  <c r="P231" i="9"/>
  <c r="Q230" i="9"/>
  <c r="P230" i="9"/>
  <c r="Q229" i="9"/>
  <c r="P229" i="9"/>
  <c r="Q228" i="9"/>
  <c r="P228" i="9"/>
  <c r="Q227" i="9"/>
  <c r="P227" i="9"/>
  <c r="P226" i="9"/>
  <c r="Q225" i="9"/>
  <c r="P225" i="9"/>
  <c r="P224" i="9"/>
  <c r="Q223" i="9"/>
  <c r="P223" i="9"/>
  <c r="P222" i="9"/>
  <c r="Q221" i="9"/>
  <c r="P221" i="9"/>
  <c r="P220" i="9"/>
  <c r="Q219" i="9"/>
  <c r="P219" i="9"/>
  <c r="P218" i="9"/>
  <c r="Q217" i="9"/>
  <c r="P217" i="9"/>
  <c r="P216" i="9"/>
  <c r="Q215" i="9"/>
  <c r="P215" i="9"/>
  <c r="P214" i="9"/>
  <c r="Q213" i="9"/>
  <c r="P213" i="9"/>
  <c r="P212" i="9"/>
  <c r="Q211" i="9"/>
  <c r="P211" i="9"/>
  <c r="P210" i="9"/>
  <c r="P209" i="9"/>
  <c r="P208" i="9"/>
  <c r="Q207" i="9"/>
  <c r="P207" i="9"/>
  <c r="P206" i="9"/>
  <c r="Q205" i="9"/>
  <c r="P205" i="9"/>
  <c r="P204" i="9"/>
  <c r="P203" i="9"/>
  <c r="P202" i="9"/>
  <c r="P201" i="9"/>
  <c r="P198" i="9"/>
  <c r="Q196" i="9"/>
  <c r="P195" i="9"/>
  <c r="P194" i="9"/>
  <c r="P193" i="9"/>
  <c r="P191" i="9"/>
  <c r="P190" i="9"/>
  <c r="P183" i="9"/>
  <c r="P179" i="9"/>
  <c r="P177" i="9"/>
  <c r="P166" i="9"/>
  <c r="Q40" i="9"/>
  <c r="P40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M240" i="9"/>
  <c r="M40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40" i="9"/>
  <c r="I240" i="9"/>
  <c r="I239" i="9"/>
  <c r="I238" i="9"/>
  <c r="I237" i="9"/>
  <c r="I236" i="9"/>
  <c r="I235" i="9"/>
  <c r="I234" i="9"/>
  <c r="I233" i="9"/>
  <c r="I232" i="9"/>
  <c r="I231" i="9"/>
  <c r="J230" i="9"/>
  <c r="I230" i="9"/>
  <c r="I229" i="9"/>
  <c r="I228" i="9"/>
  <c r="I227" i="9"/>
  <c r="I226" i="9"/>
  <c r="I225" i="9"/>
  <c r="J224" i="9"/>
  <c r="I224" i="9"/>
  <c r="I223" i="9"/>
  <c r="I222" i="9"/>
  <c r="I221" i="9"/>
  <c r="I220" i="9"/>
  <c r="I219" i="9"/>
  <c r="J218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4" i="9"/>
  <c r="J203" i="9"/>
  <c r="I203" i="9"/>
  <c r="I201" i="9"/>
  <c r="I200" i="9"/>
  <c r="I199" i="9"/>
  <c r="I196" i="9"/>
  <c r="I193" i="9"/>
  <c r="I188" i="9"/>
  <c r="I182" i="9"/>
  <c r="I180" i="9"/>
  <c r="I172" i="9"/>
  <c r="I166" i="9"/>
  <c r="I161" i="9"/>
  <c r="J40" i="9"/>
  <c r="I40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41" i="9"/>
  <c r="H40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41" i="9"/>
  <c r="G40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41" i="9"/>
  <c r="E40" i="9"/>
  <c r="D238" i="9"/>
  <c r="D234" i="9"/>
  <c r="D230" i="9"/>
  <c r="D222" i="9"/>
  <c r="D220" i="9"/>
  <c r="D218" i="9"/>
  <c r="D210" i="9"/>
  <c r="D206" i="9"/>
  <c r="D202" i="9"/>
  <c r="D194" i="9"/>
  <c r="D190" i="9"/>
  <c r="D186" i="9"/>
  <c r="D178" i="9"/>
  <c r="D174" i="9"/>
  <c r="D170" i="9"/>
  <c r="D162" i="9"/>
  <c r="D40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40" i="9"/>
  <c r="B240" i="9"/>
  <c r="B239" i="9"/>
  <c r="B236" i="9"/>
  <c r="B235" i="9"/>
  <c r="B232" i="9"/>
  <c r="B227" i="9"/>
  <c r="B224" i="9"/>
  <c r="B220" i="9"/>
  <c r="B219" i="9"/>
  <c r="B216" i="9"/>
  <c r="B212" i="9"/>
  <c r="B211" i="9"/>
  <c r="B204" i="9"/>
  <c r="B203" i="9"/>
  <c r="B200" i="9"/>
  <c r="B196" i="9"/>
  <c r="B195" i="9"/>
  <c r="B192" i="9"/>
  <c r="B187" i="9"/>
  <c r="B184" i="9"/>
  <c r="B183" i="9"/>
  <c r="B180" i="9"/>
  <c r="B176" i="9"/>
  <c r="B175" i="9"/>
  <c r="B172" i="9"/>
  <c r="B168" i="9"/>
  <c r="B167" i="9"/>
  <c r="B160" i="9"/>
  <c r="B159" i="9"/>
  <c r="B40" i="9"/>
  <c r="AO123" i="1" l="1"/>
  <c r="AO124" i="1" l="1"/>
  <c r="AO125" i="1" l="1"/>
  <c r="AO126" i="1" l="1"/>
  <c r="S39" i="9"/>
  <c r="B19" i="9" s="1"/>
  <c r="O39" i="9"/>
  <c r="L39" i="9"/>
  <c r="B12" i="9" s="1"/>
  <c r="F39" i="9"/>
  <c r="AD39" i="9"/>
  <c r="B6" i="9"/>
  <c r="B32" i="9"/>
  <c r="B30" i="9"/>
  <c r="B15" i="9"/>
  <c r="AG39" i="9"/>
  <c r="AF39" i="9"/>
  <c r="AE39" i="9"/>
  <c r="B31" i="9" s="1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G41" i="9"/>
  <c r="A41" i="9"/>
  <c r="AG40" i="9"/>
  <c r="A40" i="9"/>
  <c r="AC39" i="9"/>
  <c r="B29" i="9" s="1"/>
  <c r="AB39" i="9"/>
  <c r="B28" i="9" s="1"/>
  <c r="AA39" i="9"/>
  <c r="B27" i="9" s="1"/>
  <c r="Z39" i="9"/>
  <c r="B24" i="9" s="1"/>
  <c r="Y39" i="9"/>
  <c r="X39" i="9"/>
  <c r="W39" i="9"/>
  <c r="B23" i="9" s="1"/>
  <c r="V39" i="9"/>
  <c r="B22" i="9" s="1"/>
  <c r="U39" i="9"/>
  <c r="B21" i="9" s="1"/>
  <c r="T39" i="9"/>
  <c r="B20" i="9" s="1"/>
  <c r="R39" i="9"/>
  <c r="B18" i="9" s="1"/>
  <c r="Q39" i="9"/>
  <c r="B17" i="9" s="1"/>
  <c r="P39" i="9"/>
  <c r="B16" i="9" s="1"/>
  <c r="N39" i="9"/>
  <c r="B14" i="9" s="1"/>
  <c r="M39" i="9"/>
  <c r="B13" i="9" s="1"/>
  <c r="K39" i="9"/>
  <c r="B11" i="9" s="1"/>
  <c r="J39" i="9"/>
  <c r="B10" i="9" s="1"/>
  <c r="I39" i="9"/>
  <c r="B9" i="9" s="1"/>
  <c r="H39" i="9"/>
  <c r="B8" i="9" s="1"/>
  <c r="G39" i="9"/>
  <c r="B7" i="9" s="1"/>
  <c r="E39" i="9"/>
  <c r="B5" i="9" s="1"/>
  <c r="D39" i="9"/>
  <c r="B4" i="9" s="1"/>
  <c r="C39" i="9"/>
  <c r="B3" i="9" s="1"/>
  <c r="B39" i="9"/>
  <c r="B2" i="9" s="1"/>
  <c r="A39" i="9"/>
  <c r="AO127" i="1" l="1"/>
  <c r="D66" i="1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E67" i="1"/>
  <c r="D105" i="9" s="1"/>
  <c r="E66" i="1"/>
  <c r="D104" i="9" s="1"/>
  <c r="E65" i="1"/>
  <c r="D103" i="9" s="1"/>
  <c r="D65" i="1"/>
  <c r="Z158" i="9"/>
  <c r="W158" i="9"/>
  <c r="V158" i="9"/>
  <c r="U158" i="9"/>
  <c r="T158" i="9"/>
  <c r="Q158" i="9"/>
  <c r="P158" i="9"/>
  <c r="M158" i="9"/>
  <c r="J158" i="9"/>
  <c r="I158" i="9"/>
  <c r="B120" i="1"/>
  <c r="Z157" i="9"/>
  <c r="W157" i="9"/>
  <c r="V157" i="9"/>
  <c r="U157" i="9"/>
  <c r="T157" i="9"/>
  <c r="Q157" i="9"/>
  <c r="P157" i="9"/>
  <c r="M157" i="9"/>
  <c r="J157" i="9"/>
  <c r="I157" i="9"/>
  <c r="B119" i="1"/>
  <c r="B157" i="9" s="1"/>
  <c r="Z156" i="9"/>
  <c r="W156" i="9"/>
  <c r="V156" i="9"/>
  <c r="U156" i="9"/>
  <c r="T156" i="9"/>
  <c r="Q156" i="9"/>
  <c r="P156" i="9"/>
  <c r="M156" i="9"/>
  <c r="J156" i="9"/>
  <c r="I156" i="9"/>
  <c r="B118" i="1"/>
  <c r="B156" i="9" s="1"/>
  <c r="Z155" i="9"/>
  <c r="W155" i="9"/>
  <c r="V155" i="9"/>
  <c r="U155" i="9"/>
  <c r="T155" i="9"/>
  <c r="Q155" i="9"/>
  <c r="P155" i="9"/>
  <c r="M155" i="9"/>
  <c r="J155" i="9"/>
  <c r="I155" i="9"/>
  <c r="B117" i="1"/>
  <c r="B155" i="9" s="1"/>
  <c r="Z154" i="9"/>
  <c r="W154" i="9"/>
  <c r="V154" i="9"/>
  <c r="U154" i="9"/>
  <c r="T154" i="9"/>
  <c r="Q154" i="9"/>
  <c r="P154" i="9"/>
  <c r="M154" i="9"/>
  <c r="J154" i="9"/>
  <c r="I154" i="9"/>
  <c r="B116" i="1"/>
  <c r="B154" i="9" s="1"/>
  <c r="Z153" i="9"/>
  <c r="W153" i="9"/>
  <c r="V153" i="9"/>
  <c r="U153" i="9"/>
  <c r="T153" i="9"/>
  <c r="Q153" i="9"/>
  <c r="P153" i="9"/>
  <c r="M153" i="9"/>
  <c r="J153" i="9"/>
  <c r="I153" i="9"/>
  <c r="B115" i="1"/>
  <c r="B153" i="9" s="1"/>
  <c r="Z152" i="9"/>
  <c r="W152" i="9"/>
  <c r="V152" i="9"/>
  <c r="U152" i="9"/>
  <c r="T152" i="9"/>
  <c r="Q152" i="9"/>
  <c r="P152" i="9"/>
  <c r="M152" i="9"/>
  <c r="J152" i="9"/>
  <c r="I152" i="9"/>
  <c r="B114" i="1"/>
  <c r="B152" i="9" s="1"/>
  <c r="Z151" i="9"/>
  <c r="W151" i="9"/>
  <c r="V151" i="9"/>
  <c r="U151" i="9"/>
  <c r="T151" i="9"/>
  <c r="Q151" i="9"/>
  <c r="P151" i="9"/>
  <c r="M151" i="9"/>
  <c r="J151" i="9"/>
  <c r="I151" i="9"/>
  <c r="B113" i="1"/>
  <c r="B151" i="9" s="1"/>
  <c r="Z150" i="9"/>
  <c r="W150" i="9"/>
  <c r="V150" i="9"/>
  <c r="U150" i="9"/>
  <c r="T150" i="9"/>
  <c r="Q150" i="9"/>
  <c r="P150" i="9"/>
  <c r="M150" i="9"/>
  <c r="J150" i="9"/>
  <c r="I150" i="9"/>
  <c r="B112" i="1"/>
  <c r="B150" i="9" s="1"/>
  <c r="Z149" i="9"/>
  <c r="W149" i="9"/>
  <c r="V149" i="9"/>
  <c r="U149" i="9"/>
  <c r="T149" i="9"/>
  <c r="Q149" i="9"/>
  <c r="P149" i="9"/>
  <c r="M149" i="9"/>
  <c r="J149" i="9"/>
  <c r="I149" i="9"/>
  <c r="B111" i="1"/>
  <c r="B149" i="9" s="1"/>
  <c r="Z148" i="9"/>
  <c r="W148" i="9"/>
  <c r="V148" i="9"/>
  <c r="U148" i="9"/>
  <c r="T148" i="9"/>
  <c r="Q148" i="9"/>
  <c r="P148" i="9"/>
  <c r="M148" i="9"/>
  <c r="J148" i="9"/>
  <c r="I148" i="9"/>
  <c r="B110" i="1"/>
  <c r="B148" i="9" s="1"/>
  <c r="Z147" i="9"/>
  <c r="W147" i="9"/>
  <c r="V147" i="9"/>
  <c r="U147" i="9"/>
  <c r="T147" i="9"/>
  <c r="Q147" i="9"/>
  <c r="P147" i="9"/>
  <c r="M147" i="9"/>
  <c r="J147" i="9"/>
  <c r="I147" i="9"/>
  <c r="B109" i="1"/>
  <c r="B147" i="9" s="1"/>
  <c r="Z146" i="9"/>
  <c r="W146" i="9"/>
  <c r="V146" i="9"/>
  <c r="U146" i="9"/>
  <c r="T146" i="9"/>
  <c r="Q146" i="9"/>
  <c r="P146" i="9"/>
  <c r="M146" i="9"/>
  <c r="J146" i="9"/>
  <c r="I146" i="9"/>
  <c r="B108" i="1"/>
  <c r="B146" i="9" s="1"/>
  <c r="Z145" i="9"/>
  <c r="W145" i="9"/>
  <c r="V145" i="9"/>
  <c r="U145" i="9"/>
  <c r="T145" i="9"/>
  <c r="Q145" i="9"/>
  <c r="P145" i="9"/>
  <c r="M145" i="9"/>
  <c r="J145" i="9"/>
  <c r="I145" i="9"/>
  <c r="B107" i="1"/>
  <c r="B145" i="9" s="1"/>
  <c r="Z144" i="9"/>
  <c r="W144" i="9"/>
  <c r="V144" i="9"/>
  <c r="U144" i="9"/>
  <c r="T144" i="9"/>
  <c r="Q144" i="9"/>
  <c r="P144" i="9"/>
  <c r="M144" i="9"/>
  <c r="J144" i="9"/>
  <c r="I144" i="9"/>
  <c r="B106" i="1"/>
  <c r="B144" i="9" s="1"/>
  <c r="Z143" i="9"/>
  <c r="W143" i="9"/>
  <c r="V143" i="9"/>
  <c r="U143" i="9"/>
  <c r="T143" i="9"/>
  <c r="Q143" i="9"/>
  <c r="P143" i="9"/>
  <c r="M143" i="9"/>
  <c r="J143" i="9"/>
  <c r="I143" i="9"/>
  <c r="B105" i="1"/>
  <c r="B143" i="9" s="1"/>
  <c r="Z142" i="9"/>
  <c r="W142" i="9"/>
  <c r="V142" i="9"/>
  <c r="U142" i="9"/>
  <c r="T142" i="9"/>
  <c r="Q142" i="9"/>
  <c r="P142" i="9"/>
  <c r="M142" i="9"/>
  <c r="J142" i="9"/>
  <c r="I142" i="9"/>
  <c r="B104" i="1"/>
  <c r="B142" i="9" s="1"/>
  <c r="Z141" i="9"/>
  <c r="W141" i="9"/>
  <c r="V141" i="9"/>
  <c r="U141" i="9"/>
  <c r="T141" i="9"/>
  <c r="Q141" i="9"/>
  <c r="P141" i="9"/>
  <c r="M141" i="9"/>
  <c r="J141" i="9"/>
  <c r="I141" i="9"/>
  <c r="B103" i="1"/>
  <c r="B141" i="9" s="1"/>
  <c r="Z140" i="9"/>
  <c r="W140" i="9"/>
  <c r="V140" i="9"/>
  <c r="U140" i="9"/>
  <c r="T140" i="9"/>
  <c r="Q140" i="9"/>
  <c r="P140" i="9"/>
  <c r="M140" i="9"/>
  <c r="J140" i="9"/>
  <c r="I140" i="9"/>
  <c r="B102" i="1"/>
  <c r="B140" i="9" s="1"/>
  <c r="Z139" i="9"/>
  <c r="W139" i="9"/>
  <c r="V139" i="9"/>
  <c r="U139" i="9"/>
  <c r="T139" i="9"/>
  <c r="Q139" i="9"/>
  <c r="P139" i="9"/>
  <c r="M139" i="9"/>
  <c r="J139" i="9"/>
  <c r="I139" i="9"/>
  <c r="B101" i="1"/>
  <c r="B139" i="9" s="1"/>
  <c r="Z138" i="9"/>
  <c r="W138" i="9"/>
  <c r="V138" i="9"/>
  <c r="U138" i="9"/>
  <c r="T138" i="9"/>
  <c r="Q138" i="9"/>
  <c r="P138" i="9"/>
  <c r="M138" i="9"/>
  <c r="J138" i="9"/>
  <c r="I138" i="9"/>
  <c r="B100" i="1"/>
  <c r="B138" i="9" s="1"/>
  <c r="Z137" i="9"/>
  <c r="W137" i="9"/>
  <c r="V137" i="9"/>
  <c r="U137" i="9"/>
  <c r="T137" i="9"/>
  <c r="Q137" i="9"/>
  <c r="P137" i="9"/>
  <c r="M137" i="9"/>
  <c r="J137" i="9"/>
  <c r="I137" i="9"/>
  <c r="B99" i="1"/>
  <c r="B137" i="9" s="1"/>
  <c r="Z136" i="9"/>
  <c r="W136" i="9"/>
  <c r="V136" i="9"/>
  <c r="U136" i="9"/>
  <c r="T136" i="9"/>
  <c r="Q136" i="9"/>
  <c r="P136" i="9"/>
  <c r="M136" i="9"/>
  <c r="J136" i="9"/>
  <c r="I136" i="9"/>
  <c r="B98" i="1"/>
  <c r="B136" i="9" s="1"/>
  <c r="Z135" i="9"/>
  <c r="W135" i="9"/>
  <c r="V135" i="9"/>
  <c r="U135" i="9"/>
  <c r="T135" i="9"/>
  <c r="Q135" i="9"/>
  <c r="P135" i="9"/>
  <c r="M135" i="9"/>
  <c r="J135" i="9"/>
  <c r="I135" i="9"/>
  <c r="B97" i="1"/>
  <c r="B135" i="9" s="1"/>
  <c r="Z134" i="9"/>
  <c r="W134" i="9"/>
  <c r="V134" i="9"/>
  <c r="U134" i="9"/>
  <c r="T134" i="9"/>
  <c r="Q134" i="9"/>
  <c r="P134" i="9"/>
  <c r="M134" i="9"/>
  <c r="J134" i="9"/>
  <c r="I134" i="9"/>
  <c r="B96" i="1"/>
  <c r="B134" i="9" s="1"/>
  <c r="Z133" i="9"/>
  <c r="W133" i="9"/>
  <c r="V133" i="9"/>
  <c r="U133" i="9"/>
  <c r="T133" i="9"/>
  <c r="Q133" i="9"/>
  <c r="P133" i="9"/>
  <c r="M133" i="9"/>
  <c r="J133" i="9"/>
  <c r="I133" i="9"/>
  <c r="B95" i="1"/>
  <c r="B133" i="9" s="1"/>
  <c r="Z132" i="9"/>
  <c r="W132" i="9"/>
  <c r="V132" i="9"/>
  <c r="U132" i="9"/>
  <c r="T132" i="9"/>
  <c r="Q132" i="9"/>
  <c r="P132" i="9"/>
  <c r="M132" i="9"/>
  <c r="J132" i="9"/>
  <c r="I132" i="9"/>
  <c r="B94" i="1"/>
  <c r="B132" i="9" s="1"/>
  <c r="Z131" i="9"/>
  <c r="W131" i="9"/>
  <c r="V131" i="9"/>
  <c r="U131" i="9"/>
  <c r="T131" i="9"/>
  <c r="Q131" i="9"/>
  <c r="P131" i="9"/>
  <c r="M131" i="9"/>
  <c r="J131" i="9"/>
  <c r="I131" i="9"/>
  <c r="B93" i="1"/>
  <c r="B131" i="9" s="1"/>
  <c r="Z130" i="9"/>
  <c r="W130" i="9"/>
  <c r="V130" i="9"/>
  <c r="U130" i="9"/>
  <c r="T130" i="9"/>
  <c r="Q130" i="9"/>
  <c r="P130" i="9"/>
  <c r="M130" i="9"/>
  <c r="J130" i="9"/>
  <c r="I130" i="9"/>
  <c r="B92" i="1"/>
  <c r="B130" i="9" s="1"/>
  <c r="Z129" i="9"/>
  <c r="W129" i="9"/>
  <c r="V129" i="9"/>
  <c r="U129" i="9"/>
  <c r="T129" i="9"/>
  <c r="Q129" i="9"/>
  <c r="P129" i="9"/>
  <c r="M129" i="9"/>
  <c r="J129" i="9"/>
  <c r="I129" i="9"/>
  <c r="B91" i="1"/>
  <c r="B129" i="9" s="1"/>
  <c r="Z128" i="9"/>
  <c r="W128" i="9"/>
  <c r="V128" i="9"/>
  <c r="U128" i="9"/>
  <c r="T128" i="9"/>
  <c r="Q128" i="9"/>
  <c r="P128" i="9"/>
  <c r="M128" i="9"/>
  <c r="J128" i="9"/>
  <c r="I128" i="9"/>
  <c r="B90" i="1"/>
  <c r="B128" i="9" s="1"/>
  <c r="Z127" i="9"/>
  <c r="W127" i="9"/>
  <c r="V127" i="9"/>
  <c r="U127" i="9"/>
  <c r="T127" i="9"/>
  <c r="Q127" i="9"/>
  <c r="P127" i="9"/>
  <c r="M127" i="9"/>
  <c r="J127" i="9"/>
  <c r="I127" i="9"/>
  <c r="B89" i="1"/>
  <c r="B127" i="9" s="1"/>
  <c r="Z126" i="9"/>
  <c r="W126" i="9"/>
  <c r="V126" i="9"/>
  <c r="U126" i="9"/>
  <c r="T126" i="9"/>
  <c r="Q126" i="9"/>
  <c r="P126" i="9"/>
  <c r="M126" i="9"/>
  <c r="J126" i="9"/>
  <c r="I126" i="9"/>
  <c r="B88" i="1"/>
  <c r="B126" i="9" s="1"/>
  <c r="Z125" i="9"/>
  <c r="W125" i="9"/>
  <c r="V125" i="9"/>
  <c r="U125" i="9"/>
  <c r="T125" i="9"/>
  <c r="Q125" i="9"/>
  <c r="P125" i="9"/>
  <c r="M125" i="9"/>
  <c r="J125" i="9"/>
  <c r="I125" i="9"/>
  <c r="B87" i="1"/>
  <c r="B125" i="9" s="1"/>
  <c r="Z124" i="9"/>
  <c r="W124" i="9"/>
  <c r="V124" i="9"/>
  <c r="U124" i="9"/>
  <c r="T124" i="9"/>
  <c r="Q124" i="9"/>
  <c r="P124" i="9"/>
  <c r="M124" i="9"/>
  <c r="J124" i="9"/>
  <c r="I124" i="9"/>
  <c r="B86" i="1"/>
  <c r="B124" i="9" s="1"/>
  <c r="Z123" i="9"/>
  <c r="W123" i="9"/>
  <c r="V123" i="9"/>
  <c r="U123" i="9"/>
  <c r="T123" i="9"/>
  <c r="Q123" i="9"/>
  <c r="P123" i="9"/>
  <c r="M123" i="9"/>
  <c r="J123" i="9"/>
  <c r="I123" i="9"/>
  <c r="B85" i="1"/>
  <c r="B123" i="9" s="1"/>
  <c r="Z122" i="9"/>
  <c r="W122" i="9"/>
  <c r="V122" i="9"/>
  <c r="U122" i="9"/>
  <c r="T122" i="9"/>
  <c r="Q122" i="9"/>
  <c r="P122" i="9"/>
  <c r="M122" i="9"/>
  <c r="J122" i="9"/>
  <c r="I122" i="9"/>
  <c r="B84" i="1"/>
  <c r="B122" i="9" s="1"/>
  <c r="Z121" i="9"/>
  <c r="W121" i="9"/>
  <c r="V121" i="9"/>
  <c r="U121" i="9"/>
  <c r="T121" i="9"/>
  <c r="Q121" i="9"/>
  <c r="P121" i="9"/>
  <c r="M121" i="9"/>
  <c r="J121" i="9"/>
  <c r="I121" i="9"/>
  <c r="B83" i="1"/>
  <c r="B121" i="9" s="1"/>
  <c r="Z120" i="9"/>
  <c r="W120" i="9"/>
  <c r="V120" i="9"/>
  <c r="U120" i="9"/>
  <c r="T120" i="9"/>
  <c r="Q120" i="9"/>
  <c r="P120" i="9"/>
  <c r="M120" i="9"/>
  <c r="J120" i="9"/>
  <c r="I120" i="9"/>
  <c r="B82" i="1"/>
  <c r="B120" i="9" s="1"/>
  <c r="Z119" i="9"/>
  <c r="W119" i="9"/>
  <c r="V119" i="9"/>
  <c r="U119" i="9"/>
  <c r="T119" i="9"/>
  <c r="Q119" i="9"/>
  <c r="P119" i="9"/>
  <c r="M119" i="9"/>
  <c r="J119" i="9"/>
  <c r="I119" i="9"/>
  <c r="B81" i="1"/>
  <c r="B119" i="9" s="1"/>
  <c r="Z118" i="9"/>
  <c r="W118" i="9"/>
  <c r="V118" i="9"/>
  <c r="U118" i="9"/>
  <c r="T118" i="9"/>
  <c r="Q118" i="9"/>
  <c r="P118" i="9"/>
  <c r="M118" i="9"/>
  <c r="J118" i="9"/>
  <c r="I118" i="9"/>
  <c r="B80" i="1"/>
  <c r="B118" i="9" s="1"/>
  <c r="Z117" i="9"/>
  <c r="W117" i="9"/>
  <c r="V117" i="9"/>
  <c r="U117" i="9"/>
  <c r="T117" i="9"/>
  <c r="Q117" i="9"/>
  <c r="P117" i="9"/>
  <c r="M117" i="9"/>
  <c r="J117" i="9"/>
  <c r="I117" i="9"/>
  <c r="B79" i="1"/>
  <c r="B117" i="9" s="1"/>
  <c r="Z116" i="9"/>
  <c r="W116" i="9"/>
  <c r="V116" i="9"/>
  <c r="U116" i="9"/>
  <c r="T116" i="9"/>
  <c r="Q116" i="9"/>
  <c r="P116" i="9"/>
  <c r="M116" i="9"/>
  <c r="J116" i="9"/>
  <c r="I116" i="9"/>
  <c r="B78" i="1"/>
  <c r="B116" i="9" s="1"/>
  <c r="Z115" i="9"/>
  <c r="W115" i="9"/>
  <c r="V115" i="9"/>
  <c r="U115" i="9"/>
  <c r="T115" i="9"/>
  <c r="Q115" i="9"/>
  <c r="P115" i="9"/>
  <c r="M115" i="9"/>
  <c r="J115" i="9"/>
  <c r="I115" i="9"/>
  <c r="B77" i="1"/>
  <c r="B115" i="9" s="1"/>
  <c r="Z114" i="9"/>
  <c r="W114" i="9"/>
  <c r="V114" i="9"/>
  <c r="U114" i="9"/>
  <c r="T114" i="9"/>
  <c r="Q114" i="9"/>
  <c r="P114" i="9"/>
  <c r="M114" i="9"/>
  <c r="J114" i="9"/>
  <c r="I114" i="9"/>
  <c r="B76" i="1"/>
  <c r="B114" i="9" s="1"/>
  <c r="Z113" i="9"/>
  <c r="W113" i="9"/>
  <c r="V113" i="9"/>
  <c r="U113" i="9"/>
  <c r="T113" i="9"/>
  <c r="Q113" i="9"/>
  <c r="P113" i="9"/>
  <c r="M113" i="9"/>
  <c r="J113" i="9"/>
  <c r="I113" i="9"/>
  <c r="B75" i="1"/>
  <c r="B113" i="9" s="1"/>
  <c r="Z112" i="9"/>
  <c r="W112" i="9"/>
  <c r="V112" i="9"/>
  <c r="U112" i="9"/>
  <c r="T112" i="9"/>
  <c r="Q112" i="9"/>
  <c r="P112" i="9"/>
  <c r="M112" i="9"/>
  <c r="J112" i="9"/>
  <c r="I112" i="9"/>
  <c r="B74" i="1"/>
  <c r="B112" i="9" s="1"/>
  <c r="Z111" i="9"/>
  <c r="W111" i="9"/>
  <c r="V111" i="9"/>
  <c r="U111" i="9"/>
  <c r="T111" i="9"/>
  <c r="Q111" i="9"/>
  <c r="P111" i="9"/>
  <c r="M111" i="9"/>
  <c r="J111" i="9"/>
  <c r="I111" i="9"/>
  <c r="B73" i="1"/>
  <c r="B111" i="9" s="1"/>
  <c r="Z110" i="9"/>
  <c r="W110" i="9"/>
  <c r="V110" i="9"/>
  <c r="U110" i="9"/>
  <c r="T110" i="9"/>
  <c r="Q110" i="9"/>
  <c r="P110" i="9"/>
  <c r="M110" i="9"/>
  <c r="J110" i="9"/>
  <c r="I110" i="9"/>
  <c r="B72" i="1"/>
  <c r="B110" i="9" s="1"/>
  <c r="Z109" i="9"/>
  <c r="W109" i="9"/>
  <c r="V109" i="9"/>
  <c r="U109" i="9"/>
  <c r="T109" i="9"/>
  <c r="Q109" i="9"/>
  <c r="P109" i="9"/>
  <c r="M109" i="9"/>
  <c r="J109" i="9"/>
  <c r="I109" i="9"/>
  <c r="B71" i="1"/>
  <c r="B109" i="9" s="1"/>
  <c r="Z108" i="9"/>
  <c r="W108" i="9"/>
  <c r="V108" i="9"/>
  <c r="U108" i="9"/>
  <c r="T108" i="9"/>
  <c r="Q108" i="9"/>
  <c r="P108" i="9"/>
  <c r="M108" i="9"/>
  <c r="J108" i="9"/>
  <c r="I108" i="9"/>
  <c r="B70" i="1"/>
  <c r="B108" i="9" s="1"/>
  <c r="Z107" i="9"/>
  <c r="W107" i="9"/>
  <c r="V107" i="9"/>
  <c r="U107" i="9"/>
  <c r="T107" i="9"/>
  <c r="Q107" i="9"/>
  <c r="P107" i="9"/>
  <c r="M107" i="9"/>
  <c r="J107" i="9"/>
  <c r="I107" i="9"/>
  <c r="B69" i="1"/>
  <c r="B107" i="9" s="1"/>
  <c r="AH68" i="1"/>
  <c r="Z106" i="9" s="1"/>
  <c r="AD68" i="1"/>
  <c r="W106" i="9" s="1"/>
  <c r="AC68" i="1"/>
  <c r="AB68" i="1"/>
  <c r="V106" i="9" s="1"/>
  <c r="AA68" i="1"/>
  <c r="U106" i="9" s="1"/>
  <c r="T106" i="9"/>
  <c r="W68" i="1"/>
  <c r="Q106" i="9" s="1"/>
  <c r="V68" i="1"/>
  <c r="P106" i="9" s="1"/>
  <c r="R68" i="1"/>
  <c r="M106" i="9" s="1"/>
  <c r="K68" i="1"/>
  <c r="J106" i="9" s="1"/>
  <c r="J68" i="1"/>
  <c r="I106" i="9" s="1"/>
  <c r="B68" i="1"/>
  <c r="B106" i="9" s="1"/>
  <c r="AH67" i="1"/>
  <c r="Z105" i="9" s="1"/>
  <c r="AD67" i="1"/>
  <c r="W105" i="9" s="1"/>
  <c r="AC67" i="1"/>
  <c r="AB67" i="1"/>
  <c r="V105" i="9" s="1"/>
  <c r="AA67" i="1"/>
  <c r="U105" i="9" s="1"/>
  <c r="T105" i="9"/>
  <c r="W67" i="1"/>
  <c r="Q105" i="9" s="1"/>
  <c r="V67" i="1"/>
  <c r="P105" i="9" s="1"/>
  <c r="R67" i="1"/>
  <c r="M105" i="9" s="1"/>
  <c r="K67" i="1"/>
  <c r="J105" i="9" s="1"/>
  <c r="J67" i="1"/>
  <c r="I105" i="9" s="1"/>
  <c r="B67" i="1"/>
  <c r="B105" i="9" s="1"/>
  <c r="AH66" i="1"/>
  <c r="Z104" i="9" s="1"/>
  <c r="AD66" i="1"/>
  <c r="W104" i="9" s="1"/>
  <c r="AC66" i="1"/>
  <c r="AB66" i="1"/>
  <c r="V104" i="9" s="1"/>
  <c r="AA66" i="1"/>
  <c r="U104" i="9" s="1"/>
  <c r="T104" i="9"/>
  <c r="W66" i="1"/>
  <c r="Q104" i="9" s="1"/>
  <c r="V66" i="1"/>
  <c r="P104" i="9" s="1"/>
  <c r="R66" i="1"/>
  <c r="M104" i="9" s="1"/>
  <c r="K66" i="1"/>
  <c r="J104" i="9" s="1"/>
  <c r="J66" i="1"/>
  <c r="I104" i="9" s="1"/>
  <c r="B66" i="1"/>
  <c r="B104" i="9" s="1"/>
  <c r="K65" i="1"/>
  <c r="J103" i="9" s="1"/>
  <c r="AH65" i="1"/>
  <c r="Z103" i="9" s="1"/>
  <c r="AD65" i="1"/>
  <c r="W103" i="9" s="1"/>
  <c r="AB65" i="1"/>
  <c r="V103" i="9" s="1"/>
  <c r="AA65" i="1"/>
  <c r="U103" i="9" s="1"/>
  <c r="T103" i="9"/>
  <c r="W65" i="1"/>
  <c r="Q103" i="9" s="1"/>
  <c r="V65" i="1"/>
  <c r="P103" i="9" s="1"/>
  <c r="R65" i="1"/>
  <c r="M103" i="9" s="1"/>
  <c r="AC65" i="1"/>
  <c r="J64" i="1"/>
  <c r="I102" i="9" s="1"/>
  <c r="J65" i="1"/>
  <c r="I103" i="9" s="1"/>
  <c r="E64" i="1"/>
  <c r="D102" i="9" s="1"/>
  <c r="B65" i="1"/>
  <c r="B103" i="9" s="1"/>
  <c r="AO128" i="1" l="1"/>
  <c r="A120" i="1"/>
  <c r="B158" i="9"/>
  <c r="A68" i="1"/>
  <c r="A71" i="1"/>
  <c r="A73" i="1"/>
  <c r="A75" i="1"/>
  <c r="A77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69" i="1"/>
  <c r="A70" i="1"/>
  <c r="A72" i="1"/>
  <c r="A74" i="1"/>
  <c r="A76" i="1"/>
  <c r="A78" i="1"/>
  <c r="A65" i="1"/>
  <c r="AH64" i="1"/>
  <c r="Z102" i="9" s="1"/>
  <c r="AG64" i="1"/>
  <c r="AD64" i="1"/>
  <c r="W102" i="9" s="1"/>
  <c r="AC64" i="1"/>
  <c r="AB64" i="1"/>
  <c r="V102" i="9" s="1"/>
  <c r="AA64" i="1"/>
  <c r="U102" i="9" s="1"/>
  <c r="T102" i="9"/>
  <c r="W64" i="1"/>
  <c r="V64" i="1"/>
  <c r="P102" i="9" s="1"/>
  <c r="R64" i="1"/>
  <c r="K64" i="1"/>
  <c r="J102" i="9" s="1"/>
  <c r="D64" i="1"/>
  <c r="B64" i="1"/>
  <c r="B102" i="9" s="1"/>
  <c r="AH63" i="1"/>
  <c r="Z101" i="9" s="1"/>
  <c r="AG63" i="1"/>
  <c r="AD63" i="1"/>
  <c r="W101" i="9" s="1"/>
  <c r="AC63" i="1"/>
  <c r="AB63" i="1"/>
  <c r="V101" i="9" s="1"/>
  <c r="AA63" i="1"/>
  <c r="U101" i="9" s="1"/>
  <c r="T101" i="9"/>
  <c r="W63" i="1"/>
  <c r="V63" i="1"/>
  <c r="P101" i="9" s="1"/>
  <c r="R63" i="1"/>
  <c r="K63" i="1"/>
  <c r="J101" i="9" s="1"/>
  <c r="J63" i="1"/>
  <c r="I101" i="9" s="1"/>
  <c r="E63" i="1"/>
  <c r="D101" i="9" s="1"/>
  <c r="D63" i="1"/>
  <c r="B63" i="1"/>
  <c r="B101" i="9" s="1"/>
  <c r="A63" i="1"/>
  <c r="A64" i="1" s="1"/>
  <c r="Q102" i="9" l="1"/>
  <c r="Q101" i="9"/>
  <c r="M101" i="9"/>
  <c r="M102" i="9"/>
  <c r="AO129" i="1"/>
  <c r="AM74" i="1"/>
  <c r="AI74" i="1"/>
  <c r="M74" i="1"/>
  <c r="I74" i="1"/>
  <c r="AL74" i="1"/>
  <c r="Y74" i="1"/>
  <c r="T74" i="1"/>
  <c r="L74" i="1"/>
  <c r="H74" i="1"/>
  <c r="AK74" i="1"/>
  <c r="AF74" i="1"/>
  <c r="Y112" i="9" s="1"/>
  <c r="X74" i="1"/>
  <c r="R112" i="9" s="1"/>
  <c r="S74" i="1"/>
  <c r="G74" i="1"/>
  <c r="AJ74" i="1"/>
  <c r="AB112" i="9" s="1"/>
  <c r="AE74" i="1"/>
  <c r="F74" i="1"/>
  <c r="AM119" i="1"/>
  <c r="AI119" i="1"/>
  <c r="AA157" i="9" s="1"/>
  <c r="M119" i="1"/>
  <c r="I119" i="1"/>
  <c r="AJ119" i="1"/>
  <c r="L119" i="1"/>
  <c r="K157" i="9" s="1"/>
  <c r="G119" i="1"/>
  <c r="Y119" i="1"/>
  <c r="T119" i="1"/>
  <c r="F119" i="1"/>
  <c r="E157" i="9" s="1"/>
  <c r="AL119" i="1"/>
  <c r="AF119" i="1"/>
  <c r="X119" i="1"/>
  <c r="R157" i="9" s="1"/>
  <c r="S119" i="1"/>
  <c r="AK119" i="1"/>
  <c r="AE119" i="1"/>
  <c r="H119" i="1"/>
  <c r="AM115" i="1"/>
  <c r="AE153" i="9" s="1"/>
  <c r="AI115" i="1"/>
  <c r="M115" i="1"/>
  <c r="I115" i="1"/>
  <c r="AL115" i="1"/>
  <c r="AD153" i="9" s="1"/>
  <c r="AF115" i="1"/>
  <c r="X115" i="1"/>
  <c r="R153" i="9" s="1"/>
  <c r="S115" i="1"/>
  <c r="AK115" i="1"/>
  <c r="AC153" i="9" s="1"/>
  <c r="AE115" i="1"/>
  <c r="H115" i="1"/>
  <c r="AJ115" i="1"/>
  <c r="L115" i="1"/>
  <c r="K153" i="9" s="1"/>
  <c r="G115" i="1"/>
  <c r="Y115" i="1"/>
  <c r="T115" i="1"/>
  <c r="F115" i="1"/>
  <c r="E153" i="9" s="1"/>
  <c r="AM111" i="1"/>
  <c r="AI111" i="1"/>
  <c r="M111" i="1"/>
  <c r="I111" i="1"/>
  <c r="H149" i="9" s="1"/>
  <c r="AJ111" i="1"/>
  <c r="L111" i="1"/>
  <c r="G111" i="1"/>
  <c r="Y111" i="1"/>
  <c r="T111" i="1"/>
  <c r="F111" i="1"/>
  <c r="AL111" i="1"/>
  <c r="AF111" i="1"/>
  <c r="Y149" i="9" s="1"/>
  <c r="X111" i="1"/>
  <c r="R149" i="9" s="1"/>
  <c r="S111" i="1"/>
  <c r="AK111" i="1"/>
  <c r="AE111" i="1"/>
  <c r="X149" i="9" s="1"/>
  <c r="H111" i="1"/>
  <c r="AM107" i="1"/>
  <c r="AI107" i="1"/>
  <c r="M107" i="1"/>
  <c r="I107" i="1"/>
  <c r="AL107" i="1"/>
  <c r="AF107" i="1"/>
  <c r="X107" i="1"/>
  <c r="R145" i="9" s="1"/>
  <c r="S107" i="1"/>
  <c r="AK107" i="1"/>
  <c r="AE107" i="1"/>
  <c r="H107" i="1"/>
  <c r="T107" i="1"/>
  <c r="Y107" i="1"/>
  <c r="G107" i="1"/>
  <c r="AJ107" i="1"/>
  <c r="AB145" i="9" s="1"/>
  <c r="L107" i="1"/>
  <c r="F107" i="1"/>
  <c r="AL103" i="1"/>
  <c r="Y103" i="1"/>
  <c r="T103" i="1"/>
  <c r="L103" i="1"/>
  <c r="H103" i="1"/>
  <c r="AK103" i="1"/>
  <c r="AC141" i="9" s="1"/>
  <c r="AF103" i="1"/>
  <c r="X103" i="1"/>
  <c r="R141" i="9" s="1"/>
  <c r="S103" i="1"/>
  <c r="G103" i="1"/>
  <c r="AM103" i="1"/>
  <c r="AE103" i="1"/>
  <c r="I103" i="1"/>
  <c r="AJ103" i="1"/>
  <c r="AB141" i="9" s="1"/>
  <c r="M103" i="1"/>
  <c r="F103" i="1"/>
  <c r="AI103" i="1"/>
  <c r="AL99" i="1"/>
  <c r="AD137" i="9" s="1"/>
  <c r="Y99" i="1"/>
  <c r="T99" i="1"/>
  <c r="AK99" i="1"/>
  <c r="AM99" i="1"/>
  <c r="AE137" i="9" s="1"/>
  <c r="AF99" i="1"/>
  <c r="M99" i="1"/>
  <c r="I99" i="1"/>
  <c r="AJ99" i="1"/>
  <c r="AB137" i="9" s="1"/>
  <c r="AE99" i="1"/>
  <c r="L99" i="1"/>
  <c r="H99" i="1"/>
  <c r="AI99" i="1"/>
  <c r="S99" i="1"/>
  <c r="G99" i="1"/>
  <c r="X99" i="1"/>
  <c r="R137" i="9" s="1"/>
  <c r="F99" i="1"/>
  <c r="E137" i="9" s="1"/>
  <c r="AM95" i="1"/>
  <c r="AI95" i="1"/>
  <c r="M95" i="1"/>
  <c r="I95" i="1"/>
  <c r="H133" i="9" s="1"/>
  <c r="AL95" i="1"/>
  <c r="Y95" i="1"/>
  <c r="T95" i="1"/>
  <c r="L95" i="1"/>
  <c r="K133" i="9" s="1"/>
  <c r="H95" i="1"/>
  <c r="AK95" i="1"/>
  <c r="AF95" i="1"/>
  <c r="X95" i="1"/>
  <c r="R133" i="9" s="1"/>
  <c r="S95" i="1"/>
  <c r="G95" i="1"/>
  <c r="AJ95" i="1"/>
  <c r="AE95" i="1"/>
  <c r="X133" i="9" s="1"/>
  <c r="F95" i="1"/>
  <c r="AM91" i="1"/>
  <c r="AI91" i="1"/>
  <c r="M91" i="1"/>
  <c r="I91" i="1"/>
  <c r="AL91" i="1"/>
  <c r="Y91" i="1"/>
  <c r="T91" i="1"/>
  <c r="L91" i="1"/>
  <c r="H91" i="1"/>
  <c r="AK91" i="1"/>
  <c r="AF91" i="1"/>
  <c r="Y129" i="9" s="1"/>
  <c r="X91" i="1"/>
  <c r="R129" i="9" s="1"/>
  <c r="S91" i="1"/>
  <c r="G91" i="1"/>
  <c r="AJ91" i="1"/>
  <c r="AB129" i="9" s="1"/>
  <c r="AE91" i="1"/>
  <c r="F91" i="1"/>
  <c r="AM87" i="1"/>
  <c r="AI87" i="1"/>
  <c r="AA125" i="9" s="1"/>
  <c r="M87" i="1"/>
  <c r="I87" i="1"/>
  <c r="AL87" i="1"/>
  <c r="Y87" i="1"/>
  <c r="T87" i="1"/>
  <c r="L87" i="1"/>
  <c r="H87" i="1"/>
  <c r="AK87" i="1"/>
  <c r="AC125" i="9" s="1"/>
  <c r="AF87" i="1"/>
  <c r="X87" i="1"/>
  <c r="R125" i="9" s="1"/>
  <c r="S87" i="1"/>
  <c r="AJ87" i="1"/>
  <c r="AB125" i="9" s="1"/>
  <c r="AE87" i="1"/>
  <c r="F87" i="1"/>
  <c r="G87" i="1"/>
  <c r="AL83" i="1"/>
  <c r="AD121" i="9" s="1"/>
  <c r="Y83" i="1"/>
  <c r="T83" i="1"/>
  <c r="AJ83" i="1"/>
  <c r="AE83" i="1"/>
  <c r="X121" i="9" s="1"/>
  <c r="L83" i="1"/>
  <c r="H83" i="1"/>
  <c r="AI83" i="1"/>
  <c r="S83" i="1"/>
  <c r="N121" i="9" s="1"/>
  <c r="G83" i="1"/>
  <c r="AM83" i="1"/>
  <c r="X83" i="1"/>
  <c r="R121" i="9" s="1"/>
  <c r="F83" i="1"/>
  <c r="E121" i="9" s="1"/>
  <c r="AK83" i="1"/>
  <c r="AF83" i="1"/>
  <c r="M83" i="1"/>
  <c r="I83" i="1"/>
  <c r="H121" i="9" s="1"/>
  <c r="AL79" i="1"/>
  <c r="Y79" i="1"/>
  <c r="T79" i="1"/>
  <c r="L79" i="1"/>
  <c r="K117" i="9" s="1"/>
  <c r="H79" i="1"/>
  <c r="AK79" i="1"/>
  <c r="AF79" i="1"/>
  <c r="X79" i="1"/>
  <c r="R117" i="9" s="1"/>
  <c r="S79" i="1"/>
  <c r="G79" i="1"/>
  <c r="AJ79" i="1"/>
  <c r="AE79" i="1"/>
  <c r="X117" i="9" s="1"/>
  <c r="F79" i="1"/>
  <c r="AM79" i="1"/>
  <c r="AI79" i="1"/>
  <c r="M79" i="1"/>
  <c r="I79" i="1"/>
  <c r="AL71" i="1"/>
  <c r="Y71" i="1"/>
  <c r="T71" i="1"/>
  <c r="L71" i="1"/>
  <c r="H71" i="1"/>
  <c r="AK71" i="1"/>
  <c r="AF71" i="1"/>
  <c r="Y109" i="9" s="1"/>
  <c r="X71" i="1"/>
  <c r="R109" i="9" s="1"/>
  <c r="S71" i="1"/>
  <c r="G71" i="1"/>
  <c r="AJ71" i="1"/>
  <c r="AB109" i="9" s="1"/>
  <c r="AE71" i="1"/>
  <c r="F71" i="1"/>
  <c r="AM71" i="1"/>
  <c r="AI71" i="1"/>
  <c r="AA109" i="9" s="1"/>
  <c r="M71" i="1"/>
  <c r="I71" i="1"/>
  <c r="AK72" i="1"/>
  <c r="AF72" i="1"/>
  <c r="Y110" i="9" s="1"/>
  <c r="X72" i="1"/>
  <c r="R110" i="9" s="1"/>
  <c r="S72" i="1"/>
  <c r="G72" i="1"/>
  <c r="AJ72" i="1"/>
  <c r="AB110" i="9" s="1"/>
  <c r="AE72" i="1"/>
  <c r="F72" i="1"/>
  <c r="AM72" i="1"/>
  <c r="AI72" i="1"/>
  <c r="AA110" i="9" s="1"/>
  <c r="M72" i="1"/>
  <c r="I72" i="1"/>
  <c r="AL72" i="1"/>
  <c r="Y72" i="1"/>
  <c r="T72" i="1"/>
  <c r="L72" i="1"/>
  <c r="H72" i="1"/>
  <c r="AJ118" i="1"/>
  <c r="AB156" i="9" s="1"/>
  <c r="AE118" i="1"/>
  <c r="F118" i="1"/>
  <c r="AK118" i="1"/>
  <c r="M118" i="1"/>
  <c r="I118" i="1"/>
  <c r="AI118" i="1"/>
  <c r="Y118" i="1"/>
  <c r="T118" i="1"/>
  <c r="L118" i="1"/>
  <c r="H118" i="1"/>
  <c r="AM118" i="1"/>
  <c r="X118" i="1"/>
  <c r="R156" i="9" s="1"/>
  <c r="S118" i="1"/>
  <c r="G118" i="1"/>
  <c r="AL118" i="1"/>
  <c r="AD156" i="9" s="1"/>
  <c r="AF118" i="1"/>
  <c r="Y156" i="9" s="1"/>
  <c r="AJ114" i="1"/>
  <c r="AE114" i="1"/>
  <c r="F114" i="1"/>
  <c r="AM114" i="1"/>
  <c r="AE152" i="9" s="1"/>
  <c r="X114" i="1"/>
  <c r="R152" i="9" s="1"/>
  <c r="S114" i="1"/>
  <c r="G114" i="1"/>
  <c r="AL114" i="1"/>
  <c r="AD152" i="9" s="1"/>
  <c r="AF114" i="1"/>
  <c r="AK114" i="1"/>
  <c r="M114" i="1"/>
  <c r="I114" i="1"/>
  <c r="H152" i="9" s="1"/>
  <c r="AI114" i="1"/>
  <c r="Y114" i="1"/>
  <c r="T114" i="1"/>
  <c r="L114" i="1"/>
  <c r="K152" i="9" s="1"/>
  <c r="H114" i="1"/>
  <c r="AJ110" i="1"/>
  <c r="AE110" i="1"/>
  <c r="F110" i="1"/>
  <c r="E148" i="9" s="1"/>
  <c r="AK110" i="1"/>
  <c r="M110" i="1"/>
  <c r="I110" i="1"/>
  <c r="AI110" i="1"/>
  <c r="AA148" i="9" s="1"/>
  <c r="Y110" i="1"/>
  <c r="T110" i="1"/>
  <c r="L110" i="1"/>
  <c r="K148" i="9" s="1"/>
  <c r="H110" i="1"/>
  <c r="G148" i="9" s="1"/>
  <c r="AM110" i="1"/>
  <c r="X110" i="1"/>
  <c r="R148" i="9" s="1"/>
  <c r="S110" i="1"/>
  <c r="AL110" i="1"/>
  <c r="AD148" i="9" s="1"/>
  <c r="AF110" i="1"/>
  <c r="G110" i="1"/>
  <c r="AM106" i="1"/>
  <c r="AI106" i="1"/>
  <c r="AA144" i="9" s="1"/>
  <c r="M106" i="1"/>
  <c r="I106" i="1"/>
  <c r="AL106" i="1"/>
  <c r="AD144" i="9" s="1"/>
  <c r="Y106" i="1"/>
  <c r="T106" i="1"/>
  <c r="L106" i="1"/>
  <c r="H106" i="1"/>
  <c r="G144" i="9" s="1"/>
  <c r="AJ106" i="1"/>
  <c r="AB144" i="9" s="1"/>
  <c r="S106" i="1"/>
  <c r="G106" i="1"/>
  <c r="X106" i="1"/>
  <c r="R144" i="9" s="1"/>
  <c r="F106" i="1"/>
  <c r="E144" i="9" s="1"/>
  <c r="AF106" i="1"/>
  <c r="AK106" i="1"/>
  <c r="AE106" i="1"/>
  <c r="AM102" i="1"/>
  <c r="AE140" i="9" s="1"/>
  <c r="AI102" i="1"/>
  <c r="M102" i="1"/>
  <c r="I102" i="1"/>
  <c r="AL102" i="1"/>
  <c r="AD140" i="9" s="1"/>
  <c r="Y102" i="1"/>
  <c r="T102" i="1"/>
  <c r="L102" i="1"/>
  <c r="K140" i="9" s="1"/>
  <c r="H102" i="1"/>
  <c r="G140" i="9" s="1"/>
  <c r="AJ102" i="1"/>
  <c r="S102" i="1"/>
  <c r="G102" i="1"/>
  <c r="X102" i="1"/>
  <c r="R140" i="9" s="1"/>
  <c r="F102" i="1"/>
  <c r="AF102" i="1"/>
  <c r="AK102" i="1"/>
  <c r="AE102" i="1"/>
  <c r="X140" i="9" s="1"/>
  <c r="AJ98" i="1"/>
  <c r="AE98" i="1"/>
  <c r="F98" i="1"/>
  <c r="AM98" i="1"/>
  <c r="AE136" i="9" s="1"/>
  <c r="AI98" i="1"/>
  <c r="M98" i="1"/>
  <c r="I98" i="1"/>
  <c r="AL98" i="1"/>
  <c r="AD136" i="9" s="1"/>
  <c r="Y98" i="1"/>
  <c r="T98" i="1"/>
  <c r="L98" i="1"/>
  <c r="K136" i="9" s="1"/>
  <c r="H98" i="1"/>
  <c r="G136" i="9" s="1"/>
  <c r="AK98" i="1"/>
  <c r="AF98" i="1"/>
  <c r="X98" i="1"/>
  <c r="R136" i="9" s="1"/>
  <c r="S98" i="1"/>
  <c r="G98" i="1"/>
  <c r="AJ94" i="1"/>
  <c r="AE94" i="1"/>
  <c r="F94" i="1"/>
  <c r="AM94" i="1"/>
  <c r="AI94" i="1"/>
  <c r="M94" i="1"/>
  <c r="I94" i="1"/>
  <c r="H132" i="9" s="1"/>
  <c r="AL94" i="1"/>
  <c r="Y94" i="1"/>
  <c r="T94" i="1"/>
  <c r="L94" i="1"/>
  <c r="K132" i="9" s="1"/>
  <c r="H94" i="1"/>
  <c r="AK94" i="1"/>
  <c r="AF94" i="1"/>
  <c r="X94" i="1"/>
  <c r="R132" i="9" s="1"/>
  <c r="S94" i="1"/>
  <c r="G94" i="1"/>
  <c r="AJ90" i="1"/>
  <c r="AE90" i="1"/>
  <c r="X128" i="9" s="1"/>
  <c r="F90" i="1"/>
  <c r="AM90" i="1"/>
  <c r="AI90" i="1"/>
  <c r="M90" i="1"/>
  <c r="I90" i="1"/>
  <c r="AL90" i="1"/>
  <c r="Y90" i="1"/>
  <c r="T90" i="1"/>
  <c r="L90" i="1"/>
  <c r="H90" i="1"/>
  <c r="G128" i="9" s="1"/>
  <c r="AK90" i="1"/>
  <c r="AF90" i="1"/>
  <c r="Y128" i="9" s="1"/>
  <c r="X90" i="1"/>
  <c r="R128" i="9" s="1"/>
  <c r="S90" i="1"/>
  <c r="G90" i="1"/>
  <c r="AJ86" i="1"/>
  <c r="AB124" i="9" s="1"/>
  <c r="AE86" i="1"/>
  <c r="AM86" i="1"/>
  <c r="AI86" i="1"/>
  <c r="AA124" i="9" s="1"/>
  <c r="M86" i="1"/>
  <c r="I86" i="1"/>
  <c r="AK86" i="1"/>
  <c r="AF86" i="1"/>
  <c r="X86" i="1"/>
  <c r="R124" i="9" s="1"/>
  <c r="S86" i="1"/>
  <c r="G86" i="1"/>
  <c r="T86" i="1"/>
  <c r="Y86" i="1"/>
  <c r="H86" i="1"/>
  <c r="AL86" i="1"/>
  <c r="L86" i="1"/>
  <c r="K124" i="9" s="1"/>
  <c r="F86" i="1"/>
  <c r="AM82" i="1"/>
  <c r="AI82" i="1"/>
  <c r="M82" i="1"/>
  <c r="I82" i="1"/>
  <c r="H120" i="9" s="1"/>
  <c r="AL82" i="1"/>
  <c r="Y82" i="1"/>
  <c r="T82" i="1"/>
  <c r="L82" i="1"/>
  <c r="K120" i="9" s="1"/>
  <c r="H82" i="1"/>
  <c r="AK82" i="1"/>
  <c r="AF82" i="1"/>
  <c r="X82" i="1"/>
  <c r="R120" i="9" s="1"/>
  <c r="S82" i="1"/>
  <c r="G82" i="1"/>
  <c r="AJ82" i="1"/>
  <c r="AE82" i="1"/>
  <c r="X120" i="9" s="1"/>
  <c r="F82" i="1"/>
  <c r="AJ77" i="1"/>
  <c r="AE77" i="1"/>
  <c r="F77" i="1"/>
  <c r="E115" i="9" s="1"/>
  <c r="AM77" i="1"/>
  <c r="AI77" i="1"/>
  <c r="M77" i="1"/>
  <c r="I77" i="1"/>
  <c r="H115" i="9" s="1"/>
  <c r="AL77" i="1"/>
  <c r="Y77" i="1"/>
  <c r="T77" i="1"/>
  <c r="L77" i="1"/>
  <c r="K115" i="9" s="1"/>
  <c r="H77" i="1"/>
  <c r="AK77" i="1"/>
  <c r="AF77" i="1"/>
  <c r="X77" i="1"/>
  <c r="R115" i="9" s="1"/>
  <c r="S77" i="1"/>
  <c r="G77" i="1"/>
  <c r="AM78" i="1"/>
  <c r="AE116" i="9" s="1"/>
  <c r="AI78" i="1"/>
  <c r="AA116" i="9" s="1"/>
  <c r="M78" i="1"/>
  <c r="I78" i="1"/>
  <c r="AL78" i="1"/>
  <c r="AD116" i="9" s="1"/>
  <c r="Y78" i="1"/>
  <c r="T78" i="1"/>
  <c r="L78" i="1"/>
  <c r="H78" i="1"/>
  <c r="AK78" i="1"/>
  <c r="AC116" i="9" s="1"/>
  <c r="AF78" i="1"/>
  <c r="X78" i="1"/>
  <c r="R116" i="9" s="1"/>
  <c r="S78" i="1"/>
  <c r="G78" i="1"/>
  <c r="AJ78" i="1"/>
  <c r="AE78" i="1"/>
  <c r="F78" i="1"/>
  <c r="AM70" i="1"/>
  <c r="AE108" i="9" s="1"/>
  <c r="AI70" i="1"/>
  <c r="M70" i="1"/>
  <c r="I70" i="1"/>
  <c r="AL70" i="1"/>
  <c r="AD108" i="9" s="1"/>
  <c r="Y70" i="1"/>
  <c r="T70" i="1"/>
  <c r="L70" i="1"/>
  <c r="H70" i="1"/>
  <c r="G108" i="9" s="1"/>
  <c r="AK70" i="1"/>
  <c r="AF70" i="1"/>
  <c r="X70" i="1"/>
  <c r="R108" i="9" s="1"/>
  <c r="S70" i="1"/>
  <c r="N108" i="9" s="1"/>
  <c r="G70" i="1"/>
  <c r="AJ70" i="1"/>
  <c r="AE70" i="1"/>
  <c r="F70" i="1"/>
  <c r="E108" i="9" s="1"/>
  <c r="AK117" i="1"/>
  <c r="AF117" i="1"/>
  <c r="Y155" i="9" s="1"/>
  <c r="X117" i="1"/>
  <c r="R155" i="9" s="1"/>
  <c r="S117" i="1"/>
  <c r="N155" i="9" s="1"/>
  <c r="G117" i="1"/>
  <c r="AM117" i="1"/>
  <c r="M117" i="1"/>
  <c r="I117" i="1"/>
  <c r="H155" i="9" s="1"/>
  <c r="AL117" i="1"/>
  <c r="AE117" i="1"/>
  <c r="L117" i="1"/>
  <c r="K155" i="9" s="1"/>
  <c r="H117" i="1"/>
  <c r="G155" i="9" s="1"/>
  <c r="AJ117" i="1"/>
  <c r="T117" i="1"/>
  <c r="F117" i="1"/>
  <c r="E155" i="9" s="1"/>
  <c r="AI117" i="1"/>
  <c r="AA155" i="9" s="1"/>
  <c r="Y117" i="1"/>
  <c r="AK113" i="1"/>
  <c r="AF113" i="1"/>
  <c r="Y151" i="9" s="1"/>
  <c r="X113" i="1"/>
  <c r="R151" i="9" s="1"/>
  <c r="S113" i="1"/>
  <c r="G113" i="1"/>
  <c r="AJ113" i="1"/>
  <c r="AB151" i="9" s="1"/>
  <c r="T113" i="1"/>
  <c r="F113" i="1"/>
  <c r="AI113" i="1"/>
  <c r="Y113" i="1"/>
  <c r="AM113" i="1"/>
  <c r="AE151" i="9" s="1"/>
  <c r="M113" i="1"/>
  <c r="I113" i="1"/>
  <c r="AL113" i="1"/>
  <c r="AD151" i="9" s="1"/>
  <c r="AE113" i="1"/>
  <c r="X151" i="9" s="1"/>
  <c r="L113" i="1"/>
  <c r="K151" i="9" s="1"/>
  <c r="H113" i="1"/>
  <c r="G151" i="9" s="1"/>
  <c r="AK109" i="1"/>
  <c r="AF109" i="1"/>
  <c r="Y147" i="9" s="1"/>
  <c r="X109" i="1"/>
  <c r="R147" i="9" s="1"/>
  <c r="S109" i="1"/>
  <c r="G109" i="1"/>
  <c r="AM109" i="1"/>
  <c r="AE147" i="9" s="1"/>
  <c r="M109" i="1"/>
  <c r="I109" i="1"/>
  <c r="AL109" i="1"/>
  <c r="AE109" i="1"/>
  <c r="X147" i="9" s="1"/>
  <c r="L109" i="1"/>
  <c r="H109" i="1"/>
  <c r="AI109" i="1"/>
  <c r="AA147" i="9" s="1"/>
  <c r="Y109" i="1"/>
  <c r="AJ109" i="1"/>
  <c r="T109" i="1"/>
  <c r="F109" i="1"/>
  <c r="AJ105" i="1"/>
  <c r="AB143" i="9" s="1"/>
  <c r="AE105" i="1"/>
  <c r="X143" i="9" s="1"/>
  <c r="F105" i="1"/>
  <c r="AM105" i="1"/>
  <c r="AE143" i="9" s="1"/>
  <c r="AI105" i="1"/>
  <c r="AA143" i="9" s="1"/>
  <c r="M105" i="1"/>
  <c r="I105" i="1"/>
  <c r="X105" i="1"/>
  <c r="R143" i="9" s="1"/>
  <c r="S105" i="1"/>
  <c r="N143" i="9" s="1"/>
  <c r="AF105" i="1"/>
  <c r="H105" i="1"/>
  <c r="AL105" i="1"/>
  <c r="L105" i="1"/>
  <c r="K143" i="9" s="1"/>
  <c r="G105" i="1"/>
  <c r="AK105" i="1"/>
  <c r="Y105" i="1"/>
  <c r="T105" i="1"/>
  <c r="AJ101" i="1"/>
  <c r="AE101" i="1"/>
  <c r="F101" i="1"/>
  <c r="E139" i="9" s="1"/>
  <c r="AM101" i="1"/>
  <c r="AE139" i="9" s="1"/>
  <c r="AI101" i="1"/>
  <c r="M101" i="1"/>
  <c r="I101" i="1"/>
  <c r="X101" i="1"/>
  <c r="R139" i="9" s="1"/>
  <c r="S101" i="1"/>
  <c r="AF101" i="1"/>
  <c r="Y139" i="9" s="1"/>
  <c r="H101" i="1"/>
  <c r="G139" i="9" s="1"/>
  <c r="AL101" i="1"/>
  <c r="AD139" i="9" s="1"/>
  <c r="L101" i="1"/>
  <c r="G101" i="1"/>
  <c r="AK101" i="1"/>
  <c r="Y101" i="1"/>
  <c r="T101" i="1"/>
  <c r="AK97" i="1"/>
  <c r="AF97" i="1"/>
  <c r="Y135" i="9" s="1"/>
  <c r="X97" i="1"/>
  <c r="R135" i="9" s="1"/>
  <c r="S97" i="1"/>
  <c r="G97" i="1"/>
  <c r="AJ97" i="1"/>
  <c r="AB135" i="9" s="1"/>
  <c r="AE97" i="1"/>
  <c r="X135" i="9" s="1"/>
  <c r="F97" i="1"/>
  <c r="AM97" i="1"/>
  <c r="AI97" i="1"/>
  <c r="AA135" i="9" s="1"/>
  <c r="M97" i="1"/>
  <c r="I97" i="1"/>
  <c r="AL97" i="1"/>
  <c r="AD135" i="9" s="1"/>
  <c r="Y97" i="1"/>
  <c r="T97" i="1"/>
  <c r="L97" i="1"/>
  <c r="K135" i="9" s="1"/>
  <c r="H97" i="1"/>
  <c r="AK93" i="1"/>
  <c r="AC131" i="9" s="1"/>
  <c r="AF93" i="1"/>
  <c r="Y131" i="9" s="1"/>
  <c r="X93" i="1"/>
  <c r="R131" i="9" s="1"/>
  <c r="S93" i="1"/>
  <c r="G93" i="1"/>
  <c r="AJ93" i="1"/>
  <c r="AB131" i="9" s="1"/>
  <c r="AE93" i="1"/>
  <c r="X131" i="9" s="1"/>
  <c r="F93" i="1"/>
  <c r="AM93" i="1"/>
  <c r="AE131" i="9" s="1"/>
  <c r="AI93" i="1"/>
  <c r="AA131" i="9" s="1"/>
  <c r="M93" i="1"/>
  <c r="I93" i="1"/>
  <c r="AL93" i="1"/>
  <c r="AD131" i="9" s="1"/>
  <c r="Y93" i="1"/>
  <c r="T93" i="1"/>
  <c r="L93" i="1"/>
  <c r="H93" i="1"/>
  <c r="G131" i="9" s="1"/>
  <c r="AK89" i="1"/>
  <c r="AC127" i="9" s="1"/>
  <c r="AF89" i="1"/>
  <c r="X89" i="1"/>
  <c r="R127" i="9" s="1"/>
  <c r="S89" i="1"/>
  <c r="G89" i="1"/>
  <c r="AJ89" i="1"/>
  <c r="AE89" i="1"/>
  <c r="X127" i="9" s="1"/>
  <c r="F89" i="1"/>
  <c r="E127" i="9" s="1"/>
  <c r="AM89" i="1"/>
  <c r="AE127" i="9" s="1"/>
  <c r="AI89" i="1"/>
  <c r="M89" i="1"/>
  <c r="I89" i="1"/>
  <c r="AL89" i="1"/>
  <c r="AD127" i="9" s="1"/>
  <c r="Y89" i="1"/>
  <c r="T89" i="1"/>
  <c r="L89" i="1"/>
  <c r="K127" i="9" s="1"/>
  <c r="H89" i="1"/>
  <c r="G127" i="9" s="1"/>
  <c r="AJ85" i="1"/>
  <c r="AE85" i="1"/>
  <c r="X123" i="9" s="1"/>
  <c r="F85" i="1"/>
  <c r="E123" i="9" s="1"/>
  <c r="AL85" i="1"/>
  <c r="AD123" i="9" s="1"/>
  <c r="Y85" i="1"/>
  <c r="T85" i="1"/>
  <c r="L85" i="1"/>
  <c r="K123" i="9" s="1"/>
  <c r="H85" i="1"/>
  <c r="G123" i="9" s="1"/>
  <c r="AM85" i="1"/>
  <c r="AF85" i="1"/>
  <c r="Y123" i="9" s="1"/>
  <c r="AK85" i="1"/>
  <c r="AC123" i="9" s="1"/>
  <c r="S85" i="1"/>
  <c r="N123" i="9" s="1"/>
  <c r="AI85" i="1"/>
  <c r="X85" i="1"/>
  <c r="R123" i="9" s="1"/>
  <c r="I85" i="1"/>
  <c r="M85" i="1"/>
  <c r="G85" i="1"/>
  <c r="AJ81" i="1"/>
  <c r="AE81" i="1"/>
  <c r="X119" i="9" s="1"/>
  <c r="F81" i="1"/>
  <c r="E119" i="9" s="1"/>
  <c r="AM81" i="1"/>
  <c r="AI81" i="1"/>
  <c r="M81" i="1"/>
  <c r="I81" i="1"/>
  <c r="H119" i="9" s="1"/>
  <c r="AL81" i="1"/>
  <c r="Y81" i="1"/>
  <c r="T81" i="1"/>
  <c r="L81" i="1"/>
  <c r="K119" i="9" s="1"/>
  <c r="H81" i="1"/>
  <c r="G119" i="9" s="1"/>
  <c r="AK81" i="1"/>
  <c r="AF81" i="1"/>
  <c r="Y119" i="9" s="1"/>
  <c r="X81" i="1"/>
  <c r="R119" i="9" s="1"/>
  <c r="S81" i="1"/>
  <c r="G81" i="1"/>
  <c r="AL75" i="1"/>
  <c r="AD113" i="9" s="1"/>
  <c r="Y75" i="1"/>
  <c r="T75" i="1"/>
  <c r="L75" i="1"/>
  <c r="K113" i="9" s="1"/>
  <c r="H75" i="1"/>
  <c r="G113" i="9" s="1"/>
  <c r="AK75" i="1"/>
  <c r="AC113" i="9" s="1"/>
  <c r="AF75" i="1"/>
  <c r="Y113" i="9" s="1"/>
  <c r="X75" i="1"/>
  <c r="R113" i="9" s="1"/>
  <c r="S75" i="1"/>
  <c r="N113" i="9" s="1"/>
  <c r="G75" i="1"/>
  <c r="AJ75" i="1"/>
  <c r="AE75" i="1"/>
  <c r="X113" i="9" s="1"/>
  <c r="F75" i="1"/>
  <c r="E113" i="9" s="1"/>
  <c r="AM75" i="1"/>
  <c r="AE113" i="9" s="1"/>
  <c r="AI75" i="1"/>
  <c r="M75" i="1"/>
  <c r="I75" i="1"/>
  <c r="H113" i="9" s="1"/>
  <c r="AK76" i="1"/>
  <c r="AC114" i="9" s="1"/>
  <c r="AF76" i="1"/>
  <c r="Y114" i="9" s="1"/>
  <c r="X76" i="1"/>
  <c r="R114" i="9" s="1"/>
  <c r="S76" i="1"/>
  <c r="G76" i="1"/>
  <c r="AJ76" i="1"/>
  <c r="AE76" i="1"/>
  <c r="X114" i="9" s="1"/>
  <c r="F76" i="1"/>
  <c r="AM76" i="1"/>
  <c r="AE114" i="9" s="1"/>
  <c r="AI76" i="1"/>
  <c r="M76" i="1"/>
  <c r="I76" i="1"/>
  <c r="H114" i="9" s="1"/>
  <c r="AL76" i="1"/>
  <c r="AD114" i="9" s="1"/>
  <c r="Y76" i="1"/>
  <c r="T76" i="1"/>
  <c r="L76" i="1"/>
  <c r="K114" i="9" s="1"/>
  <c r="H76" i="1"/>
  <c r="G114" i="9" s="1"/>
  <c r="AJ69" i="1"/>
  <c r="AE69" i="1"/>
  <c r="X107" i="9" s="1"/>
  <c r="F69" i="1"/>
  <c r="E107" i="9" s="1"/>
  <c r="AM69" i="1"/>
  <c r="AE107" i="9" s="1"/>
  <c r="AI69" i="1"/>
  <c r="M69" i="1"/>
  <c r="I69" i="1"/>
  <c r="AL69" i="1"/>
  <c r="AD107" i="9" s="1"/>
  <c r="Y69" i="1"/>
  <c r="T69" i="1"/>
  <c r="L69" i="1"/>
  <c r="H69" i="1"/>
  <c r="G107" i="9" s="1"/>
  <c r="AK69" i="1"/>
  <c r="AF69" i="1"/>
  <c r="Y107" i="9" s="1"/>
  <c r="X69" i="1"/>
  <c r="R107" i="9" s="1"/>
  <c r="S69" i="1"/>
  <c r="N107" i="9" s="1"/>
  <c r="G69" i="1"/>
  <c r="AL116" i="1"/>
  <c r="AD154" i="9" s="1"/>
  <c r="Y116" i="1"/>
  <c r="T116" i="1"/>
  <c r="L116" i="1"/>
  <c r="H116" i="1"/>
  <c r="G154" i="9" s="1"/>
  <c r="AM116" i="1"/>
  <c r="AE154" i="9" s="1"/>
  <c r="X116" i="1"/>
  <c r="R154" i="9" s="1"/>
  <c r="I116" i="1"/>
  <c r="AK116" i="1"/>
  <c r="AF116" i="1"/>
  <c r="Y154" i="9" s="1"/>
  <c r="M116" i="1"/>
  <c r="G116" i="1"/>
  <c r="AJ116" i="1"/>
  <c r="AE116" i="1"/>
  <c r="X154" i="9" s="1"/>
  <c r="F116" i="1"/>
  <c r="E154" i="9" s="1"/>
  <c r="AI116" i="1"/>
  <c r="S116" i="1"/>
  <c r="AL112" i="1"/>
  <c r="Y112" i="1"/>
  <c r="T112" i="1"/>
  <c r="L112" i="1"/>
  <c r="H112" i="1"/>
  <c r="G150" i="9" s="1"/>
  <c r="AJ112" i="1"/>
  <c r="AB150" i="9" s="1"/>
  <c r="AE112" i="1"/>
  <c r="X150" i="9" s="1"/>
  <c r="F112" i="1"/>
  <c r="AI112" i="1"/>
  <c r="S112" i="1"/>
  <c r="N150" i="9" s="1"/>
  <c r="AM112" i="1"/>
  <c r="X112" i="1"/>
  <c r="R150" i="9" s="1"/>
  <c r="I112" i="1"/>
  <c r="AK112" i="1"/>
  <c r="AC150" i="9" s="1"/>
  <c r="AF112" i="1"/>
  <c r="Y150" i="9" s="1"/>
  <c r="M112" i="1"/>
  <c r="G112" i="1"/>
  <c r="AL108" i="1"/>
  <c r="AD146" i="9" s="1"/>
  <c r="Y108" i="1"/>
  <c r="T108" i="1"/>
  <c r="L108" i="1"/>
  <c r="H108" i="1"/>
  <c r="G146" i="9" s="1"/>
  <c r="AM108" i="1"/>
  <c r="X108" i="1"/>
  <c r="R146" i="9" s="1"/>
  <c r="I108" i="1"/>
  <c r="AK108" i="1"/>
  <c r="AC146" i="9" s="1"/>
  <c r="AF108" i="1"/>
  <c r="M108" i="1"/>
  <c r="G108" i="1"/>
  <c r="AE108" i="1"/>
  <c r="X146" i="9" s="1"/>
  <c r="S108" i="1"/>
  <c r="F108" i="1"/>
  <c r="E146" i="9" s="1"/>
  <c r="AJ108" i="1"/>
  <c r="AI108" i="1"/>
  <c r="AA146" i="9" s="1"/>
  <c r="AK104" i="1"/>
  <c r="AF104" i="1"/>
  <c r="Y142" i="9" s="1"/>
  <c r="X104" i="1"/>
  <c r="R142" i="9" s="1"/>
  <c r="S104" i="1"/>
  <c r="N142" i="9" s="1"/>
  <c r="G104" i="1"/>
  <c r="AJ104" i="1"/>
  <c r="AB142" i="9" s="1"/>
  <c r="AE104" i="1"/>
  <c r="X142" i="9" s="1"/>
  <c r="F104" i="1"/>
  <c r="E142" i="9" s="1"/>
  <c r="AL104" i="1"/>
  <c r="Y104" i="1"/>
  <c r="AI104" i="1"/>
  <c r="AA142" i="9" s="1"/>
  <c r="M104" i="1"/>
  <c r="I104" i="1"/>
  <c r="L104" i="1"/>
  <c r="H104" i="1"/>
  <c r="G142" i="9" s="1"/>
  <c r="AM104" i="1"/>
  <c r="AE142" i="9" s="1"/>
  <c r="T104" i="1"/>
  <c r="AK100" i="1"/>
  <c r="AF100" i="1"/>
  <c r="Y138" i="9" s="1"/>
  <c r="X100" i="1"/>
  <c r="R138" i="9" s="1"/>
  <c r="S100" i="1"/>
  <c r="G100" i="1"/>
  <c r="AJ100" i="1"/>
  <c r="AB138" i="9" s="1"/>
  <c r="AE100" i="1"/>
  <c r="X138" i="9" s="1"/>
  <c r="F100" i="1"/>
  <c r="AL100" i="1"/>
  <c r="AD138" i="9" s="1"/>
  <c r="Y100" i="1"/>
  <c r="AI100" i="1"/>
  <c r="AA138" i="9" s="1"/>
  <c r="M100" i="1"/>
  <c r="I100" i="1"/>
  <c r="L100" i="1"/>
  <c r="K138" i="9" s="1"/>
  <c r="H100" i="1"/>
  <c r="G138" i="9" s="1"/>
  <c r="AM100" i="1"/>
  <c r="T100" i="1"/>
  <c r="AL96" i="1"/>
  <c r="AD134" i="9" s="1"/>
  <c r="Y96" i="1"/>
  <c r="T96" i="1"/>
  <c r="L96" i="1"/>
  <c r="K134" i="9" s="1"/>
  <c r="H96" i="1"/>
  <c r="G134" i="9" s="1"/>
  <c r="AK96" i="1"/>
  <c r="AC134" i="9" s="1"/>
  <c r="AF96" i="1"/>
  <c r="Y134" i="9" s="1"/>
  <c r="X96" i="1"/>
  <c r="R134" i="9" s="1"/>
  <c r="S96" i="1"/>
  <c r="G96" i="1"/>
  <c r="AJ96" i="1"/>
  <c r="AE96" i="1"/>
  <c r="X134" i="9" s="1"/>
  <c r="F96" i="1"/>
  <c r="E134" i="9" s="1"/>
  <c r="AM96" i="1"/>
  <c r="AE134" i="9" s="1"/>
  <c r="AI96" i="1"/>
  <c r="M96" i="1"/>
  <c r="I96" i="1"/>
  <c r="H134" i="9" s="1"/>
  <c r="AL92" i="1"/>
  <c r="AD130" i="9" s="1"/>
  <c r="Y92" i="1"/>
  <c r="T92" i="1"/>
  <c r="L92" i="1"/>
  <c r="K130" i="9" s="1"/>
  <c r="H92" i="1"/>
  <c r="G130" i="9" s="1"/>
  <c r="AK92" i="1"/>
  <c r="AF92" i="1"/>
  <c r="Y130" i="9" s="1"/>
  <c r="X92" i="1"/>
  <c r="R130" i="9" s="1"/>
  <c r="S92" i="1"/>
  <c r="N130" i="9" s="1"/>
  <c r="G92" i="1"/>
  <c r="AJ92" i="1"/>
  <c r="AB130" i="9" s="1"/>
  <c r="AE92" i="1"/>
  <c r="X130" i="9" s="1"/>
  <c r="F92" i="1"/>
  <c r="E130" i="9" s="1"/>
  <c r="AM92" i="1"/>
  <c r="AI92" i="1"/>
  <c r="M92" i="1"/>
  <c r="I92" i="1"/>
  <c r="H130" i="9" s="1"/>
  <c r="AL88" i="1"/>
  <c r="Y88" i="1"/>
  <c r="T88" i="1"/>
  <c r="L88" i="1"/>
  <c r="K126" i="9" s="1"/>
  <c r="H88" i="1"/>
  <c r="G126" i="9" s="1"/>
  <c r="AK88" i="1"/>
  <c r="AF88" i="1"/>
  <c r="Y126" i="9" s="1"/>
  <c r="X88" i="1"/>
  <c r="R126" i="9" s="1"/>
  <c r="S88" i="1"/>
  <c r="N126" i="9" s="1"/>
  <c r="G88" i="1"/>
  <c r="AJ88" i="1"/>
  <c r="AB126" i="9" s="1"/>
  <c r="AE88" i="1"/>
  <c r="X126" i="9" s="1"/>
  <c r="F88" i="1"/>
  <c r="AM88" i="1"/>
  <c r="AI88" i="1"/>
  <c r="M88" i="1"/>
  <c r="I88" i="1"/>
  <c r="AK84" i="1"/>
  <c r="AF84" i="1"/>
  <c r="Y122" i="9" s="1"/>
  <c r="X84" i="1"/>
  <c r="R122" i="9" s="1"/>
  <c r="S84" i="1"/>
  <c r="G84" i="1"/>
  <c r="AM84" i="1"/>
  <c r="AE122" i="9" s="1"/>
  <c r="AI84" i="1"/>
  <c r="AA122" i="9" s="1"/>
  <c r="M84" i="1"/>
  <c r="AE84" i="1"/>
  <c r="X122" i="9" s="1"/>
  <c r="F84" i="1"/>
  <c r="E122" i="9" s="1"/>
  <c r="AL84" i="1"/>
  <c r="AD122" i="9" s="1"/>
  <c r="T84" i="1"/>
  <c r="AJ84" i="1"/>
  <c r="Y84" i="1"/>
  <c r="I84" i="1"/>
  <c r="H122" i="9" s="1"/>
  <c r="L84" i="1"/>
  <c r="K122" i="9" s="1"/>
  <c r="H84" i="1"/>
  <c r="G122" i="9" s="1"/>
  <c r="AK80" i="1"/>
  <c r="AC118" i="9" s="1"/>
  <c r="AF80" i="1"/>
  <c r="Y118" i="9" s="1"/>
  <c r="X80" i="1"/>
  <c r="R118" i="9" s="1"/>
  <c r="S80" i="1"/>
  <c r="G80" i="1"/>
  <c r="AJ80" i="1"/>
  <c r="AB118" i="9" s="1"/>
  <c r="AE80" i="1"/>
  <c r="X118" i="9" s="1"/>
  <c r="F80" i="1"/>
  <c r="E118" i="9" s="1"/>
  <c r="AM80" i="1"/>
  <c r="AE118" i="9" s="1"/>
  <c r="AI80" i="1"/>
  <c r="AA118" i="9" s="1"/>
  <c r="M80" i="1"/>
  <c r="I80" i="1"/>
  <c r="AL80" i="1"/>
  <c r="AD118" i="9" s="1"/>
  <c r="Y80" i="1"/>
  <c r="T80" i="1"/>
  <c r="L80" i="1"/>
  <c r="K118" i="9" s="1"/>
  <c r="H80" i="1"/>
  <c r="G118" i="9" s="1"/>
  <c r="AJ73" i="1"/>
  <c r="AB111" i="9" s="1"/>
  <c r="AE73" i="1"/>
  <c r="F73" i="1"/>
  <c r="E111" i="9" s="1"/>
  <c r="AM73" i="1"/>
  <c r="AE111" i="9" s="1"/>
  <c r="AI73" i="1"/>
  <c r="AA111" i="9" s="1"/>
  <c r="M73" i="1"/>
  <c r="I73" i="1"/>
  <c r="AL73" i="1"/>
  <c r="AD111" i="9" s="1"/>
  <c r="Y73" i="1"/>
  <c r="T73" i="1"/>
  <c r="L73" i="1"/>
  <c r="K111" i="9" s="1"/>
  <c r="H73" i="1"/>
  <c r="G111" i="9" s="1"/>
  <c r="AK73" i="1"/>
  <c r="AC111" i="9" s="1"/>
  <c r="AF73" i="1"/>
  <c r="Y111" i="9" s="1"/>
  <c r="X73" i="1"/>
  <c r="R111" i="9" s="1"/>
  <c r="S73" i="1"/>
  <c r="N111" i="9" s="1"/>
  <c r="G73" i="1"/>
  <c r="AL120" i="1"/>
  <c r="AD158" i="9" s="1"/>
  <c r="Y120" i="1"/>
  <c r="T120" i="1"/>
  <c r="L120" i="1"/>
  <c r="K158" i="9" s="1"/>
  <c r="H120" i="1"/>
  <c r="G158" i="9" s="1"/>
  <c r="AK120" i="1"/>
  <c r="AC158" i="9" s="1"/>
  <c r="AF120" i="1"/>
  <c r="Y158" i="9" s="1"/>
  <c r="AM120" i="1"/>
  <c r="AE158" i="9" s="1"/>
  <c r="AE120" i="1"/>
  <c r="X158" i="9" s="1"/>
  <c r="F120" i="1"/>
  <c r="E158" i="9" s="1"/>
  <c r="AJ120" i="1"/>
  <c r="AB158" i="9" s="1"/>
  <c r="S120" i="1"/>
  <c r="N158" i="9" s="1"/>
  <c r="AI120" i="1"/>
  <c r="AA158" i="9" s="1"/>
  <c r="X120" i="1"/>
  <c r="R158" i="9" s="1"/>
  <c r="I120" i="1"/>
  <c r="H158" i="9" s="1"/>
  <c r="M120" i="1"/>
  <c r="G120" i="1"/>
  <c r="C120" i="1"/>
  <c r="C158" i="9" s="1"/>
  <c r="Y116" i="9"/>
  <c r="A112" i="9"/>
  <c r="S112" i="9" s="1"/>
  <c r="AD112" i="9"/>
  <c r="A108" i="9"/>
  <c r="S108" i="9" s="1"/>
  <c r="AE157" i="9"/>
  <c r="AD157" i="9"/>
  <c r="AD155" i="9"/>
  <c r="G153" i="9"/>
  <c r="A149" i="9"/>
  <c r="S149" i="9" s="1"/>
  <c r="AD149" i="9"/>
  <c r="AD147" i="9"/>
  <c r="AD145" i="9"/>
  <c r="A143" i="9"/>
  <c r="S143" i="9" s="1"/>
  <c r="AD143" i="9"/>
  <c r="A141" i="9"/>
  <c r="S141" i="9" s="1"/>
  <c r="AD141" i="9"/>
  <c r="A135" i="9"/>
  <c r="S135" i="9" s="1"/>
  <c r="AD133" i="9"/>
  <c r="A129" i="9"/>
  <c r="S129" i="9" s="1"/>
  <c r="AD129" i="9"/>
  <c r="Y127" i="9"/>
  <c r="A125" i="9"/>
  <c r="S125" i="9" s="1"/>
  <c r="AD125" i="9"/>
  <c r="H123" i="9"/>
  <c r="A121" i="9"/>
  <c r="S121" i="9" s="1"/>
  <c r="A119" i="9"/>
  <c r="S119" i="9" s="1"/>
  <c r="AD119" i="9"/>
  <c r="A117" i="9"/>
  <c r="S117" i="9" s="1"/>
  <c r="AD117" i="9"/>
  <c r="C75" i="1"/>
  <c r="C113" i="9" s="1"/>
  <c r="A109" i="9"/>
  <c r="S109" i="9" s="1"/>
  <c r="AD109" i="9"/>
  <c r="AD110" i="9"/>
  <c r="N154" i="9"/>
  <c r="AD150" i="9"/>
  <c r="AE148" i="9"/>
  <c r="C106" i="1"/>
  <c r="C144" i="9" s="1"/>
  <c r="AD142" i="9"/>
  <c r="AC136" i="9"/>
  <c r="AC132" i="9"/>
  <c r="AD132" i="9"/>
  <c r="AD128" i="9"/>
  <c r="AD126" i="9"/>
  <c r="C86" i="1"/>
  <c r="C124" i="9" s="1"/>
  <c r="AD124" i="9"/>
  <c r="E120" i="9"/>
  <c r="AD120" i="9"/>
  <c r="X115" i="9"/>
  <c r="AD115" i="9"/>
  <c r="X68" i="1"/>
  <c r="R106" i="9" s="1"/>
  <c r="AL68" i="1"/>
  <c r="AD106" i="9" s="1"/>
  <c r="A103" i="9"/>
  <c r="Y125" i="9"/>
  <c r="Y117" i="9"/>
  <c r="AE119" i="9"/>
  <c r="Y121" i="9"/>
  <c r="AC109" i="9"/>
  <c r="AE145" i="9"/>
  <c r="C95" i="1"/>
  <c r="C133" i="9" s="1"/>
  <c r="X129" i="9"/>
  <c r="E145" i="9"/>
  <c r="AC147" i="9"/>
  <c r="AA151" i="9"/>
  <c r="Y141" i="9"/>
  <c r="G141" i="9"/>
  <c r="AA133" i="9"/>
  <c r="C103" i="1"/>
  <c r="C141" i="9" s="1"/>
  <c r="H137" i="9"/>
  <c r="C119" i="1"/>
  <c r="C157" i="9" s="1"/>
  <c r="AC157" i="9"/>
  <c r="N135" i="9"/>
  <c r="AC145" i="9"/>
  <c r="E135" i="9"/>
  <c r="AA141" i="9"/>
  <c r="Y137" i="9"/>
  <c r="AC119" i="9"/>
  <c r="G147" i="9"/>
  <c r="H145" i="9"/>
  <c r="N139" i="9"/>
  <c r="C113" i="1"/>
  <c r="C151" i="9" s="1"/>
  <c r="G145" i="9"/>
  <c r="X139" i="9"/>
  <c r="X137" i="9"/>
  <c r="N133" i="9"/>
  <c r="H127" i="9"/>
  <c r="E131" i="9"/>
  <c r="N127" i="9"/>
  <c r="AB117" i="9"/>
  <c r="AA113" i="9"/>
  <c r="K137" i="9"/>
  <c r="N151" i="9"/>
  <c r="E149" i="9"/>
  <c r="X157" i="9"/>
  <c r="N157" i="9"/>
  <c r="H151" i="9"/>
  <c r="AB147" i="9"/>
  <c r="K149" i="9"/>
  <c r="Y153" i="9"/>
  <c r="C105" i="1"/>
  <c r="C143" i="9" s="1"/>
  <c r="N149" i="9"/>
  <c r="H147" i="9"/>
  <c r="K147" i="9"/>
  <c r="C107" i="1"/>
  <c r="C145" i="9" s="1"/>
  <c r="AC139" i="9"/>
  <c r="AC151" i="9"/>
  <c r="E147" i="9"/>
  <c r="K145" i="9"/>
  <c r="X145" i="9"/>
  <c r="AB139" i="9"/>
  <c r="H141" i="9"/>
  <c r="E141" i="9"/>
  <c r="H131" i="9"/>
  <c r="C85" i="1"/>
  <c r="C123" i="9" s="1"/>
  <c r="C81" i="1"/>
  <c r="C119" i="9" s="1"/>
  <c r="N129" i="9"/>
  <c r="N119" i="9"/>
  <c r="H117" i="9"/>
  <c r="AE117" i="9"/>
  <c r="AB113" i="9"/>
  <c r="AB121" i="9"/>
  <c r="N109" i="9"/>
  <c r="AB155" i="9"/>
  <c r="C117" i="1"/>
  <c r="C155" i="9" s="1"/>
  <c r="AE155" i="9"/>
  <c r="G149" i="9"/>
  <c r="N147" i="9"/>
  <c r="C109" i="1"/>
  <c r="C147" i="9" s="1"/>
  <c r="N141" i="9"/>
  <c r="H157" i="9"/>
  <c r="C115" i="1"/>
  <c r="C153" i="9" s="1"/>
  <c r="AE149" i="9"/>
  <c r="AA145" i="9"/>
  <c r="AE141" i="9"/>
  <c r="X155" i="9"/>
  <c r="C111" i="1"/>
  <c r="C149" i="9" s="1"/>
  <c r="AA139" i="9"/>
  <c r="H135" i="9"/>
  <c r="AC133" i="9"/>
  <c r="AA123" i="9"/>
  <c r="AC137" i="9"/>
  <c r="K129" i="9"/>
  <c r="H143" i="9"/>
  <c r="G117" i="9"/>
  <c r="K121" i="9"/>
  <c r="E109" i="9"/>
  <c r="C71" i="1"/>
  <c r="C109" i="9" s="1"/>
  <c r="C94" i="1"/>
  <c r="C132" i="9" s="1"/>
  <c r="AC155" i="9"/>
  <c r="AB157" i="9"/>
  <c r="Y157" i="9"/>
  <c r="AA153" i="9"/>
  <c r="AB153" i="9"/>
  <c r="Y146" i="9"/>
  <c r="E124" i="9"/>
  <c r="H138" i="9"/>
  <c r="AC128" i="9"/>
  <c r="AE124" i="9"/>
  <c r="E150" i="9"/>
  <c r="C92" i="1"/>
  <c r="C130" i="9" s="1"/>
  <c r="H128" i="9"/>
  <c r="L65" i="1"/>
  <c r="K103" i="9" s="1"/>
  <c r="AK65" i="1"/>
  <c r="N140" i="9"/>
  <c r="H148" i="9"/>
  <c r="AA130" i="9"/>
  <c r="E132" i="9"/>
  <c r="AB136" i="9"/>
  <c r="K128" i="9"/>
  <c r="N114" i="9"/>
  <c r="AC143" i="9"/>
  <c r="K125" i="9"/>
  <c r="AB119" i="9"/>
  <c r="AA121" i="9"/>
  <c r="AC121" i="9"/>
  <c r="X65" i="1"/>
  <c r="R103" i="9" s="1"/>
  <c r="AB154" i="9"/>
  <c r="C118" i="1"/>
  <c r="C156" i="9" s="1"/>
  <c r="AA156" i="9"/>
  <c r="AA120" i="9"/>
  <c r="Y115" i="9"/>
  <c r="S68" i="1"/>
  <c r="N106" i="9" s="1"/>
  <c r="C65" i="1"/>
  <c r="AJ65" i="1"/>
  <c r="AB103" i="9" s="1"/>
  <c r="X152" i="9"/>
  <c r="AC148" i="9"/>
  <c r="X148" i="9"/>
  <c r="H144" i="9"/>
  <c r="AC156" i="9"/>
  <c r="N152" i="9"/>
  <c r="N144" i="9"/>
  <c r="AB140" i="9"/>
  <c r="H140" i="9"/>
  <c r="N124" i="9"/>
  <c r="Y120" i="9"/>
  <c r="N132" i="9"/>
  <c r="Y136" i="9"/>
  <c r="N118" i="9"/>
  <c r="AC130" i="9"/>
  <c r="G124" i="9"/>
  <c r="AF65" i="1"/>
  <c r="Y103" i="9" s="1"/>
  <c r="H65" i="1"/>
  <c r="G103" i="9" s="1"/>
  <c r="AB152" i="9"/>
  <c r="K144" i="9"/>
  <c r="C102" i="1"/>
  <c r="C140" i="9" s="1"/>
  <c r="X124" i="9"/>
  <c r="T68" i="1"/>
  <c r="C73" i="1"/>
  <c r="C111" i="9" s="1"/>
  <c r="N153" i="9"/>
  <c r="N145" i="9"/>
  <c r="H139" i="9"/>
  <c r="AB149" i="9"/>
  <c r="X141" i="9"/>
  <c r="G133" i="9"/>
  <c r="AE133" i="9"/>
  <c r="N137" i="9"/>
  <c r="C99" i="1"/>
  <c r="C137" i="9" s="1"/>
  <c r="AA137" i="9"/>
  <c r="G129" i="9"/>
  <c r="C89" i="1"/>
  <c r="C127" i="9" s="1"/>
  <c r="E143" i="9"/>
  <c r="G143" i="9"/>
  <c r="E129" i="9"/>
  <c r="E125" i="9"/>
  <c r="N125" i="9"/>
  <c r="C87" i="1"/>
  <c r="C125" i="9" s="1"/>
  <c r="AA117" i="9"/>
  <c r="AC117" i="9"/>
  <c r="C83" i="1"/>
  <c r="C121" i="9" s="1"/>
  <c r="X109" i="9"/>
  <c r="G109" i="9"/>
  <c r="AE109" i="9"/>
  <c r="C93" i="1"/>
  <c r="C131" i="9" s="1"/>
  <c r="G157" i="9"/>
  <c r="H153" i="9"/>
  <c r="X153" i="9"/>
  <c r="AA149" i="9"/>
  <c r="AC149" i="9"/>
  <c r="K141" i="9"/>
  <c r="AB133" i="9"/>
  <c r="Y133" i="9"/>
  <c r="AA127" i="9"/>
  <c r="AA119" i="9"/>
  <c r="G137" i="9"/>
  <c r="K131" i="9"/>
  <c r="N131" i="9"/>
  <c r="AE129" i="9"/>
  <c r="AE123" i="9"/>
  <c r="Y143" i="9"/>
  <c r="AC129" i="9"/>
  <c r="H125" i="9"/>
  <c r="X125" i="9"/>
  <c r="G125" i="9"/>
  <c r="AE125" i="9"/>
  <c r="E117" i="9"/>
  <c r="N117" i="9"/>
  <c r="C79" i="1"/>
  <c r="C117" i="9" s="1"/>
  <c r="G121" i="9"/>
  <c r="AE121" i="9"/>
  <c r="K109" i="9"/>
  <c r="H109" i="9"/>
  <c r="X110" i="9"/>
  <c r="AB114" i="9"/>
  <c r="G112" i="9"/>
  <c r="E114" i="9"/>
  <c r="H110" i="9"/>
  <c r="E110" i="9"/>
  <c r="K107" i="9"/>
  <c r="H107" i="9"/>
  <c r="A156" i="9"/>
  <c r="S156" i="9" s="1"/>
  <c r="X156" i="9"/>
  <c r="H156" i="9"/>
  <c r="K156" i="9"/>
  <c r="N156" i="9"/>
  <c r="E156" i="9"/>
  <c r="AE156" i="9"/>
  <c r="G156" i="9"/>
  <c r="E152" i="9"/>
  <c r="G152" i="9"/>
  <c r="AA152" i="9"/>
  <c r="C114" i="1"/>
  <c r="C152" i="9" s="1"/>
  <c r="A150" i="9"/>
  <c r="S150" i="9" s="1"/>
  <c r="N148" i="9"/>
  <c r="C110" i="1"/>
  <c r="C148" i="9" s="1"/>
  <c r="AB148" i="9"/>
  <c r="A146" i="9"/>
  <c r="S146" i="9" s="1"/>
  <c r="N146" i="9"/>
  <c r="AB146" i="9"/>
  <c r="A144" i="9"/>
  <c r="S144" i="9" s="1"/>
  <c r="Y144" i="9"/>
  <c r="A142" i="9"/>
  <c r="S142" i="9" s="1"/>
  <c r="C104" i="1"/>
  <c r="C142" i="9" s="1"/>
  <c r="H142" i="9"/>
  <c r="AC142" i="9"/>
  <c r="A140" i="9"/>
  <c r="S140" i="9" s="1"/>
  <c r="E140" i="9"/>
  <c r="Y140" i="9"/>
  <c r="AA140" i="9"/>
  <c r="AC140" i="9"/>
  <c r="N138" i="9"/>
  <c r="E138" i="9"/>
  <c r="AE138" i="9"/>
  <c r="AC138" i="9"/>
  <c r="C100" i="1"/>
  <c r="C138" i="9" s="1"/>
  <c r="X136" i="9"/>
  <c r="C98" i="1"/>
  <c r="C136" i="9" s="1"/>
  <c r="N136" i="9"/>
  <c r="E136" i="9"/>
  <c r="H136" i="9"/>
  <c r="AA134" i="9"/>
  <c r="C96" i="1"/>
  <c r="C134" i="9" s="1"/>
  <c r="AB134" i="9"/>
  <c r="Y132" i="9"/>
  <c r="AB132" i="9"/>
  <c r="AE132" i="9"/>
  <c r="G132" i="9"/>
  <c r="X132" i="9"/>
  <c r="AE130" i="9"/>
  <c r="C90" i="1"/>
  <c r="C128" i="9" s="1"/>
  <c r="AA128" i="9"/>
  <c r="E128" i="9"/>
  <c r="AE128" i="9"/>
  <c r="N128" i="9"/>
  <c r="E126" i="9"/>
  <c r="H124" i="9"/>
  <c r="Y124" i="9"/>
  <c r="A122" i="9"/>
  <c r="S122" i="9" s="1"/>
  <c r="AB122" i="9"/>
  <c r="N122" i="9"/>
  <c r="C82" i="1"/>
  <c r="C120" i="9" s="1"/>
  <c r="AB120" i="9"/>
  <c r="G120" i="9"/>
  <c r="AE120" i="9"/>
  <c r="N120" i="9"/>
  <c r="C80" i="1"/>
  <c r="C118" i="9" s="1"/>
  <c r="H118" i="9"/>
  <c r="A115" i="9"/>
  <c r="S115" i="9" s="1"/>
  <c r="AA115" i="9"/>
  <c r="AE115" i="9"/>
  <c r="G115" i="9"/>
  <c r="C77" i="1"/>
  <c r="C115" i="9" s="1"/>
  <c r="N115" i="9"/>
  <c r="AB115" i="9"/>
  <c r="AC115" i="9"/>
  <c r="A111" i="9"/>
  <c r="S111" i="9" s="1"/>
  <c r="X111" i="9"/>
  <c r="H111" i="9"/>
  <c r="AI68" i="1"/>
  <c r="AA106" i="9" s="1"/>
  <c r="L68" i="1"/>
  <c r="K106" i="9" s="1"/>
  <c r="AK68" i="1"/>
  <c r="AC106" i="9" s="1"/>
  <c r="G68" i="1"/>
  <c r="AE68" i="1"/>
  <c r="X106" i="9" s="1"/>
  <c r="M68" i="1"/>
  <c r="AM68" i="1"/>
  <c r="AE106" i="9" s="1"/>
  <c r="H68" i="1"/>
  <c r="G106" i="9" s="1"/>
  <c r="AF68" i="1"/>
  <c r="Y106" i="9" s="1"/>
  <c r="F68" i="1"/>
  <c r="E106" i="9" s="1"/>
  <c r="I68" i="1"/>
  <c r="H106" i="9" s="1"/>
  <c r="Y68" i="1"/>
  <c r="C68" i="1"/>
  <c r="C106" i="9" s="1"/>
  <c r="AE110" i="9"/>
  <c r="K110" i="9"/>
  <c r="G110" i="9"/>
  <c r="N110" i="9"/>
  <c r="C78" i="1"/>
  <c r="C116" i="9" s="1"/>
  <c r="AB116" i="9"/>
  <c r="G135" i="9"/>
  <c r="K116" i="9"/>
  <c r="AA108" i="9"/>
  <c r="H150" i="9"/>
  <c r="AC108" i="9"/>
  <c r="G116" i="9"/>
  <c r="H116" i="9"/>
  <c r="N116" i="9"/>
  <c r="N112" i="9"/>
  <c r="AE146" i="9"/>
  <c r="AA129" i="9"/>
  <c r="X116" i="9"/>
  <c r="AC112" i="9"/>
  <c r="AE112" i="9"/>
  <c r="H154" i="9"/>
  <c r="C97" i="1"/>
  <c r="C135" i="9" s="1"/>
  <c r="C72" i="1"/>
  <c r="C110" i="9" s="1"/>
  <c r="C69" i="1"/>
  <c r="C107" i="9" s="1"/>
  <c r="K154" i="9"/>
  <c r="AB107" i="9"/>
  <c r="AA107" i="9"/>
  <c r="C116" i="1"/>
  <c r="C154" i="9" s="1"/>
  <c r="X108" i="9"/>
  <c r="C108" i="1"/>
  <c r="C146" i="9" s="1"/>
  <c r="AA154" i="9"/>
  <c r="K150" i="9"/>
  <c r="AE144" i="9"/>
  <c r="A66" i="1"/>
  <c r="H108" i="9"/>
  <c r="AC144" i="9"/>
  <c r="K146" i="9"/>
  <c r="C112" i="1"/>
  <c r="C150" i="9" s="1"/>
  <c r="AA150" i="9"/>
  <c r="AC135" i="9"/>
  <c r="S65" i="1"/>
  <c r="N103" i="9" s="1"/>
  <c r="E112" i="9"/>
  <c r="X112" i="9"/>
  <c r="C70" i="1"/>
  <c r="C108" i="9" s="1"/>
  <c r="K139" i="9"/>
  <c r="AC152" i="9"/>
  <c r="H146" i="9"/>
  <c r="AE126" i="9"/>
  <c r="C76" i="1"/>
  <c r="C114" i="9" s="1"/>
  <c r="H126" i="9"/>
  <c r="AA114" i="9"/>
  <c r="AE150" i="9"/>
  <c r="AE135" i="9"/>
  <c r="C91" i="1"/>
  <c r="C129" i="9" s="1"/>
  <c r="H129" i="9"/>
  <c r="E116" i="9"/>
  <c r="A116" i="9"/>
  <c r="S116" i="9" s="1"/>
  <c r="A157" i="9"/>
  <c r="S157" i="9" s="1"/>
  <c r="A155" i="9"/>
  <c r="S155" i="9" s="1"/>
  <c r="A153" i="9"/>
  <c r="S153" i="9" s="1"/>
  <c r="E151" i="9"/>
  <c r="A151" i="9"/>
  <c r="S151" i="9" s="1"/>
  <c r="A147" i="9"/>
  <c r="S147" i="9" s="1"/>
  <c r="A145" i="9"/>
  <c r="S145" i="9" s="1"/>
  <c r="A139" i="9"/>
  <c r="S139" i="9" s="1"/>
  <c r="A137" i="9"/>
  <c r="S137" i="9" s="1"/>
  <c r="E133" i="9"/>
  <c r="A133" i="9"/>
  <c r="S133" i="9" s="1"/>
  <c r="A131" i="9"/>
  <c r="S131" i="9" s="1"/>
  <c r="AB127" i="9"/>
  <c r="A127" i="9"/>
  <c r="S127" i="9" s="1"/>
  <c r="AB123" i="9"/>
  <c r="A123" i="9"/>
  <c r="S123" i="9" s="1"/>
  <c r="A113" i="9"/>
  <c r="S113" i="9" s="1"/>
  <c r="F65" i="1"/>
  <c r="E103" i="9" s="1"/>
  <c r="AI65" i="1"/>
  <c r="AA103" i="9" s="1"/>
  <c r="AC110" i="9"/>
  <c r="H112" i="9"/>
  <c r="C74" i="1"/>
  <c r="C112" i="9" s="1"/>
  <c r="K112" i="9"/>
  <c r="AA112" i="9"/>
  <c r="AB108" i="9"/>
  <c r="Y108" i="9"/>
  <c r="K108" i="9"/>
  <c r="Y145" i="9"/>
  <c r="C101" i="1"/>
  <c r="C139" i="9" s="1"/>
  <c r="C88" i="1"/>
  <c r="C126" i="9" s="1"/>
  <c r="AA126" i="9"/>
  <c r="C84" i="1"/>
  <c r="C122" i="9" s="1"/>
  <c r="AC122" i="9"/>
  <c r="K142" i="9"/>
  <c r="X144" i="9"/>
  <c r="A114" i="9"/>
  <c r="S114" i="9" s="1"/>
  <c r="A110" i="9"/>
  <c r="S110" i="9" s="1"/>
  <c r="AC107" i="9"/>
  <c r="A107" i="9"/>
  <c r="S107" i="9" s="1"/>
  <c r="AC154" i="9"/>
  <c r="A154" i="9"/>
  <c r="S154" i="9" s="1"/>
  <c r="Y152" i="9"/>
  <c r="A152" i="9"/>
  <c r="S152" i="9" s="1"/>
  <c r="Y148" i="9"/>
  <c r="A148" i="9"/>
  <c r="S148" i="9" s="1"/>
  <c r="A138" i="9"/>
  <c r="S138" i="9" s="1"/>
  <c r="AA136" i="9"/>
  <c r="A136" i="9"/>
  <c r="S136" i="9" s="1"/>
  <c r="N134" i="9"/>
  <c r="A134" i="9"/>
  <c r="S134" i="9" s="1"/>
  <c r="AA132" i="9"/>
  <c r="A132" i="9"/>
  <c r="S132" i="9" s="1"/>
  <c r="A130" i="9"/>
  <c r="S130" i="9" s="1"/>
  <c r="AB128" i="9"/>
  <c r="A128" i="9"/>
  <c r="S128" i="9" s="1"/>
  <c r="AC126" i="9"/>
  <c r="A126" i="9"/>
  <c r="S126" i="9" s="1"/>
  <c r="AC124" i="9"/>
  <c r="A124" i="9"/>
  <c r="S124" i="9" s="1"/>
  <c r="AC120" i="9"/>
  <c r="A120" i="9"/>
  <c r="S120" i="9" s="1"/>
  <c r="A118" i="9"/>
  <c r="S118" i="9" s="1"/>
  <c r="AJ68" i="1"/>
  <c r="AB106" i="9" s="1"/>
  <c r="A106" i="9"/>
  <c r="S106" i="9" s="1"/>
  <c r="AF63" i="1"/>
  <c r="Y101" i="9" s="1"/>
  <c r="H63" i="1"/>
  <c r="G101" i="9" s="1"/>
  <c r="F64" i="1"/>
  <c r="E102" i="9" s="1"/>
  <c r="AI64" i="1"/>
  <c r="AA102" i="9" s="1"/>
  <c r="AJ63" i="1"/>
  <c r="AB101" i="9" s="1"/>
  <c r="C63" i="1"/>
  <c r="L64" i="1"/>
  <c r="K102" i="9" s="1"/>
  <c r="L63" i="1"/>
  <c r="K101" i="9" s="1"/>
  <c r="X63" i="1"/>
  <c r="R101" i="9" s="1"/>
  <c r="AK63" i="1"/>
  <c r="AC101" i="9" s="1"/>
  <c r="C64" i="1"/>
  <c r="S64" i="1"/>
  <c r="N102" i="9" s="1"/>
  <c r="X64" i="1"/>
  <c r="R102" i="9" s="1"/>
  <c r="AF64" i="1"/>
  <c r="Y102" i="9" s="1"/>
  <c r="AJ64" i="1"/>
  <c r="AB102" i="9" s="1"/>
  <c r="H64" i="1"/>
  <c r="G102" i="9" s="1"/>
  <c r="AK64" i="1"/>
  <c r="AC102" i="9" s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M50" i="9" s="1"/>
  <c r="R11" i="1"/>
  <c r="M49" i="9" s="1"/>
  <c r="R10" i="1"/>
  <c r="M48" i="9" s="1"/>
  <c r="R9" i="1"/>
  <c r="M47" i="9" s="1"/>
  <c r="R8" i="1"/>
  <c r="M46" i="9" s="1"/>
  <c r="R7" i="1"/>
  <c r="M45" i="9" s="1"/>
  <c r="R6" i="1"/>
  <c r="M44" i="9" s="1"/>
  <c r="R5" i="1"/>
  <c r="M43" i="9" s="1"/>
  <c r="R4" i="1"/>
  <c r="M42" i="9" s="1"/>
  <c r="R3" i="1"/>
  <c r="M41" i="9" s="1"/>
  <c r="AB62" i="1"/>
  <c r="V100" i="9" s="1"/>
  <c r="AB61" i="1"/>
  <c r="V99" i="9" s="1"/>
  <c r="AB60" i="1"/>
  <c r="V98" i="9" s="1"/>
  <c r="AB59" i="1"/>
  <c r="V97" i="9" s="1"/>
  <c r="AB58" i="1"/>
  <c r="V96" i="9" s="1"/>
  <c r="AB57" i="1"/>
  <c r="V95" i="9" s="1"/>
  <c r="AB56" i="1"/>
  <c r="V94" i="9" s="1"/>
  <c r="AB55" i="1"/>
  <c r="V93" i="9" s="1"/>
  <c r="AB54" i="1"/>
  <c r="V92" i="9" s="1"/>
  <c r="AB53" i="1"/>
  <c r="V91" i="9" s="1"/>
  <c r="AB52" i="1"/>
  <c r="V90" i="9" s="1"/>
  <c r="AB51" i="1"/>
  <c r="V89" i="9" s="1"/>
  <c r="AB50" i="1"/>
  <c r="V88" i="9" s="1"/>
  <c r="AB49" i="1"/>
  <c r="V87" i="9" s="1"/>
  <c r="AB48" i="1"/>
  <c r="V86" i="9" s="1"/>
  <c r="AB47" i="1"/>
  <c r="V85" i="9" s="1"/>
  <c r="AB46" i="1"/>
  <c r="V84" i="9" s="1"/>
  <c r="AB45" i="1"/>
  <c r="V83" i="9" s="1"/>
  <c r="AB44" i="1"/>
  <c r="V82" i="9" s="1"/>
  <c r="AB43" i="1"/>
  <c r="V81" i="9" s="1"/>
  <c r="AB42" i="1"/>
  <c r="V80" i="9" s="1"/>
  <c r="AB41" i="1"/>
  <c r="V79" i="9" s="1"/>
  <c r="AB40" i="1"/>
  <c r="V78" i="9" s="1"/>
  <c r="AB39" i="1"/>
  <c r="V77" i="9" s="1"/>
  <c r="AB38" i="1"/>
  <c r="V76" i="9" s="1"/>
  <c r="AB37" i="1"/>
  <c r="V75" i="9" s="1"/>
  <c r="AB36" i="1"/>
  <c r="V74" i="9" s="1"/>
  <c r="AB35" i="1"/>
  <c r="V73" i="9" s="1"/>
  <c r="AB34" i="1"/>
  <c r="V72" i="9" s="1"/>
  <c r="AB33" i="1"/>
  <c r="V71" i="9" s="1"/>
  <c r="AB32" i="1"/>
  <c r="V70" i="9" s="1"/>
  <c r="AB31" i="1"/>
  <c r="V69" i="9" s="1"/>
  <c r="AB30" i="1"/>
  <c r="V68" i="9" s="1"/>
  <c r="AB29" i="1"/>
  <c r="V67" i="9" s="1"/>
  <c r="AB28" i="1"/>
  <c r="V66" i="9" s="1"/>
  <c r="AB27" i="1"/>
  <c r="V65" i="9" s="1"/>
  <c r="AB26" i="1"/>
  <c r="V64" i="9" s="1"/>
  <c r="AB25" i="1"/>
  <c r="V63" i="9" s="1"/>
  <c r="AB24" i="1"/>
  <c r="V62" i="9" s="1"/>
  <c r="AB23" i="1"/>
  <c r="V61" i="9" s="1"/>
  <c r="AB22" i="1"/>
  <c r="V60" i="9" s="1"/>
  <c r="AB21" i="1"/>
  <c r="V59" i="9" s="1"/>
  <c r="AB20" i="1"/>
  <c r="V58" i="9" s="1"/>
  <c r="AB19" i="1"/>
  <c r="V57" i="9" s="1"/>
  <c r="AB18" i="1"/>
  <c r="V56" i="9" s="1"/>
  <c r="AB17" i="1"/>
  <c r="V55" i="9" s="1"/>
  <c r="AB16" i="1"/>
  <c r="V54" i="9" s="1"/>
  <c r="AB15" i="1"/>
  <c r="V53" i="9" s="1"/>
  <c r="AB14" i="1"/>
  <c r="V52" i="9" s="1"/>
  <c r="AB13" i="1"/>
  <c r="V51" i="9" s="1"/>
  <c r="AB12" i="1"/>
  <c r="V50" i="9" s="1"/>
  <c r="AB11" i="1"/>
  <c r="V49" i="9" s="1"/>
  <c r="AB10" i="1"/>
  <c r="V48" i="9" s="1"/>
  <c r="AB9" i="1"/>
  <c r="V47" i="9" s="1"/>
  <c r="AB8" i="1"/>
  <c r="V46" i="9" s="1"/>
  <c r="AB7" i="1"/>
  <c r="V45" i="9" s="1"/>
  <c r="AB6" i="1"/>
  <c r="V44" i="9" s="1"/>
  <c r="AB5" i="1"/>
  <c r="V43" i="9" s="1"/>
  <c r="AB4" i="1"/>
  <c r="V42" i="9" s="1"/>
  <c r="AB3" i="1"/>
  <c r="V41" i="9" s="1"/>
  <c r="V62" i="1"/>
  <c r="P100" i="9" s="1"/>
  <c r="V61" i="1"/>
  <c r="P99" i="9" s="1"/>
  <c r="V60" i="1"/>
  <c r="P98" i="9" s="1"/>
  <c r="V59" i="1"/>
  <c r="P97" i="9" s="1"/>
  <c r="V58" i="1"/>
  <c r="P96" i="9" s="1"/>
  <c r="V57" i="1"/>
  <c r="P95" i="9" s="1"/>
  <c r="V56" i="1"/>
  <c r="P94" i="9" s="1"/>
  <c r="V55" i="1"/>
  <c r="P93" i="9" s="1"/>
  <c r="V54" i="1"/>
  <c r="P92" i="9" s="1"/>
  <c r="V53" i="1"/>
  <c r="P91" i="9" s="1"/>
  <c r="V52" i="1"/>
  <c r="P90" i="9" s="1"/>
  <c r="V51" i="1"/>
  <c r="P89" i="9" s="1"/>
  <c r="V50" i="1"/>
  <c r="P88" i="9" s="1"/>
  <c r="V49" i="1"/>
  <c r="P87" i="9" s="1"/>
  <c r="V48" i="1"/>
  <c r="P86" i="9" s="1"/>
  <c r="V47" i="1"/>
  <c r="P85" i="9" s="1"/>
  <c r="V46" i="1"/>
  <c r="P84" i="9" s="1"/>
  <c r="V45" i="1"/>
  <c r="P83" i="9" s="1"/>
  <c r="V44" i="1"/>
  <c r="P82" i="9" s="1"/>
  <c r="V43" i="1"/>
  <c r="P81" i="9" s="1"/>
  <c r="V42" i="1"/>
  <c r="P80" i="9" s="1"/>
  <c r="V41" i="1"/>
  <c r="P79" i="9" s="1"/>
  <c r="V40" i="1"/>
  <c r="P78" i="9" s="1"/>
  <c r="V39" i="1"/>
  <c r="P77" i="9" s="1"/>
  <c r="V38" i="1"/>
  <c r="P76" i="9" s="1"/>
  <c r="V37" i="1"/>
  <c r="P75" i="9" s="1"/>
  <c r="V36" i="1"/>
  <c r="P74" i="9" s="1"/>
  <c r="V35" i="1"/>
  <c r="P73" i="9" s="1"/>
  <c r="V34" i="1"/>
  <c r="P72" i="9" s="1"/>
  <c r="V33" i="1"/>
  <c r="P71" i="9" s="1"/>
  <c r="V32" i="1"/>
  <c r="P70" i="9" s="1"/>
  <c r="V31" i="1"/>
  <c r="P69" i="9" s="1"/>
  <c r="V30" i="1"/>
  <c r="P68" i="9" s="1"/>
  <c r="V29" i="1"/>
  <c r="P67" i="9" s="1"/>
  <c r="V28" i="1"/>
  <c r="P66" i="9" s="1"/>
  <c r="V27" i="1"/>
  <c r="P65" i="9" s="1"/>
  <c r="V26" i="1"/>
  <c r="P64" i="9" s="1"/>
  <c r="V25" i="1"/>
  <c r="P63" i="9" s="1"/>
  <c r="V24" i="1"/>
  <c r="P62" i="9" s="1"/>
  <c r="V23" i="1"/>
  <c r="P61" i="9" s="1"/>
  <c r="V22" i="1"/>
  <c r="P60" i="9" s="1"/>
  <c r="V21" i="1"/>
  <c r="P59" i="9" s="1"/>
  <c r="V20" i="1"/>
  <c r="P58" i="9" s="1"/>
  <c r="V19" i="1"/>
  <c r="P57" i="9" s="1"/>
  <c r="V18" i="1"/>
  <c r="P56" i="9" s="1"/>
  <c r="V17" i="1"/>
  <c r="P55" i="9" s="1"/>
  <c r="V16" i="1"/>
  <c r="P54" i="9" s="1"/>
  <c r="V15" i="1"/>
  <c r="P53" i="9" s="1"/>
  <c r="V14" i="1"/>
  <c r="P52" i="9" s="1"/>
  <c r="V13" i="1"/>
  <c r="P51" i="9" s="1"/>
  <c r="V12" i="1"/>
  <c r="P50" i="9" s="1"/>
  <c r="V11" i="1"/>
  <c r="P49" i="9" s="1"/>
  <c r="V10" i="1"/>
  <c r="P48" i="9" s="1"/>
  <c r="V9" i="1"/>
  <c r="P47" i="9" s="1"/>
  <c r="V8" i="1"/>
  <c r="P46" i="9" s="1"/>
  <c r="V7" i="1"/>
  <c r="P45" i="9" s="1"/>
  <c r="V6" i="1"/>
  <c r="P44" i="9" s="1"/>
  <c r="V5" i="1"/>
  <c r="P43" i="9" s="1"/>
  <c r="V4" i="1"/>
  <c r="P42" i="9" s="1"/>
  <c r="V3" i="1"/>
  <c r="P41" i="9" s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Q50" i="9" s="1"/>
  <c r="W11" i="1"/>
  <c r="Q49" i="9" s="1"/>
  <c r="W10" i="1"/>
  <c r="Q48" i="9" s="1"/>
  <c r="W9" i="1"/>
  <c r="Q47" i="9" s="1"/>
  <c r="W8" i="1"/>
  <c r="Q46" i="9" s="1"/>
  <c r="W7" i="1"/>
  <c r="Q45" i="9" s="1"/>
  <c r="W6" i="1"/>
  <c r="Q44" i="9" s="1"/>
  <c r="W5" i="1"/>
  <c r="Q43" i="9" s="1"/>
  <c r="W4" i="1"/>
  <c r="Q42" i="9" s="1"/>
  <c r="W3" i="1"/>
  <c r="Q41" i="9" s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AA62" i="1"/>
  <c r="U100" i="9" s="1"/>
  <c r="AA61" i="1"/>
  <c r="U99" i="9" s="1"/>
  <c r="AA60" i="1"/>
  <c r="U98" i="9" s="1"/>
  <c r="AA59" i="1"/>
  <c r="U97" i="9" s="1"/>
  <c r="AA58" i="1"/>
  <c r="U96" i="9" s="1"/>
  <c r="AA57" i="1"/>
  <c r="U95" i="9" s="1"/>
  <c r="AA56" i="1"/>
  <c r="U94" i="9" s="1"/>
  <c r="AA55" i="1"/>
  <c r="U93" i="9" s="1"/>
  <c r="AA54" i="1"/>
  <c r="U92" i="9" s="1"/>
  <c r="AA53" i="1"/>
  <c r="U91" i="9" s="1"/>
  <c r="AA52" i="1"/>
  <c r="U90" i="9" s="1"/>
  <c r="AA51" i="1"/>
  <c r="U89" i="9" s="1"/>
  <c r="AA50" i="1"/>
  <c r="U88" i="9" s="1"/>
  <c r="AA49" i="1"/>
  <c r="U87" i="9" s="1"/>
  <c r="AA48" i="1"/>
  <c r="U86" i="9" s="1"/>
  <c r="AA47" i="1"/>
  <c r="U85" i="9" s="1"/>
  <c r="AA46" i="1"/>
  <c r="U84" i="9" s="1"/>
  <c r="AA45" i="1"/>
  <c r="U83" i="9" s="1"/>
  <c r="AA44" i="1"/>
  <c r="U82" i="9" s="1"/>
  <c r="AA43" i="1"/>
  <c r="U81" i="9" s="1"/>
  <c r="AA42" i="1"/>
  <c r="U80" i="9" s="1"/>
  <c r="AA41" i="1"/>
  <c r="U79" i="9" s="1"/>
  <c r="AA40" i="1"/>
  <c r="U78" i="9" s="1"/>
  <c r="AA39" i="1"/>
  <c r="U77" i="9" s="1"/>
  <c r="AA38" i="1"/>
  <c r="U76" i="9" s="1"/>
  <c r="AA37" i="1"/>
  <c r="U75" i="9" s="1"/>
  <c r="AA36" i="1"/>
  <c r="U74" i="9" s="1"/>
  <c r="AA35" i="1"/>
  <c r="U73" i="9" s="1"/>
  <c r="AA34" i="1"/>
  <c r="U72" i="9" s="1"/>
  <c r="AA33" i="1"/>
  <c r="U71" i="9" s="1"/>
  <c r="AA32" i="1"/>
  <c r="U70" i="9" s="1"/>
  <c r="AA31" i="1"/>
  <c r="U69" i="9" s="1"/>
  <c r="AA30" i="1"/>
  <c r="U68" i="9" s="1"/>
  <c r="AA29" i="1"/>
  <c r="U67" i="9" s="1"/>
  <c r="AA28" i="1"/>
  <c r="U66" i="9" s="1"/>
  <c r="AA27" i="1"/>
  <c r="U65" i="9" s="1"/>
  <c r="AA26" i="1"/>
  <c r="U64" i="9" s="1"/>
  <c r="AA25" i="1"/>
  <c r="U63" i="9" s="1"/>
  <c r="AA24" i="1"/>
  <c r="U62" i="9" s="1"/>
  <c r="AA23" i="1"/>
  <c r="U61" i="9" s="1"/>
  <c r="AA22" i="1"/>
  <c r="U60" i="9" s="1"/>
  <c r="AA21" i="1"/>
  <c r="U59" i="9" s="1"/>
  <c r="AA20" i="1"/>
  <c r="U58" i="9" s="1"/>
  <c r="AA19" i="1"/>
  <c r="U57" i="9" s="1"/>
  <c r="AA18" i="1"/>
  <c r="U56" i="9" s="1"/>
  <c r="AA17" i="1"/>
  <c r="U55" i="9" s="1"/>
  <c r="AA16" i="1"/>
  <c r="U54" i="9" s="1"/>
  <c r="AA15" i="1"/>
  <c r="U53" i="9" s="1"/>
  <c r="AA14" i="1"/>
  <c r="U52" i="9" s="1"/>
  <c r="AA13" i="1"/>
  <c r="U51" i="9" s="1"/>
  <c r="AA12" i="1"/>
  <c r="U50" i="9" s="1"/>
  <c r="AA11" i="1"/>
  <c r="U49" i="9" s="1"/>
  <c r="AA10" i="1"/>
  <c r="U48" i="9" s="1"/>
  <c r="AA9" i="1"/>
  <c r="U47" i="9" s="1"/>
  <c r="AA8" i="1"/>
  <c r="U46" i="9" s="1"/>
  <c r="AA7" i="1"/>
  <c r="U45" i="9" s="1"/>
  <c r="AA6" i="1"/>
  <c r="U44" i="9" s="1"/>
  <c r="AA5" i="1"/>
  <c r="U43" i="9" s="1"/>
  <c r="AA4" i="1"/>
  <c r="U42" i="9" s="1"/>
  <c r="AA3" i="1"/>
  <c r="U41" i="9" s="1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J62" i="1"/>
  <c r="I100" i="9" s="1"/>
  <c r="J61" i="1"/>
  <c r="I99" i="9" s="1"/>
  <c r="J60" i="1"/>
  <c r="I98" i="9" s="1"/>
  <c r="J59" i="1"/>
  <c r="I97" i="9" s="1"/>
  <c r="J58" i="1"/>
  <c r="I96" i="9" s="1"/>
  <c r="J57" i="1"/>
  <c r="I95" i="9" s="1"/>
  <c r="J56" i="1"/>
  <c r="I94" i="9" s="1"/>
  <c r="J55" i="1"/>
  <c r="I93" i="9" s="1"/>
  <c r="J54" i="1"/>
  <c r="I92" i="9" s="1"/>
  <c r="J53" i="1"/>
  <c r="I91" i="9" s="1"/>
  <c r="J52" i="1"/>
  <c r="I90" i="9" s="1"/>
  <c r="J51" i="1"/>
  <c r="I89" i="9" s="1"/>
  <c r="J50" i="1"/>
  <c r="I88" i="9" s="1"/>
  <c r="J49" i="1"/>
  <c r="I87" i="9" s="1"/>
  <c r="J48" i="1"/>
  <c r="I86" i="9" s="1"/>
  <c r="J47" i="1"/>
  <c r="I85" i="9" s="1"/>
  <c r="J46" i="1"/>
  <c r="I84" i="9" s="1"/>
  <c r="J45" i="1"/>
  <c r="I83" i="9" s="1"/>
  <c r="J44" i="1"/>
  <c r="I82" i="9" s="1"/>
  <c r="J43" i="1"/>
  <c r="I81" i="9" s="1"/>
  <c r="J42" i="1"/>
  <c r="I80" i="9" s="1"/>
  <c r="J41" i="1"/>
  <c r="I79" i="9" s="1"/>
  <c r="J40" i="1"/>
  <c r="I78" i="9" s="1"/>
  <c r="J39" i="1"/>
  <c r="I77" i="9" s="1"/>
  <c r="J38" i="1"/>
  <c r="I76" i="9" s="1"/>
  <c r="J37" i="1"/>
  <c r="I75" i="9" s="1"/>
  <c r="J36" i="1"/>
  <c r="I74" i="9" s="1"/>
  <c r="J35" i="1"/>
  <c r="I73" i="9" s="1"/>
  <c r="J34" i="1"/>
  <c r="I72" i="9" s="1"/>
  <c r="J33" i="1"/>
  <c r="I71" i="9" s="1"/>
  <c r="J32" i="1"/>
  <c r="I70" i="9" s="1"/>
  <c r="J31" i="1"/>
  <c r="I69" i="9" s="1"/>
  <c r="J30" i="1"/>
  <c r="I68" i="9" s="1"/>
  <c r="J29" i="1"/>
  <c r="I67" i="9" s="1"/>
  <c r="J28" i="1"/>
  <c r="I66" i="9" s="1"/>
  <c r="J27" i="1"/>
  <c r="I65" i="9" s="1"/>
  <c r="J26" i="1"/>
  <c r="I64" i="9" s="1"/>
  <c r="J25" i="1"/>
  <c r="I63" i="9" s="1"/>
  <c r="J24" i="1"/>
  <c r="I62" i="9" s="1"/>
  <c r="J23" i="1"/>
  <c r="I61" i="9" s="1"/>
  <c r="J22" i="1"/>
  <c r="I60" i="9" s="1"/>
  <c r="J21" i="1"/>
  <c r="I59" i="9" s="1"/>
  <c r="J20" i="1"/>
  <c r="I58" i="9" s="1"/>
  <c r="J19" i="1"/>
  <c r="I57" i="9" s="1"/>
  <c r="J18" i="1"/>
  <c r="I56" i="9" s="1"/>
  <c r="J17" i="1"/>
  <c r="I55" i="9" s="1"/>
  <c r="J16" i="1"/>
  <c r="I54" i="9" s="1"/>
  <c r="J15" i="1"/>
  <c r="I53" i="9" s="1"/>
  <c r="J14" i="1"/>
  <c r="I52" i="9" s="1"/>
  <c r="J13" i="1"/>
  <c r="I51" i="9" s="1"/>
  <c r="J12" i="1"/>
  <c r="I50" i="9" s="1"/>
  <c r="J11" i="1"/>
  <c r="I49" i="9" s="1"/>
  <c r="J10" i="1"/>
  <c r="I48" i="9" s="1"/>
  <c r="J9" i="1"/>
  <c r="I47" i="9" s="1"/>
  <c r="J8" i="1"/>
  <c r="I46" i="9" s="1"/>
  <c r="J7" i="1"/>
  <c r="I45" i="9" s="1"/>
  <c r="J6" i="1"/>
  <c r="I44" i="9" s="1"/>
  <c r="J5" i="1"/>
  <c r="I43" i="9" s="1"/>
  <c r="J4" i="1"/>
  <c r="I42" i="9" s="1"/>
  <c r="J3" i="1"/>
  <c r="I41" i="9" s="1"/>
  <c r="K62" i="1"/>
  <c r="J100" i="9" s="1"/>
  <c r="K61" i="1"/>
  <c r="J99" i="9" s="1"/>
  <c r="K60" i="1"/>
  <c r="J98" i="9" s="1"/>
  <c r="K59" i="1"/>
  <c r="J97" i="9" s="1"/>
  <c r="K58" i="1"/>
  <c r="J96" i="9" s="1"/>
  <c r="K57" i="1"/>
  <c r="J95" i="9" s="1"/>
  <c r="K56" i="1"/>
  <c r="J94" i="9" s="1"/>
  <c r="K55" i="1"/>
  <c r="J93" i="9" s="1"/>
  <c r="K54" i="1"/>
  <c r="J92" i="9" s="1"/>
  <c r="K53" i="1"/>
  <c r="J91" i="9" s="1"/>
  <c r="K52" i="1"/>
  <c r="J90" i="9" s="1"/>
  <c r="K51" i="1"/>
  <c r="J89" i="9" s="1"/>
  <c r="K50" i="1"/>
  <c r="J88" i="9" s="1"/>
  <c r="K49" i="1"/>
  <c r="J87" i="9" s="1"/>
  <c r="K48" i="1"/>
  <c r="J86" i="9" s="1"/>
  <c r="K47" i="1"/>
  <c r="J85" i="9" s="1"/>
  <c r="K46" i="1"/>
  <c r="J84" i="9" s="1"/>
  <c r="K45" i="1"/>
  <c r="J83" i="9" s="1"/>
  <c r="K44" i="1"/>
  <c r="J82" i="9" s="1"/>
  <c r="K43" i="1"/>
  <c r="J81" i="9" s="1"/>
  <c r="K42" i="1"/>
  <c r="J80" i="9" s="1"/>
  <c r="K41" i="1"/>
  <c r="J79" i="9" s="1"/>
  <c r="K40" i="1"/>
  <c r="J78" i="9" s="1"/>
  <c r="K39" i="1"/>
  <c r="J77" i="9" s="1"/>
  <c r="K38" i="1"/>
  <c r="J76" i="9" s="1"/>
  <c r="K37" i="1"/>
  <c r="J75" i="9" s="1"/>
  <c r="K36" i="1"/>
  <c r="J74" i="9" s="1"/>
  <c r="K35" i="1"/>
  <c r="J73" i="9" s="1"/>
  <c r="K34" i="1"/>
  <c r="J72" i="9" s="1"/>
  <c r="K33" i="1"/>
  <c r="J71" i="9" s="1"/>
  <c r="K32" i="1"/>
  <c r="J70" i="9" s="1"/>
  <c r="K31" i="1"/>
  <c r="J69" i="9" s="1"/>
  <c r="K30" i="1"/>
  <c r="J68" i="9" s="1"/>
  <c r="K29" i="1"/>
  <c r="J67" i="9" s="1"/>
  <c r="K28" i="1"/>
  <c r="J66" i="9" s="1"/>
  <c r="K27" i="1"/>
  <c r="J65" i="9" s="1"/>
  <c r="K26" i="1"/>
  <c r="J64" i="9" s="1"/>
  <c r="K25" i="1"/>
  <c r="J63" i="9" s="1"/>
  <c r="K24" i="1"/>
  <c r="J62" i="9" s="1"/>
  <c r="K23" i="1"/>
  <c r="J61" i="9" s="1"/>
  <c r="K22" i="1"/>
  <c r="J60" i="9" s="1"/>
  <c r="K21" i="1"/>
  <c r="J59" i="9" s="1"/>
  <c r="K20" i="1"/>
  <c r="J58" i="9" s="1"/>
  <c r="K19" i="1"/>
  <c r="J57" i="9" s="1"/>
  <c r="K18" i="1"/>
  <c r="J56" i="9" s="1"/>
  <c r="K17" i="1"/>
  <c r="J55" i="9" s="1"/>
  <c r="K16" i="1"/>
  <c r="J54" i="9" s="1"/>
  <c r="K15" i="1"/>
  <c r="J53" i="9" s="1"/>
  <c r="K14" i="1"/>
  <c r="J52" i="9" s="1"/>
  <c r="K13" i="1"/>
  <c r="J51" i="9" s="1"/>
  <c r="K12" i="1"/>
  <c r="J50" i="9" s="1"/>
  <c r="K11" i="1"/>
  <c r="J49" i="9" s="1"/>
  <c r="K10" i="1"/>
  <c r="J48" i="9" s="1"/>
  <c r="K9" i="1"/>
  <c r="J47" i="9" s="1"/>
  <c r="K8" i="1"/>
  <c r="J46" i="9" s="1"/>
  <c r="K7" i="1"/>
  <c r="J45" i="9" s="1"/>
  <c r="K6" i="1"/>
  <c r="J44" i="9" s="1"/>
  <c r="K5" i="1"/>
  <c r="J43" i="9" s="1"/>
  <c r="K4" i="1"/>
  <c r="J42" i="9" s="1"/>
  <c r="K3" i="1"/>
  <c r="J41" i="9" s="1"/>
  <c r="AD62" i="8"/>
  <c r="AC62" i="8"/>
  <c r="Z62" i="8"/>
  <c r="Y62" i="8"/>
  <c r="P62" i="8"/>
  <c r="I62" i="8"/>
  <c r="E62" i="8"/>
  <c r="D62" i="8"/>
  <c r="B62" i="8"/>
  <c r="AD61" i="8"/>
  <c r="AC61" i="8"/>
  <c r="Z61" i="8"/>
  <c r="Y61" i="8"/>
  <c r="P61" i="8"/>
  <c r="I61" i="8"/>
  <c r="E61" i="8"/>
  <c r="J61" i="8" s="1"/>
  <c r="D61" i="8"/>
  <c r="B61" i="8"/>
  <c r="AD60" i="8"/>
  <c r="AC60" i="8"/>
  <c r="Z60" i="8"/>
  <c r="Y60" i="8"/>
  <c r="P60" i="8"/>
  <c r="I60" i="8"/>
  <c r="E60" i="8"/>
  <c r="J60" i="8" s="1"/>
  <c r="D60" i="8"/>
  <c r="B60" i="8"/>
  <c r="AD59" i="8"/>
  <c r="AC59" i="8"/>
  <c r="Z59" i="8"/>
  <c r="Y59" i="8"/>
  <c r="P59" i="8"/>
  <c r="I59" i="8"/>
  <c r="E59" i="8"/>
  <c r="J59" i="8" s="1"/>
  <c r="D59" i="8"/>
  <c r="B59" i="8"/>
  <c r="AD58" i="8"/>
  <c r="AC58" i="8"/>
  <c r="Z58" i="8"/>
  <c r="Y58" i="8"/>
  <c r="P58" i="8"/>
  <c r="I58" i="8"/>
  <c r="E58" i="8"/>
  <c r="D58" i="8"/>
  <c r="B58" i="8"/>
  <c r="AD57" i="8"/>
  <c r="AC57" i="8"/>
  <c r="Z57" i="8"/>
  <c r="Y57" i="8"/>
  <c r="P57" i="8"/>
  <c r="I57" i="8"/>
  <c r="E57" i="8"/>
  <c r="J57" i="8" s="1"/>
  <c r="D57" i="8"/>
  <c r="B57" i="8"/>
  <c r="AD56" i="8"/>
  <c r="AC56" i="8"/>
  <c r="Y56" i="8"/>
  <c r="P56" i="8"/>
  <c r="I56" i="8"/>
  <c r="E56" i="8"/>
  <c r="J56" i="8" s="1"/>
  <c r="D56" i="8"/>
  <c r="B56" i="8"/>
  <c r="AD55" i="8"/>
  <c r="AC55" i="8"/>
  <c r="Z55" i="8"/>
  <c r="Y55" i="8"/>
  <c r="P55" i="8"/>
  <c r="I55" i="8"/>
  <c r="E55" i="8"/>
  <c r="D55" i="8"/>
  <c r="B55" i="8"/>
  <c r="AD54" i="8"/>
  <c r="AC54" i="8"/>
  <c r="Z54" i="8"/>
  <c r="Y54" i="8"/>
  <c r="P54" i="8"/>
  <c r="I54" i="8"/>
  <c r="E54" i="8"/>
  <c r="J54" i="8" s="1"/>
  <c r="D54" i="8"/>
  <c r="B54" i="8"/>
  <c r="AD53" i="8"/>
  <c r="AC53" i="8"/>
  <c r="Z53" i="8"/>
  <c r="Y53" i="8"/>
  <c r="P53" i="8"/>
  <c r="I53" i="8"/>
  <c r="E53" i="8"/>
  <c r="D53" i="8"/>
  <c r="B53" i="8"/>
  <c r="AD52" i="8"/>
  <c r="AC52" i="8"/>
  <c r="Z52" i="8"/>
  <c r="Y52" i="8"/>
  <c r="P52" i="8"/>
  <c r="I52" i="8"/>
  <c r="E52" i="8"/>
  <c r="D52" i="8"/>
  <c r="B52" i="8"/>
  <c r="AD51" i="8"/>
  <c r="AC51" i="8"/>
  <c r="Z51" i="8"/>
  <c r="Y51" i="8"/>
  <c r="P51" i="8"/>
  <c r="I51" i="8"/>
  <c r="E51" i="8"/>
  <c r="D51" i="8"/>
  <c r="B51" i="8"/>
  <c r="Q60" i="8" s="1"/>
  <c r="AD50" i="8"/>
  <c r="AC50" i="8"/>
  <c r="Z50" i="8"/>
  <c r="Y50" i="8"/>
  <c r="P50" i="8"/>
  <c r="I50" i="8"/>
  <c r="E50" i="8"/>
  <c r="D50" i="8"/>
  <c r="B50" i="8"/>
  <c r="Q59" i="8" s="1"/>
  <c r="AD49" i="8"/>
  <c r="AC49" i="8"/>
  <c r="Z49" i="8"/>
  <c r="Y49" i="8"/>
  <c r="P49" i="8"/>
  <c r="I49" i="8"/>
  <c r="E49" i="8"/>
  <c r="J49" i="8" s="1"/>
  <c r="D49" i="8"/>
  <c r="B49" i="8"/>
  <c r="Q58" i="8" s="1"/>
  <c r="AD48" i="8"/>
  <c r="AC48" i="8"/>
  <c r="Z48" i="8"/>
  <c r="Y48" i="8"/>
  <c r="P48" i="8"/>
  <c r="I48" i="8"/>
  <c r="E48" i="8"/>
  <c r="D48" i="8"/>
  <c r="B48" i="8"/>
  <c r="AD47" i="8"/>
  <c r="AC47" i="8"/>
  <c r="Z47" i="8"/>
  <c r="Y47" i="8"/>
  <c r="P47" i="8"/>
  <c r="I47" i="8"/>
  <c r="E47" i="8"/>
  <c r="D47" i="8"/>
  <c r="B47" i="8"/>
  <c r="AD46" i="8"/>
  <c r="AC46" i="8"/>
  <c r="Z46" i="8"/>
  <c r="Y46" i="8"/>
  <c r="P46" i="8"/>
  <c r="I46" i="8"/>
  <c r="E46" i="8"/>
  <c r="D46" i="8"/>
  <c r="B46" i="8"/>
  <c r="AD45" i="8"/>
  <c r="AC45" i="8"/>
  <c r="Z45" i="8"/>
  <c r="Y45" i="8"/>
  <c r="P45" i="8"/>
  <c r="I45" i="8"/>
  <c r="E45" i="8"/>
  <c r="D45" i="8"/>
  <c r="B45" i="8"/>
  <c r="Q54" i="8" s="1"/>
  <c r="AD44" i="8"/>
  <c r="AC44" i="8"/>
  <c r="Z44" i="8"/>
  <c r="Y44" i="8"/>
  <c r="P44" i="8"/>
  <c r="I44" i="8"/>
  <c r="E44" i="8"/>
  <c r="D44" i="8"/>
  <c r="B44" i="8"/>
  <c r="Q53" i="8" s="1"/>
  <c r="AD43" i="8"/>
  <c r="AC43" i="8"/>
  <c r="Z43" i="8"/>
  <c r="Y43" i="8"/>
  <c r="P43" i="8"/>
  <c r="I43" i="8"/>
  <c r="E43" i="8"/>
  <c r="D43" i="8"/>
  <c r="B43" i="8"/>
  <c r="Q52" i="8" s="1"/>
  <c r="AD42" i="8"/>
  <c r="AC42" i="8"/>
  <c r="Z42" i="8"/>
  <c r="Y42" i="8"/>
  <c r="P42" i="8"/>
  <c r="I42" i="8"/>
  <c r="E42" i="8"/>
  <c r="D42" i="8"/>
  <c r="B42" i="8"/>
  <c r="AD41" i="8"/>
  <c r="AC41" i="8"/>
  <c r="Z41" i="8"/>
  <c r="Y41" i="8"/>
  <c r="P41" i="8"/>
  <c r="I41" i="8"/>
  <c r="E41" i="8"/>
  <c r="D41" i="8"/>
  <c r="B41" i="8"/>
  <c r="Q50" i="8" s="1"/>
  <c r="AD40" i="8"/>
  <c r="AC40" i="8"/>
  <c r="Z40" i="8"/>
  <c r="Y40" i="8"/>
  <c r="P40" i="8"/>
  <c r="I40" i="8"/>
  <c r="E40" i="8"/>
  <c r="D40" i="8"/>
  <c r="B40" i="8"/>
  <c r="Q49" i="8" s="1"/>
  <c r="AD39" i="8"/>
  <c r="AC39" i="8"/>
  <c r="Z39" i="8"/>
  <c r="Y39" i="8"/>
  <c r="P39" i="8"/>
  <c r="I39" i="8"/>
  <c r="E39" i="8"/>
  <c r="D39" i="8"/>
  <c r="B39" i="8"/>
  <c r="Q48" i="8" s="1"/>
  <c r="AD38" i="8"/>
  <c r="AC38" i="8"/>
  <c r="Z38" i="8"/>
  <c r="Y38" i="8"/>
  <c r="P38" i="8"/>
  <c r="I38" i="8"/>
  <c r="E38" i="8"/>
  <c r="D38" i="8"/>
  <c r="B38" i="8"/>
  <c r="AD37" i="8"/>
  <c r="AC37" i="8"/>
  <c r="Z37" i="8"/>
  <c r="Y37" i="8"/>
  <c r="P37" i="8"/>
  <c r="I37" i="8"/>
  <c r="E37" i="8"/>
  <c r="J37" i="8" s="1"/>
  <c r="D37" i="8"/>
  <c r="B37" i="8"/>
  <c r="AD36" i="8"/>
  <c r="AC36" i="8"/>
  <c r="Z36" i="8"/>
  <c r="Y36" i="8"/>
  <c r="P36" i="8"/>
  <c r="I36" i="8"/>
  <c r="E36" i="8"/>
  <c r="D36" i="8"/>
  <c r="B36" i="8"/>
  <c r="AD35" i="8"/>
  <c r="AC35" i="8"/>
  <c r="Z35" i="8"/>
  <c r="Y35" i="8"/>
  <c r="P35" i="8"/>
  <c r="I35" i="8"/>
  <c r="E35" i="8"/>
  <c r="J35" i="8" s="1"/>
  <c r="D35" i="8"/>
  <c r="B35" i="8"/>
  <c r="Q44" i="8" s="1"/>
  <c r="AD34" i="8"/>
  <c r="AC34" i="8"/>
  <c r="Z34" i="8"/>
  <c r="Y34" i="8"/>
  <c r="P34" i="8"/>
  <c r="I34" i="8"/>
  <c r="E34" i="8"/>
  <c r="D34" i="8"/>
  <c r="B34" i="8"/>
  <c r="AD33" i="8"/>
  <c r="AC33" i="8"/>
  <c r="Z33" i="8"/>
  <c r="Y33" i="8"/>
  <c r="P33" i="8"/>
  <c r="I33" i="8"/>
  <c r="E33" i="8"/>
  <c r="J33" i="8" s="1"/>
  <c r="D33" i="8"/>
  <c r="B33" i="8"/>
  <c r="AD32" i="8"/>
  <c r="AC32" i="8"/>
  <c r="Z32" i="8"/>
  <c r="Y32" i="8"/>
  <c r="P32" i="8"/>
  <c r="I32" i="8"/>
  <c r="E32" i="8"/>
  <c r="D32" i="8"/>
  <c r="B32" i="8"/>
  <c r="AD31" i="8"/>
  <c r="AC31" i="8"/>
  <c r="Z31" i="8"/>
  <c r="Y31" i="8"/>
  <c r="P31" i="8"/>
  <c r="I31" i="8"/>
  <c r="E31" i="8"/>
  <c r="D31" i="8"/>
  <c r="B31" i="8"/>
  <c r="AD30" i="8"/>
  <c r="AC30" i="8"/>
  <c r="Z30" i="8"/>
  <c r="Y30" i="8"/>
  <c r="P30" i="8"/>
  <c r="I30" i="8"/>
  <c r="E30" i="8"/>
  <c r="J30" i="8" s="1"/>
  <c r="D30" i="8"/>
  <c r="B30" i="8"/>
  <c r="Q39" i="8" s="1"/>
  <c r="AD29" i="8"/>
  <c r="AC29" i="8"/>
  <c r="Z29" i="8"/>
  <c r="Y29" i="8"/>
  <c r="P29" i="8"/>
  <c r="I29" i="8"/>
  <c r="E29" i="8"/>
  <c r="D29" i="8"/>
  <c r="B29" i="8"/>
  <c r="Q38" i="8" s="1"/>
  <c r="AC28" i="8"/>
  <c r="Y28" i="8"/>
  <c r="P28" i="8"/>
  <c r="I28" i="8"/>
  <c r="E28" i="8"/>
  <c r="J28" i="8" s="1"/>
  <c r="D28" i="8"/>
  <c r="B28" i="8"/>
  <c r="Q37" i="8" s="1"/>
  <c r="AD27" i="8"/>
  <c r="AC27" i="8"/>
  <c r="Z27" i="8"/>
  <c r="Y27" i="8"/>
  <c r="P27" i="8"/>
  <c r="I27" i="8"/>
  <c r="E27" i="8"/>
  <c r="D27" i="8"/>
  <c r="B27" i="8"/>
  <c r="Q36" i="8" s="1"/>
  <c r="AD26" i="8"/>
  <c r="AC26" i="8"/>
  <c r="Z26" i="8"/>
  <c r="Y26" i="8"/>
  <c r="P26" i="8"/>
  <c r="I26" i="8"/>
  <c r="E26" i="8"/>
  <c r="D26" i="8"/>
  <c r="B26" i="8"/>
  <c r="AD25" i="8"/>
  <c r="AC25" i="8"/>
  <c r="Z25" i="8"/>
  <c r="Y25" i="8"/>
  <c r="P25" i="8"/>
  <c r="I25" i="8"/>
  <c r="E25" i="8"/>
  <c r="J25" i="8" s="1"/>
  <c r="D25" i="8"/>
  <c r="B25" i="8"/>
  <c r="Q34" i="8" s="1"/>
  <c r="AD24" i="8"/>
  <c r="AC24" i="8"/>
  <c r="Z24" i="8"/>
  <c r="Y24" i="8"/>
  <c r="P24" i="8"/>
  <c r="I24" i="8"/>
  <c r="E24" i="8"/>
  <c r="D24" i="8"/>
  <c r="B24" i="8"/>
  <c r="Q33" i="8" s="1"/>
  <c r="AD23" i="8"/>
  <c r="AC23" i="8"/>
  <c r="Z23" i="8"/>
  <c r="Y23" i="8"/>
  <c r="P23" i="8"/>
  <c r="I23" i="8"/>
  <c r="E23" i="8"/>
  <c r="D23" i="8"/>
  <c r="B23" i="8"/>
  <c r="Q32" i="8" s="1"/>
  <c r="AD22" i="8"/>
  <c r="AC22" i="8"/>
  <c r="Z22" i="8"/>
  <c r="Y22" i="8"/>
  <c r="P22" i="8"/>
  <c r="I22" i="8"/>
  <c r="E22" i="8"/>
  <c r="J22" i="8" s="1"/>
  <c r="D22" i="8"/>
  <c r="B22" i="8"/>
  <c r="AD21" i="8"/>
  <c r="AC21" i="8"/>
  <c r="Z21" i="8"/>
  <c r="Y21" i="8"/>
  <c r="P21" i="8"/>
  <c r="I21" i="8"/>
  <c r="E21" i="8"/>
  <c r="J21" i="8" s="1"/>
  <c r="D21" i="8"/>
  <c r="B21" i="8"/>
  <c r="Q30" i="8" s="1"/>
  <c r="AD20" i="8"/>
  <c r="AC20" i="8"/>
  <c r="Z20" i="8"/>
  <c r="Y20" i="8"/>
  <c r="I20" i="8"/>
  <c r="E20" i="8"/>
  <c r="J20" i="8" s="1"/>
  <c r="D20" i="8"/>
  <c r="B20" i="8"/>
  <c r="Q29" i="8" s="1"/>
  <c r="AD19" i="8"/>
  <c r="AC19" i="8"/>
  <c r="Z19" i="8"/>
  <c r="Y19" i="8"/>
  <c r="I19" i="8"/>
  <c r="E19" i="8"/>
  <c r="J19" i="8" s="1"/>
  <c r="D19" i="8"/>
  <c r="B19" i="8"/>
  <c r="Q28" i="8" s="1"/>
  <c r="AD18" i="8"/>
  <c r="AC18" i="8"/>
  <c r="Z18" i="8"/>
  <c r="Y18" i="8"/>
  <c r="S18" i="8"/>
  <c r="S19" i="8" s="1"/>
  <c r="I18" i="8"/>
  <c r="E18" i="8"/>
  <c r="J18" i="8" s="1"/>
  <c r="D18" i="8"/>
  <c r="B18" i="8"/>
  <c r="Q27" i="8" s="1"/>
  <c r="AD17" i="8"/>
  <c r="AC17" i="8"/>
  <c r="Z17" i="8"/>
  <c r="AB17" i="8" s="1"/>
  <c r="Y17" i="8"/>
  <c r="I17" i="8"/>
  <c r="E17" i="8"/>
  <c r="J17" i="8" s="1"/>
  <c r="D17" i="8"/>
  <c r="B17" i="8"/>
  <c r="Q26" i="8" s="1"/>
  <c r="AD16" i="8"/>
  <c r="AC16" i="8"/>
  <c r="Z16" i="8"/>
  <c r="AB16" i="8" s="1"/>
  <c r="Y16" i="8"/>
  <c r="I16" i="8"/>
  <c r="E16" i="8"/>
  <c r="J16" i="8" s="1"/>
  <c r="D16" i="8"/>
  <c r="B16" i="8"/>
  <c r="Q25" i="8" s="1"/>
  <c r="AD15" i="8"/>
  <c r="AC15" i="8"/>
  <c r="Z15" i="8"/>
  <c r="AB15" i="8" s="1"/>
  <c r="Y15" i="8"/>
  <c r="I15" i="8"/>
  <c r="E15" i="8"/>
  <c r="J15" i="8" s="1"/>
  <c r="D15" i="8"/>
  <c r="B15" i="8"/>
  <c r="C15" i="8" s="1"/>
  <c r="AD14" i="8"/>
  <c r="AC14" i="8"/>
  <c r="Z14" i="8"/>
  <c r="AB14" i="8" s="1"/>
  <c r="Y14" i="8"/>
  <c r="I14" i="8"/>
  <c r="E14" i="8"/>
  <c r="J14" i="8" s="1"/>
  <c r="D14" i="8"/>
  <c r="B14" i="8"/>
  <c r="Q23" i="8" s="1"/>
  <c r="AD13" i="8"/>
  <c r="AC13" i="8"/>
  <c r="Z13" i="8"/>
  <c r="AB13" i="8" s="1"/>
  <c r="Y13" i="8"/>
  <c r="I13" i="8"/>
  <c r="E13" i="8"/>
  <c r="D13" i="8"/>
  <c r="B13" i="8"/>
  <c r="Q22" i="8" s="1"/>
  <c r="AD12" i="8"/>
  <c r="AC12" i="8"/>
  <c r="Z12" i="8"/>
  <c r="AB12" i="8" s="1"/>
  <c r="Y12" i="8"/>
  <c r="I12" i="8"/>
  <c r="E12" i="8"/>
  <c r="D12" i="8"/>
  <c r="B12" i="8"/>
  <c r="Q21" i="8" s="1"/>
  <c r="AD11" i="8"/>
  <c r="AC11" i="8"/>
  <c r="Z11" i="8"/>
  <c r="AB11" i="8" s="1"/>
  <c r="Y11" i="8"/>
  <c r="I11" i="8"/>
  <c r="E11" i="8"/>
  <c r="J11" i="8" s="1"/>
  <c r="D11" i="8"/>
  <c r="B11" i="8"/>
  <c r="Q20" i="8" s="1"/>
  <c r="AD10" i="8"/>
  <c r="AC10" i="8"/>
  <c r="Z10" i="8"/>
  <c r="AB10" i="8" s="1"/>
  <c r="Y10" i="8"/>
  <c r="I10" i="8"/>
  <c r="E10" i="8"/>
  <c r="D10" i="8"/>
  <c r="B10" i="8"/>
  <c r="C10" i="8" s="1"/>
  <c r="AD9" i="8"/>
  <c r="AC9" i="8"/>
  <c r="Z9" i="8"/>
  <c r="AB9" i="8" s="1"/>
  <c r="Y9" i="8"/>
  <c r="I9" i="8"/>
  <c r="E9" i="8"/>
  <c r="D9" i="8"/>
  <c r="B9" i="8"/>
  <c r="C9" i="8" s="1"/>
  <c r="AD8" i="8"/>
  <c r="AC8" i="8"/>
  <c r="Z8" i="8"/>
  <c r="AB8" i="8" s="1"/>
  <c r="Y8" i="8"/>
  <c r="I8" i="8"/>
  <c r="E8" i="8"/>
  <c r="D8" i="8"/>
  <c r="B8" i="8"/>
  <c r="C8" i="8" s="1"/>
  <c r="AD7" i="8"/>
  <c r="AC7" i="8"/>
  <c r="Z7" i="8"/>
  <c r="AB7" i="8" s="1"/>
  <c r="Y7" i="8"/>
  <c r="I7" i="8"/>
  <c r="E7" i="8"/>
  <c r="J7" i="8" s="1"/>
  <c r="D7" i="8"/>
  <c r="B7" i="8"/>
  <c r="AD6" i="8"/>
  <c r="AC6" i="8"/>
  <c r="Z6" i="8"/>
  <c r="AB6" i="8" s="1"/>
  <c r="Y6" i="8"/>
  <c r="I6" i="8"/>
  <c r="E6" i="8"/>
  <c r="J6" i="8" s="1"/>
  <c r="D6" i="8"/>
  <c r="B6" i="8"/>
  <c r="C6" i="8" s="1"/>
  <c r="AD5" i="8"/>
  <c r="AC5" i="8"/>
  <c r="Z5" i="8"/>
  <c r="AB5" i="8" s="1"/>
  <c r="Y5" i="8"/>
  <c r="I5" i="8"/>
  <c r="E5" i="8"/>
  <c r="D5" i="8"/>
  <c r="B5" i="8"/>
  <c r="C5" i="8" s="1"/>
  <c r="AK4" i="8"/>
  <c r="AK5" i="8" s="1"/>
  <c r="AK6" i="8" s="1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D4" i="8"/>
  <c r="AC4" i="8"/>
  <c r="Z4" i="8"/>
  <c r="AB4" i="8" s="1"/>
  <c r="Y4" i="8"/>
  <c r="I4" i="8"/>
  <c r="E4" i="8"/>
  <c r="D4" i="8"/>
  <c r="B4" i="8"/>
  <c r="C4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D3" i="8"/>
  <c r="AC3" i="8"/>
  <c r="Z3" i="8"/>
  <c r="AB3" i="8" s="1"/>
  <c r="Y3" i="8"/>
  <c r="I3" i="8"/>
  <c r="E3" i="8"/>
  <c r="D3" i="8"/>
  <c r="B3" i="8"/>
  <c r="C3" i="8" s="1"/>
  <c r="AH2" i="8"/>
  <c r="J2" i="8"/>
  <c r="C2" i="8"/>
  <c r="B62" i="1"/>
  <c r="B100" i="9" s="1"/>
  <c r="B61" i="1"/>
  <c r="B99" i="9" s="1"/>
  <c r="B60" i="1"/>
  <c r="B98" i="9" s="1"/>
  <c r="B59" i="1"/>
  <c r="B97" i="9" s="1"/>
  <c r="B58" i="1"/>
  <c r="B96" i="9" s="1"/>
  <c r="B57" i="1"/>
  <c r="B95" i="9" s="1"/>
  <c r="B56" i="1"/>
  <c r="B94" i="9" s="1"/>
  <c r="B55" i="1"/>
  <c r="B93" i="9" s="1"/>
  <c r="B54" i="1"/>
  <c r="O101" i="9" s="1"/>
  <c r="B53" i="1"/>
  <c r="B91" i="9" s="1"/>
  <c r="B52" i="1"/>
  <c r="B90" i="9" s="1"/>
  <c r="B51" i="1"/>
  <c r="B89" i="9" s="1"/>
  <c r="B50" i="1"/>
  <c r="B88" i="9" s="1"/>
  <c r="B49" i="1"/>
  <c r="B87" i="9" s="1"/>
  <c r="B48" i="1"/>
  <c r="B86" i="9" s="1"/>
  <c r="B47" i="1"/>
  <c r="B85" i="9" s="1"/>
  <c r="B46" i="1"/>
  <c r="B84" i="9" s="1"/>
  <c r="B45" i="1"/>
  <c r="B83" i="9" s="1"/>
  <c r="B44" i="1"/>
  <c r="B82" i="9" s="1"/>
  <c r="B43" i="1"/>
  <c r="B81" i="9" s="1"/>
  <c r="B42" i="1"/>
  <c r="B80" i="9" s="1"/>
  <c r="B41" i="1"/>
  <c r="B79" i="9" s="1"/>
  <c r="B40" i="1"/>
  <c r="B78" i="9" s="1"/>
  <c r="B39" i="1"/>
  <c r="B77" i="9" s="1"/>
  <c r="B38" i="1"/>
  <c r="B76" i="9" s="1"/>
  <c r="B37" i="1"/>
  <c r="B75" i="9" s="1"/>
  <c r="B36" i="1"/>
  <c r="B74" i="9" s="1"/>
  <c r="B35" i="1"/>
  <c r="B73" i="9" s="1"/>
  <c r="B34" i="1"/>
  <c r="B72" i="9" s="1"/>
  <c r="B33" i="1"/>
  <c r="B71" i="9" s="1"/>
  <c r="B32" i="1"/>
  <c r="B70" i="9" s="1"/>
  <c r="B31" i="1"/>
  <c r="B69" i="9" s="1"/>
  <c r="B30" i="1"/>
  <c r="B68" i="9" s="1"/>
  <c r="B29" i="1"/>
  <c r="B67" i="9" s="1"/>
  <c r="B28" i="1"/>
  <c r="B66" i="9" s="1"/>
  <c r="B27" i="1"/>
  <c r="B65" i="9" s="1"/>
  <c r="B26" i="1"/>
  <c r="B64" i="9" s="1"/>
  <c r="B25" i="1"/>
  <c r="B63" i="9" s="1"/>
  <c r="B24" i="1"/>
  <c r="B62" i="9" s="1"/>
  <c r="B23" i="1"/>
  <c r="B61" i="9" s="1"/>
  <c r="B22" i="1"/>
  <c r="B60" i="9" s="1"/>
  <c r="B21" i="1"/>
  <c r="B59" i="9" s="1"/>
  <c r="B20" i="1"/>
  <c r="B58" i="9" s="1"/>
  <c r="B19" i="1"/>
  <c r="B57" i="9" s="1"/>
  <c r="B18" i="1"/>
  <c r="B56" i="9" s="1"/>
  <c r="B17" i="1"/>
  <c r="B55" i="9" s="1"/>
  <c r="B16" i="1"/>
  <c r="B54" i="9" s="1"/>
  <c r="B15" i="1"/>
  <c r="B53" i="9" s="1"/>
  <c r="B14" i="1"/>
  <c r="B52" i="9" s="1"/>
  <c r="B13" i="1"/>
  <c r="B51" i="9" s="1"/>
  <c r="B12" i="1"/>
  <c r="B50" i="9" s="1"/>
  <c r="B11" i="1"/>
  <c r="B49" i="9" s="1"/>
  <c r="B10" i="1"/>
  <c r="B48" i="9" s="1"/>
  <c r="B9" i="1"/>
  <c r="B8" i="1"/>
  <c r="B46" i="9" s="1"/>
  <c r="B7" i="1"/>
  <c r="B45" i="9" s="1"/>
  <c r="B6" i="1"/>
  <c r="B44" i="9" s="1"/>
  <c r="B5" i="1"/>
  <c r="B43" i="9" s="1"/>
  <c r="B4" i="1"/>
  <c r="B42" i="9" s="1"/>
  <c r="B3" i="1"/>
  <c r="B41" i="9" s="1"/>
  <c r="D62" i="1"/>
  <c r="D61" i="1"/>
  <c r="D60" i="1"/>
  <c r="D59" i="1"/>
  <c r="D58" i="1"/>
  <c r="D57" i="1"/>
  <c r="E62" i="1"/>
  <c r="D100" i="9" s="1"/>
  <c r="E61" i="1"/>
  <c r="D99" i="9" s="1"/>
  <c r="E60" i="1"/>
  <c r="D98" i="9" s="1"/>
  <c r="E59" i="1"/>
  <c r="D97" i="9" s="1"/>
  <c r="E58" i="1"/>
  <c r="D96" i="9" s="1"/>
  <c r="E57" i="1"/>
  <c r="D95" i="9" s="1"/>
  <c r="E56" i="1"/>
  <c r="D94" i="9" s="1"/>
  <c r="AH62" i="1"/>
  <c r="Z100" i="9" s="1"/>
  <c r="AH61" i="1"/>
  <c r="Z99" i="9" s="1"/>
  <c r="AH60" i="1"/>
  <c r="Z98" i="9" s="1"/>
  <c r="AH59" i="1"/>
  <c r="Z97" i="9" s="1"/>
  <c r="AH58" i="1"/>
  <c r="Z96" i="9" s="1"/>
  <c r="AH57" i="1"/>
  <c r="Z95" i="9" s="1"/>
  <c r="AH56" i="1"/>
  <c r="Z94" i="9" s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D15" i="1"/>
  <c r="D14" i="1"/>
  <c r="D13" i="1"/>
  <c r="D12" i="1"/>
  <c r="D11" i="1"/>
  <c r="D10" i="1"/>
  <c r="D9" i="1"/>
  <c r="E11" i="1"/>
  <c r="E10" i="1"/>
  <c r="E9" i="1"/>
  <c r="E8" i="1"/>
  <c r="E7" i="1"/>
  <c r="E6" i="1"/>
  <c r="E5" i="1"/>
  <c r="E4" i="1"/>
  <c r="E3" i="1"/>
  <c r="D41" i="9" s="1"/>
  <c r="AH55" i="1"/>
  <c r="Z93" i="9" s="1"/>
  <c r="AH54" i="1"/>
  <c r="Z92" i="9" s="1"/>
  <c r="AH53" i="1"/>
  <c r="Z91" i="9" s="1"/>
  <c r="AH52" i="1"/>
  <c r="Z90" i="9" s="1"/>
  <c r="AH51" i="1"/>
  <c r="Z89" i="9" s="1"/>
  <c r="AH50" i="1"/>
  <c r="Z88" i="9" s="1"/>
  <c r="AH49" i="1"/>
  <c r="Z87" i="9" s="1"/>
  <c r="AH48" i="1"/>
  <c r="Z86" i="9" s="1"/>
  <c r="AH47" i="1"/>
  <c r="Z85" i="9" s="1"/>
  <c r="AH46" i="1"/>
  <c r="Z84" i="9" s="1"/>
  <c r="AH45" i="1"/>
  <c r="Z83" i="9" s="1"/>
  <c r="AH44" i="1"/>
  <c r="Z82" i="9" s="1"/>
  <c r="AH43" i="1"/>
  <c r="Z81" i="9" s="1"/>
  <c r="AH42" i="1"/>
  <c r="Z80" i="9" s="1"/>
  <c r="AH41" i="1"/>
  <c r="Z79" i="9" s="1"/>
  <c r="AH40" i="1"/>
  <c r="Z78" i="9" s="1"/>
  <c r="AH39" i="1"/>
  <c r="Z77" i="9" s="1"/>
  <c r="AH38" i="1"/>
  <c r="Z76" i="9" s="1"/>
  <c r="AH37" i="1"/>
  <c r="Z75" i="9" s="1"/>
  <c r="AH36" i="1"/>
  <c r="Z74" i="9" s="1"/>
  <c r="AH35" i="1"/>
  <c r="Z73" i="9" s="1"/>
  <c r="AH34" i="1"/>
  <c r="Z72" i="9" s="1"/>
  <c r="AH33" i="1"/>
  <c r="Z71" i="9" s="1"/>
  <c r="AH32" i="1"/>
  <c r="Z70" i="9" s="1"/>
  <c r="AH31" i="1"/>
  <c r="Z69" i="9" s="1"/>
  <c r="AH30" i="1"/>
  <c r="Z68" i="9" s="1"/>
  <c r="AH29" i="1"/>
  <c r="Z67" i="9" s="1"/>
  <c r="AH27" i="1"/>
  <c r="Z65" i="9" s="1"/>
  <c r="AH26" i="1"/>
  <c r="Z64" i="9" s="1"/>
  <c r="AH25" i="1"/>
  <c r="Z63" i="9" s="1"/>
  <c r="AH24" i="1"/>
  <c r="Z62" i="9" s="1"/>
  <c r="AH23" i="1"/>
  <c r="Z61" i="9" s="1"/>
  <c r="AH22" i="1"/>
  <c r="Z60" i="9" s="1"/>
  <c r="AH21" i="1"/>
  <c r="Z59" i="9" s="1"/>
  <c r="AH20" i="1"/>
  <c r="Z58" i="9" s="1"/>
  <c r="AH19" i="1"/>
  <c r="Z57" i="9" s="1"/>
  <c r="AH18" i="1"/>
  <c r="Z56" i="9" s="1"/>
  <c r="AH17" i="1"/>
  <c r="Z55" i="9" s="1"/>
  <c r="AH16" i="1"/>
  <c r="Z54" i="9" s="1"/>
  <c r="AH15" i="1"/>
  <c r="Z53" i="9" s="1"/>
  <c r="AH14" i="1"/>
  <c r="Z52" i="9" s="1"/>
  <c r="AH13" i="1"/>
  <c r="Z51" i="9" s="1"/>
  <c r="AH12" i="1"/>
  <c r="Z50" i="9" s="1"/>
  <c r="AH11" i="1"/>
  <c r="Z49" i="9" s="1"/>
  <c r="AH10" i="1"/>
  <c r="Z48" i="9" s="1"/>
  <c r="AH9" i="1"/>
  <c r="Z47" i="9" s="1"/>
  <c r="AH8" i="1"/>
  <c r="Z46" i="9" s="1"/>
  <c r="AH7" i="1"/>
  <c r="Z45" i="9" s="1"/>
  <c r="AH6" i="1"/>
  <c r="Z44" i="9" s="1"/>
  <c r="AH5" i="1"/>
  <c r="Z43" i="9" s="1"/>
  <c r="AH4" i="1"/>
  <c r="Z42" i="9" s="1"/>
  <c r="AH3" i="1"/>
  <c r="Z41" i="9" s="1"/>
  <c r="D8" i="1"/>
  <c r="D7" i="1"/>
  <c r="D6" i="1"/>
  <c r="D5" i="1"/>
  <c r="D4" i="1"/>
  <c r="D3" i="1"/>
  <c r="AG3" i="1"/>
  <c r="AD62" i="1"/>
  <c r="W100" i="9" s="1"/>
  <c r="AC62" i="1"/>
  <c r="AG62" i="1"/>
  <c r="AN70" i="1"/>
  <c r="AN71" i="1"/>
  <c r="AN76" i="1"/>
  <c r="AN73" i="1"/>
  <c r="AN87" i="1"/>
  <c r="AN103" i="1"/>
  <c r="AN102" i="1"/>
  <c r="AN97" i="1"/>
  <c r="AN94" i="1"/>
  <c r="AN115" i="1"/>
  <c r="AN123" i="1"/>
  <c r="AN112" i="1"/>
  <c r="AN101" i="1"/>
  <c r="AN121" i="1"/>
  <c r="AN110" i="1"/>
  <c r="AN126" i="1"/>
  <c r="AN82" i="1"/>
  <c r="AN84" i="1"/>
  <c r="AN90" i="1"/>
  <c r="AN127" i="1"/>
  <c r="AN74" i="1"/>
  <c r="AN75" i="1"/>
  <c r="AN80" i="1"/>
  <c r="AN77" i="1"/>
  <c r="AN91" i="1"/>
  <c r="AN88" i="1"/>
  <c r="AN85" i="1"/>
  <c r="AN107" i="1"/>
  <c r="AN98" i="1"/>
  <c r="AN116" i="1"/>
  <c r="AN100" i="1"/>
  <c r="AN113" i="1"/>
  <c r="AN105" i="1"/>
  <c r="AN125" i="1"/>
  <c r="AN114" i="1"/>
  <c r="AN69" i="1"/>
  <c r="AN96" i="1"/>
  <c r="AN109" i="1"/>
  <c r="AN111" i="1"/>
  <c r="AN106" i="1"/>
  <c r="AN78" i="1"/>
  <c r="AN79" i="1"/>
  <c r="AN83" i="1"/>
  <c r="AN81" i="1"/>
  <c r="AN95" i="1"/>
  <c r="AN92" i="1"/>
  <c r="AN89" i="1"/>
  <c r="AN86" i="1"/>
  <c r="AN108" i="1"/>
  <c r="AN117" i="1"/>
  <c r="AN104" i="1"/>
  <c r="AN119" i="1"/>
  <c r="AN124" i="1"/>
  <c r="AN129" i="1"/>
  <c r="AN118" i="1"/>
  <c r="AN72" i="1"/>
  <c r="AN99" i="1"/>
  <c r="AN93" i="1"/>
  <c r="AN120" i="1"/>
  <c r="AN128" i="1"/>
  <c r="AN122" i="1"/>
  <c r="L51" i="9" l="1"/>
  <c r="L55" i="9"/>
  <c r="L68" i="9"/>
  <c r="L80" i="9"/>
  <c r="L100" i="9"/>
  <c r="L60" i="9"/>
  <c r="L72" i="9"/>
  <c r="L84" i="9"/>
  <c r="L96" i="9"/>
  <c r="L64" i="9"/>
  <c r="L76" i="9"/>
  <c r="L88" i="9"/>
  <c r="L92" i="9"/>
  <c r="L77" i="9"/>
  <c r="L89" i="9"/>
  <c r="L101" i="9"/>
  <c r="L71" i="9"/>
  <c r="L75" i="9"/>
  <c r="L79" i="9"/>
  <c r="L83" i="9"/>
  <c r="L87" i="9"/>
  <c r="L91" i="9"/>
  <c r="L95" i="9"/>
  <c r="L99" i="9"/>
  <c r="L73" i="9"/>
  <c r="L97" i="9"/>
  <c r="L69" i="9"/>
  <c r="L81" i="9"/>
  <c r="L85" i="9"/>
  <c r="L93" i="9"/>
  <c r="L70" i="9"/>
  <c r="L74" i="9"/>
  <c r="L78" i="9"/>
  <c r="L82" i="9"/>
  <c r="L86" i="9"/>
  <c r="L90" i="9"/>
  <c r="L94" i="9"/>
  <c r="L98" i="9"/>
  <c r="L102" i="9"/>
  <c r="S52" i="9"/>
  <c r="S56" i="9"/>
  <c r="S60" i="9"/>
  <c r="S64" i="9"/>
  <c r="S68" i="9"/>
  <c r="S72" i="9"/>
  <c r="S76" i="9"/>
  <c r="S80" i="9"/>
  <c r="S84" i="9"/>
  <c r="S88" i="9"/>
  <c r="S92" i="9"/>
  <c r="S96" i="9"/>
  <c r="S100" i="9"/>
  <c r="S103" i="9"/>
  <c r="S53" i="9"/>
  <c r="S57" i="9"/>
  <c r="S61" i="9"/>
  <c r="S65" i="9"/>
  <c r="S69" i="9"/>
  <c r="S73" i="9"/>
  <c r="S77" i="9"/>
  <c r="S81" i="9"/>
  <c r="S85" i="9"/>
  <c r="S89" i="9"/>
  <c r="S93" i="9"/>
  <c r="S97" i="9"/>
  <c r="S54" i="9"/>
  <c r="S58" i="9"/>
  <c r="S62" i="9"/>
  <c r="S66" i="9"/>
  <c r="S70" i="9"/>
  <c r="S74" i="9"/>
  <c r="S78" i="9"/>
  <c r="S82" i="9"/>
  <c r="S86" i="9"/>
  <c r="S90" i="9"/>
  <c r="S94" i="9"/>
  <c r="S98" i="9"/>
  <c r="S101" i="9"/>
  <c r="S51" i="9"/>
  <c r="S55" i="9"/>
  <c r="S59" i="9"/>
  <c r="S63" i="9"/>
  <c r="S67" i="9"/>
  <c r="S71" i="9"/>
  <c r="S75" i="9"/>
  <c r="S79" i="9"/>
  <c r="S83" i="9"/>
  <c r="S87" i="9"/>
  <c r="S91" i="9"/>
  <c r="S95" i="9"/>
  <c r="S99" i="9"/>
  <c r="S102" i="9"/>
  <c r="Q52" i="9"/>
  <c r="Q56" i="9"/>
  <c r="Q60" i="9"/>
  <c r="Q64" i="9"/>
  <c r="Q68" i="9"/>
  <c r="Q72" i="9"/>
  <c r="Q76" i="9"/>
  <c r="Q80" i="9"/>
  <c r="Q84" i="9"/>
  <c r="Q88" i="9"/>
  <c r="Q92" i="9"/>
  <c r="Q96" i="9"/>
  <c r="Q100" i="9"/>
  <c r="O106" i="9"/>
  <c r="O132" i="9"/>
  <c r="O136" i="9"/>
  <c r="O114" i="9"/>
  <c r="O123" i="9"/>
  <c r="O131" i="9"/>
  <c r="O139" i="9"/>
  <c r="O116" i="9"/>
  <c r="O122" i="9"/>
  <c r="O146" i="9"/>
  <c r="O150" i="9"/>
  <c r="O156" i="9"/>
  <c r="O117" i="9"/>
  <c r="O108" i="9"/>
  <c r="Q53" i="9"/>
  <c r="Q57" i="9"/>
  <c r="Q61" i="9"/>
  <c r="Q65" i="9"/>
  <c r="Q69" i="9"/>
  <c r="Q73" i="9"/>
  <c r="Q77" i="9"/>
  <c r="Q81" i="9"/>
  <c r="Q85" i="9"/>
  <c r="Q89" i="9"/>
  <c r="Q93" i="9"/>
  <c r="Q97" i="9"/>
  <c r="O124" i="9"/>
  <c r="O128" i="9"/>
  <c r="O152" i="9"/>
  <c r="O107" i="9"/>
  <c r="O133" i="9"/>
  <c r="O145" i="9"/>
  <c r="O153" i="9"/>
  <c r="O111" i="9"/>
  <c r="O115" i="9"/>
  <c r="O144" i="9"/>
  <c r="O109" i="9"/>
  <c r="O129" i="9"/>
  <c r="O141" i="9"/>
  <c r="Q54" i="9"/>
  <c r="Q58" i="9"/>
  <c r="Q62" i="9"/>
  <c r="Q66" i="9"/>
  <c r="Q70" i="9"/>
  <c r="Q74" i="9"/>
  <c r="Q78" i="9"/>
  <c r="Q82" i="9"/>
  <c r="Q86" i="9"/>
  <c r="Q90" i="9"/>
  <c r="Q94" i="9"/>
  <c r="Q98" i="9"/>
  <c r="O118" i="9"/>
  <c r="O134" i="9"/>
  <c r="O138" i="9"/>
  <c r="O127" i="9"/>
  <c r="O147" i="9"/>
  <c r="O155" i="9"/>
  <c r="O119" i="9"/>
  <c r="O125" i="9"/>
  <c r="O112" i="9"/>
  <c r="Q51" i="9"/>
  <c r="Q55" i="9"/>
  <c r="Q59" i="9"/>
  <c r="Q63" i="9"/>
  <c r="Q67" i="9"/>
  <c r="Q71" i="9"/>
  <c r="Q75" i="9"/>
  <c r="Q79" i="9"/>
  <c r="Q83" i="9"/>
  <c r="Q87" i="9"/>
  <c r="Q91" i="9"/>
  <c r="Q95" i="9"/>
  <c r="Q99" i="9"/>
  <c r="O120" i="9"/>
  <c r="O126" i="9"/>
  <c r="O130" i="9"/>
  <c r="O148" i="9"/>
  <c r="O154" i="9"/>
  <c r="O110" i="9"/>
  <c r="O113" i="9"/>
  <c r="O137" i="9"/>
  <c r="O151" i="9"/>
  <c r="O157" i="9"/>
  <c r="O140" i="9"/>
  <c r="O142" i="9"/>
  <c r="O121" i="9"/>
  <c r="O135" i="9"/>
  <c r="O143" i="9"/>
  <c r="O149" i="9"/>
  <c r="M51" i="9"/>
  <c r="O51" i="9"/>
  <c r="M55" i="9"/>
  <c r="O55" i="9"/>
  <c r="M59" i="9"/>
  <c r="O59" i="9"/>
  <c r="M63" i="9"/>
  <c r="O63" i="9"/>
  <c r="M67" i="9"/>
  <c r="O67" i="9"/>
  <c r="M71" i="9"/>
  <c r="O71" i="9"/>
  <c r="M75" i="9"/>
  <c r="O75" i="9"/>
  <c r="M79" i="9"/>
  <c r="O79" i="9"/>
  <c r="M85" i="9"/>
  <c r="O85" i="9"/>
  <c r="M89" i="9"/>
  <c r="O89" i="9"/>
  <c r="M93" i="9"/>
  <c r="O93" i="9"/>
  <c r="M97" i="9"/>
  <c r="O97" i="9"/>
  <c r="O102" i="9"/>
  <c r="M52" i="9"/>
  <c r="O52" i="9"/>
  <c r="M56" i="9"/>
  <c r="O56" i="9"/>
  <c r="M60" i="9"/>
  <c r="O60" i="9"/>
  <c r="M64" i="9"/>
  <c r="O64" i="9"/>
  <c r="M68" i="9"/>
  <c r="O68" i="9"/>
  <c r="M72" i="9"/>
  <c r="O72" i="9"/>
  <c r="M76" i="9"/>
  <c r="O76" i="9"/>
  <c r="M80" i="9"/>
  <c r="O80" i="9"/>
  <c r="M82" i="9"/>
  <c r="O82" i="9"/>
  <c r="M86" i="9"/>
  <c r="O86" i="9"/>
  <c r="M90" i="9"/>
  <c r="O90" i="9"/>
  <c r="M94" i="9"/>
  <c r="O94" i="9"/>
  <c r="M98" i="9"/>
  <c r="O98" i="9"/>
  <c r="M53" i="9"/>
  <c r="O53" i="9"/>
  <c r="M57" i="9"/>
  <c r="O57" i="9"/>
  <c r="M61" i="9"/>
  <c r="O61" i="9"/>
  <c r="M65" i="9"/>
  <c r="O65" i="9"/>
  <c r="M69" i="9"/>
  <c r="O69" i="9"/>
  <c r="M73" i="9"/>
  <c r="O73" i="9"/>
  <c r="M77" i="9"/>
  <c r="O77" i="9"/>
  <c r="M81" i="9"/>
  <c r="O81" i="9"/>
  <c r="M83" i="9"/>
  <c r="O83" i="9"/>
  <c r="M87" i="9"/>
  <c r="O87" i="9"/>
  <c r="M91" i="9"/>
  <c r="O91" i="9"/>
  <c r="M95" i="9"/>
  <c r="O95" i="9"/>
  <c r="M99" i="9"/>
  <c r="O99" i="9"/>
  <c r="O103" i="9"/>
  <c r="M54" i="9"/>
  <c r="O54" i="9"/>
  <c r="M58" i="9"/>
  <c r="O58" i="9"/>
  <c r="M62" i="9"/>
  <c r="O62" i="9"/>
  <c r="M66" i="9"/>
  <c r="O66" i="9"/>
  <c r="M70" i="9"/>
  <c r="O70" i="9"/>
  <c r="M74" i="9"/>
  <c r="O74" i="9"/>
  <c r="M78" i="9"/>
  <c r="O78" i="9"/>
  <c r="M84" i="9"/>
  <c r="O84" i="9"/>
  <c r="M88" i="9"/>
  <c r="O88" i="9"/>
  <c r="M92" i="9"/>
  <c r="O92" i="9"/>
  <c r="M96" i="9"/>
  <c r="O96" i="9"/>
  <c r="M100" i="9"/>
  <c r="O100" i="9"/>
  <c r="F106" i="9"/>
  <c r="L106" i="9"/>
  <c r="F132" i="9"/>
  <c r="L132" i="9"/>
  <c r="F136" i="9"/>
  <c r="L136" i="9"/>
  <c r="F114" i="9"/>
  <c r="L114" i="9"/>
  <c r="F123" i="9"/>
  <c r="L123" i="9"/>
  <c r="F131" i="9"/>
  <c r="L131" i="9"/>
  <c r="F139" i="9"/>
  <c r="L139" i="9"/>
  <c r="F116" i="9"/>
  <c r="L116" i="9"/>
  <c r="F140" i="9"/>
  <c r="L140" i="9"/>
  <c r="F142" i="9"/>
  <c r="L142" i="9"/>
  <c r="F156" i="9"/>
  <c r="L156" i="9"/>
  <c r="F119" i="9"/>
  <c r="L119" i="9"/>
  <c r="F125" i="9"/>
  <c r="L125" i="9"/>
  <c r="F112" i="9"/>
  <c r="L112" i="9"/>
  <c r="F124" i="9"/>
  <c r="L124" i="9"/>
  <c r="F128" i="9"/>
  <c r="L128" i="9"/>
  <c r="F152" i="9"/>
  <c r="L152" i="9"/>
  <c r="F107" i="9"/>
  <c r="L107" i="9"/>
  <c r="F133" i="9"/>
  <c r="L133" i="9"/>
  <c r="F145" i="9"/>
  <c r="L145" i="9"/>
  <c r="F153" i="9"/>
  <c r="L153" i="9"/>
  <c r="F121" i="9"/>
  <c r="L121" i="9"/>
  <c r="F135" i="9"/>
  <c r="L135" i="9"/>
  <c r="F143" i="9"/>
  <c r="L143" i="9"/>
  <c r="F149" i="9"/>
  <c r="L149" i="9"/>
  <c r="F118" i="9"/>
  <c r="L118" i="9"/>
  <c r="F134" i="9"/>
  <c r="L134" i="9"/>
  <c r="F138" i="9"/>
  <c r="L138" i="9"/>
  <c r="F127" i="9"/>
  <c r="L127" i="9"/>
  <c r="F147" i="9"/>
  <c r="L147" i="9"/>
  <c r="F155" i="9"/>
  <c r="L155" i="9"/>
  <c r="F111" i="9"/>
  <c r="L111" i="9"/>
  <c r="F115" i="9"/>
  <c r="L115" i="9"/>
  <c r="F122" i="9"/>
  <c r="L122" i="9"/>
  <c r="F146" i="9"/>
  <c r="L146" i="9"/>
  <c r="L103" i="9"/>
  <c r="F117" i="9"/>
  <c r="L117" i="9"/>
  <c r="F108" i="9"/>
  <c r="L108" i="9"/>
  <c r="F120" i="9"/>
  <c r="L120" i="9"/>
  <c r="F126" i="9"/>
  <c r="L126" i="9"/>
  <c r="F130" i="9"/>
  <c r="L130" i="9"/>
  <c r="F148" i="9"/>
  <c r="L148" i="9"/>
  <c r="F154" i="9"/>
  <c r="L154" i="9"/>
  <c r="F110" i="9"/>
  <c r="L110" i="9"/>
  <c r="F113" i="9"/>
  <c r="L113" i="9"/>
  <c r="F137" i="9"/>
  <c r="L137" i="9"/>
  <c r="F151" i="9"/>
  <c r="L151" i="9"/>
  <c r="F157" i="9"/>
  <c r="L157" i="9"/>
  <c r="F144" i="9"/>
  <c r="L144" i="9"/>
  <c r="F150" i="9"/>
  <c r="L150" i="9"/>
  <c r="F109" i="9"/>
  <c r="L109" i="9"/>
  <c r="F129" i="9"/>
  <c r="L129" i="9"/>
  <c r="F141" i="9"/>
  <c r="L141" i="9"/>
  <c r="L52" i="9"/>
  <c r="L56" i="9"/>
  <c r="L61" i="9"/>
  <c r="L65" i="9"/>
  <c r="L53" i="9"/>
  <c r="L62" i="9"/>
  <c r="L57" i="9"/>
  <c r="L66" i="9"/>
  <c r="L54" i="9"/>
  <c r="L58" i="9"/>
  <c r="L59" i="9"/>
  <c r="L63" i="9"/>
  <c r="L67" i="9"/>
  <c r="D43" i="9"/>
  <c r="F52" i="9"/>
  <c r="D47" i="9"/>
  <c r="F56" i="9"/>
  <c r="D52" i="9"/>
  <c r="F61" i="9"/>
  <c r="D56" i="9"/>
  <c r="F65" i="9"/>
  <c r="D60" i="9"/>
  <c r="F69" i="9"/>
  <c r="D64" i="9"/>
  <c r="F73" i="9"/>
  <c r="D68" i="9"/>
  <c r="F77" i="9"/>
  <c r="D72" i="9"/>
  <c r="F81" i="9"/>
  <c r="D76" i="9"/>
  <c r="F85" i="9"/>
  <c r="D80" i="9"/>
  <c r="F89" i="9"/>
  <c r="D84" i="9"/>
  <c r="F93" i="9"/>
  <c r="D88" i="9"/>
  <c r="F97" i="9"/>
  <c r="D92" i="9"/>
  <c r="F101" i="9"/>
  <c r="D44" i="9"/>
  <c r="F53" i="9"/>
  <c r="D48" i="9"/>
  <c r="F57" i="9"/>
  <c r="D53" i="9"/>
  <c r="F62" i="9"/>
  <c r="D57" i="9"/>
  <c r="F66" i="9"/>
  <c r="D61" i="9"/>
  <c r="F70" i="9"/>
  <c r="D65" i="9"/>
  <c r="F74" i="9"/>
  <c r="D69" i="9"/>
  <c r="F78" i="9"/>
  <c r="D73" i="9"/>
  <c r="F82" i="9"/>
  <c r="D77" i="9"/>
  <c r="F86" i="9"/>
  <c r="D81" i="9"/>
  <c r="F90" i="9"/>
  <c r="D85" i="9"/>
  <c r="F94" i="9"/>
  <c r="D89" i="9"/>
  <c r="F98" i="9"/>
  <c r="D93" i="9"/>
  <c r="F102" i="9"/>
  <c r="D45" i="9"/>
  <c r="F54" i="9"/>
  <c r="D49" i="9"/>
  <c r="F58" i="9"/>
  <c r="D50" i="9"/>
  <c r="F59" i="9"/>
  <c r="D54" i="9"/>
  <c r="F63" i="9"/>
  <c r="D58" i="9"/>
  <c r="F67" i="9"/>
  <c r="D62" i="9"/>
  <c r="F71" i="9"/>
  <c r="D66" i="9"/>
  <c r="F75" i="9"/>
  <c r="D70" i="9"/>
  <c r="F79" i="9"/>
  <c r="D74" i="9"/>
  <c r="F83" i="9"/>
  <c r="D78" i="9"/>
  <c r="F87" i="9"/>
  <c r="D82" i="9"/>
  <c r="F91" i="9"/>
  <c r="D86" i="9"/>
  <c r="F95" i="9"/>
  <c r="D90" i="9"/>
  <c r="F99" i="9"/>
  <c r="F103" i="9"/>
  <c r="D46" i="9"/>
  <c r="F55" i="9"/>
  <c r="D51" i="9"/>
  <c r="F60" i="9"/>
  <c r="D55" i="9"/>
  <c r="F64" i="9"/>
  <c r="D59" i="9"/>
  <c r="F68" i="9"/>
  <c r="D63" i="9"/>
  <c r="F72" i="9"/>
  <c r="D67" i="9"/>
  <c r="F76" i="9"/>
  <c r="D71" i="9"/>
  <c r="F80" i="9"/>
  <c r="D75" i="9"/>
  <c r="F84" i="9"/>
  <c r="D79" i="9"/>
  <c r="F88" i="9"/>
  <c r="D83" i="9"/>
  <c r="F92" i="9"/>
  <c r="D87" i="9"/>
  <c r="F96" i="9"/>
  <c r="D91" i="9"/>
  <c r="F100" i="9"/>
  <c r="D42" i="9"/>
  <c r="F51" i="9"/>
  <c r="AO130" i="1"/>
  <c r="AF164" i="9"/>
  <c r="AF160" i="9"/>
  <c r="AF167" i="9"/>
  <c r="AF163" i="9"/>
  <c r="AF159" i="9"/>
  <c r="AF166" i="9"/>
  <c r="AF162" i="9"/>
  <c r="AF165" i="9"/>
  <c r="AF161" i="9"/>
  <c r="B47" i="9"/>
  <c r="AM65" i="1"/>
  <c r="AE103" i="9" s="1"/>
  <c r="AC103" i="9"/>
  <c r="AL64" i="1"/>
  <c r="AD102" i="9" s="1"/>
  <c r="C102" i="9"/>
  <c r="AL63" i="1"/>
  <c r="AD101" i="9" s="1"/>
  <c r="C101" i="9"/>
  <c r="AL65" i="1"/>
  <c r="AD103" i="9" s="1"/>
  <c r="C103" i="9"/>
  <c r="B92" i="9"/>
  <c r="A104" i="9"/>
  <c r="S104" i="9" s="1"/>
  <c r="AE65" i="1"/>
  <c r="X103" i="9" s="1"/>
  <c r="A67" i="1"/>
  <c r="X66" i="1"/>
  <c r="R104" i="9" s="1"/>
  <c r="L66" i="1"/>
  <c r="K104" i="9" s="1"/>
  <c r="F66" i="1"/>
  <c r="E104" i="9" s="1"/>
  <c r="S66" i="1"/>
  <c r="N104" i="9" s="1"/>
  <c r="H66" i="1"/>
  <c r="G104" i="9" s="1"/>
  <c r="C66" i="1"/>
  <c r="AF66" i="1"/>
  <c r="Y104" i="9" s="1"/>
  <c r="AI66" i="1"/>
  <c r="AA104" i="9" s="1"/>
  <c r="AJ66" i="1"/>
  <c r="AB104" i="9" s="1"/>
  <c r="AK66" i="1"/>
  <c r="AC104" i="9" s="1"/>
  <c r="F63" i="1"/>
  <c r="E101" i="9" s="1"/>
  <c r="S63" i="1"/>
  <c r="N101" i="9" s="1"/>
  <c r="AM63" i="1"/>
  <c r="AE101" i="9" s="1"/>
  <c r="AE63" i="1"/>
  <c r="X101" i="9" s="1"/>
  <c r="T64" i="1"/>
  <c r="AM64" i="1"/>
  <c r="AE102" i="9" s="1"/>
  <c r="I4" i="1"/>
  <c r="H42" i="9" s="1"/>
  <c r="AI63" i="1"/>
  <c r="AA101" i="9" s="1"/>
  <c r="I5" i="1"/>
  <c r="H43" i="9" s="1"/>
  <c r="AE64" i="1"/>
  <c r="X102" i="9" s="1"/>
  <c r="M65" i="1"/>
  <c r="G65" i="1"/>
  <c r="G66" i="1"/>
  <c r="M66" i="1"/>
  <c r="I66" i="1"/>
  <c r="H104" i="9" s="1"/>
  <c r="I65" i="1"/>
  <c r="H103" i="9" s="1"/>
  <c r="Y65" i="1"/>
  <c r="T65" i="1"/>
  <c r="Y66" i="1"/>
  <c r="T66" i="1"/>
  <c r="I63" i="1"/>
  <c r="H101" i="9" s="1"/>
  <c r="I64" i="1"/>
  <c r="H102" i="9" s="1"/>
  <c r="G63" i="1"/>
  <c r="M63" i="1"/>
  <c r="M64" i="1"/>
  <c r="G64" i="1"/>
  <c r="T63" i="1"/>
  <c r="Y63" i="1"/>
  <c r="Y64" i="1"/>
  <c r="S62" i="1"/>
  <c r="N100" i="9" s="1"/>
  <c r="H13" i="1"/>
  <c r="G51" i="9" s="1"/>
  <c r="H17" i="1"/>
  <c r="G55" i="9" s="1"/>
  <c r="H21" i="1"/>
  <c r="G59" i="9" s="1"/>
  <c r="H25" i="1"/>
  <c r="G63" i="9" s="1"/>
  <c r="H29" i="1"/>
  <c r="G67" i="9" s="1"/>
  <c r="H33" i="1"/>
  <c r="G71" i="9" s="1"/>
  <c r="H37" i="1"/>
  <c r="G75" i="9" s="1"/>
  <c r="H41" i="1"/>
  <c r="G79" i="9" s="1"/>
  <c r="H45" i="1"/>
  <c r="G83" i="9" s="1"/>
  <c r="H49" i="1"/>
  <c r="G87" i="9" s="1"/>
  <c r="H53" i="1"/>
  <c r="G91" i="9" s="1"/>
  <c r="H57" i="1"/>
  <c r="G95" i="9" s="1"/>
  <c r="H61" i="1"/>
  <c r="G99" i="9" s="1"/>
  <c r="H4" i="1"/>
  <c r="G42" i="9" s="1"/>
  <c r="H8" i="1"/>
  <c r="G46" i="9" s="1"/>
  <c r="H12" i="1"/>
  <c r="G50" i="9" s="1"/>
  <c r="H16" i="1"/>
  <c r="G54" i="9" s="1"/>
  <c r="H20" i="1"/>
  <c r="G58" i="9" s="1"/>
  <c r="H24" i="1"/>
  <c r="G62" i="9" s="1"/>
  <c r="H28" i="1"/>
  <c r="G66" i="9" s="1"/>
  <c r="H32" i="1"/>
  <c r="G70" i="9" s="1"/>
  <c r="H36" i="1"/>
  <c r="G74" i="9" s="1"/>
  <c r="H40" i="1"/>
  <c r="G78" i="9" s="1"/>
  <c r="H44" i="1"/>
  <c r="G82" i="9" s="1"/>
  <c r="H48" i="1"/>
  <c r="G86" i="9" s="1"/>
  <c r="H52" i="1"/>
  <c r="G90" i="9" s="1"/>
  <c r="H56" i="1"/>
  <c r="G94" i="9" s="1"/>
  <c r="H60" i="1"/>
  <c r="G98" i="9" s="1"/>
  <c r="H14" i="1"/>
  <c r="G52" i="9" s="1"/>
  <c r="H18" i="1"/>
  <c r="G56" i="9" s="1"/>
  <c r="H22" i="1"/>
  <c r="G60" i="9" s="1"/>
  <c r="H26" i="1"/>
  <c r="G64" i="9" s="1"/>
  <c r="H30" i="1"/>
  <c r="G68" i="9" s="1"/>
  <c r="H34" i="1"/>
  <c r="G72" i="9" s="1"/>
  <c r="H38" i="1"/>
  <c r="G76" i="9" s="1"/>
  <c r="H42" i="1"/>
  <c r="G80" i="9" s="1"/>
  <c r="H46" i="1"/>
  <c r="G84" i="9" s="1"/>
  <c r="H50" i="1"/>
  <c r="G88" i="9" s="1"/>
  <c r="H58" i="1"/>
  <c r="G96" i="9" s="1"/>
  <c r="H62" i="1"/>
  <c r="G100" i="9" s="1"/>
  <c r="H54" i="1"/>
  <c r="G92" i="9" s="1"/>
  <c r="H6" i="1"/>
  <c r="G44" i="9" s="1"/>
  <c r="H10" i="1"/>
  <c r="G48" i="9" s="1"/>
  <c r="H5" i="1"/>
  <c r="G43" i="9" s="1"/>
  <c r="H9" i="1"/>
  <c r="G47" i="9" s="1"/>
  <c r="H19" i="1"/>
  <c r="G57" i="9" s="1"/>
  <c r="H23" i="1"/>
  <c r="G61" i="9" s="1"/>
  <c r="H27" i="1"/>
  <c r="G65" i="9" s="1"/>
  <c r="H31" i="1"/>
  <c r="G69" i="9" s="1"/>
  <c r="H35" i="1"/>
  <c r="G73" i="9" s="1"/>
  <c r="H39" i="1"/>
  <c r="G77" i="9" s="1"/>
  <c r="H43" i="1"/>
  <c r="G81" i="9" s="1"/>
  <c r="H47" i="1"/>
  <c r="G85" i="9" s="1"/>
  <c r="H51" i="1"/>
  <c r="G89" i="9" s="1"/>
  <c r="H55" i="1"/>
  <c r="G93" i="9" s="1"/>
  <c r="H59" i="1"/>
  <c r="G97" i="9" s="1"/>
  <c r="H15" i="1"/>
  <c r="G53" i="9" s="1"/>
  <c r="H7" i="1"/>
  <c r="G45" i="9" s="1"/>
  <c r="H11" i="1"/>
  <c r="G49" i="9" s="1"/>
  <c r="I7" i="1"/>
  <c r="H45" i="9" s="1"/>
  <c r="I8" i="1"/>
  <c r="H46" i="9" s="1"/>
  <c r="I9" i="1"/>
  <c r="H47" i="9" s="1"/>
  <c r="I6" i="1"/>
  <c r="H44" i="9" s="1"/>
  <c r="I10" i="1"/>
  <c r="H48" i="9" s="1"/>
  <c r="I23" i="1"/>
  <c r="H61" i="9" s="1"/>
  <c r="I39" i="1"/>
  <c r="H77" i="9" s="1"/>
  <c r="I55" i="1"/>
  <c r="H93" i="9" s="1"/>
  <c r="I15" i="1"/>
  <c r="H53" i="9" s="1"/>
  <c r="I35" i="1"/>
  <c r="H73" i="9" s="1"/>
  <c r="I51" i="1"/>
  <c r="H89" i="9" s="1"/>
  <c r="I12" i="1"/>
  <c r="H50" i="9" s="1"/>
  <c r="I16" i="1"/>
  <c r="H54" i="9" s="1"/>
  <c r="I20" i="1"/>
  <c r="H58" i="9" s="1"/>
  <c r="I24" i="1"/>
  <c r="H62" i="9" s="1"/>
  <c r="I28" i="1"/>
  <c r="H66" i="9" s="1"/>
  <c r="I32" i="1"/>
  <c r="H70" i="9" s="1"/>
  <c r="I36" i="1"/>
  <c r="H74" i="9" s="1"/>
  <c r="I40" i="1"/>
  <c r="H78" i="9" s="1"/>
  <c r="I44" i="1"/>
  <c r="H82" i="9" s="1"/>
  <c r="I48" i="1"/>
  <c r="H86" i="9" s="1"/>
  <c r="I52" i="1"/>
  <c r="H90" i="9" s="1"/>
  <c r="I56" i="1"/>
  <c r="H94" i="9" s="1"/>
  <c r="I60" i="1"/>
  <c r="H98" i="9" s="1"/>
  <c r="I19" i="1"/>
  <c r="H57" i="9" s="1"/>
  <c r="I31" i="1"/>
  <c r="H69" i="9" s="1"/>
  <c r="I43" i="1"/>
  <c r="H81" i="9" s="1"/>
  <c r="I59" i="1"/>
  <c r="H97" i="9" s="1"/>
  <c r="I13" i="1"/>
  <c r="H51" i="9" s="1"/>
  <c r="I17" i="1"/>
  <c r="H55" i="9" s="1"/>
  <c r="I21" i="1"/>
  <c r="H59" i="9" s="1"/>
  <c r="I25" i="1"/>
  <c r="H63" i="9" s="1"/>
  <c r="I29" i="1"/>
  <c r="H67" i="9" s="1"/>
  <c r="I33" i="1"/>
  <c r="H71" i="9" s="1"/>
  <c r="I37" i="1"/>
  <c r="H75" i="9" s="1"/>
  <c r="I41" i="1"/>
  <c r="H79" i="9" s="1"/>
  <c r="I45" i="1"/>
  <c r="H83" i="9" s="1"/>
  <c r="I49" i="1"/>
  <c r="H87" i="9" s="1"/>
  <c r="I53" i="1"/>
  <c r="H91" i="9" s="1"/>
  <c r="I57" i="1"/>
  <c r="H95" i="9" s="1"/>
  <c r="I61" i="1"/>
  <c r="H99" i="9" s="1"/>
  <c r="I11" i="1"/>
  <c r="H49" i="9" s="1"/>
  <c r="I27" i="1"/>
  <c r="H65" i="9" s="1"/>
  <c r="I47" i="1"/>
  <c r="H85" i="9" s="1"/>
  <c r="I14" i="1"/>
  <c r="H52" i="9" s="1"/>
  <c r="I18" i="1"/>
  <c r="H56" i="9" s="1"/>
  <c r="I22" i="1"/>
  <c r="H60" i="9" s="1"/>
  <c r="I26" i="1"/>
  <c r="H64" i="9" s="1"/>
  <c r="I30" i="1"/>
  <c r="H68" i="9" s="1"/>
  <c r="I34" i="1"/>
  <c r="H72" i="9" s="1"/>
  <c r="I38" i="1"/>
  <c r="H76" i="9" s="1"/>
  <c r="I42" i="1"/>
  <c r="H80" i="9" s="1"/>
  <c r="I46" i="1"/>
  <c r="H84" i="9" s="1"/>
  <c r="I50" i="1"/>
  <c r="H88" i="9" s="1"/>
  <c r="I54" i="1"/>
  <c r="H92" i="9" s="1"/>
  <c r="I58" i="1"/>
  <c r="H96" i="9" s="1"/>
  <c r="I62" i="1"/>
  <c r="H100" i="9" s="1"/>
  <c r="L62" i="1"/>
  <c r="K100" i="9" s="1"/>
  <c r="T62" i="1"/>
  <c r="F57" i="8"/>
  <c r="AA61" i="8"/>
  <c r="J13" i="8"/>
  <c r="F34" i="8"/>
  <c r="K17" i="8"/>
  <c r="AA54" i="8"/>
  <c r="AA26" i="8"/>
  <c r="AA57" i="8"/>
  <c r="AH7" i="8"/>
  <c r="AA23" i="8"/>
  <c r="K36" i="8"/>
  <c r="AA31" i="8"/>
  <c r="AA33" i="8"/>
  <c r="AA20" i="8"/>
  <c r="AE32" i="8"/>
  <c r="AA21" i="8"/>
  <c r="AE31" i="8"/>
  <c r="F40" i="8"/>
  <c r="AE42" i="8"/>
  <c r="F48" i="8"/>
  <c r="AA53" i="8"/>
  <c r="C16" i="8"/>
  <c r="AA22" i="8"/>
  <c r="F31" i="8"/>
  <c r="AA37" i="8"/>
  <c r="AE43" i="8"/>
  <c r="G62" i="8"/>
  <c r="AE57" i="8"/>
  <c r="F61" i="8"/>
  <c r="AE61" i="8"/>
  <c r="AA62" i="8"/>
  <c r="AA32" i="8"/>
  <c r="C17" i="8"/>
  <c r="F24" i="8"/>
  <c r="AA35" i="8"/>
  <c r="F38" i="8"/>
  <c r="AA47" i="8"/>
  <c r="F59" i="8"/>
  <c r="AA25" i="8"/>
  <c r="AA30" i="8"/>
  <c r="AA48" i="8"/>
  <c r="F42" i="8"/>
  <c r="F44" i="8"/>
  <c r="F50" i="8"/>
  <c r="F62" i="8"/>
  <c r="K21" i="8"/>
  <c r="C13" i="8"/>
  <c r="Q24" i="8"/>
  <c r="AA27" i="8"/>
  <c r="AE39" i="8"/>
  <c r="AA42" i="8"/>
  <c r="AA51" i="8"/>
  <c r="F56" i="8"/>
  <c r="AA60" i="8"/>
  <c r="J5" i="8"/>
  <c r="G18" i="8"/>
  <c r="C11" i="8"/>
  <c r="F22" i="8"/>
  <c r="G35" i="8"/>
  <c r="F36" i="8"/>
  <c r="AA41" i="8"/>
  <c r="AA43" i="8"/>
  <c r="AA45" i="8"/>
  <c r="AA49" i="8"/>
  <c r="K61" i="8"/>
  <c r="AE54" i="8"/>
  <c r="F54" i="8"/>
  <c r="F58" i="8"/>
  <c r="AA58" i="8"/>
  <c r="F4" i="8"/>
  <c r="J3" i="8"/>
  <c r="AH6" i="8"/>
  <c r="K16" i="8"/>
  <c r="K19" i="8"/>
  <c r="G22" i="8"/>
  <c r="K31" i="8"/>
  <c r="F26" i="8"/>
  <c r="AA28" i="8"/>
  <c r="K42" i="8"/>
  <c r="AA39" i="8"/>
  <c r="AA46" i="8"/>
  <c r="F52" i="8"/>
  <c r="F55" i="8"/>
  <c r="AA55" i="8"/>
  <c r="AK19" i="8"/>
  <c r="S20" i="8"/>
  <c r="AB19" i="8"/>
  <c r="T19" i="8"/>
  <c r="C19" i="8"/>
  <c r="U19" i="8"/>
  <c r="AH3" i="8"/>
  <c r="J4" i="8"/>
  <c r="K14" i="8"/>
  <c r="F6" i="8"/>
  <c r="C7" i="8"/>
  <c r="J8" i="8"/>
  <c r="F9" i="8"/>
  <c r="J10" i="8"/>
  <c r="F11" i="8"/>
  <c r="J12" i="8"/>
  <c r="F13" i="8"/>
  <c r="G16" i="8"/>
  <c r="F17" i="8"/>
  <c r="G26" i="8"/>
  <c r="F19" i="8"/>
  <c r="G28" i="8"/>
  <c r="K28" i="8"/>
  <c r="G20" i="8"/>
  <c r="G21" i="8"/>
  <c r="Q31" i="8"/>
  <c r="Q35" i="8"/>
  <c r="Q45" i="8"/>
  <c r="AA36" i="8"/>
  <c r="K54" i="8"/>
  <c r="G54" i="8"/>
  <c r="F45" i="8"/>
  <c r="J45" i="8"/>
  <c r="F5" i="8"/>
  <c r="AH5" i="8"/>
  <c r="K23" i="8"/>
  <c r="F14" i="8"/>
  <c r="G17" i="8"/>
  <c r="K27" i="8"/>
  <c r="F18" i="8"/>
  <c r="AB18" i="8"/>
  <c r="T18" i="8"/>
  <c r="G19" i="8"/>
  <c r="K22" i="8"/>
  <c r="K26" i="8"/>
  <c r="G41" i="8"/>
  <c r="K41" i="8"/>
  <c r="J32" i="8"/>
  <c r="F32" i="8"/>
  <c r="AE33" i="8"/>
  <c r="AE34" i="8"/>
  <c r="AE37" i="8"/>
  <c r="AE38" i="8"/>
  <c r="Q40" i="8"/>
  <c r="AH4" i="8"/>
  <c r="F8" i="8"/>
  <c r="J9" i="8"/>
  <c r="F10" i="8"/>
  <c r="F12" i="8"/>
  <c r="G14" i="8"/>
  <c r="G24" i="8"/>
  <c r="F15" i="8"/>
  <c r="K24" i="8"/>
  <c r="U18" i="8"/>
  <c r="G27" i="8"/>
  <c r="K39" i="8"/>
  <c r="G39" i="8"/>
  <c r="F30" i="8"/>
  <c r="AE30" i="8"/>
  <c r="Q43" i="8"/>
  <c r="AA34" i="8"/>
  <c r="G43" i="8"/>
  <c r="Q47" i="8"/>
  <c r="G47" i="8"/>
  <c r="AA38" i="8"/>
  <c r="G55" i="8"/>
  <c r="K55" i="8"/>
  <c r="J46" i="8"/>
  <c r="F46" i="8"/>
  <c r="K15" i="8"/>
  <c r="F7" i="8"/>
  <c r="K18" i="8"/>
  <c r="K20" i="8"/>
  <c r="C12" i="8"/>
  <c r="C14" i="8"/>
  <c r="G15" i="8"/>
  <c r="F16" i="8"/>
  <c r="G25" i="8"/>
  <c r="K25" i="8"/>
  <c r="C18" i="8"/>
  <c r="G29" i="8"/>
  <c r="F20" i="8"/>
  <c r="K29" i="8"/>
  <c r="G30" i="8"/>
  <c r="K30" i="8"/>
  <c r="F21" i="8"/>
  <c r="G23" i="8"/>
  <c r="G34" i="8"/>
  <c r="K34" i="8"/>
  <c r="F25" i="8"/>
  <c r="K37" i="8"/>
  <c r="G37" i="8"/>
  <c r="F28" i="8"/>
  <c r="K32" i="8"/>
  <c r="AE35" i="8"/>
  <c r="AE36" i="8"/>
  <c r="AE45" i="8"/>
  <c r="AE46" i="8"/>
  <c r="K33" i="8"/>
  <c r="J24" i="8"/>
  <c r="G38" i="8"/>
  <c r="J29" i="8"/>
  <c r="G31" i="8"/>
  <c r="G42" i="8"/>
  <c r="F33" i="8"/>
  <c r="G44" i="8"/>
  <c r="F35" i="8"/>
  <c r="K44" i="8"/>
  <c r="G46" i="8"/>
  <c r="F37" i="8"/>
  <c r="K38" i="8"/>
  <c r="K50" i="8"/>
  <c r="G50" i="8"/>
  <c r="F41" i="8"/>
  <c r="AE41" i="8"/>
  <c r="F51" i="8"/>
  <c r="G60" i="8"/>
  <c r="K60" i="8"/>
  <c r="J51" i="8"/>
  <c r="G32" i="8"/>
  <c r="J23" i="8"/>
  <c r="AA24" i="8"/>
  <c r="G36" i="8"/>
  <c r="J27" i="8"/>
  <c r="F29" i="8"/>
  <c r="AA29" i="8"/>
  <c r="AE29" i="8"/>
  <c r="Q41" i="8"/>
  <c r="G33" i="8"/>
  <c r="K43" i="8"/>
  <c r="G45" i="8"/>
  <c r="K47" i="8"/>
  <c r="K46" i="8"/>
  <c r="F23" i="8"/>
  <c r="K35" i="8"/>
  <c r="J26" i="8"/>
  <c r="F27" i="8"/>
  <c r="G40" i="8"/>
  <c r="K40" i="8"/>
  <c r="J31" i="8"/>
  <c r="J41" i="8"/>
  <c r="Q51" i="8"/>
  <c r="J36" i="8"/>
  <c r="K49" i="8"/>
  <c r="J40" i="8"/>
  <c r="G53" i="8"/>
  <c r="K53" i="8"/>
  <c r="J44" i="8"/>
  <c r="K45" i="8"/>
  <c r="AE47" i="8"/>
  <c r="Q57" i="8"/>
  <c r="AE50" i="8"/>
  <c r="AE49" i="8"/>
  <c r="G48" i="8"/>
  <c r="J39" i="8"/>
  <c r="AA40" i="8"/>
  <c r="AE40" i="8"/>
  <c r="Q42" i="8"/>
  <c r="G52" i="8"/>
  <c r="K52" i="8"/>
  <c r="J43" i="8"/>
  <c r="AA44" i="8"/>
  <c r="AE44" i="8"/>
  <c r="Q55" i="8"/>
  <c r="Q46" i="8"/>
  <c r="G56" i="8"/>
  <c r="K56" i="8"/>
  <c r="J47" i="8"/>
  <c r="K48" i="8"/>
  <c r="G58" i="8"/>
  <c r="K58" i="8"/>
  <c r="F49" i="8"/>
  <c r="J34" i="8"/>
  <c r="J38" i="8"/>
  <c r="F39" i="8"/>
  <c r="G51" i="8"/>
  <c r="K51" i="8"/>
  <c r="J42" i="8"/>
  <c r="F43" i="8"/>
  <c r="Q56" i="8"/>
  <c r="F47" i="8"/>
  <c r="K57" i="8"/>
  <c r="AE48" i="8"/>
  <c r="G49" i="8"/>
  <c r="G59" i="8"/>
  <c r="J48" i="8"/>
  <c r="J52" i="8"/>
  <c r="F53" i="8"/>
  <c r="AE53" i="8"/>
  <c r="AA56" i="8"/>
  <c r="AE56" i="8"/>
  <c r="G57" i="8"/>
  <c r="F60" i="8"/>
  <c r="AE60" i="8"/>
  <c r="G61" i="8"/>
  <c r="Q62" i="8"/>
  <c r="AA52" i="8"/>
  <c r="AE52" i="8"/>
  <c r="J55" i="8"/>
  <c r="J58" i="8"/>
  <c r="K59" i="8"/>
  <c r="AA59" i="8"/>
  <c r="AE59" i="8"/>
  <c r="Q61" i="8"/>
  <c r="J62" i="8"/>
  <c r="J50" i="8"/>
  <c r="AE51" i="8"/>
  <c r="AE55" i="8"/>
  <c r="AE58" i="8"/>
  <c r="K62" i="8"/>
  <c r="AE62" i="8"/>
  <c r="AA50" i="8"/>
  <c r="J53" i="8"/>
  <c r="F62" i="1"/>
  <c r="E100" i="9" s="1"/>
  <c r="G62" i="1"/>
  <c r="M62" i="1"/>
  <c r="AI62" i="1"/>
  <c r="AA100" i="9" s="1"/>
  <c r="AI61" i="1"/>
  <c r="AA99" i="9" s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C3" i="1"/>
  <c r="AD61" i="1"/>
  <c r="W99" i="9" s="1"/>
  <c r="AD60" i="1"/>
  <c r="W98" i="9" s="1"/>
  <c r="AD59" i="1"/>
  <c r="W97" i="9" s="1"/>
  <c r="AD58" i="1"/>
  <c r="W96" i="9" s="1"/>
  <c r="AD57" i="1"/>
  <c r="W95" i="9" s="1"/>
  <c r="AC57" i="1"/>
  <c r="AD55" i="1"/>
  <c r="W93" i="9" s="1"/>
  <c r="AD54" i="1"/>
  <c r="W92" i="9" s="1"/>
  <c r="AD53" i="1"/>
  <c r="W91" i="9" s="1"/>
  <c r="AD52" i="1"/>
  <c r="W90" i="9" s="1"/>
  <c r="AD51" i="1"/>
  <c r="W89" i="9" s="1"/>
  <c r="AD50" i="1"/>
  <c r="W88" i="9" s="1"/>
  <c r="AD49" i="1"/>
  <c r="W87" i="9" s="1"/>
  <c r="AD48" i="1"/>
  <c r="W86" i="9" s="1"/>
  <c r="AD47" i="1"/>
  <c r="W85" i="9" s="1"/>
  <c r="AD46" i="1"/>
  <c r="W84" i="9" s="1"/>
  <c r="AD45" i="1"/>
  <c r="W83" i="9" s="1"/>
  <c r="AD44" i="1"/>
  <c r="W82" i="9" s="1"/>
  <c r="AD43" i="1"/>
  <c r="W81" i="9" s="1"/>
  <c r="AD42" i="1"/>
  <c r="W80" i="9" s="1"/>
  <c r="AD41" i="1"/>
  <c r="W79" i="9" s="1"/>
  <c r="AD40" i="1"/>
  <c r="W78" i="9" s="1"/>
  <c r="AD39" i="1"/>
  <c r="W77" i="9" s="1"/>
  <c r="AD38" i="1"/>
  <c r="W76" i="9" s="1"/>
  <c r="AD37" i="1"/>
  <c r="W75" i="9" s="1"/>
  <c r="AD36" i="1"/>
  <c r="W74" i="9" s="1"/>
  <c r="AD35" i="1"/>
  <c r="W73" i="9" s="1"/>
  <c r="AD34" i="1"/>
  <c r="W72" i="9" s="1"/>
  <c r="AD33" i="1"/>
  <c r="W71" i="9" s="1"/>
  <c r="AD32" i="1"/>
  <c r="W70" i="9" s="1"/>
  <c r="AD31" i="1"/>
  <c r="W69" i="9" s="1"/>
  <c r="AD30" i="1"/>
  <c r="W68" i="9" s="1"/>
  <c r="AD29" i="1"/>
  <c r="W67" i="9" s="1"/>
  <c r="AD27" i="1"/>
  <c r="W65" i="9" s="1"/>
  <c r="AD26" i="1"/>
  <c r="W64" i="9" s="1"/>
  <c r="AD25" i="1"/>
  <c r="W63" i="9" s="1"/>
  <c r="AD24" i="1"/>
  <c r="W62" i="9" s="1"/>
  <c r="AD23" i="1"/>
  <c r="W61" i="9" s="1"/>
  <c r="AD22" i="1"/>
  <c r="W60" i="9" s="1"/>
  <c r="AD21" i="1"/>
  <c r="W59" i="9" s="1"/>
  <c r="AD20" i="1"/>
  <c r="W58" i="9" s="1"/>
  <c r="AD19" i="1"/>
  <c r="W57" i="9" s="1"/>
  <c r="AD18" i="1"/>
  <c r="W56" i="9" s="1"/>
  <c r="AD17" i="1"/>
  <c r="W55" i="9" s="1"/>
  <c r="AD16" i="1"/>
  <c r="W54" i="9" s="1"/>
  <c r="AD15" i="1"/>
  <c r="W53" i="9" s="1"/>
  <c r="AD14" i="1"/>
  <c r="W52" i="9" s="1"/>
  <c r="AD13" i="1"/>
  <c r="W51" i="9" s="1"/>
  <c r="AD12" i="1"/>
  <c r="W50" i="9" s="1"/>
  <c r="AD11" i="1"/>
  <c r="W49" i="9" s="1"/>
  <c r="AD10" i="1"/>
  <c r="W48" i="9" s="1"/>
  <c r="AD9" i="1"/>
  <c r="W47" i="9" s="1"/>
  <c r="AD8" i="1"/>
  <c r="W46" i="9" s="1"/>
  <c r="AD7" i="1"/>
  <c r="W45" i="9" s="1"/>
  <c r="AD6" i="1"/>
  <c r="W44" i="9" s="1"/>
  <c r="AD5" i="1"/>
  <c r="W43" i="9" s="1"/>
  <c r="AD4" i="1"/>
  <c r="W42" i="9" s="1"/>
  <c r="AC61" i="1"/>
  <c r="AC60" i="1"/>
  <c r="AC59" i="1"/>
  <c r="AC58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D3" i="1"/>
  <c r="W41" i="9" s="1"/>
  <c r="T61" i="1"/>
  <c r="S61" i="1"/>
  <c r="N99" i="9" s="1"/>
  <c r="M61" i="1"/>
  <c r="G61" i="1"/>
  <c r="F61" i="1"/>
  <c r="E99" i="9" s="1"/>
  <c r="AN130" i="1"/>
  <c r="AJ18" i="8"/>
  <c r="O104" i="9" l="1"/>
  <c r="F104" i="9"/>
  <c r="L104" i="9"/>
  <c r="AF168" i="9"/>
  <c r="AO131" i="1"/>
  <c r="AL66" i="1"/>
  <c r="AD104" i="9" s="1"/>
  <c r="C104" i="9"/>
  <c r="A105" i="9"/>
  <c r="S105" i="9" s="1"/>
  <c r="T67" i="1"/>
  <c r="L67" i="1"/>
  <c r="K105" i="9" s="1"/>
  <c r="G67" i="1"/>
  <c r="Y67" i="1"/>
  <c r="AI67" i="1"/>
  <c r="AA105" i="9" s="1"/>
  <c r="H67" i="1"/>
  <c r="G105" i="9" s="1"/>
  <c r="AK67" i="1"/>
  <c r="AC105" i="9" s="1"/>
  <c r="S67" i="1"/>
  <c r="N105" i="9" s="1"/>
  <c r="M67" i="1"/>
  <c r="I67" i="1"/>
  <c r="H105" i="9" s="1"/>
  <c r="C67" i="1"/>
  <c r="AF67" i="1"/>
  <c r="Y105" i="9" s="1"/>
  <c r="AJ67" i="1"/>
  <c r="AB105" i="9" s="1"/>
  <c r="X67" i="1"/>
  <c r="R105" i="9" s="1"/>
  <c r="F67" i="1"/>
  <c r="E105" i="9" s="1"/>
  <c r="AM66" i="1"/>
  <c r="AE104" i="9" s="1"/>
  <c r="AE66" i="1"/>
  <c r="X104" i="9" s="1"/>
  <c r="AF7" i="1"/>
  <c r="Y45" i="9" s="1"/>
  <c r="AF15" i="1"/>
  <c r="Y53" i="9" s="1"/>
  <c r="AF4" i="1"/>
  <c r="Y42" i="9" s="1"/>
  <c r="AF8" i="1"/>
  <c r="Y46" i="9" s="1"/>
  <c r="AF12" i="1"/>
  <c r="Y50" i="9" s="1"/>
  <c r="AF16" i="1"/>
  <c r="Y54" i="9" s="1"/>
  <c r="AF9" i="1"/>
  <c r="Y47" i="9" s="1"/>
  <c r="AF17" i="1"/>
  <c r="Y55" i="9" s="1"/>
  <c r="AF5" i="1"/>
  <c r="Y43" i="9" s="1"/>
  <c r="AF13" i="1"/>
  <c r="Y51" i="9" s="1"/>
  <c r="AF3" i="1"/>
  <c r="Y41" i="9" s="1"/>
  <c r="AF6" i="1"/>
  <c r="Y44" i="9" s="1"/>
  <c r="AF10" i="1"/>
  <c r="Y48" i="9" s="1"/>
  <c r="AF14" i="1"/>
  <c r="Y52" i="9" s="1"/>
  <c r="AF11" i="1"/>
  <c r="Y49" i="9" s="1"/>
  <c r="AB20" i="8"/>
  <c r="U20" i="8"/>
  <c r="C20" i="8"/>
  <c r="S21" i="8"/>
  <c r="T20" i="8"/>
  <c r="AK20" i="8"/>
  <c r="AI40" i="1"/>
  <c r="AA78" i="9" s="1"/>
  <c r="AI39" i="1"/>
  <c r="AA77" i="9" s="1"/>
  <c r="L61" i="1"/>
  <c r="K99" i="9" s="1"/>
  <c r="AI60" i="1"/>
  <c r="AA98" i="9" s="1"/>
  <c r="T60" i="1"/>
  <c r="S60" i="1"/>
  <c r="N98" i="9" s="1"/>
  <c r="M60" i="1"/>
  <c r="L60" i="1"/>
  <c r="K98" i="9" s="1"/>
  <c r="G60" i="1"/>
  <c r="AJ19" i="8"/>
  <c r="AN131" i="1"/>
  <c r="O105" i="9" l="1"/>
  <c r="F105" i="9"/>
  <c r="L105" i="9"/>
  <c r="AF169" i="9"/>
  <c r="AO132" i="1"/>
  <c r="AL67" i="1"/>
  <c r="AD105" i="9" s="1"/>
  <c r="C105" i="9"/>
  <c r="AE67" i="1"/>
  <c r="X105" i="9" s="1"/>
  <c r="AM67" i="1"/>
  <c r="AE105" i="9" s="1"/>
  <c r="AK21" i="8"/>
  <c r="S22" i="8"/>
  <c r="T21" i="8"/>
  <c r="U21" i="8"/>
  <c r="C21" i="8"/>
  <c r="AB21" i="8"/>
  <c r="F60" i="1"/>
  <c r="E98" i="9" s="1"/>
  <c r="AI59" i="1"/>
  <c r="AA97" i="9" s="1"/>
  <c r="T59" i="1"/>
  <c r="S59" i="1"/>
  <c r="N97" i="9" s="1"/>
  <c r="M59" i="1"/>
  <c r="G59" i="1"/>
  <c r="AN132" i="1"/>
  <c r="AJ20" i="8"/>
  <c r="AF170" i="9" l="1"/>
  <c r="AO133" i="1"/>
  <c r="S23" i="8"/>
  <c r="AB22" i="8"/>
  <c r="U22" i="8"/>
  <c r="T22" i="8"/>
  <c r="C22" i="8"/>
  <c r="AK22" i="8"/>
  <c r="L59" i="1"/>
  <c r="K97" i="9" s="1"/>
  <c r="F59" i="1"/>
  <c r="E97" i="9" s="1"/>
  <c r="AI58" i="1"/>
  <c r="AA96" i="9" s="1"/>
  <c r="T58" i="1"/>
  <c r="S58" i="1"/>
  <c r="N96" i="9" s="1"/>
  <c r="M58" i="1"/>
  <c r="G58" i="1"/>
  <c r="AJ21" i="8"/>
  <c r="AN133" i="1"/>
  <c r="AF171" i="9" l="1"/>
  <c r="AO134" i="1"/>
  <c r="AK23" i="8"/>
  <c r="T23" i="8"/>
  <c r="S24" i="8"/>
  <c r="U23" i="8"/>
  <c r="AB23" i="8"/>
  <c r="C23" i="8"/>
  <c r="L58" i="1"/>
  <c r="K96" i="9" s="1"/>
  <c r="F58" i="1"/>
  <c r="E96" i="9" s="1"/>
  <c r="AI57" i="1"/>
  <c r="AA95" i="9" s="1"/>
  <c r="T57" i="1"/>
  <c r="S57" i="1"/>
  <c r="N95" i="9" s="1"/>
  <c r="L57" i="1"/>
  <c r="K95" i="9" s="1"/>
  <c r="AJ22" i="8"/>
  <c r="AN134" i="1"/>
  <c r="AF172" i="9" l="1"/>
  <c r="AO135" i="1"/>
  <c r="AB24" i="8"/>
  <c r="U24" i="8"/>
  <c r="T24" i="8"/>
  <c r="S25" i="8"/>
  <c r="C24" i="8"/>
  <c r="AK24" i="8"/>
  <c r="F57" i="1"/>
  <c r="E95" i="9" s="1"/>
  <c r="AI56" i="1"/>
  <c r="AA94" i="9" s="1"/>
  <c r="T56" i="1"/>
  <c r="S56" i="1"/>
  <c r="N94" i="9" s="1"/>
  <c r="L56" i="1"/>
  <c r="K94" i="9" s="1"/>
  <c r="F56" i="1"/>
  <c r="E94" i="9" s="1"/>
  <c r="AN135" i="1"/>
  <c r="AJ23" i="8"/>
  <c r="AF173" i="9" l="1"/>
  <c r="AO136" i="1"/>
  <c r="S26" i="8"/>
  <c r="AB25" i="8"/>
  <c r="U25" i="8"/>
  <c r="C25" i="8"/>
  <c r="T25" i="8"/>
  <c r="AK25" i="8"/>
  <c r="AI55" i="1"/>
  <c r="AA93" i="9" s="1"/>
  <c r="AI54" i="1"/>
  <c r="AA92" i="9" s="1"/>
  <c r="T55" i="1"/>
  <c r="T54" i="1"/>
  <c r="S55" i="1"/>
  <c r="N93" i="9" s="1"/>
  <c r="S54" i="1"/>
  <c r="N92" i="9" s="1"/>
  <c r="L55" i="1"/>
  <c r="K93" i="9" s="1"/>
  <c r="F55" i="1"/>
  <c r="E93" i="9" s="1"/>
  <c r="F54" i="1"/>
  <c r="E92" i="9" s="1"/>
  <c r="AJ24" i="8"/>
  <c r="AN136" i="1"/>
  <c r="AF174" i="9" l="1"/>
  <c r="AO137" i="1"/>
  <c r="S27" i="8"/>
  <c r="AB26" i="8"/>
  <c r="U26" i="8"/>
  <c r="T26" i="8"/>
  <c r="C26" i="8"/>
  <c r="AK26" i="8"/>
  <c r="L54" i="1"/>
  <c r="K92" i="9" s="1"/>
  <c r="AI53" i="1"/>
  <c r="AA91" i="9" s="1"/>
  <c r="T53" i="1"/>
  <c r="S53" i="1"/>
  <c r="N91" i="9" s="1"/>
  <c r="L53" i="1"/>
  <c r="K91" i="9" s="1"/>
  <c r="F53" i="1"/>
  <c r="E91" i="9" s="1"/>
  <c r="AN137" i="1"/>
  <c r="AJ25" i="8"/>
  <c r="AF175" i="9" l="1"/>
  <c r="AO138" i="1"/>
  <c r="T27" i="8"/>
  <c r="S28" i="8"/>
  <c r="AH27" i="8"/>
  <c r="AI27" i="8" s="1"/>
  <c r="C27" i="8"/>
  <c r="U27" i="8"/>
  <c r="AB27" i="8"/>
  <c r="AF27" i="8"/>
  <c r="AK27" i="8"/>
  <c r="AI52" i="1"/>
  <c r="AA90" i="9" s="1"/>
  <c r="T52" i="1"/>
  <c r="S52" i="1"/>
  <c r="N90" i="9" s="1"/>
  <c r="L52" i="1"/>
  <c r="K90" i="9" s="1"/>
  <c r="AN138" i="1"/>
  <c r="AJ26" i="8"/>
  <c r="AF176" i="9" l="1"/>
  <c r="AO139" i="1"/>
  <c r="AK28" i="8"/>
  <c r="U28" i="8"/>
  <c r="C28" i="8"/>
  <c r="S29" i="8"/>
  <c r="AB28" i="8"/>
  <c r="T28" i="8"/>
  <c r="F52" i="1"/>
  <c r="E90" i="9" s="1"/>
  <c r="AI51" i="1"/>
  <c r="AA89" i="9" s="1"/>
  <c r="T51" i="1"/>
  <c r="S51" i="1"/>
  <c r="N89" i="9" s="1"/>
  <c r="L51" i="1"/>
  <c r="K89" i="9" s="1"/>
  <c r="F51" i="1"/>
  <c r="E89" i="9" s="1"/>
  <c r="AJ27" i="8"/>
  <c r="AN139" i="1"/>
  <c r="AF177" i="9" l="1"/>
  <c r="AO140" i="1"/>
  <c r="AB29" i="8"/>
  <c r="U29" i="8"/>
  <c r="T29" i="8"/>
  <c r="S30" i="8"/>
  <c r="AH29" i="8"/>
  <c r="AI29" i="8" s="1"/>
  <c r="C29" i="8"/>
  <c r="AF29" i="8"/>
  <c r="AK29" i="8"/>
  <c r="AI50" i="1"/>
  <c r="AA88" i="9" s="1"/>
  <c r="T50" i="1"/>
  <c r="S50" i="1"/>
  <c r="N88" i="9" s="1"/>
  <c r="F50" i="1"/>
  <c r="E88" i="9" s="1"/>
  <c r="AJ28" i="8"/>
  <c r="AN140" i="1"/>
  <c r="AF178" i="9" l="1"/>
  <c r="AO141" i="1"/>
  <c r="AK30" i="8"/>
  <c r="S31" i="8"/>
  <c r="AB30" i="8"/>
  <c r="U30" i="8"/>
  <c r="C30" i="8"/>
  <c r="T30" i="8"/>
  <c r="AF30" i="8"/>
  <c r="AH30" i="8"/>
  <c r="AI30" i="8" s="1"/>
  <c r="L50" i="1"/>
  <c r="K88" i="9" s="1"/>
  <c r="AI49" i="1"/>
  <c r="AA87" i="9" s="1"/>
  <c r="T49" i="1"/>
  <c r="S49" i="1"/>
  <c r="N87" i="9" s="1"/>
  <c r="AN141" i="1"/>
  <c r="AJ29" i="8"/>
  <c r="AF179" i="9" l="1"/>
  <c r="AO142" i="1"/>
  <c r="AK31" i="8"/>
  <c r="S32" i="8"/>
  <c r="AF31" i="8"/>
  <c r="AB31" i="8"/>
  <c r="U31" i="8"/>
  <c r="T31" i="8"/>
  <c r="AH31" i="8"/>
  <c r="AI31" i="8" s="1"/>
  <c r="C31" i="8"/>
  <c r="L49" i="1"/>
  <c r="K87" i="9" s="1"/>
  <c r="F49" i="1"/>
  <c r="E87" i="9" s="1"/>
  <c r="AN142" i="1"/>
  <c r="AJ30" i="8"/>
  <c r="AF180" i="9" l="1"/>
  <c r="AO143" i="1"/>
  <c r="AB32" i="8"/>
  <c r="U32" i="8"/>
  <c r="S33" i="8"/>
  <c r="T32" i="8"/>
  <c r="AH32" i="8"/>
  <c r="AI32" i="8" s="1"/>
  <c r="AF32" i="8"/>
  <c r="C32" i="8"/>
  <c r="AK32" i="8"/>
  <c r="S48" i="1"/>
  <c r="N86" i="9" s="1"/>
  <c r="S47" i="1"/>
  <c r="N85" i="9" s="1"/>
  <c r="S46" i="1"/>
  <c r="N84" i="9" s="1"/>
  <c r="S45" i="1"/>
  <c r="N83" i="9" s="1"/>
  <c r="S44" i="1"/>
  <c r="N82" i="9" s="1"/>
  <c r="S43" i="1"/>
  <c r="N81" i="9" s="1"/>
  <c r="S42" i="1"/>
  <c r="N80" i="9" s="1"/>
  <c r="S41" i="1"/>
  <c r="N79" i="9" s="1"/>
  <c r="S40" i="1"/>
  <c r="N78" i="9" s="1"/>
  <c r="S39" i="1"/>
  <c r="N77" i="9" s="1"/>
  <c r="S38" i="1"/>
  <c r="N76" i="9" s="1"/>
  <c r="S37" i="1"/>
  <c r="N75" i="9" s="1"/>
  <c r="S36" i="1"/>
  <c r="N74" i="9" s="1"/>
  <c r="S35" i="1"/>
  <c r="N73" i="9" s="1"/>
  <c r="S34" i="1"/>
  <c r="N72" i="9" s="1"/>
  <c r="S33" i="1"/>
  <c r="N71" i="9" s="1"/>
  <c r="S32" i="1"/>
  <c r="N70" i="9" s="1"/>
  <c r="S31" i="1"/>
  <c r="N69" i="9" s="1"/>
  <c r="S30" i="1"/>
  <c r="N68" i="9" s="1"/>
  <c r="S29" i="1"/>
  <c r="N67" i="9" s="1"/>
  <c r="S28" i="1"/>
  <c r="N66" i="9" s="1"/>
  <c r="S27" i="1"/>
  <c r="N65" i="9" s="1"/>
  <c r="S26" i="1"/>
  <c r="N64" i="9" s="1"/>
  <c r="S25" i="1"/>
  <c r="N63" i="9" s="1"/>
  <c r="S24" i="1"/>
  <c r="N62" i="9" s="1"/>
  <c r="S23" i="1"/>
  <c r="N61" i="9" s="1"/>
  <c r="S22" i="1"/>
  <c r="N60" i="9" s="1"/>
  <c r="S21" i="1"/>
  <c r="N59" i="9" s="1"/>
  <c r="AI48" i="1"/>
  <c r="AA86" i="9" s="1"/>
  <c r="AI47" i="1"/>
  <c r="AA85" i="9" s="1"/>
  <c r="AI46" i="1"/>
  <c r="AA84" i="9" s="1"/>
  <c r="AI45" i="1"/>
  <c r="AA83" i="9" s="1"/>
  <c r="AI44" i="1"/>
  <c r="AA82" i="9" s="1"/>
  <c r="AI43" i="1"/>
  <c r="AA81" i="9" s="1"/>
  <c r="AI42" i="1"/>
  <c r="AA80" i="9" s="1"/>
  <c r="AI41" i="1"/>
  <c r="AA79" i="9" s="1"/>
  <c r="AI38" i="1"/>
  <c r="AA76" i="9" s="1"/>
  <c r="AI37" i="1"/>
  <c r="AA75" i="9" s="1"/>
  <c r="AI36" i="1"/>
  <c r="AA74" i="9" s="1"/>
  <c r="AI35" i="1"/>
  <c r="AA73" i="9" s="1"/>
  <c r="AI34" i="1"/>
  <c r="AA72" i="9" s="1"/>
  <c r="AI33" i="1"/>
  <c r="AA71" i="9" s="1"/>
  <c r="AI32" i="1"/>
  <c r="AA70" i="9" s="1"/>
  <c r="AI31" i="1"/>
  <c r="AA69" i="9" s="1"/>
  <c r="AI30" i="1"/>
  <c r="AA68" i="9" s="1"/>
  <c r="AI29" i="1"/>
  <c r="AA67" i="9" s="1"/>
  <c r="T48" i="1"/>
  <c r="AN143" i="1"/>
  <c r="AJ31" i="8"/>
  <c r="AF181" i="9" l="1"/>
  <c r="AO144" i="1"/>
  <c r="AK33" i="8"/>
  <c r="S34" i="8"/>
  <c r="T33" i="8"/>
  <c r="U33" i="8"/>
  <c r="C33" i="8"/>
  <c r="AB33" i="8"/>
  <c r="AF33" i="8"/>
  <c r="AH33" i="8"/>
  <c r="AI33" i="8" s="1"/>
  <c r="L48" i="1"/>
  <c r="K86" i="9" s="1"/>
  <c r="M57" i="1"/>
  <c r="G57" i="1"/>
  <c r="F48" i="1"/>
  <c r="E86" i="9" s="1"/>
  <c r="T47" i="1"/>
  <c r="T46" i="1"/>
  <c r="F46" i="1"/>
  <c r="E84" i="9" s="1"/>
  <c r="AN144" i="1"/>
  <c r="AJ32" i="8"/>
  <c r="AF182" i="9" l="1"/>
  <c r="AO145" i="1"/>
  <c r="AF34" i="8"/>
  <c r="AB34" i="8"/>
  <c r="U34" i="8"/>
  <c r="S35" i="8"/>
  <c r="T34" i="8"/>
  <c r="C34" i="8"/>
  <c r="AH34" i="8"/>
  <c r="AI34" i="8" s="1"/>
  <c r="AK34" i="8"/>
  <c r="F47" i="1"/>
  <c r="E85" i="9" s="1"/>
  <c r="G56" i="1"/>
  <c r="M56" i="1"/>
  <c r="G55" i="1"/>
  <c r="M55" i="1"/>
  <c r="L47" i="1"/>
  <c r="K85" i="9" s="1"/>
  <c r="L46" i="1"/>
  <c r="K84" i="9" s="1"/>
  <c r="C17" i="1"/>
  <c r="C55" i="9" s="1"/>
  <c r="C16" i="1"/>
  <c r="C54" i="9" s="1"/>
  <c r="C15" i="1"/>
  <c r="C53" i="9" s="1"/>
  <c r="C14" i="1"/>
  <c r="C52" i="9" s="1"/>
  <c r="C13" i="1"/>
  <c r="C51" i="9" s="1"/>
  <c r="C12" i="1"/>
  <c r="C50" i="9" s="1"/>
  <c r="C11" i="1"/>
  <c r="C49" i="9" s="1"/>
  <c r="C10" i="1"/>
  <c r="C48" i="9" s="1"/>
  <c r="C9" i="1"/>
  <c r="C47" i="9" s="1"/>
  <c r="C8" i="1"/>
  <c r="C46" i="9" s="1"/>
  <c r="C7" i="1"/>
  <c r="C45" i="9" s="1"/>
  <c r="C6" i="1"/>
  <c r="C44" i="9" s="1"/>
  <c r="C5" i="1"/>
  <c r="C43" i="9" s="1"/>
  <c r="C4" i="1"/>
  <c r="C42" i="9" s="1"/>
  <c r="C3" i="1"/>
  <c r="C41" i="9" s="1"/>
  <c r="C2" i="1"/>
  <c r="T45" i="1"/>
  <c r="AJ33" i="8"/>
  <c r="AN145" i="1"/>
  <c r="AF183" i="9" l="1"/>
  <c r="AO146" i="1"/>
  <c r="AE3" i="1"/>
  <c r="X41" i="9" s="1"/>
  <c r="AE4" i="1"/>
  <c r="X42" i="9" s="1"/>
  <c r="AE8" i="1"/>
  <c r="X46" i="9" s="1"/>
  <c r="AE12" i="1"/>
  <c r="X50" i="9" s="1"/>
  <c r="AE16" i="1"/>
  <c r="X54" i="9" s="1"/>
  <c r="AE11" i="1"/>
  <c r="X49" i="9" s="1"/>
  <c r="AE13" i="1"/>
  <c r="X51" i="9" s="1"/>
  <c r="AE17" i="1"/>
  <c r="X55" i="9" s="1"/>
  <c r="AE7" i="1"/>
  <c r="X45" i="9" s="1"/>
  <c r="AE15" i="1"/>
  <c r="X53" i="9" s="1"/>
  <c r="AE5" i="1"/>
  <c r="X43" i="9" s="1"/>
  <c r="AE9" i="1"/>
  <c r="X47" i="9" s="1"/>
  <c r="AE6" i="1"/>
  <c r="X44" i="9" s="1"/>
  <c r="AE10" i="1"/>
  <c r="X48" i="9" s="1"/>
  <c r="AE14" i="1"/>
  <c r="X52" i="9" s="1"/>
  <c r="AK35" i="8"/>
  <c r="T35" i="8"/>
  <c r="S36" i="8"/>
  <c r="AH35" i="8"/>
  <c r="AI35" i="8" s="1"/>
  <c r="U35" i="8"/>
  <c r="C35" i="8"/>
  <c r="AB35" i="8"/>
  <c r="AF35" i="8"/>
  <c r="G54" i="1"/>
  <c r="M54" i="1"/>
  <c r="G53" i="1"/>
  <c r="G51" i="1"/>
  <c r="G52" i="1"/>
  <c r="L45" i="1"/>
  <c r="K83" i="9" s="1"/>
  <c r="F45" i="1"/>
  <c r="E83" i="9" s="1"/>
  <c r="F44" i="1"/>
  <c r="E82" i="9" s="1"/>
  <c r="T44" i="1"/>
  <c r="L44" i="1"/>
  <c r="K82" i="9" s="1"/>
  <c r="T43" i="1"/>
  <c r="L43" i="1"/>
  <c r="K81" i="9" s="1"/>
  <c r="F43" i="1"/>
  <c r="E81" i="9" s="1"/>
  <c r="T42" i="1"/>
  <c r="M51" i="1"/>
  <c r="F42" i="1"/>
  <c r="E80" i="9" s="1"/>
  <c r="T41" i="1"/>
  <c r="T40" i="1"/>
  <c r="T39" i="1"/>
  <c r="T38" i="1"/>
  <c r="T37" i="1"/>
  <c r="T36" i="1"/>
  <c r="T35" i="1"/>
  <c r="T34" i="1"/>
  <c r="T33" i="1"/>
  <c r="F33" i="1"/>
  <c r="E71" i="9" s="1"/>
  <c r="T32" i="1"/>
  <c r="T31" i="1"/>
  <c r="F31" i="1"/>
  <c r="E69" i="9" s="1"/>
  <c r="T30" i="1"/>
  <c r="T29" i="1"/>
  <c r="T28" i="1"/>
  <c r="T27" i="1"/>
  <c r="T26" i="1"/>
  <c r="F26" i="1"/>
  <c r="E64" i="9" s="1"/>
  <c r="T25" i="1"/>
  <c r="T24" i="1"/>
  <c r="T23" i="1"/>
  <c r="T22" i="1"/>
  <c r="F22" i="1"/>
  <c r="E60" i="9" s="1"/>
  <c r="T21" i="1"/>
  <c r="T20" i="1"/>
  <c r="G29" i="1"/>
  <c r="AF18" i="1"/>
  <c r="Y56" i="9" s="1"/>
  <c r="F17" i="1"/>
  <c r="E55" i="9" s="1"/>
  <c r="F13" i="1"/>
  <c r="E51" i="9" s="1"/>
  <c r="F11" i="1"/>
  <c r="E49" i="9" s="1"/>
  <c r="F9" i="1"/>
  <c r="E47" i="9" s="1"/>
  <c r="AK7" i="1"/>
  <c r="AC45" i="9" s="1"/>
  <c r="AK6" i="1"/>
  <c r="AC44" i="9" s="1"/>
  <c r="F6" i="1"/>
  <c r="E44" i="9" s="1"/>
  <c r="AK5" i="1"/>
  <c r="AC43" i="9" s="1"/>
  <c r="F5" i="1"/>
  <c r="E43" i="9" s="1"/>
  <c r="AO4" i="1"/>
  <c r="AK4" i="1"/>
  <c r="AC42" i="9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K3" i="1"/>
  <c r="AC41" i="9" s="1"/>
  <c r="L3" i="1"/>
  <c r="K41" i="9" s="1"/>
  <c r="AK2" i="1"/>
  <c r="AN146" i="1"/>
  <c r="AJ34" i="8"/>
  <c r="AF184" i="9" l="1"/>
  <c r="AO147" i="1"/>
  <c r="AO5" i="1"/>
  <c r="AG42" i="9"/>
  <c r="AB36" i="8"/>
  <c r="U36" i="8"/>
  <c r="S37" i="8"/>
  <c r="T36" i="8"/>
  <c r="C36" i="8"/>
  <c r="AF36" i="8"/>
  <c r="AH36" i="8"/>
  <c r="AI36" i="8" s="1"/>
  <c r="AK36" i="8"/>
  <c r="F41" i="1"/>
  <c r="E79" i="9" s="1"/>
  <c r="G50" i="1"/>
  <c r="M50" i="1"/>
  <c r="M52" i="1"/>
  <c r="M53" i="1"/>
  <c r="F40" i="1"/>
  <c r="E78" i="9" s="1"/>
  <c r="G49" i="1"/>
  <c r="M49" i="1"/>
  <c r="L4" i="1"/>
  <c r="K42" i="9" s="1"/>
  <c r="L8" i="1"/>
  <c r="K46" i="9" s="1"/>
  <c r="L10" i="1"/>
  <c r="K48" i="9" s="1"/>
  <c r="L21" i="1"/>
  <c r="K59" i="9" s="1"/>
  <c r="L25" i="1"/>
  <c r="K63" i="9" s="1"/>
  <c r="G48" i="1"/>
  <c r="M48" i="1"/>
  <c r="F38" i="1"/>
  <c r="E76" i="9" s="1"/>
  <c r="M47" i="1"/>
  <c r="G47" i="1"/>
  <c r="L15" i="1"/>
  <c r="K53" i="9" s="1"/>
  <c r="F37" i="1"/>
  <c r="E75" i="9" s="1"/>
  <c r="G46" i="1"/>
  <c r="M46" i="1"/>
  <c r="X18" i="1"/>
  <c r="R56" i="9" s="1"/>
  <c r="C18" i="1"/>
  <c r="C56" i="9" s="1"/>
  <c r="M18" i="1"/>
  <c r="M20" i="1"/>
  <c r="M22" i="1"/>
  <c r="Y18" i="1"/>
  <c r="M44" i="1"/>
  <c r="G37" i="1"/>
  <c r="M38" i="1"/>
  <c r="L41" i="1"/>
  <c r="K79" i="9" s="1"/>
  <c r="L5" i="1"/>
  <c r="K43" i="9" s="1"/>
  <c r="G16" i="1"/>
  <c r="F35" i="1"/>
  <c r="E73" i="9" s="1"/>
  <c r="L37" i="1"/>
  <c r="K75" i="9" s="1"/>
  <c r="L39" i="1"/>
  <c r="K77" i="9" s="1"/>
  <c r="M28" i="1"/>
  <c r="G33" i="1"/>
  <c r="F29" i="1"/>
  <c r="E67" i="9" s="1"/>
  <c r="F36" i="1"/>
  <c r="E74" i="9" s="1"/>
  <c r="G45" i="1"/>
  <c r="M45" i="1"/>
  <c r="M21" i="1"/>
  <c r="M23" i="1"/>
  <c r="M25" i="1"/>
  <c r="M27" i="1"/>
  <c r="L27" i="1"/>
  <c r="K65" i="9" s="1"/>
  <c r="F28" i="1"/>
  <c r="E66" i="9" s="1"/>
  <c r="M15" i="1"/>
  <c r="L7" i="1"/>
  <c r="K45" i="9" s="1"/>
  <c r="L18" i="1"/>
  <c r="K56" i="9" s="1"/>
  <c r="L23" i="1"/>
  <c r="K61" i="9" s="1"/>
  <c r="G40" i="1"/>
  <c r="L31" i="1"/>
  <c r="K69" i="9" s="1"/>
  <c r="G42" i="1"/>
  <c r="L33" i="1"/>
  <c r="K71" i="9" s="1"/>
  <c r="L35" i="1"/>
  <c r="K73" i="9" s="1"/>
  <c r="F39" i="1"/>
  <c r="E77" i="9" s="1"/>
  <c r="G44" i="1"/>
  <c r="L17" i="1"/>
  <c r="K55" i="9" s="1"/>
  <c r="F10" i="1"/>
  <c r="E48" i="9" s="1"/>
  <c r="M33" i="1"/>
  <c r="M43" i="1"/>
  <c r="F34" i="1"/>
  <c r="E72" i="9" s="1"/>
  <c r="L34" i="1"/>
  <c r="K72" i="9" s="1"/>
  <c r="G43" i="1"/>
  <c r="F4" i="1"/>
  <c r="E42" i="9" s="1"/>
  <c r="L6" i="1"/>
  <c r="K44" i="9" s="1"/>
  <c r="F8" i="1"/>
  <c r="E46" i="9" s="1"/>
  <c r="L9" i="1"/>
  <c r="K47" i="9" s="1"/>
  <c r="L11" i="1"/>
  <c r="K49" i="9" s="1"/>
  <c r="L13" i="1"/>
  <c r="K51" i="9" s="1"/>
  <c r="M14" i="1"/>
  <c r="F15" i="1"/>
  <c r="E53" i="9" s="1"/>
  <c r="F16" i="1"/>
  <c r="E54" i="9" s="1"/>
  <c r="M16" i="1"/>
  <c r="M17" i="1"/>
  <c r="F18" i="1"/>
  <c r="E56" i="9" s="1"/>
  <c r="F19" i="1"/>
  <c r="E57" i="9" s="1"/>
  <c r="M19" i="1"/>
  <c r="F20" i="1"/>
  <c r="E58" i="9" s="1"/>
  <c r="M30" i="1"/>
  <c r="F21" i="1"/>
  <c r="E59" i="9" s="1"/>
  <c r="G22" i="1"/>
  <c r="L24" i="1"/>
  <c r="K62" i="9" s="1"/>
  <c r="M34" i="1"/>
  <c r="F25" i="1"/>
  <c r="E63" i="9" s="1"/>
  <c r="G26" i="1"/>
  <c r="G32" i="1"/>
  <c r="F7" i="1"/>
  <c r="E45" i="9" s="1"/>
  <c r="G14" i="1"/>
  <c r="G15" i="1"/>
  <c r="G17" i="1"/>
  <c r="G18" i="1"/>
  <c r="G19" i="1"/>
  <c r="AF19" i="1"/>
  <c r="Y57" i="9" s="1"/>
  <c r="G20" i="1"/>
  <c r="G21" i="1"/>
  <c r="F24" i="1"/>
  <c r="E62" i="9" s="1"/>
  <c r="M24" i="1"/>
  <c r="G25" i="1"/>
  <c r="G28" i="1"/>
  <c r="G30" i="1"/>
  <c r="L12" i="1"/>
  <c r="K50" i="9" s="1"/>
  <c r="G31" i="1"/>
  <c r="L22" i="1"/>
  <c r="K60" i="9" s="1"/>
  <c r="M32" i="1"/>
  <c r="F23" i="1"/>
  <c r="E61" i="9" s="1"/>
  <c r="G24" i="1"/>
  <c r="G35" i="1"/>
  <c r="M35" i="1"/>
  <c r="L26" i="1"/>
  <c r="K64" i="9" s="1"/>
  <c r="M36" i="1"/>
  <c r="F27" i="1"/>
  <c r="E65" i="9" s="1"/>
  <c r="L29" i="1"/>
  <c r="K67" i="9" s="1"/>
  <c r="M31" i="1"/>
  <c r="M41" i="1"/>
  <c r="F32" i="1"/>
  <c r="E70" i="9" s="1"/>
  <c r="L32" i="1"/>
  <c r="K70" i="9" s="1"/>
  <c r="G41" i="1"/>
  <c r="L14" i="1"/>
  <c r="K52" i="9" s="1"/>
  <c r="L16" i="1"/>
  <c r="K54" i="9" s="1"/>
  <c r="L19" i="1"/>
  <c r="K57" i="9" s="1"/>
  <c r="L20" i="1"/>
  <c r="K58" i="9" s="1"/>
  <c r="G23" i="1"/>
  <c r="M26" i="1"/>
  <c r="G27" i="1"/>
  <c r="M29" i="1"/>
  <c r="F30" i="1"/>
  <c r="E68" i="9" s="1"/>
  <c r="L30" i="1"/>
  <c r="K68" i="9" s="1"/>
  <c r="G39" i="1"/>
  <c r="G34" i="1"/>
  <c r="G36" i="1"/>
  <c r="G38" i="1"/>
  <c r="M39" i="1"/>
  <c r="F12" i="1"/>
  <c r="E50" i="9" s="1"/>
  <c r="F14" i="1"/>
  <c r="E52" i="9" s="1"/>
  <c r="L40" i="1"/>
  <c r="K78" i="9" s="1"/>
  <c r="M37" i="1"/>
  <c r="M40" i="1"/>
  <c r="L42" i="1"/>
  <c r="K80" i="9" s="1"/>
  <c r="L28" i="1"/>
  <c r="K66" i="9" s="1"/>
  <c r="L36" i="1"/>
  <c r="K74" i="9" s="1"/>
  <c r="L38" i="1"/>
  <c r="K76" i="9" s="1"/>
  <c r="M42" i="1"/>
  <c r="AN147" i="1"/>
  <c r="AJ35" i="8"/>
  <c r="AF185" i="9" l="1"/>
  <c r="AO148" i="1"/>
  <c r="AO6" i="1"/>
  <c r="AG43" i="9"/>
  <c r="AE18" i="1"/>
  <c r="X56" i="9" s="1"/>
  <c r="AK37" i="8"/>
  <c r="S38" i="8"/>
  <c r="T37" i="8"/>
  <c r="U37" i="8"/>
  <c r="C37" i="8"/>
  <c r="AB37" i="8"/>
  <c r="AH37" i="8"/>
  <c r="AI37" i="8" s="1"/>
  <c r="AF37" i="8"/>
  <c r="C19" i="1"/>
  <c r="C57" i="9" s="1"/>
  <c r="Y19" i="1"/>
  <c r="AF20" i="1"/>
  <c r="Y58" i="9" s="1"/>
  <c r="X19" i="1"/>
  <c r="R57" i="9" s="1"/>
  <c r="AN148" i="1"/>
  <c r="AJ36" i="8"/>
  <c r="AF186" i="9" l="1"/>
  <c r="AO149" i="1"/>
  <c r="AO7" i="1"/>
  <c r="AG44" i="9"/>
  <c r="AE19" i="1"/>
  <c r="X57" i="9" s="1"/>
  <c r="AK38" i="8"/>
  <c r="S39" i="8"/>
  <c r="AF38" i="8"/>
  <c r="AB38" i="8"/>
  <c r="U38" i="8"/>
  <c r="T38" i="8"/>
  <c r="AH38" i="8"/>
  <c r="AI38" i="8" s="1"/>
  <c r="C38" i="8"/>
  <c r="C20" i="1"/>
  <c r="C58" i="9" s="1"/>
  <c r="X20" i="1"/>
  <c r="R58" i="9" s="1"/>
  <c r="AF21" i="1"/>
  <c r="Y59" i="9" s="1"/>
  <c r="Y20" i="1"/>
  <c r="AN149" i="1"/>
  <c r="AJ37" i="8"/>
  <c r="AF187" i="9" l="1"/>
  <c r="AO150" i="1"/>
  <c r="AO8" i="1"/>
  <c r="AG45" i="9"/>
  <c r="AE20" i="1"/>
  <c r="X58" i="9" s="1"/>
  <c r="AK39" i="8"/>
  <c r="T39" i="8"/>
  <c r="S40" i="8"/>
  <c r="AH39" i="8"/>
  <c r="AI39" i="8" s="1"/>
  <c r="U39" i="8"/>
  <c r="AB39" i="8"/>
  <c r="AF39" i="8"/>
  <c r="C39" i="8"/>
  <c r="C21" i="1"/>
  <c r="C59" i="9" s="1"/>
  <c r="AF22" i="1"/>
  <c r="Y60" i="9" s="1"/>
  <c r="Y21" i="1"/>
  <c r="X21" i="1"/>
  <c r="R59" i="9" s="1"/>
  <c r="AN150" i="1"/>
  <c r="AJ38" i="8"/>
  <c r="AF188" i="9" l="1"/>
  <c r="AO151" i="1"/>
  <c r="AO9" i="1"/>
  <c r="AG46" i="9"/>
  <c r="AE21" i="1"/>
  <c r="X59" i="9" s="1"/>
  <c r="AK40" i="8"/>
  <c r="AB40" i="8"/>
  <c r="U40" i="8"/>
  <c r="T40" i="8"/>
  <c r="S41" i="8"/>
  <c r="AH40" i="8"/>
  <c r="AI40" i="8" s="1"/>
  <c r="C40" i="8"/>
  <c r="AF40" i="8"/>
  <c r="C22" i="1"/>
  <c r="C60" i="9" s="1"/>
  <c r="AF23" i="1"/>
  <c r="Y61" i="9" s="1"/>
  <c r="Y22" i="1"/>
  <c r="X22" i="1"/>
  <c r="R60" i="9" s="1"/>
  <c r="AN151" i="1"/>
  <c r="AJ39" i="8"/>
  <c r="AF189" i="9" l="1"/>
  <c r="AO152" i="1"/>
  <c r="AO10" i="1"/>
  <c r="AG47" i="9"/>
  <c r="AE22" i="1"/>
  <c r="X60" i="9" s="1"/>
  <c r="S42" i="8"/>
  <c r="AB41" i="8"/>
  <c r="U41" i="8"/>
  <c r="C41" i="8"/>
  <c r="T41" i="8"/>
  <c r="AF41" i="8"/>
  <c r="AH41" i="8"/>
  <c r="AI41" i="8" s="1"/>
  <c r="AK41" i="8"/>
  <c r="C23" i="1"/>
  <c r="C61" i="9" s="1"/>
  <c r="AF24" i="1"/>
  <c r="Y62" i="9" s="1"/>
  <c r="Y23" i="1"/>
  <c r="X23" i="1"/>
  <c r="R61" i="9" s="1"/>
  <c r="AN152" i="1"/>
  <c r="AJ40" i="8"/>
  <c r="AF190" i="9" l="1"/>
  <c r="AO153" i="1"/>
  <c r="AO11" i="1"/>
  <c r="AG48" i="9"/>
  <c r="AE23" i="1"/>
  <c r="X61" i="9" s="1"/>
  <c r="AK42" i="8"/>
  <c r="S43" i="8"/>
  <c r="AF42" i="8"/>
  <c r="AB42" i="8"/>
  <c r="U42" i="8"/>
  <c r="T42" i="8"/>
  <c r="AH42" i="8"/>
  <c r="AI42" i="8" s="1"/>
  <c r="C42" i="8"/>
  <c r="C24" i="1"/>
  <c r="C62" i="9" s="1"/>
  <c r="X24" i="1"/>
  <c r="R62" i="9" s="1"/>
  <c r="AF25" i="1"/>
  <c r="Y63" i="9" s="1"/>
  <c r="Y24" i="1"/>
  <c r="AN153" i="1"/>
  <c r="AJ41" i="8"/>
  <c r="AF191" i="9" l="1"/>
  <c r="AO154" i="1"/>
  <c r="AO12" i="1"/>
  <c r="AG49" i="9"/>
  <c r="AE24" i="1"/>
  <c r="X62" i="9" s="1"/>
  <c r="T43" i="8"/>
  <c r="S44" i="8"/>
  <c r="AH43" i="8"/>
  <c r="AI43" i="8" s="1"/>
  <c r="AF43" i="8"/>
  <c r="C43" i="8"/>
  <c r="U43" i="8"/>
  <c r="AB43" i="8"/>
  <c r="AK43" i="8"/>
  <c r="C25" i="1"/>
  <c r="C63" i="9" s="1"/>
  <c r="AF26" i="1"/>
  <c r="Y64" i="9" s="1"/>
  <c r="Y25" i="1"/>
  <c r="X25" i="1"/>
  <c r="R63" i="9" s="1"/>
  <c r="AJ42" i="8"/>
  <c r="AN154" i="1"/>
  <c r="AF192" i="9" l="1"/>
  <c r="AO155" i="1"/>
  <c r="AO13" i="1"/>
  <c r="AG50" i="9"/>
  <c r="AE25" i="1"/>
  <c r="X63" i="9" s="1"/>
  <c r="AB44" i="8"/>
  <c r="U44" i="8"/>
  <c r="T44" i="8"/>
  <c r="S45" i="8"/>
  <c r="AH44" i="8"/>
  <c r="AI44" i="8" s="1"/>
  <c r="AF44" i="8"/>
  <c r="C44" i="8"/>
  <c r="AK44" i="8"/>
  <c r="C26" i="1"/>
  <c r="C64" i="9" s="1"/>
  <c r="AF27" i="1"/>
  <c r="Y65" i="9" s="1"/>
  <c r="Y26" i="1"/>
  <c r="X26" i="1"/>
  <c r="R64" i="9" s="1"/>
  <c r="AN155" i="1"/>
  <c r="AJ43" i="8"/>
  <c r="AF193" i="9" l="1"/>
  <c r="AO156" i="1"/>
  <c r="AO14" i="1"/>
  <c r="AG51" i="9"/>
  <c r="AE26" i="1"/>
  <c r="X64" i="9" s="1"/>
  <c r="AK45" i="8"/>
  <c r="S46" i="8"/>
  <c r="AH45" i="8"/>
  <c r="AI45" i="8" s="1"/>
  <c r="AB45" i="8"/>
  <c r="U45" i="8"/>
  <c r="C45" i="8"/>
  <c r="T45" i="8"/>
  <c r="AF45" i="8"/>
  <c r="C27" i="1"/>
  <c r="Y27" i="1"/>
  <c r="AK27" i="1"/>
  <c r="AC65" i="9" s="1"/>
  <c r="AJ27" i="1"/>
  <c r="AB65" i="9" s="1"/>
  <c r="AF28" i="1"/>
  <c r="Y66" i="9" s="1"/>
  <c r="X27" i="1"/>
  <c r="R65" i="9" s="1"/>
  <c r="AJ44" i="8"/>
  <c r="AN156" i="1"/>
  <c r="AF194" i="9" l="1"/>
  <c r="AO157" i="1"/>
  <c r="AL27" i="1"/>
  <c r="AD65" i="9" s="1"/>
  <c r="C65" i="9"/>
  <c r="AO15" i="1"/>
  <c r="AG52" i="9"/>
  <c r="AM27" i="1"/>
  <c r="AE65" i="9" s="1"/>
  <c r="AE27" i="1"/>
  <c r="X65" i="9" s="1"/>
  <c r="AB46" i="8"/>
  <c r="U46" i="8"/>
  <c r="S47" i="8"/>
  <c r="T46" i="8"/>
  <c r="AF46" i="8"/>
  <c r="C46" i="8"/>
  <c r="AH46" i="8"/>
  <c r="AI46" i="8" s="1"/>
  <c r="AK46" i="8"/>
  <c r="C28" i="1"/>
  <c r="C66" i="9" s="1"/>
  <c r="AF29" i="1"/>
  <c r="Y67" i="9" s="1"/>
  <c r="Y28" i="1"/>
  <c r="X28" i="1"/>
  <c r="R66" i="9" s="1"/>
  <c r="AN157" i="1"/>
  <c r="AJ45" i="8"/>
  <c r="AF195" i="9" l="1"/>
  <c r="AO158" i="1"/>
  <c r="AO16" i="1"/>
  <c r="AG53" i="9"/>
  <c r="AE28" i="1"/>
  <c r="X66" i="9" s="1"/>
  <c r="AK47" i="8"/>
  <c r="S48" i="8"/>
  <c r="AB47" i="8"/>
  <c r="U47" i="8"/>
  <c r="AF47" i="8"/>
  <c r="T47" i="8"/>
  <c r="C47" i="8"/>
  <c r="AH47" i="8"/>
  <c r="AI47" i="8" s="1"/>
  <c r="C29" i="1"/>
  <c r="AJ29" i="1"/>
  <c r="AB67" i="9" s="1"/>
  <c r="Y29" i="1"/>
  <c r="X29" i="1"/>
  <c r="R67" i="9" s="1"/>
  <c r="AF30" i="1"/>
  <c r="Y68" i="9" s="1"/>
  <c r="AK29" i="1"/>
  <c r="AC67" i="9" s="1"/>
  <c r="AJ46" i="8"/>
  <c r="AN158" i="1"/>
  <c r="AF196" i="9" l="1"/>
  <c r="AO159" i="1"/>
  <c r="AL29" i="1"/>
  <c r="AD67" i="9" s="1"/>
  <c r="C67" i="9"/>
  <c r="AO17" i="1"/>
  <c r="AG54" i="9"/>
  <c r="AM29" i="1"/>
  <c r="AE67" i="9" s="1"/>
  <c r="AE29" i="1"/>
  <c r="X67" i="9" s="1"/>
  <c r="AF48" i="8"/>
  <c r="AB48" i="8"/>
  <c r="U48" i="8"/>
  <c r="S49" i="8"/>
  <c r="T48" i="8"/>
  <c r="AH48" i="8"/>
  <c r="AI48" i="8" s="1"/>
  <c r="C48" i="8"/>
  <c r="AK48" i="8"/>
  <c r="C30" i="1"/>
  <c r="AF31" i="1"/>
  <c r="Y69" i="9" s="1"/>
  <c r="Y30" i="1"/>
  <c r="AK30" i="1"/>
  <c r="AC68" i="9" s="1"/>
  <c r="X30" i="1"/>
  <c r="R68" i="9" s="1"/>
  <c r="AJ30" i="1"/>
  <c r="AB68" i="9" s="1"/>
  <c r="AN159" i="1"/>
  <c r="AJ47" i="8"/>
  <c r="AF197" i="9" l="1"/>
  <c r="AO160" i="1"/>
  <c r="AL30" i="1"/>
  <c r="AD68" i="9" s="1"/>
  <c r="C68" i="9"/>
  <c r="AO18" i="1"/>
  <c r="AG55" i="9"/>
  <c r="AE30" i="1"/>
  <c r="X68" i="9" s="1"/>
  <c r="AM30" i="1"/>
  <c r="AE68" i="9" s="1"/>
  <c r="AK49" i="8"/>
  <c r="S50" i="8"/>
  <c r="AH49" i="8"/>
  <c r="AI49" i="8" s="1"/>
  <c r="T49" i="8"/>
  <c r="AB49" i="8"/>
  <c r="U49" i="8"/>
  <c r="C49" i="8"/>
  <c r="AF49" i="8"/>
  <c r="C31" i="1"/>
  <c r="AJ31" i="1"/>
  <c r="AB69" i="9" s="1"/>
  <c r="AF32" i="1"/>
  <c r="Y70" i="9" s="1"/>
  <c r="AK31" i="1"/>
  <c r="AC69" i="9" s="1"/>
  <c r="X31" i="1"/>
  <c r="R69" i="9" s="1"/>
  <c r="Y31" i="1"/>
  <c r="AJ48" i="8"/>
  <c r="AN160" i="1"/>
  <c r="AN18" i="1"/>
  <c r="AF198" i="9" l="1"/>
  <c r="AO161" i="1"/>
  <c r="AF56" i="9"/>
  <c r="AL31" i="1"/>
  <c r="AD69" i="9" s="1"/>
  <c r="C69" i="9"/>
  <c r="AG56" i="9"/>
  <c r="AO19" i="1"/>
  <c r="AM31" i="1"/>
  <c r="AE69" i="9" s="1"/>
  <c r="AE31" i="1"/>
  <c r="X69" i="9" s="1"/>
  <c r="T50" i="8"/>
  <c r="AB50" i="8"/>
  <c r="U50" i="8"/>
  <c r="AH50" i="8"/>
  <c r="AI50" i="8" s="1"/>
  <c r="S51" i="8"/>
  <c r="C50" i="8"/>
  <c r="AF50" i="8"/>
  <c r="AK50" i="8"/>
  <c r="C32" i="1"/>
  <c r="AF33" i="1"/>
  <c r="Y71" i="9" s="1"/>
  <c r="Y32" i="1"/>
  <c r="AK32" i="1"/>
  <c r="AC70" i="9" s="1"/>
  <c r="X32" i="1"/>
  <c r="R70" i="9" s="1"/>
  <c r="AJ32" i="1"/>
  <c r="AB70" i="9" s="1"/>
  <c r="AN19" i="1"/>
  <c r="AJ49" i="8"/>
  <c r="AN161" i="1"/>
  <c r="AF199" i="9" l="1"/>
  <c r="AO162" i="1"/>
  <c r="AF57" i="9"/>
  <c r="AL32" i="1"/>
  <c r="AD70" i="9" s="1"/>
  <c r="C70" i="9"/>
  <c r="AG57" i="9"/>
  <c r="AO20" i="1"/>
  <c r="AE32" i="1"/>
  <c r="X70" i="9" s="1"/>
  <c r="AM32" i="1"/>
  <c r="AE70" i="9" s="1"/>
  <c r="AB51" i="8"/>
  <c r="U51" i="8"/>
  <c r="C51" i="8"/>
  <c r="T51" i="8"/>
  <c r="S52" i="8"/>
  <c r="AF51" i="8"/>
  <c r="AH51" i="8"/>
  <c r="AI51" i="8" s="1"/>
  <c r="AK51" i="8"/>
  <c r="C33" i="1"/>
  <c r="AJ33" i="1"/>
  <c r="AB71" i="9" s="1"/>
  <c r="Y33" i="1"/>
  <c r="X33" i="1"/>
  <c r="R71" i="9" s="1"/>
  <c r="AF34" i="1"/>
  <c r="Y72" i="9" s="1"/>
  <c r="AK33" i="1"/>
  <c r="AC71" i="9" s="1"/>
  <c r="AN20" i="1"/>
  <c r="AJ50" i="8"/>
  <c r="AN162" i="1"/>
  <c r="AF200" i="9" l="1"/>
  <c r="AO163" i="1"/>
  <c r="AF58" i="9"/>
  <c r="AL33" i="1"/>
  <c r="AD71" i="9" s="1"/>
  <c r="C71" i="9"/>
  <c r="AG58" i="9"/>
  <c r="AO21" i="1"/>
  <c r="AE33" i="1"/>
  <c r="X71" i="9" s="1"/>
  <c r="AM33" i="1"/>
  <c r="AE71" i="9" s="1"/>
  <c r="S53" i="8"/>
  <c r="AF52" i="8"/>
  <c r="AB52" i="8"/>
  <c r="U52" i="8"/>
  <c r="T52" i="8"/>
  <c r="AH52" i="8"/>
  <c r="AI52" i="8" s="1"/>
  <c r="C52" i="8"/>
  <c r="AK52" i="8"/>
  <c r="C34" i="1"/>
  <c r="AF35" i="1"/>
  <c r="Y73" i="9" s="1"/>
  <c r="Y34" i="1"/>
  <c r="AK34" i="1"/>
  <c r="AC72" i="9" s="1"/>
  <c r="X34" i="1"/>
  <c r="R72" i="9" s="1"/>
  <c r="AJ34" i="1"/>
  <c r="AB72" i="9" s="1"/>
  <c r="AN21" i="1"/>
  <c r="AJ51" i="8"/>
  <c r="AN163" i="1"/>
  <c r="AF201" i="9" l="1"/>
  <c r="AO164" i="1"/>
  <c r="AF59" i="9"/>
  <c r="AL34" i="1"/>
  <c r="AD72" i="9" s="1"/>
  <c r="C72" i="9"/>
  <c r="AG59" i="9"/>
  <c r="AO22" i="1"/>
  <c r="AE34" i="1"/>
  <c r="X72" i="9" s="1"/>
  <c r="AM34" i="1"/>
  <c r="AE72" i="9" s="1"/>
  <c r="AK53" i="8"/>
  <c r="S54" i="8"/>
  <c r="AF53" i="8"/>
  <c r="AB53" i="8"/>
  <c r="U53" i="8"/>
  <c r="C53" i="8"/>
  <c r="T53" i="8"/>
  <c r="AH53" i="8"/>
  <c r="AI53" i="8" s="1"/>
  <c r="C35" i="1"/>
  <c r="AJ35" i="1"/>
  <c r="AB73" i="9" s="1"/>
  <c r="AF36" i="1"/>
  <c r="Y74" i="9" s="1"/>
  <c r="Y35" i="1"/>
  <c r="AK35" i="1"/>
  <c r="AC73" i="9" s="1"/>
  <c r="X35" i="1"/>
  <c r="R73" i="9" s="1"/>
  <c r="AJ52" i="8"/>
  <c r="AN164" i="1"/>
  <c r="AN22" i="1"/>
  <c r="AF202" i="9" l="1"/>
  <c r="AO165" i="1"/>
  <c r="AF60" i="9"/>
  <c r="AL35" i="1"/>
  <c r="AD73" i="9" s="1"/>
  <c r="C73" i="9"/>
  <c r="AG60" i="9"/>
  <c r="AO23" i="1"/>
  <c r="AE35" i="1"/>
  <c r="X73" i="9" s="1"/>
  <c r="AM35" i="1"/>
  <c r="AE73" i="9" s="1"/>
  <c r="T54" i="8"/>
  <c r="S55" i="8"/>
  <c r="AH54" i="8"/>
  <c r="AI54" i="8" s="1"/>
  <c r="AB54" i="8"/>
  <c r="U54" i="8"/>
  <c r="AF54" i="8"/>
  <c r="C54" i="8"/>
  <c r="AK54" i="8"/>
  <c r="C36" i="1"/>
  <c r="AF37" i="1"/>
  <c r="Y75" i="9" s="1"/>
  <c r="Y36" i="1"/>
  <c r="AK36" i="1"/>
  <c r="AC74" i="9" s="1"/>
  <c r="X36" i="1"/>
  <c r="R74" i="9" s="1"/>
  <c r="AJ36" i="1"/>
  <c r="AB74" i="9" s="1"/>
  <c r="AN23" i="1"/>
  <c r="AJ53" i="8"/>
  <c r="AN165" i="1"/>
  <c r="AF203" i="9" l="1"/>
  <c r="AO166" i="1"/>
  <c r="AF61" i="9"/>
  <c r="AL36" i="1"/>
  <c r="AD74" i="9" s="1"/>
  <c r="C74" i="9"/>
  <c r="AG61" i="9"/>
  <c r="AO24" i="1"/>
  <c r="AE36" i="1"/>
  <c r="X74" i="9" s="1"/>
  <c r="AM36" i="1"/>
  <c r="AE74" i="9" s="1"/>
  <c r="AK55" i="8"/>
  <c r="AB55" i="8"/>
  <c r="U55" i="8"/>
  <c r="C55" i="8"/>
  <c r="T55" i="8"/>
  <c r="S56" i="8"/>
  <c r="AH55" i="8"/>
  <c r="AI55" i="8" s="1"/>
  <c r="AF55" i="8"/>
  <c r="C37" i="1"/>
  <c r="AJ37" i="1"/>
  <c r="AB75" i="9" s="1"/>
  <c r="AF38" i="1"/>
  <c r="Y76" i="9" s="1"/>
  <c r="Y37" i="1"/>
  <c r="AK37" i="1"/>
  <c r="AC75" i="9" s="1"/>
  <c r="X37" i="1"/>
  <c r="R75" i="9" s="1"/>
  <c r="AN24" i="1"/>
  <c r="AJ54" i="8"/>
  <c r="AN166" i="1"/>
  <c r="AF204" i="9" l="1"/>
  <c r="AO167" i="1"/>
  <c r="AF62" i="9"/>
  <c r="AL37" i="1"/>
  <c r="AD75" i="9" s="1"/>
  <c r="C75" i="9"/>
  <c r="AG62" i="9"/>
  <c r="AO25" i="1"/>
  <c r="AM37" i="1"/>
  <c r="AE75" i="9" s="1"/>
  <c r="AE37" i="1"/>
  <c r="X75" i="9" s="1"/>
  <c r="S57" i="8"/>
  <c r="U56" i="8"/>
  <c r="AF56" i="8"/>
  <c r="AB56" i="8"/>
  <c r="T56" i="8"/>
  <c r="C56" i="8"/>
  <c r="AH56" i="8"/>
  <c r="AI56" i="8" s="1"/>
  <c r="AK56" i="8"/>
  <c r="C38" i="1"/>
  <c r="Y38" i="1"/>
  <c r="AK38" i="1"/>
  <c r="AC76" i="9" s="1"/>
  <c r="X38" i="1"/>
  <c r="R76" i="9" s="1"/>
  <c r="AJ38" i="1"/>
  <c r="AB76" i="9" s="1"/>
  <c r="AJ55" i="8"/>
  <c r="AN25" i="1"/>
  <c r="AN167" i="1"/>
  <c r="AF205" i="9" l="1"/>
  <c r="AO168" i="1"/>
  <c r="AF63" i="9"/>
  <c r="AL38" i="1"/>
  <c r="AD76" i="9" s="1"/>
  <c r="C76" i="9"/>
  <c r="AG63" i="9"/>
  <c r="AO26" i="1"/>
  <c r="AM38" i="1"/>
  <c r="AE76" i="9" s="1"/>
  <c r="AE38" i="1"/>
  <c r="X76" i="9" s="1"/>
  <c r="AJ39" i="1"/>
  <c r="AB77" i="9" s="1"/>
  <c r="AF39" i="1"/>
  <c r="Y77" i="9" s="1"/>
  <c r="AK39" i="1"/>
  <c r="AC77" i="9" s="1"/>
  <c r="AK57" i="8"/>
  <c r="T57" i="8"/>
  <c r="S58" i="8"/>
  <c r="AH57" i="8"/>
  <c r="AI57" i="8" s="1"/>
  <c r="AB57" i="8"/>
  <c r="U57" i="8"/>
  <c r="AF57" i="8"/>
  <c r="C57" i="8"/>
  <c r="C39" i="1"/>
  <c r="X39" i="1"/>
  <c r="R77" i="9" s="1"/>
  <c r="Y39" i="1"/>
  <c r="AN26" i="1"/>
  <c r="AJ56" i="8"/>
  <c r="AN168" i="1"/>
  <c r="AF206" i="9" l="1"/>
  <c r="AO169" i="1"/>
  <c r="AF64" i="9"/>
  <c r="AL39" i="1"/>
  <c r="AD77" i="9" s="1"/>
  <c r="C77" i="9"/>
  <c r="AG64" i="9"/>
  <c r="AO27" i="1"/>
  <c r="AM39" i="1"/>
  <c r="AE77" i="9" s="1"/>
  <c r="AE39" i="1"/>
  <c r="X77" i="9" s="1"/>
  <c r="AK40" i="1"/>
  <c r="AC78" i="9" s="1"/>
  <c r="AJ40" i="1"/>
  <c r="AB78" i="9" s="1"/>
  <c r="AF40" i="1"/>
  <c r="Y78" i="9" s="1"/>
  <c r="AB58" i="8"/>
  <c r="U58" i="8"/>
  <c r="C58" i="8"/>
  <c r="T58" i="8"/>
  <c r="S59" i="8"/>
  <c r="AH58" i="8"/>
  <c r="AI58" i="8" s="1"/>
  <c r="AF58" i="8"/>
  <c r="AK58" i="8"/>
  <c r="C40" i="1"/>
  <c r="AF41" i="1"/>
  <c r="Y79" i="9" s="1"/>
  <c r="Y40" i="1"/>
  <c r="X40" i="1"/>
  <c r="R78" i="9" s="1"/>
  <c r="AN27" i="1"/>
  <c r="AJ57" i="8"/>
  <c r="AN169" i="1"/>
  <c r="AF207" i="9" l="1"/>
  <c r="AO170" i="1"/>
  <c r="AF65" i="9"/>
  <c r="AL40" i="1"/>
  <c r="AD78" i="9" s="1"/>
  <c r="C78" i="9"/>
  <c r="AG65" i="9"/>
  <c r="AO28" i="1"/>
  <c r="AM40" i="1"/>
  <c r="AE78" i="9" s="1"/>
  <c r="AE40" i="1"/>
  <c r="X78" i="9" s="1"/>
  <c r="AK59" i="8"/>
  <c r="S60" i="8"/>
  <c r="AF59" i="8"/>
  <c r="AB59" i="8"/>
  <c r="U59" i="8"/>
  <c r="T59" i="8"/>
  <c r="AH59" i="8"/>
  <c r="AI59" i="8" s="1"/>
  <c r="C59" i="8"/>
  <c r="C41" i="1"/>
  <c r="AF42" i="1"/>
  <c r="Y80" i="9" s="1"/>
  <c r="Y41" i="1"/>
  <c r="AK41" i="1"/>
  <c r="AC79" i="9" s="1"/>
  <c r="X41" i="1"/>
  <c r="R79" i="9" s="1"/>
  <c r="AJ41" i="1"/>
  <c r="AB79" i="9" s="1"/>
  <c r="AN28" i="1"/>
  <c r="AJ58" i="8"/>
  <c r="AN170" i="1"/>
  <c r="AF208" i="9" l="1"/>
  <c r="AO171" i="1"/>
  <c r="AF66" i="9"/>
  <c r="AL41" i="1"/>
  <c r="AD79" i="9" s="1"/>
  <c r="C79" i="9"/>
  <c r="AG66" i="9"/>
  <c r="AO29" i="1"/>
  <c r="AE41" i="1"/>
  <c r="X79" i="9" s="1"/>
  <c r="AM41" i="1"/>
  <c r="AE79" i="9" s="1"/>
  <c r="S61" i="8"/>
  <c r="AF60" i="8"/>
  <c r="AB60" i="8"/>
  <c r="U60" i="8"/>
  <c r="C60" i="8"/>
  <c r="T60" i="8"/>
  <c r="AH60" i="8"/>
  <c r="AI60" i="8" s="1"/>
  <c r="AK60" i="8"/>
  <c r="C42" i="1"/>
  <c r="AJ42" i="1"/>
  <c r="AB80" i="9" s="1"/>
  <c r="AF43" i="1"/>
  <c r="Y81" i="9" s="1"/>
  <c r="Y42" i="1"/>
  <c r="AK42" i="1"/>
  <c r="AC80" i="9" s="1"/>
  <c r="X42" i="1"/>
  <c r="R80" i="9" s="1"/>
  <c r="AN29" i="1"/>
  <c r="AJ59" i="8"/>
  <c r="AN171" i="1"/>
  <c r="AF209" i="9" l="1"/>
  <c r="AO172" i="1"/>
  <c r="AF67" i="9"/>
  <c r="AL42" i="1"/>
  <c r="AD80" i="9" s="1"/>
  <c r="C80" i="9"/>
  <c r="AG67" i="9"/>
  <c r="AO30" i="1"/>
  <c r="AM42" i="1"/>
  <c r="AE80" i="9" s="1"/>
  <c r="AE42" i="1"/>
  <c r="X80" i="9" s="1"/>
  <c r="AK61" i="8"/>
  <c r="T61" i="8"/>
  <c r="S62" i="8"/>
  <c r="AH61" i="8"/>
  <c r="AI61" i="8" s="1"/>
  <c r="AB61" i="8"/>
  <c r="U61" i="8"/>
  <c r="AF61" i="8"/>
  <c r="C61" i="8"/>
  <c r="C43" i="1"/>
  <c r="AF44" i="1"/>
  <c r="Y82" i="9" s="1"/>
  <c r="Y43" i="1"/>
  <c r="X43" i="1"/>
  <c r="R81" i="9" s="1"/>
  <c r="AJ43" i="1"/>
  <c r="AB81" i="9" s="1"/>
  <c r="AK43" i="1"/>
  <c r="AC81" i="9" s="1"/>
  <c r="AN30" i="1"/>
  <c r="AJ60" i="8"/>
  <c r="AN172" i="1"/>
  <c r="AF210" i="9" l="1"/>
  <c r="AO173" i="1"/>
  <c r="AF68" i="9"/>
  <c r="AL43" i="1"/>
  <c r="AD81" i="9" s="1"/>
  <c r="C81" i="9"/>
  <c r="AG68" i="9"/>
  <c r="AO31" i="1"/>
  <c r="AM43" i="1"/>
  <c r="AE81" i="9" s="1"/>
  <c r="AE43" i="1"/>
  <c r="X81" i="9" s="1"/>
  <c r="AB62" i="8"/>
  <c r="U62" i="8"/>
  <c r="C62" i="8"/>
  <c r="T62" i="8"/>
  <c r="AH62" i="8"/>
  <c r="AI62" i="8" s="1"/>
  <c r="AF62" i="8"/>
  <c r="AK62" i="8"/>
  <c r="C44" i="1"/>
  <c r="Y44" i="1"/>
  <c r="AJ44" i="1"/>
  <c r="AB82" i="9" s="1"/>
  <c r="AK44" i="1"/>
  <c r="AC82" i="9" s="1"/>
  <c r="X44" i="1"/>
  <c r="R82" i="9" s="1"/>
  <c r="AN173" i="1"/>
  <c r="AN31" i="1"/>
  <c r="AJ61" i="8"/>
  <c r="AF211" i="9" l="1"/>
  <c r="AO174" i="1"/>
  <c r="AF69" i="9"/>
  <c r="AL44" i="1"/>
  <c r="AD82" i="9" s="1"/>
  <c r="C82" i="9"/>
  <c r="AG69" i="9"/>
  <c r="AO32" i="1"/>
  <c r="AE44" i="1"/>
  <c r="X82" i="9" s="1"/>
  <c r="AM44" i="1"/>
  <c r="AE82" i="9" s="1"/>
  <c r="AF46" i="1"/>
  <c r="Y84" i="9" s="1"/>
  <c r="AF45" i="1"/>
  <c r="Y83" i="9" s="1"/>
  <c r="AK63" i="8"/>
  <c r="Y45" i="1"/>
  <c r="AK45" i="1"/>
  <c r="AC83" i="9" s="1"/>
  <c r="C45" i="1"/>
  <c r="AJ45" i="1"/>
  <c r="AB83" i="9" s="1"/>
  <c r="X45" i="1"/>
  <c r="R83" i="9" s="1"/>
  <c r="AN174" i="1"/>
  <c r="AN32" i="1"/>
  <c r="AJ62" i="8"/>
  <c r="AF212" i="9" l="1"/>
  <c r="AO175" i="1"/>
  <c r="AF70" i="9"/>
  <c r="AL45" i="1"/>
  <c r="AD83" i="9" s="1"/>
  <c r="C83" i="9"/>
  <c r="AG70" i="9"/>
  <c r="AO33" i="1"/>
  <c r="AE45" i="1"/>
  <c r="X83" i="9" s="1"/>
  <c r="AM45" i="1"/>
  <c r="AE83" i="9" s="1"/>
  <c r="AF47" i="1"/>
  <c r="Y85" i="9" s="1"/>
  <c r="X46" i="1"/>
  <c r="R84" i="9" s="1"/>
  <c r="AJ46" i="1"/>
  <c r="AB84" i="9" s="1"/>
  <c r="C46" i="1"/>
  <c r="Y46" i="1"/>
  <c r="AK46" i="1"/>
  <c r="AC84" i="9" s="1"/>
  <c r="AK64" i="8"/>
  <c r="AN175" i="1"/>
  <c r="AJ63" i="8"/>
  <c r="AN33" i="1"/>
  <c r="AF213" i="9" l="1"/>
  <c r="AO176" i="1"/>
  <c r="AF71" i="9"/>
  <c r="AL46" i="1"/>
  <c r="AD84" i="9" s="1"/>
  <c r="C84" i="9"/>
  <c r="AG71" i="9"/>
  <c r="AO34" i="1"/>
  <c r="AM46" i="1"/>
  <c r="AE84" i="9" s="1"/>
  <c r="AE46" i="1"/>
  <c r="X84" i="9" s="1"/>
  <c r="AK47" i="1"/>
  <c r="AC85" i="9" s="1"/>
  <c r="AF48" i="1"/>
  <c r="Y86" i="9" s="1"/>
  <c r="X47" i="1"/>
  <c r="R85" i="9" s="1"/>
  <c r="Y47" i="1"/>
  <c r="C47" i="1"/>
  <c r="AJ47" i="1"/>
  <c r="AB85" i="9" s="1"/>
  <c r="AK65" i="8"/>
  <c r="AK48" i="1"/>
  <c r="AC86" i="9" s="1"/>
  <c r="X48" i="1"/>
  <c r="R86" i="9" s="1"/>
  <c r="AJ64" i="8"/>
  <c r="AN34" i="1"/>
  <c r="AN176" i="1"/>
  <c r="AF214" i="9" l="1"/>
  <c r="AO177" i="1"/>
  <c r="AF72" i="9"/>
  <c r="AL47" i="1"/>
  <c r="AD85" i="9" s="1"/>
  <c r="C85" i="9"/>
  <c r="AG72" i="9"/>
  <c r="AO35" i="1"/>
  <c r="AM48" i="1"/>
  <c r="AE86" i="9" s="1"/>
  <c r="AE47" i="1"/>
  <c r="X85" i="9" s="1"/>
  <c r="AM47" i="1"/>
  <c r="AE85" i="9" s="1"/>
  <c r="Y48" i="1"/>
  <c r="AJ48" i="1"/>
  <c r="AB86" i="9" s="1"/>
  <c r="C48" i="1"/>
  <c r="Y49" i="1"/>
  <c r="AF49" i="1"/>
  <c r="Y87" i="9" s="1"/>
  <c r="AJ49" i="1"/>
  <c r="AB87" i="9" s="1"/>
  <c r="AK49" i="1"/>
  <c r="AC87" i="9" s="1"/>
  <c r="C49" i="1"/>
  <c r="X49" i="1"/>
  <c r="R87" i="9" s="1"/>
  <c r="AK66" i="8"/>
  <c r="AN177" i="1"/>
  <c r="AN35" i="1"/>
  <c r="AJ65" i="8"/>
  <c r="AF215" i="9" l="1"/>
  <c r="AO178" i="1"/>
  <c r="AF73" i="9"/>
  <c r="AL48" i="1"/>
  <c r="AD86" i="9" s="1"/>
  <c r="C86" i="9"/>
  <c r="AL49" i="1"/>
  <c r="AD87" i="9" s="1"/>
  <c r="C87" i="9"/>
  <c r="AG73" i="9"/>
  <c r="AO36" i="1"/>
  <c r="AE49" i="1"/>
  <c r="X87" i="9" s="1"/>
  <c r="AM49" i="1"/>
  <c r="AE87" i="9" s="1"/>
  <c r="AE48" i="1"/>
  <c r="X86" i="9" s="1"/>
  <c r="AF50" i="1"/>
  <c r="Y88" i="9" s="1"/>
  <c r="AJ50" i="1"/>
  <c r="AB88" i="9" s="1"/>
  <c r="X50" i="1"/>
  <c r="R88" i="9" s="1"/>
  <c r="AK50" i="1"/>
  <c r="AC88" i="9" s="1"/>
  <c r="C50" i="1"/>
  <c r="Y50" i="1"/>
  <c r="AK67" i="8"/>
  <c r="AN36" i="1"/>
  <c r="AJ66" i="8"/>
  <c r="AN178" i="1"/>
  <c r="AF216" i="9" l="1"/>
  <c r="AO179" i="1"/>
  <c r="AF74" i="9"/>
  <c r="AL50" i="1"/>
  <c r="AD88" i="9" s="1"/>
  <c r="C88" i="9"/>
  <c r="AG74" i="9"/>
  <c r="AO37" i="1"/>
  <c r="AE50" i="1"/>
  <c r="X88" i="9" s="1"/>
  <c r="AM50" i="1"/>
  <c r="AE88" i="9" s="1"/>
  <c r="AF51" i="1"/>
  <c r="Y89" i="9" s="1"/>
  <c r="AJ51" i="1"/>
  <c r="AB89" i="9" s="1"/>
  <c r="X51" i="1"/>
  <c r="R89" i="9" s="1"/>
  <c r="AK51" i="1"/>
  <c r="AC89" i="9" s="1"/>
  <c r="C51" i="1"/>
  <c r="Y51" i="1"/>
  <c r="AK68" i="8"/>
  <c r="AN37" i="1"/>
  <c r="AJ67" i="8"/>
  <c r="AN179" i="1"/>
  <c r="AF217" i="9" l="1"/>
  <c r="AO180" i="1"/>
  <c r="AF75" i="9"/>
  <c r="AL51" i="1"/>
  <c r="AD89" i="9" s="1"/>
  <c r="C89" i="9"/>
  <c r="AG75" i="9"/>
  <c r="AO38" i="1"/>
  <c r="AM51" i="1"/>
  <c r="AE89" i="9" s="1"/>
  <c r="AE51" i="1"/>
  <c r="X89" i="9" s="1"/>
  <c r="AF52" i="1"/>
  <c r="Y90" i="9" s="1"/>
  <c r="AK52" i="1"/>
  <c r="AC90" i="9" s="1"/>
  <c r="C52" i="1"/>
  <c r="Y52" i="1"/>
  <c r="AJ52" i="1"/>
  <c r="AB90" i="9" s="1"/>
  <c r="X52" i="1"/>
  <c r="R90" i="9" s="1"/>
  <c r="AK69" i="8"/>
  <c r="AN180" i="1"/>
  <c r="AN38" i="1"/>
  <c r="AJ68" i="8"/>
  <c r="AF218" i="9" l="1"/>
  <c r="AO181" i="1"/>
  <c r="AF76" i="9"/>
  <c r="AL52" i="1"/>
  <c r="AD90" i="9" s="1"/>
  <c r="C90" i="9"/>
  <c r="AG76" i="9"/>
  <c r="AO39" i="1"/>
  <c r="AE52" i="1"/>
  <c r="X90" i="9" s="1"/>
  <c r="AM52" i="1"/>
  <c r="AE90" i="9" s="1"/>
  <c r="Y53" i="1"/>
  <c r="AF53" i="1"/>
  <c r="Y91" i="9" s="1"/>
  <c r="AJ53" i="1"/>
  <c r="AB91" i="9" s="1"/>
  <c r="AK53" i="1"/>
  <c r="AC91" i="9" s="1"/>
  <c r="X53" i="1"/>
  <c r="R91" i="9" s="1"/>
  <c r="C53" i="1"/>
  <c r="AK70" i="8"/>
  <c r="AN39" i="1"/>
  <c r="AN181" i="1"/>
  <c r="AJ69" i="8"/>
  <c r="AF219" i="9" l="1"/>
  <c r="AO182" i="1"/>
  <c r="AF77" i="9"/>
  <c r="AL53" i="1"/>
  <c r="AD91" i="9" s="1"/>
  <c r="C91" i="9"/>
  <c r="AG77" i="9"/>
  <c r="AO40" i="1"/>
  <c r="AE53" i="1"/>
  <c r="X91" i="9" s="1"/>
  <c r="AM53" i="1"/>
  <c r="AE91" i="9" s="1"/>
  <c r="AF54" i="1"/>
  <c r="Y92" i="9" s="1"/>
  <c r="AJ54" i="1"/>
  <c r="AB92" i="9" s="1"/>
  <c r="AK54" i="1"/>
  <c r="AC92" i="9" s="1"/>
  <c r="X54" i="1"/>
  <c r="R92" i="9" s="1"/>
  <c r="Y54" i="1"/>
  <c r="C54" i="1"/>
  <c r="AK71" i="8"/>
  <c r="AN182" i="1"/>
  <c r="AN40" i="1"/>
  <c r="AJ70" i="8"/>
  <c r="AF220" i="9" l="1"/>
  <c r="AO183" i="1"/>
  <c r="AF78" i="9"/>
  <c r="AL54" i="1"/>
  <c r="AD92" i="9" s="1"/>
  <c r="C92" i="9"/>
  <c r="AG78" i="9"/>
  <c r="AO41" i="1"/>
  <c r="AE54" i="1"/>
  <c r="X92" i="9" s="1"/>
  <c r="AM54" i="1"/>
  <c r="AE92" i="9" s="1"/>
  <c r="AF55" i="1"/>
  <c r="Y93" i="9" s="1"/>
  <c r="AJ55" i="1"/>
  <c r="AB93" i="9" s="1"/>
  <c r="AK55" i="1"/>
  <c r="AC93" i="9" s="1"/>
  <c r="Y55" i="1"/>
  <c r="X55" i="1"/>
  <c r="R93" i="9" s="1"/>
  <c r="C55" i="1"/>
  <c r="AK72" i="8"/>
  <c r="AN183" i="1"/>
  <c r="AN41" i="1"/>
  <c r="AJ71" i="8"/>
  <c r="AF221" i="9" l="1"/>
  <c r="AO184" i="1"/>
  <c r="AF79" i="9"/>
  <c r="AL55" i="1"/>
  <c r="AD93" i="9" s="1"/>
  <c r="C93" i="9"/>
  <c r="AG79" i="9"/>
  <c r="AO42" i="1"/>
  <c r="AE55" i="1"/>
  <c r="X93" i="9" s="1"/>
  <c r="AM55" i="1"/>
  <c r="AE93" i="9" s="1"/>
  <c r="Y56" i="1"/>
  <c r="AF56" i="1"/>
  <c r="Y94" i="9" s="1"/>
  <c r="AK56" i="1"/>
  <c r="AC94" i="9" s="1"/>
  <c r="AJ56" i="1"/>
  <c r="AB94" i="9" s="1"/>
  <c r="C56" i="1"/>
  <c r="X56" i="1"/>
  <c r="R94" i="9" s="1"/>
  <c r="AK73" i="8"/>
  <c r="AN42" i="1"/>
  <c r="AJ72" i="8"/>
  <c r="AN184" i="1"/>
  <c r="AF222" i="9" l="1"/>
  <c r="AO185" i="1"/>
  <c r="AF80" i="9"/>
  <c r="AL56" i="1"/>
  <c r="AD94" i="9" s="1"/>
  <c r="C94" i="9"/>
  <c r="AG80" i="9"/>
  <c r="AO43" i="1"/>
  <c r="AM56" i="1"/>
  <c r="AE94" i="9" s="1"/>
  <c r="AE56" i="1"/>
  <c r="X94" i="9" s="1"/>
  <c r="AF57" i="1"/>
  <c r="Y95" i="9" s="1"/>
  <c r="AJ57" i="1"/>
  <c r="AB95" i="9" s="1"/>
  <c r="X57" i="1"/>
  <c r="R95" i="9" s="1"/>
  <c r="AK57" i="1"/>
  <c r="AC95" i="9" s="1"/>
  <c r="C57" i="1"/>
  <c r="Y57" i="1"/>
  <c r="AK74" i="8"/>
  <c r="AJ73" i="8"/>
  <c r="AN43" i="1"/>
  <c r="AN185" i="1"/>
  <c r="AF223" i="9" l="1"/>
  <c r="AO186" i="1"/>
  <c r="AF81" i="9"/>
  <c r="AL57" i="1"/>
  <c r="AD95" i="9" s="1"/>
  <c r="C95" i="9"/>
  <c r="AG81" i="9"/>
  <c r="AO44" i="1"/>
  <c r="AM57" i="1"/>
  <c r="AE95" i="9" s="1"/>
  <c r="AE57" i="1"/>
  <c r="X95" i="9" s="1"/>
  <c r="AF58" i="1"/>
  <c r="Y96" i="9" s="1"/>
  <c r="Y58" i="1"/>
  <c r="AJ58" i="1"/>
  <c r="AB96" i="9" s="1"/>
  <c r="X58" i="1"/>
  <c r="R96" i="9" s="1"/>
  <c r="AK58" i="1"/>
  <c r="AC96" i="9" s="1"/>
  <c r="C58" i="1"/>
  <c r="AK75" i="8"/>
  <c r="AN44" i="1"/>
  <c r="AJ74" i="8"/>
  <c r="AN186" i="1"/>
  <c r="AF224" i="9" l="1"/>
  <c r="AO187" i="1"/>
  <c r="AF82" i="9"/>
  <c r="AL58" i="1"/>
  <c r="AD96" i="9" s="1"/>
  <c r="C96" i="9"/>
  <c r="AG82" i="9"/>
  <c r="AO45" i="1"/>
  <c r="AE58" i="1"/>
  <c r="X96" i="9" s="1"/>
  <c r="AM58" i="1"/>
  <c r="AE96" i="9" s="1"/>
  <c r="Y59" i="1"/>
  <c r="AF59" i="1"/>
  <c r="Y97" i="9" s="1"/>
  <c r="AJ59" i="1"/>
  <c r="AB97" i="9" s="1"/>
  <c r="C59" i="1"/>
  <c r="AK59" i="1"/>
  <c r="AC97" i="9" s="1"/>
  <c r="X59" i="1"/>
  <c r="R97" i="9" s="1"/>
  <c r="AK76" i="8"/>
  <c r="AN187" i="1"/>
  <c r="AN45" i="1"/>
  <c r="AJ76" i="8"/>
  <c r="AJ75" i="8"/>
  <c r="AF225" i="9" l="1"/>
  <c r="AO188" i="1"/>
  <c r="AF83" i="9"/>
  <c r="AL59" i="1"/>
  <c r="AD97" i="9" s="1"/>
  <c r="C97" i="9"/>
  <c r="AG83" i="9"/>
  <c r="AO46" i="1"/>
  <c r="AE59" i="1"/>
  <c r="X97" i="9" s="1"/>
  <c r="AM59" i="1"/>
  <c r="AE97" i="9" s="1"/>
  <c r="Y60" i="1"/>
  <c r="AJ60" i="1"/>
  <c r="AB98" i="9" s="1"/>
  <c r="AK60" i="1"/>
  <c r="AC98" i="9" s="1"/>
  <c r="AF60" i="1"/>
  <c r="Y98" i="9" s="1"/>
  <c r="X60" i="1"/>
  <c r="R98" i="9" s="1"/>
  <c r="C60" i="1"/>
  <c r="AN46" i="1"/>
  <c r="AN188" i="1"/>
  <c r="AF226" i="9" l="1"/>
  <c r="AO189" i="1"/>
  <c r="AF84" i="9"/>
  <c r="AL60" i="1"/>
  <c r="AD98" i="9" s="1"/>
  <c r="C98" i="9"/>
  <c r="AG84" i="9"/>
  <c r="AO47" i="1"/>
  <c r="AM60" i="1"/>
  <c r="AE98" i="9" s="1"/>
  <c r="AE60" i="1"/>
  <c r="X98" i="9" s="1"/>
  <c r="C61" i="1"/>
  <c r="Y61" i="1"/>
  <c r="X61" i="1"/>
  <c r="R99" i="9" s="1"/>
  <c r="AJ61" i="1"/>
  <c r="AB99" i="9" s="1"/>
  <c r="AK61" i="1"/>
  <c r="AC99" i="9" s="1"/>
  <c r="AF61" i="1"/>
  <c r="Y99" i="9" s="1"/>
  <c r="AN47" i="1"/>
  <c r="AN189" i="1"/>
  <c r="AF227" i="9" l="1"/>
  <c r="AO190" i="1"/>
  <c r="AF85" i="9"/>
  <c r="AL61" i="1"/>
  <c r="AD99" i="9" s="1"/>
  <c r="C99" i="9"/>
  <c r="AG85" i="9"/>
  <c r="AO48" i="1"/>
  <c r="AM61" i="1"/>
  <c r="AE99" i="9" s="1"/>
  <c r="AE61" i="1"/>
  <c r="X99" i="9" s="1"/>
  <c r="Y62" i="1"/>
  <c r="C62" i="1"/>
  <c r="AF62" i="1"/>
  <c r="Y100" i="9" s="1"/>
  <c r="X62" i="1"/>
  <c r="R100" i="9" s="1"/>
  <c r="AK62" i="1"/>
  <c r="AC100" i="9" s="1"/>
  <c r="AJ62" i="1"/>
  <c r="AB100" i="9" s="1"/>
  <c r="AN48" i="1"/>
  <c r="AN190" i="1"/>
  <c r="AF228" i="9" l="1"/>
  <c r="AO191" i="1"/>
  <c r="AF86" i="9"/>
  <c r="AL62" i="1"/>
  <c r="AD100" i="9" s="1"/>
  <c r="C100" i="9"/>
  <c r="AG86" i="9"/>
  <c r="AO49" i="1"/>
  <c r="AE62" i="1"/>
  <c r="X100" i="9" s="1"/>
  <c r="AM62" i="1"/>
  <c r="AE100" i="9" s="1"/>
  <c r="AN191" i="1"/>
  <c r="AN49" i="1"/>
  <c r="AF229" i="9" l="1"/>
  <c r="AO192" i="1"/>
  <c r="AF87" i="9"/>
  <c r="AG87" i="9"/>
  <c r="AO50" i="1"/>
  <c r="AN192" i="1"/>
  <c r="AN50" i="1"/>
  <c r="AF230" i="9" l="1"/>
  <c r="AO193" i="1"/>
  <c r="AF88" i="9"/>
  <c r="AG88" i="9"/>
  <c r="AO51" i="1"/>
  <c r="AN51" i="1"/>
  <c r="AN193" i="1"/>
  <c r="AF231" i="9" l="1"/>
  <c r="AO194" i="1"/>
  <c r="AF89" i="9"/>
  <c r="AG89" i="9"/>
  <c r="AO52" i="1"/>
  <c r="AN52" i="1"/>
  <c r="AN194" i="1"/>
  <c r="AF232" i="9" l="1"/>
  <c r="AO195" i="1"/>
  <c r="AF90" i="9"/>
  <c r="AG90" i="9"/>
  <c r="AO53" i="1"/>
  <c r="AN53" i="1"/>
  <c r="AN195" i="1"/>
  <c r="AF233" i="9" l="1"/>
  <c r="AO196" i="1"/>
  <c r="AF91" i="9"/>
  <c r="AG91" i="9"/>
  <c r="AO54" i="1"/>
  <c r="AN54" i="1"/>
  <c r="AN196" i="1"/>
  <c r="AF234" i="9" l="1"/>
  <c r="AO197" i="1"/>
  <c r="AF92" i="9"/>
  <c r="AG92" i="9"/>
  <c r="AO55" i="1"/>
  <c r="AN55" i="1"/>
  <c r="AN197" i="1"/>
  <c r="AF235" i="9" l="1"/>
  <c r="AO198" i="1"/>
  <c r="AF93" i="9"/>
  <c r="AG93" i="9"/>
  <c r="AO56" i="1"/>
  <c r="AN56" i="1"/>
  <c r="AN198" i="1"/>
  <c r="AF236" i="9" l="1"/>
  <c r="AO199" i="1"/>
  <c r="AF94" i="9"/>
  <c r="AG94" i="9"/>
  <c r="AO57" i="1"/>
  <c r="AN57" i="1"/>
  <c r="AN199" i="1"/>
  <c r="AF237" i="9" l="1"/>
  <c r="AO200" i="1"/>
  <c r="AF95" i="9"/>
  <c r="AG95" i="9"/>
  <c r="AO58" i="1"/>
  <c r="AN58" i="1"/>
  <c r="AN200" i="1"/>
  <c r="AF238" i="9" l="1"/>
  <c r="AO201" i="1"/>
  <c r="AF96" i="9"/>
  <c r="AG96" i="9"/>
  <c r="AO59" i="1"/>
  <c r="AN59" i="1"/>
  <c r="AN201" i="1"/>
  <c r="AF239" i="9" l="1"/>
  <c r="AO202" i="1"/>
  <c r="AF97" i="9"/>
  <c r="AG97" i="9"/>
  <c r="AO60" i="1"/>
  <c r="AN202" i="1"/>
  <c r="AN60" i="1"/>
  <c r="AF240" i="9" l="1"/>
  <c r="AO203" i="1"/>
  <c r="AF98" i="9"/>
  <c r="AG98" i="9"/>
  <c r="AO61" i="1"/>
  <c r="AN203" i="1"/>
  <c r="AN61" i="1"/>
  <c r="AO204" i="1" l="1"/>
  <c r="AF99" i="9"/>
  <c r="AG99" i="9"/>
  <c r="AO62" i="1"/>
  <c r="AN62" i="1"/>
  <c r="AN204" i="1"/>
  <c r="AO205" i="1" l="1"/>
  <c r="AF100" i="9"/>
  <c r="AG100" i="9"/>
  <c r="AO63" i="1"/>
  <c r="AN63" i="1"/>
  <c r="AN205" i="1"/>
  <c r="AO206" i="1" l="1"/>
  <c r="AF101" i="9"/>
  <c r="AG101" i="9"/>
  <c r="AO64" i="1"/>
  <c r="AN64" i="1"/>
  <c r="AN206" i="1"/>
  <c r="AO207" i="1" l="1"/>
  <c r="AF102" i="9"/>
  <c r="AG102" i="9"/>
  <c r="AO65" i="1"/>
  <c r="AN65" i="1"/>
  <c r="AN207" i="1"/>
  <c r="AO208" i="1" l="1"/>
  <c r="AF103" i="9"/>
  <c r="AG103" i="9"/>
  <c r="AO66" i="1"/>
  <c r="AN66" i="1"/>
  <c r="AN208" i="1"/>
  <c r="AO209" i="1" l="1"/>
  <c r="AF104" i="9"/>
  <c r="AG104" i="9"/>
  <c r="AO67" i="1"/>
  <c r="AN67" i="1"/>
  <c r="AN209" i="1"/>
  <c r="AO210" i="1" l="1"/>
  <c r="AF105" i="9"/>
  <c r="AO68" i="1"/>
  <c r="AN68" i="1"/>
  <c r="AN210" i="1"/>
  <c r="AO211" i="1" l="1"/>
  <c r="AF106" i="9"/>
  <c r="AO69" i="1"/>
  <c r="AN211" i="1"/>
  <c r="AO212" i="1" l="1"/>
  <c r="AF107" i="9"/>
  <c r="AO70" i="1"/>
  <c r="AN212" i="1"/>
  <c r="AO213" i="1" l="1"/>
  <c r="AF108" i="9"/>
  <c r="AO71" i="1"/>
  <c r="AN213" i="1"/>
  <c r="AO214" i="1" l="1"/>
  <c r="AF109" i="9"/>
  <c r="AO72" i="1"/>
  <c r="AN214" i="1"/>
  <c r="AO215" i="1" l="1"/>
  <c r="AF110" i="9"/>
  <c r="AO73" i="1"/>
  <c r="AN215" i="1"/>
  <c r="AO216" i="1" l="1"/>
  <c r="AF111" i="9"/>
  <c r="AO74" i="1"/>
  <c r="AN216" i="1"/>
  <c r="AO217" i="1" l="1"/>
  <c r="AF112" i="9"/>
  <c r="AO75" i="1"/>
  <c r="AN217" i="1"/>
  <c r="AO218" i="1" l="1"/>
  <c r="AF113" i="9"/>
  <c r="AO76" i="1"/>
  <c r="AN218" i="1"/>
  <c r="AO219" i="1" l="1"/>
  <c r="AF114" i="9"/>
  <c r="AO77" i="1"/>
  <c r="AN219" i="1"/>
  <c r="AO220" i="1" l="1"/>
  <c r="AF115" i="9"/>
  <c r="AO78" i="1"/>
  <c r="AN220" i="1"/>
  <c r="AO221" i="1" l="1"/>
  <c r="AF116" i="9"/>
  <c r="AO79" i="1"/>
  <c r="AN221" i="1"/>
  <c r="AO222" i="1" l="1"/>
  <c r="AF117" i="9"/>
  <c r="AO80" i="1"/>
  <c r="AN222" i="1"/>
  <c r="AO223" i="1" l="1"/>
  <c r="AF118" i="9"/>
  <c r="AO81" i="1"/>
  <c r="AN223" i="1"/>
  <c r="AO224" i="1" l="1"/>
  <c r="AF119" i="9"/>
  <c r="AO82" i="1"/>
  <c r="AN224" i="1"/>
  <c r="AO225" i="1" l="1"/>
  <c r="AF120" i="9"/>
  <c r="AO83" i="1"/>
  <c r="AN225" i="1"/>
  <c r="AO226" i="1" l="1"/>
  <c r="AF121" i="9"/>
  <c r="AO84" i="1"/>
  <c r="AN226" i="1"/>
  <c r="AO227" i="1" l="1"/>
  <c r="AF122" i="9"/>
  <c r="AO85" i="1"/>
  <c r="AN227" i="1"/>
  <c r="AO228" i="1" l="1"/>
  <c r="AF123" i="9"/>
  <c r="AO86" i="1"/>
  <c r="AN228" i="1"/>
  <c r="AO229" i="1" l="1"/>
  <c r="AF124" i="9"/>
  <c r="AO87" i="1"/>
  <c r="AN229" i="1"/>
  <c r="AO230" i="1" l="1"/>
  <c r="AF125" i="9"/>
  <c r="AO88" i="1"/>
  <c r="AN230" i="1"/>
  <c r="AO231" i="1" l="1"/>
  <c r="AF126" i="9"/>
  <c r="AO89" i="1"/>
  <c r="AN231" i="1"/>
  <c r="AO232" i="1" l="1"/>
  <c r="AF127" i="9"/>
  <c r="AO90" i="1"/>
  <c r="AN232" i="1"/>
  <c r="AO233" i="1" l="1"/>
  <c r="AF128" i="9"/>
  <c r="AO91" i="1"/>
  <c r="AN233" i="1"/>
  <c r="AO234" i="1" l="1"/>
  <c r="AF129" i="9"/>
  <c r="AO92" i="1"/>
  <c r="AN234" i="1"/>
  <c r="AO235" i="1" l="1"/>
  <c r="AF130" i="9"/>
  <c r="AO93" i="1"/>
  <c r="AN235" i="1"/>
  <c r="AO236" i="1" l="1"/>
  <c r="AF131" i="9"/>
  <c r="AO94" i="1"/>
  <c r="AN236" i="1"/>
  <c r="AO237" i="1" l="1"/>
  <c r="AF132" i="9"/>
  <c r="AO95" i="1"/>
  <c r="AN237" i="1"/>
  <c r="AO238" i="1" l="1"/>
  <c r="AF133" i="9"/>
  <c r="AO96" i="1"/>
  <c r="AN238" i="1"/>
  <c r="AO239" i="1" l="1"/>
  <c r="AF134" i="9"/>
  <c r="AO97" i="1"/>
  <c r="AN239" i="1"/>
  <c r="AO240" i="1" l="1"/>
  <c r="AF135" i="9"/>
  <c r="AO98" i="1"/>
  <c r="AN240" i="1"/>
  <c r="AO241" i="1" l="1"/>
  <c r="AF136" i="9"/>
  <c r="AO99" i="1"/>
  <c r="AN241" i="1"/>
  <c r="AO242" i="1" l="1"/>
  <c r="AF137" i="9"/>
  <c r="AO100" i="1"/>
  <c r="AN242" i="1"/>
  <c r="AO243" i="1" l="1"/>
  <c r="AF138" i="9"/>
  <c r="AO101" i="1"/>
  <c r="AN243" i="1"/>
  <c r="AO244" i="1" l="1"/>
  <c r="AF139" i="9"/>
  <c r="AO102" i="1"/>
  <c r="AN244" i="1"/>
  <c r="AO245" i="1" l="1"/>
  <c r="AF140" i="9"/>
  <c r="AO103" i="1"/>
  <c r="AN245" i="1"/>
  <c r="AO246" i="1" l="1"/>
  <c r="AF141" i="9"/>
  <c r="AO104" i="1"/>
  <c r="AN246" i="1"/>
  <c r="AO247" i="1" l="1"/>
  <c r="AF142" i="9"/>
  <c r="AO105" i="1"/>
  <c r="AN247" i="1"/>
  <c r="AO248" i="1" l="1"/>
  <c r="AF143" i="9"/>
  <c r="AO106" i="1"/>
  <c r="AN248" i="1"/>
  <c r="AO249" i="1" l="1"/>
  <c r="AF144" i="9"/>
  <c r="AO107" i="1"/>
  <c r="AN249" i="1"/>
  <c r="AO250" i="1" l="1"/>
  <c r="AF145" i="9"/>
  <c r="AO108" i="1"/>
  <c r="AN250" i="1"/>
  <c r="AF146" i="9" l="1"/>
  <c r="AO109" i="1"/>
  <c r="AF147" i="9" l="1"/>
  <c r="AO110" i="1"/>
  <c r="AF148" i="9" l="1"/>
  <c r="AO111" i="1"/>
  <c r="AF149" i="9" l="1"/>
  <c r="AO112" i="1"/>
  <c r="AF150" i="9" l="1"/>
  <c r="AO113" i="1"/>
  <c r="AF151" i="9" l="1"/>
  <c r="AO114" i="1"/>
  <c r="AF152" i="9" l="1"/>
  <c r="AO115" i="1"/>
  <c r="AF153" i="9" l="1"/>
  <c r="AO116" i="1"/>
  <c r="AF154" i="9" l="1"/>
  <c r="AO117" i="1"/>
  <c r="AF155" i="9" l="1"/>
  <c r="AO118" i="1"/>
  <c r="AF156" i="9" l="1"/>
  <c r="AO119" i="1"/>
  <c r="AF157" i="9" l="1"/>
  <c r="AO120" i="1"/>
  <c r="AF158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001C5-451F-4ADE-82C6-407AD6794795}" keepAlive="1" name="Query - 6516301c-bad7-495a-a0af-549ea981d6f0" description="Connection to the '6516301c-bad7-495a-a0af-549ea981d6f0' query in the workbook." type="5" refreshedVersion="6" background="1" saveData="1">
    <dbPr connection="Provider=Microsoft.Mashup.OleDb.1;Data Source=$Workbook$;Location=6516301c-bad7-495a-a0af-549ea981d6f0;Extended Properties=&quot;&quot;" command="SELECT * FROM [6516301c-bad7-495a-a0af-549ea981d6f0]"/>
  </connection>
  <connection id="2" xr16:uid="{3EC2FF86-E863-4EC5-A886-40DA8A1121B6}" keepAlive="1" name="Query - 72ba62c1-a285-4e0e-b9eb-44211291c300" description="Connection to the '72ba62c1-a285-4e0e-b9eb-44211291c300' query in the workbook." type="5" refreshedVersion="6" background="1" saveData="1">
    <dbPr connection="Provider=Microsoft.Mashup.OleDb.1;Data Source=$Workbook$;Location=72ba62c1-a285-4e0e-b9eb-44211291c300;Extended Properties=&quot;&quot;" command="SELECT * FROM [72ba62c1-a285-4e0e-b9eb-44211291c300]"/>
  </connection>
</connections>
</file>

<file path=xl/sharedStrings.xml><?xml version="1.0" encoding="utf-8"?>
<sst xmlns="http://schemas.openxmlformats.org/spreadsheetml/2006/main" count="13719" uniqueCount="290">
  <si>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</si>
  <si>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</si>
  <si>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</si>
  <si>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</si>
  <si>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</si>
  <si>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</si>
  <si>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</si>
  <si>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</si>
  <si>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</si>
  <si>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</si>
  <si>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</si>
  <si>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</si>
  <si>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</si>
  <si>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</si>
  <si>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</si>
  <si>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</si>
  <si>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</si>
  <si>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</si>
  <si>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</si>
  <si>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</si>
  <si>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</si>
  <si>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</si>
  <si>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</si>
  <si>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</si>
  <si>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</si>
  <si>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</si>
  <si>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</si>
  <si>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</si>
  <si>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</si>
  <si>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</si>
  <si>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</si>
  <si>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</si>
  <si>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</si>
  <si>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</si>
  <si>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</si>
  <si>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</si>
  <si>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</si>
  <si>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</si>
  <si>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</si>
  <si>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</si>
  <si>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</si>
  <si>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</si>
  <si>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</si>
  <si>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</si>
  <si>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</si>
  <si>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BROJ_TESTIRANIH_LICA_ZA_DATI_DATUM</t>
  </si>
  <si>
    <t>BROJ_PREMINULIH_LICA_ZA_DATI_DATUM</t>
  </si>
  <si>
    <t>PROSEK_GODINA_LICA_PREMINULIH_ZA_DATI_DATUM</t>
  </si>
  <si>
    <t>PROCENAT_LICA_NA_RESPIRATORU_U_ODNOSU_NA_UKUPAN_BROJ_HOSPITALIZOVANIH</t>
  </si>
  <si>
    <t>DAN</t>
  </si>
  <si>
    <t>MESEC</t>
  </si>
  <si>
    <t>GODINA</t>
  </si>
  <si>
    <t>OPŠTINA</t>
  </si>
  <si>
    <t>POL</t>
  </si>
  <si>
    <t>STAROST</t>
  </si>
  <si>
    <t>ADA</t>
  </si>
  <si>
    <t>ŽENSKI</t>
  </si>
  <si>
    <t>ALEKSANDROVAC</t>
  </si>
  <si>
    <t>ALEKSINAC</t>
  </si>
  <si>
    <t>MUŠKI</t>
  </si>
  <si>
    <t>ALIBUNAR</t>
  </si>
  <si>
    <t>ARILJE</t>
  </si>
  <si>
    <t>BABUŠNICA</t>
  </si>
  <si>
    <t>BAČKA PALANKA</t>
  </si>
  <si>
    <t>BAČKA TOPOLA</t>
  </si>
  <si>
    <t>BAJINA BAŠTA</t>
  </si>
  <si>
    <t>BARAJEVO</t>
  </si>
  <si>
    <t>BEOGRAD</t>
  </si>
  <si>
    <t>BLACE</t>
  </si>
  <si>
    <t>BOLJEVAC</t>
  </si>
  <si>
    <t>BOR</t>
  </si>
  <si>
    <t>BOSILEGRAD</t>
  </si>
  <si>
    <t>BRUS</t>
  </si>
  <si>
    <t>ČAČAK</t>
  </si>
  <si>
    <t>ĆIĆEVAC</t>
  </si>
  <si>
    <t>ČUKARICA</t>
  </si>
  <si>
    <t>ĆUPRIJA</t>
  </si>
  <si>
    <t>DOLJEVAC</t>
  </si>
  <si>
    <t>GADŽIN HAN</t>
  </si>
  <si>
    <t>GORNJI MILANOVAC</t>
  </si>
  <si>
    <t>GROCKA</t>
  </si>
  <si>
    <t>JAGODINA</t>
  </si>
  <si>
    <t>KLADOVO</t>
  </si>
  <si>
    <t>KNJAŽEVAC</t>
  </si>
  <si>
    <t>KOCELJEVA</t>
  </si>
  <si>
    <t>KOSOVSKA MITROVICA</t>
  </si>
  <si>
    <t>KOVAČICA</t>
  </si>
  <si>
    <t>KOVIN</t>
  </si>
  <si>
    <t>KRAGUJEVAC</t>
  </si>
  <si>
    <t>KRUŠEVAC</t>
  </si>
  <si>
    <t>KULA</t>
  </si>
  <si>
    <t>KURŠUMLIJA</t>
  </si>
  <si>
    <t>LAZAREVAC</t>
  </si>
  <si>
    <t>LEBANE</t>
  </si>
  <si>
    <t>LEPOSAVIĆ</t>
  </si>
  <si>
    <t>LESKOVAC</t>
  </si>
  <si>
    <t>LIPLJAN</t>
  </si>
  <si>
    <t>LJIG</t>
  </si>
  <si>
    <t>LOZNICA</t>
  </si>
  <si>
    <t>LUČANI</t>
  </si>
  <si>
    <t>MAJDANPEK</t>
  </si>
  <si>
    <t>MALI ZVORNIK</t>
  </si>
  <si>
    <t>MEROŠINA</t>
  </si>
  <si>
    <t>MLADENOVAC</t>
  </si>
  <si>
    <t>NIŠ</t>
  </si>
  <si>
    <t>NOVI BEOGRAD</t>
  </si>
  <si>
    <t>NEPOZNATO</t>
  </si>
  <si>
    <t>NOVI PAZAR</t>
  </si>
  <si>
    <t>NOVI SAD</t>
  </si>
  <si>
    <t>OBRENOVAC</t>
  </si>
  <si>
    <t>PALILULA</t>
  </si>
  <si>
    <t>PANČEVO</t>
  </si>
  <si>
    <t>PARAĆIN</t>
  </si>
  <si>
    <t>PIROT</t>
  </si>
  <si>
    <t>POŽEGA</t>
  </si>
  <si>
    <t>PROKUPLJE</t>
  </si>
  <si>
    <t>RAKOVICA</t>
  </si>
  <si>
    <t>RAŠKA</t>
  </si>
  <si>
    <t>RAŽANJ</t>
  </si>
  <si>
    <t>RUMA</t>
  </si>
  <si>
    <t>ŠABAC</t>
  </si>
  <si>
    <t>SAVSKI VENAC</t>
  </si>
  <si>
    <t>ŠID</t>
  </si>
  <si>
    <t>SJENICA</t>
  </si>
  <si>
    <t>SMEDEREVO</t>
  </si>
  <si>
    <t>SMEDEREVSKA PALANKA</t>
  </si>
  <si>
    <t>SOMBOR</t>
  </si>
  <si>
    <t>SOPOT</t>
  </si>
  <si>
    <t>SRBOBRAN</t>
  </si>
  <si>
    <t>STARI GRAD</t>
  </si>
  <si>
    <t>ŠTRPCE</t>
  </si>
  <si>
    <t>SURČIN</t>
  </si>
  <si>
    <t>SURDULICA</t>
  </si>
  <si>
    <t>SVRLJIG</t>
  </si>
  <si>
    <t>TEMERIN</t>
  </si>
  <si>
    <t>TRSTENIK</t>
  </si>
  <si>
    <t>VALJEVO</t>
  </si>
  <si>
    <t>VELIKA PLANA</t>
  </si>
  <si>
    <t>VELIKO GRADIŠTE</t>
  </si>
  <si>
    <t>VLASOTINCE</t>
  </si>
  <si>
    <t>VOŽDOVAC</t>
  </si>
  <si>
    <t>VRAČAR</t>
  </si>
  <si>
    <t>VRBAS</t>
  </si>
  <si>
    <t>VRNJAČKA BANJA</t>
  </si>
  <si>
    <t>ZAJEČAR</t>
  </si>
  <si>
    <t>ZEMUN</t>
  </si>
  <si>
    <t>ŽITIŠTE</t>
  </si>
  <si>
    <t>ŽITORAĐA</t>
  </si>
  <si>
    <t>ZUBIN POTOK</t>
  </si>
  <si>
    <t>ZVEČAN</t>
  </si>
  <si>
    <t>ZVEZDARA</t>
  </si>
  <si>
    <t>ARANĐELOVAC</t>
  </si>
  <si>
    <t>BATOČINA</t>
  </si>
  <si>
    <t>BELA CRKVA</t>
  </si>
  <si>
    <t>BELA PALANKA</t>
  </si>
  <si>
    <t>BEOČIN</t>
  </si>
  <si>
    <t>BOJNIK</t>
  </si>
  <si>
    <t>INĐIJA</t>
  </si>
  <si>
    <t>KIKINDA</t>
  </si>
  <si>
    <t>KOSOVO POLJE</t>
  </si>
  <si>
    <t>KOSOVSKA KAMENICA</t>
  </si>
  <si>
    <t>KRALJEVO</t>
  </si>
  <si>
    <t>KRUPANJ</t>
  </si>
  <si>
    <t>LAJKOVAC</t>
  </si>
  <si>
    <t>NIŠKA BANJA</t>
  </si>
  <si>
    <t>NOVA VAROŠ</t>
  </si>
  <si>
    <t>POŽAREVAC</t>
  </si>
  <si>
    <t>PRIBOJ</t>
  </si>
  <si>
    <t>RAČA</t>
  </si>
  <si>
    <t>REKOVAC</t>
  </si>
  <si>
    <t>STARA PAZOVA</t>
  </si>
  <si>
    <t>SUBOTICA</t>
  </si>
  <si>
    <t>SVILAJNAC</t>
  </si>
  <si>
    <t>TOPOLA</t>
  </si>
  <si>
    <t>UB</t>
  </si>
  <si>
    <t>UŽICE</t>
  </si>
  <si>
    <t>VARVARIN</t>
  </si>
  <si>
    <t>VRANJE</t>
  </si>
  <si>
    <t>VRŠAC</t>
  </si>
  <si>
    <t>DESPOTOVAC</t>
  </si>
  <si>
    <t>MIONICA</t>
  </si>
  <si>
    <t>NEGOTIN</t>
  </si>
  <si>
    <t>SREMSKA MITROVICA</t>
  </si>
  <si>
    <t>TRGOVIŠTE</t>
  </si>
  <si>
    <t>VLADIČIN HAN</t>
  </si>
  <si>
    <t>ŽAGUBICA</t>
  </si>
  <si>
    <t/>
  </si>
  <si>
    <t>DIMITROVGRAD</t>
  </si>
  <si>
    <t>GLOGOVAC</t>
  </si>
  <si>
    <t>MEDVEĐA</t>
  </si>
  <si>
    <t>OPOVO</t>
  </si>
  <si>
    <t>PEĆINCI</t>
  </si>
  <si>
    <t>PETROVAC NA MLAVI</t>
  </si>
  <si>
    <t>PRIŠTINA</t>
  </si>
  <si>
    <t>SOKOBANJA</t>
  </si>
  <si>
    <t>BAČ</t>
  </si>
  <si>
    <t>BOGATIĆ</t>
  </si>
  <si>
    <t>ISTOK</t>
  </si>
  <si>
    <t>IVANJICA</t>
  </si>
  <si>
    <t>ODŽACI</t>
  </si>
  <si>
    <t>PEĆ</t>
  </si>
  <si>
    <t>ŽABALJ</t>
  </si>
  <si>
    <t>BEČEJ</t>
  </si>
  <si>
    <t>KLINA</t>
  </si>
  <si>
    <t>PRIZREN</t>
  </si>
  <si>
    <t>ŽABARI</t>
  </si>
  <si>
    <t>BUJANOVAC</t>
  </si>
  <si>
    <t>OSEČINA</t>
  </si>
  <si>
    <t>PLANDIŠTE</t>
  </si>
  <si>
    <t>SENTA</t>
  </si>
  <si>
    <t>TITEL</t>
  </si>
  <si>
    <t>VLADIMIRCI</t>
  </si>
  <si>
    <t>APATIN</t>
  </si>
  <si>
    <t>IRIG</t>
  </si>
  <si>
    <t>LjIG</t>
  </si>
  <si>
    <t>NIŠKA BANjA</t>
  </si>
  <si>
    <t>PROKUPLjE</t>
  </si>
  <si>
    <t>SREMSKI KARLOVCI</t>
  </si>
  <si>
    <t>VALjEVO</t>
  </si>
  <si>
    <t>VRANjE</t>
  </si>
  <si>
    <t>UKUPAN_BROJ_POZITIVNIH_LICA_OD_POČETKA_PANDEMIJE</t>
  </si>
  <si>
    <t>UKUPAN_BROJ_TESTIRANIH_LICA_OD_POČETKA_PANDEMIJE</t>
  </si>
  <si>
    <t>BROJ_PREMINULIH_MUŠKARACA_ZA_DATI_DATUM</t>
  </si>
  <si>
    <t>BROJ_PREMINULIH_ŽENA_ZA_DATI_DATUM</t>
  </si>
  <si>
    <t>UKUPAN_BROJ_PREMINULIH_LICA_OD_POČETKA_PANDEMIJE</t>
  </si>
  <si>
    <t>PROCENAT_ZARAŽENIH_LICA_ U_ODNOSU_NA_BROJ_TESTIRANIH_LICA_ZA_DATI DATUM</t>
  </si>
  <si>
    <t>PROCENAT_ZARAŽENIH_LICA_OD_POČETKA_PANDEMIJE_U_ODNOSU_NA_UKUPAN_BROJ_TESTIRANIH_LICA</t>
  </si>
  <si>
    <t>PROCENAT_HOSPITALIZOVANIH_LICA_U ODNOSU_NA_UKUPAN_BROJ_ZARAŽENIH_ZA_DATI_DATUM</t>
  </si>
  <si>
    <t>UKUPAN_BROJ_IZLEČENIH_LICA_OD_POČETKA_PANDEMIJE</t>
  </si>
  <si>
    <t>PROCENAT_IZLEČENIH_LICA_U_ODNOSU_NA_UKUPAN_BROJ_ZARAŽENIH_OD_POČETKA_PANDEMIJE</t>
  </si>
  <si>
    <t>BOLjEVAC</t>
  </si>
  <si>
    <t>KRALjEVO</t>
  </si>
  <si>
    <t>ŽABALj</t>
  </si>
  <si>
    <t>GADžIN HAN</t>
  </si>
  <si>
    <t>KNjAŽEVAC</t>
  </si>
  <si>
    <t>SOKOBANjA</t>
  </si>
  <si>
    <t>SVRLjIG</t>
  </si>
  <si>
    <t>ARILjE</t>
  </si>
  <si>
    <t>DOLjEVAC</t>
  </si>
  <si>
    <t>KOSOVO POLjE</t>
  </si>
  <si>
    <t>ŠTIMLjE</t>
  </si>
  <si>
    <t>VRNjAČKA BANjA</t>
  </si>
  <si>
    <t>TUTIN</t>
  </si>
  <si>
    <t>ZRENjANIN</t>
  </si>
  <si>
    <t>ČAJETINA</t>
  </si>
  <si>
    <t>GORNjI MILANOVAC</t>
  </si>
  <si>
    <t>NOVA CRNjA</t>
  </si>
  <si>
    <t>RAŽANj</t>
  </si>
  <si>
    <t>PODUJEVO</t>
  </si>
  <si>
    <t>PRIJEPOLjE</t>
  </si>
  <si>
    <t>BAČKI PETROVAC</t>
  </si>
  <si>
    <t>KNIĆ</t>
  </si>
  <si>
    <t>MALO CRNIĆE</t>
  </si>
  <si>
    <t>Muški</t>
  </si>
  <si>
    <t>Ženski</t>
  </si>
  <si>
    <t>LAPOVO</t>
  </si>
  <si>
    <t>IVANjICA</t>
  </si>
  <si>
    <t>NOVI KNEŽEVAC</t>
  </si>
  <si>
    <t>SEČANj</t>
  </si>
  <si>
    <t>control reference</t>
  </si>
  <si>
    <t>NOVI BEČEJ</t>
  </si>
  <si>
    <t>Daily Hospitalized Change</t>
  </si>
  <si>
    <t>PREŠEVO</t>
  </si>
  <si>
    <t>ODžACI</t>
  </si>
  <si>
    <t>Recovered - daily change</t>
  </si>
  <si>
    <t>Total cases</t>
  </si>
  <si>
    <t>Recovered</t>
  </si>
  <si>
    <t>T-Days criteria (enter number of days, approx as time of incubation):</t>
  </si>
  <si>
    <t>Actual Cases</t>
  </si>
  <si>
    <t>Total tested</t>
  </si>
  <si>
    <t>New daily tested</t>
  </si>
  <si>
    <t>Click to show</t>
  </si>
  <si>
    <t>Doubling Time (days)</t>
  </si>
  <si>
    <t>Daily Positive/Tested Ratio (%)</t>
  </si>
  <si>
    <t>Average 10 Days Positive/Tested Ratio (%)</t>
  </si>
  <si>
    <t>Recovery Rate  T-10 Days (%)</t>
  </si>
  <si>
    <t>Lethality rate T-10 (%)</t>
  </si>
  <si>
    <t>Current Lethality Rate (%)</t>
  </si>
  <si>
    <t>Total Death</t>
  </si>
  <si>
    <t>Daily Death</t>
  </si>
  <si>
    <t>Mechanical Ventilation</t>
  </si>
  <si>
    <t>Percent of Critical  (%)</t>
  </si>
  <si>
    <t>Cumulative Critical Cases</t>
  </si>
  <si>
    <t>Critical Cases Ratio (%)</t>
  </si>
  <si>
    <t>Easy Cases Ratio (%)</t>
  </si>
  <si>
    <t>Growth rate (%)</t>
  </si>
  <si>
    <t>Average Growth Rate for Last 10 days (%)</t>
  </si>
  <si>
    <t>Daily increase of infections as percentage of total number of infection (%)</t>
  </si>
  <si>
    <t>Hospitalized Rate (%)</t>
  </si>
  <si>
    <t>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</si>
</sst>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sz val="11"/>
      <color rgb="FF00B050"/>
      <name val="Calibri"/>
      <family val="2"/>
    </font>
    <font>
      <sz val="10"/>
      <color rgb="FF00B050"/>
      <name val="Calibri"/>
      <family val="2"/>
    </font>
    <font>
      <i/>
      <sz val="11"/>
      <color rgb="FF00B050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textRotation="90" wrapText="1"/>
    </xf>
    <xf numFmtId="0" fontId="0" fillId="3" borderId="0" xfId="0" applyFill="1"/>
    <xf numFmtId="0" fontId="3" fillId="2" borderId="0" xfId="0" applyFont="1" applyFill="1"/>
    <xf numFmtId="0" fontId="4" fillId="2" borderId="0" xfId="0" applyFont="1" applyFill="1"/>
    <xf numFmtId="0" fontId="0" fillId="2" borderId="1" xfId="0" applyFill="1" applyBorder="1"/>
    <xf numFmtId="1" fontId="0" fillId="0" borderId="1" xfId="0" applyNumberFormat="1" applyBorder="1"/>
    <xf numFmtId="0" fontId="6" fillId="0" borderId="0" xfId="0" applyFont="1"/>
    <xf numFmtId="0" fontId="6" fillId="4" borderId="0" xfId="0" applyFont="1" applyFill="1"/>
    <xf numFmtId="0" fontId="7" fillId="0" borderId="0" xfId="0" applyFont="1"/>
    <xf numFmtId="0" fontId="0" fillId="0" borderId="0" xfId="0" applyAlignment="1">
      <alignment textRotation="90" wrapText="1"/>
    </xf>
    <xf numFmtId="14" fontId="0" fillId="0" borderId="0" xfId="0" applyNumberFormat="1"/>
    <xf numFmtId="0" fontId="0" fillId="0" borderId="2" xfId="0" applyBorder="1"/>
    <xf numFmtId="2" fontId="0" fillId="0" borderId="0" xfId="0" applyNumberFormat="1"/>
    <xf numFmtId="2" fontId="0" fillId="0" borderId="0" xfId="0" applyNumberFormat="1" applyAlignment="1">
      <alignment textRotation="90" wrapText="1"/>
    </xf>
    <xf numFmtId="0" fontId="8" fillId="0" borderId="0" xfId="0" applyFont="1"/>
    <xf numFmtId="164" fontId="8" fillId="0" borderId="0" xfId="0" applyNumberFormat="1" applyFont="1"/>
    <xf numFmtId="10" fontId="9" fillId="0" borderId="0" xfId="0" applyNumberFormat="1" applyFont="1"/>
    <xf numFmtId="10" fontId="10" fillId="0" borderId="0" xfId="0" applyNumberFormat="1" applyFont="1" applyAlignment="1">
      <alignment textRotation="90" wrapText="1"/>
    </xf>
    <xf numFmtId="10" fontId="9" fillId="0" borderId="0" xfId="0" applyNumberFormat="1" applyFont="1" applyAlignment="1">
      <alignment textRotation="90" wrapText="1"/>
    </xf>
    <xf numFmtId="10" fontId="3" fillId="0" borderId="0" xfId="0" applyNumberFormat="1" applyFont="1"/>
    <xf numFmtId="10" fontId="3" fillId="0" borderId="0" xfId="0" applyNumberFormat="1" applyFont="1" applyAlignment="1">
      <alignment textRotation="90" wrapText="1"/>
    </xf>
    <xf numFmtId="10" fontId="11" fillId="0" borderId="0" xfId="0" applyNumberFormat="1" applyFont="1"/>
    <xf numFmtId="10" fontId="11" fillId="0" borderId="0" xfId="0" applyNumberFormat="1" applyFont="1" applyAlignment="1">
      <alignment textRotation="90" wrapText="1"/>
    </xf>
    <xf numFmtId="0" fontId="3" fillId="5" borderId="0" xfId="0" applyFont="1" applyFill="1"/>
    <xf numFmtId="0" fontId="0" fillId="5" borderId="0" xfId="0" applyFill="1"/>
    <xf numFmtId="2" fontId="12" fillId="0" borderId="0" xfId="0" applyNumberFormat="1" applyFont="1"/>
    <xf numFmtId="1" fontId="0" fillId="0" borderId="0" xfId="0" applyNumberFormat="1" applyAlignment="1">
      <alignment textRotation="90" wrapText="1"/>
    </xf>
    <xf numFmtId="1" fontId="12" fillId="0" borderId="0" xfId="0" applyNumberFormat="1" applyFont="1"/>
    <xf numFmtId="14" fontId="0" fillId="0" borderId="0" xfId="0" applyNumberFormat="1" applyAlignment="1">
      <alignment textRotation="90" wrapText="1"/>
    </xf>
    <xf numFmtId="10" fontId="8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textRotation="90" wrapText="1"/>
    </xf>
    <xf numFmtId="165" fontId="12" fillId="0" borderId="0" xfId="0" applyNumberFormat="1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Growth rate (%)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strRef>
              <c:f>Data!$A$10:$A$100</c:f>
              <c:strCache>
                <c:ptCount val="58"/>
                <c:pt idx="0">
                  <c:v>3/13/2020</c:v>
                </c:pt>
                <c:pt idx="1">
                  <c:v>3/14/2020</c:v>
                </c:pt>
                <c:pt idx="2">
                  <c:v>3/15/2020</c:v>
                </c:pt>
                <c:pt idx="3">
                  <c:v>3/16/2020</c:v>
                </c:pt>
                <c:pt idx="4">
                  <c:v>3/17/2020</c:v>
                </c:pt>
                <c:pt idx="5">
                  <c:v>3/18/2020</c:v>
                </c:pt>
                <c:pt idx="6">
                  <c:v>3/19/2020</c:v>
                </c:pt>
                <c:pt idx="7">
                  <c:v>3/20/2020</c:v>
                </c:pt>
                <c:pt idx="8">
                  <c:v>3/21/2020</c:v>
                </c:pt>
                <c:pt idx="9">
                  <c:v>3/22/2020</c:v>
                </c:pt>
                <c:pt idx="10">
                  <c:v>3/23/2020</c:v>
                </c:pt>
                <c:pt idx="11">
                  <c:v>3/24/2020</c:v>
                </c:pt>
                <c:pt idx="12">
                  <c:v>3/25/2020</c:v>
                </c:pt>
                <c:pt idx="13">
                  <c:v>3/26/2020</c:v>
                </c:pt>
                <c:pt idx="14">
                  <c:v>3/27/2020</c:v>
                </c:pt>
                <c:pt idx="15">
                  <c:v>3/28/2020</c:v>
                </c:pt>
                <c:pt idx="16">
                  <c:v>3/29/2020</c:v>
                </c:pt>
                <c:pt idx="17">
                  <c:v>3/30/2020</c:v>
                </c:pt>
                <c:pt idx="18">
                  <c:v>3/31/2020</c:v>
                </c:pt>
                <c:pt idx="19">
                  <c:v>4/1/2020</c:v>
                </c:pt>
                <c:pt idx="20">
                  <c:v>4/2/2020</c:v>
                </c:pt>
                <c:pt idx="21">
                  <c:v>4/3/2020</c:v>
                </c:pt>
                <c:pt idx="22">
                  <c:v>4/4/2020</c:v>
                </c:pt>
                <c:pt idx="23">
                  <c:v>4/5/2020</c:v>
                </c:pt>
                <c:pt idx="24">
                  <c:v>4/6/2020</c:v>
                </c:pt>
                <c:pt idx="25">
                  <c:v>4/7/2020</c:v>
                </c:pt>
                <c:pt idx="26">
                  <c:v>4/8/2020</c:v>
                </c:pt>
                <c:pt idx="27">
                  <c:v>4/9/2020</c:v>
                </c:pt>
                <c:pt idx="28">
                  <c:v>4/10/2020</c:v>
                </c:pt>
                <c:pt idx="29">
                  <c:v>4/11/2020</c:v>
                </c:pt>
                <c:pt idx="30">
                  <c:v>4/12/2020</c:v>
                </c:pt>
                <c:pt idx="31">
                  <c:v>4/13/2020</c:v>
                </c:pt>
                <c:pt idx="32">
                  <c:v>4/14/2020</c:v>
                </c:pt>
                <c:pt idx="33">
                  <c:v>4/15/2020</c:v>
                </c:pt>
                <c:pt idx="34">
                  <c:v>4/16/2020</c:v>
                </c:pt>
                <c:pt idx="35">
                  <c:v>4/17/2020</c:v>
                </c:pt>
                <c:pt idx="36">
                  <c:v>4/18/2020</c:v>
                </c:pt>
                <c:pt idx="37">
                  <c:v>4/19/2020</c:v>
                </c:pt>
                <c:pt idx="38">
                  <c:v>4/20/2020</c:v>
                </c:pt>
                <c:pt idx="39">
                  <c:v>4/21/2020</c:v>
                </c:pt>
                <c:pt idx="40">
                  <c:v>4/22/2020</c:v>
                </c:pt>
                <c:pt idx="41">
                  <c:v>4/23/2020</c:v>
                </c:pt>
                <c:pt idx="42">
                  <c:v>4/24/2020</c:v>
                </c:pt>
                <c:pt idx="43">
                  <c:v>4/25/2020</c:v>
                </c:pt>
                <c:pt idx="44">
                  <c:v>4/26/2020</c:v>
                </c:pt>
                <c:pt idx="45">
                  <c:v>4/27/2020</c:v>
                </c:pt>
                <c:pt idx="46">
                  <c:v>4/28/2020</c:v>
                </c:pt>
                <c:pt idx="47">
                  <c:v>4/29/2020</c:v>
                </c:pt>
                <c:pt idx="48">
                  <c:v>4/30/2020</c:v>
                </c:pt>
                <c:pt idx="49">
                  <c:v>5/1/2020</c:v>
                </c:pt>
                <c:pt idx="50">
                  <c:v>5/2/2020</c:v>
                </c:pt>
                <c:pt idx="51">
                  <c:v>5/3/2020</c:v>
                </c:pt>
                <c:pt idx="52">
                  <c:v>5/4/2020</c:v>
                </c:pt>
                <c:pt idx="53">
                  <c:v>5/5/2020</c:v>
                </c:pt>
                <c:pt idx="54">
                  <c:v>5/6/2020</c:v>
                </c:pt>
                <c:pt idx="55">
                  <c:v>5/7/2020</c:v>
                </c:pt>
                <c:pt idx="56">
                  <c:v>5/8/2020</c:v>
                </c:pt>
                <c:pt idx="57">
                  <c:v>5/9/2020</c:v>
                </c:pt>
              </c:strCache>
            </c:strRef>
          </c:cat>
          <c:val>
            <c:numRef>
              <c:f>Data!$F$10:$F$100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0.2361111111111111</c:v>
                </c:pt>
                <c:pt idx="6">
                  <c:v>0.15730337078651685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  <c:pt idx="41">
                  <c:v>2.2771998875456844E-2</c:v>
                </c:pt>
                <c:pt idx="42">
                  <c:v>2.8449697636063771E-2</c:v>
                </c:pt>
                <c:pt idx="43">
                  <c:v>3.9556327676065747E-2</c:v>
                </c:pt>
                <c:pt idx="44">
                  <c:v>3.3808972875690964E-2</c:v>
                </c:pt>
                <c:pt idx="45">
                  <c:v>2.8972892315344442E-2</c:v>
                </c:pt>
                <c:pt idx="46">
                  <c:v>2.6827794561933536E-2</c:v>
                </c:pt>
                <c:pt idx="47">
                  <c:v>2.6715311286336352E-2</c:v>
                </c:pt>
                <c:pt idx="48">
                  <c:v>3.2668500687757909E-2</c:v>
                </c:pt>
                <c:pt idx="49">
                  <c:v>2.1756021756021756E-2</c:v>
                </c:pt>
                <c:pt idx="50">
                  <c:v>1.7055947854426941E-2</c:v>
                </c:pt>
                <c:pt idx="51">
                  <c:v>1.0895107882930999E-2</c:v>
                </c:pt>
                <c:pt idx="52">
                  <c:v>9.8267117497886722E-3</c:v>
                </c:pt>
                <c:pt idx="53">
                  <c:v>1.2556241498378152E-2</c:v>
                </c:pt>
                <c:pt idx="54">
                  <c:v>1.1780510488787848E-2</c:v>
                </c:pt>
                <c:pt idx="55">
                  <c:v>5.8216729649678278E-3</c:v>
                </c:pt>
                <c:pt idx="56">
                  <c:v>9.646628757108042E-3</c:v>
                </c:pt>
                <c:pt idx="57">
                  <c:v>8.9510208186663991E-3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Average Growth Rate for Last 10 days (%)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strRef>
              <c:f>Data!$A$10:$A$100</c:f>
              <c:strCache>
                <c:ptCount val="58"/>
                <c:pt idx="0">
                  <c:v>3/13/2020</c:v>
                </c:pt>
                <c:pt idx="1">
                  <c:v>3/14/2020</c:v>
                </c:pt>
                <c:pt idx="2">
                  <c:v>3/15/2020</c:v>
                </c:pt>
                <c:pt idx="3">
                  <c:v>3/16/2020</c:v>
                </c:pt>
                <c:pt idx="4">
                  <c:v>3/17/2020</c:v>
                </c:pt>
                <c:pt idx="5">
                  <c:v>3/18/2020</c:v>
                </c:pt>
                <c:pt idx="6">
                  <c:v>3/19/2020</c:v>
                </c:pt>
                <c:pt idx="7">
                  <c:v>3/20/2020</c:v>
                </c:pt>
                <c:pt idx="8">
                  <c:v>3/21/2020</c:v>
                </c:pt>
                <c:pt idx="9">
                  <c:v>3/22/2020</c:v>
                </c:pt>
                <c:pt idx="10">
                  <c:v>3/23/2020</c:v>
                </c:pt>
                <c:pt idx="11">
                  <c:v>3/24/2020</c:v>
                </c:pt>
                <c:pt idx="12">
                  <c:v>3/25/2020</c:v>
                </c:pt>
                <c:pt idx="13">
                  <c:v>3/26/2020</c:v>
                </c:pt>
                <c:pt idx="14">
                  <c:v>3/27/2020</c:v>
                </c:pt>
                <c:pt idx="15">
                  <c:v>3/28/2020</c:v>
                </c:pt>
                <c:pt idx="16">
                  <c:v>3/29/2020</c:v>
                </c:pt>
                <c:pt idx="17">
                  <c:v>3/30/2020</c:v>
                </c:pt>
                <c:pt idx="18">
                  <c:v>3/31/2020</c:v>
                </c:pt>
                <c:pt idx="19">
                  <c:v>4/1/2020</c:v>
                </c:pt>
                <c:pt idx="20">
                  <c:v>4/2/2020</c:v>
                </c:pt>
                <c:pt idx="21">
                  <c:v>4/3/2020</c:v>
                </c:pt>
                <c:pt idx="22">
                  <c:v>4/4/2020</c:v>
                </c:pt>
                <c:pt idx="23">
                  <c:v>4/5/2020</c:v>
                </c:pt>
                <c:pt idx="24">
                  <c:v>4/6/2020</c:v>
                </c:pt>
                <c:pt idx="25">
                  <c:v>4/7/2020</c:v>
                </c:pt>
                <c:pt idx="26">
                  <c:v>4/8/2020</c:v>
                </c:pt>
                <c:pt idx="27">
                  <c:v>4/9/2020</c:v>
                </c:pt>
                <c:pt idx="28">
                  <c:v>4/10/2020</c:v>
                </c:pt>
                <c:pt idx="29">
                  <c:v>4/11/2020</c:v>
                </c:pt>
                <c:pt idx="30">
                  <c:v>4/12/2020</c:v>
                </c:pt>
                <c:pt idx="31">
                  <c:v>4/13/2020</c:v>
                </c:pt>
                <c:pt idx="32">
                  <c:v>4/14/2020</c:v>
                </c:pt>
                <c:pt idx="33">
                  <c:v>4/15/2020</c:v>
                </c:pt>
                <c:pt idx="34">
                  <c:v>4/16/2020</c:v>
                </c:pt>
                <c:pt idx="35">
                  <c:v>4/17/2020</c:v>
                </c:pt>
                <c:pt idx="36">
                  <c:v>4/18/2020</c:v>
                </c:pt>
                <c:pt idx="37">
                  <c:v>4/19/2020</c:v>
                </c:pt>
                <c:pt idx="38">
                  <c:v>4/20/2020</c:v>
                </c:pt>
                <c:pt idx="39">
                  <c:v>4/21/2020</c:v>
                </c:pt>
                <c:pt idx="40">
                  <c:v>4/22/2020</c:v>
                </c:pt>
                <c:pt idx="41">
                  <c:v>4/23/2020</c:v>
                </c:pt>
                <c:pt idx="42">
                  <c:v>4/24/2020</c:v>
                </c:pt>
                <c:pt idx="43">
                  <c:v>4/25/2020</c:v>
                </c:pt>
                <c:pt idx="44">
                  <c:v>4/26/2020</c:v>
                </c:pt>
                <c:pt idx="45">
                  <c:v>4/27/2020</c:v>
                </c:pt>
                <c:pt idx="46">
                  <c:v>4/28/2020</c:v>
                </c:pt>
                <c:pt idx="47">
                  <c:v>4/29/2020</c:v>
                </c:pt>
                <c:pt idx="48">
                  <c:v>4/30/2020</c:v>
                </c:pt>
                <c:pt idx="49">
                  <c:v>5/1/2020</c:v>
                </c:pt>
                <c:pt idx="50">
                  <c:v>5/2/2020</c:v>
                </c:pt>
                <c:pt idx="51">
                  <c:v>5/3/2020</c:v>
                </c:pt>
                <c:pt idx="52">
                  <c:v>5/4/2020</c:v>
                </c:pt>
                <c:pt idx="53">
                  <c:v>5/5/2020</c:v>
                </c:pt>
                <c:pt idx="54">
                  <c:v>5/6/2020</c:v>
                </c:pt>
                <c:pt idx="55">
                  <c:v>5/7/2020</c:v>
                </c:pt>
                <c:pt idx="56">
                  <c:v>5/8/2020</c:v>
                </c:pt>
                <c:pt idx="57">
                  <c:v>5/9/2020</c:v>
                </c:pt>
              </c:strCache>
            </c:strRef>
          </c:cat>
          <c:val>
            <c:numRef>
              <c:f>Data!$G$10:$G$100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0.22081218274111675</c:v>
                </c:pt>
                <c:pt idx="6">
                  <c:v>0.1991869918699187</c:v>
                </c:pt>
                <c:pt idx="7">
                  <c:v>0.19211822660098521</c:v>
                </c:pt>
                <c:pt idx="8">
                  <c:v>0.19444444444444445</c:v>
                </c:pt>
                <c:pt idx="9">
                  <c:v>0.19830328738069988</c:v>
                </c:pt>
                <c:pt idx="10">
                  <c:v>0.17713787085514834</c:v>
                </c:pt>
                <c:pt idx="11">
                  <c:v>0.18201284796573874</c:v>
                </c:pt>
                <c:pt idx="12">
                  <c:v>0.1892361111111111</c:v>
                </c:pt>
                <c:pt idx="13">
                  <c:v>0.18220539517274018</c:v>
                </c:pt>
                <c:pt idx="14">
                  <c:v>0.17202194357366771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  <c:pt idx="41">
                  <c:v>5.0104272498796856E-2</c:v>
                </c:pt>
                <c:pt idx="42">
                  <c:v>4.4453528179449184E-2</c:v>
                </c:pt>
                <c:pt idx="43">
                  <c:v>4.0229509268643542E-2</c:v>
                </c:pt>
                <c:pt idx="44">
                  <c:v>3.702421055945597E-2</c:v>
                </c:pt>
                <c:pt idx="45">
                  <c:v>3.4661966052243684E-2</c:v>
                </c:pt>
                <c:pt idx="46">
                  <c:v>3.2050716323949048E-2</c:v>
                </c:pt>
                <c:pt idx="47">
                  <c:v>2.9880136986301369E-2</c:v>
                </c:pt>
                <c:pt idx="48">
                  <c:v>2.9349436972811258E-2</c:v>
                </c:pt>
                <c:pt idx="49">
                  <c:v>2.8146453089244853E-2</c:v>
                </c:pt>
                <c:pt idx="50">
                  <c:v>2.7312244684193989E-2</c:v>
                </c:pt>
                <c:pt idx="51">
                  <c:v>2.5281723394208557E-2</c:v>
                </c:pt>
                <c:pt idx="52">
                  <c:v>2.218755849503962E-2</c:v>
                </c:pt>
                <c:pt idx="53">
                  <c:v>1.9995108230402348E-2</c:v>
                </c:pt>
                <c:pt idx="54">
                  <c:v>1.8202338928511395E-2</c:v>
                </c:pt>
                <c:pt idx="55">
                  <c:v>1.5962285997849639E-2</c:v>
                </c:pt>
                <c:pt idx="56">
                  <c:v>1.4198192322027582E-2</c:v>
                </c:pt>
                <c:pt idx="57">
                  <c:v>1.1774997410191185E-2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time - Number of days to double number of infections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Doubling Time (days)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Data!$A$4:$A$100</c:f>
              <c:strCache>
                <c:ptCount val="64"/>
                <c:pt idx="0">
                  <c:v>3/7/2020</c:v>
                </c:pt>
                <c:pt idx="1">
                  <c:v>3/8/2020</c:v>
                </c:pt>
                <c:pt idx="2">
                  <c:v>3/9/2020</c:v>
                </c:pt>
                <c:pt idx="3">
                  <c:v>3/10/2020</c:v>
                </c:pt>
                <c:pt idx="4">
                  <c:v>3/11/2020</c:v>
                </c:pt>
                <c:pt idx="5">
                  <c:v>3/12/2020</c:v>
                </c:pt>
                <c:pt idx="6">
                  <c:v>3/13/2020</c:v>
                </c:pt>
                <c:pt idx="7">
                  <c:v>3/14/2020</c:v>
                </c:pt>
                <c:pt idx="8">
                  <c:v>3/15/2020</c:v>
                </c:pt>
                <c:pt idx="9">
                  <c:v>3/16/2020</c:v>
                </c:pt>
                <c:pt idx="10">
                  <c:v>3/17/2020</c:v>
                </c:pt>
                <c:pt idx="11">
                  <c:v>3/18/2020</c:v>
                </c:pt>
                <c:pt idx="12">
                  <c:v>3/19/2020</c:v>
                </c:pt>
                <c:pt idx="13">
                  <c:v>3/20/2020</c:v>
                </c:pt>
                <c:pt idx="14">
                  <c:v>3/21/2020</c:v>
                </c:pt>
                <c:pt idx="15">
                  <c:v>3/22/2020</c:v>
                </c:pt>
                <c:pt idx="16">
                  <c:v>3/23/2020</c:v>
                </c:pt>
                <c:pt idx="17">
                  <c:v>3/24/2020</c:v>
                </c:pt>
                <c:pt idx="18">
                  <c:v>3/25/2020</c:v>
                </c:pt>
                <c:pt idx="19">
                  <c:v>3/26/2020</c:v>
                </c:pt>
                <c:pt idx="20">
                  <c:v>3/27/2020</c:v>
                </c:pt>
                <c:pt idx="21">
                  <c:v>3/28/2020</c:v>
                </c:pt>
                <c:pt idx="22">
                  <c:v>3/29/2020</c:v>
                </c:pt>
                <c:pt idx="23">
                  <c:v>3/30/2020</c:v>
                </c:pt>
                <c:pt idx="24">
                  <c:v>3/31/2020</c:v>
                </c:pt>
                <c:pt idx="25">
                  <c:v>4/1/2020</c:v>
                </c:pt>
                <c:pt idx="26">
                  <c:v>4/2/2020</c:v>
                </c:pt>
                <c:pt idx="27">
                  <c:v>4/3/2020</c:v>
                </c:pt>
                <c:pt idx="28">
                  <c:v>4/4/2020</c:v>
                </c:pt>
                <c:pt idx="29">
                  <c:v>4/5/2020</c:v>
                </c:pt>
                <c:pt idx="30">
                  <c:v>4/6/2020</c:v>
                </c:pt>
                <c:pt idx="31">
                  <c:v>4/7/2020</c:v>
                </c:pt>
                <c:pt idx="32">
                  <c:v>4/8/2020</c:v>
                </c:pt>
                <c:pt idx="33">
                  <c:v>4/9/2020</c:v>
                </c:pt>
                <c:pt idx="34">
                  <c:v>4/10/2020</c:v>
                </c:pt>
                <c:pt idx="35">
                  <c:v>4/11/2020</c:v>
                </c:pt>
                <c:pt idx="36">
                  <c:v>4/12/2020</c:v>
                </c:pt>
                <c:pt idx="37">
                  <c:v>4/13/2020</c:v>
                </c:pt>
                <c:pt idx="38">
                  <c:v>4/14/2020</c:v>
                </c:pt>
                <c:pt idx="39">
                  <c:v>4/15/2020</c:v>
                </c:pt>
                <c:pt idx="40">
                  <c:v>4/16/2020</c:v>
                </c:pt>
                <c:pt idx="41">
                  <c:v>4/17/2020</c:v>
                </c:pt>
                <c:pt idx="42">
                  <c:v>4/18/2020</c:v>
                </c:pt>
                <c:pt idx="43">
                  <c:v>4/19/2020</c:v>
                </c:pt>
                <c:pt idx="44">
                  <c:v>4/20/2020</c:v>
                </c:pt>
                <c:pt idx="45">
                  <c:v>4/21/2020</c:v>
                </c:pt>
                <c:pt idx="46">
                  <c:v>4/22/2020</c:v>
                </c:pt>
                <c:pt idx="47">
                  <c:v>4/23/2020</c:v>
                </c:pt>
                <c:pt idx="48">
                  <c:v>4/24/2020</c:v>
                </c:pt>
                <c:pt idx="49">
                  <c:v>4/25/2020</c:v>
                </c:pt>
                <c:pt idx="50">
                  <c:v>4/26/2020</c:v>
                </c:pt>
                <c:pt idx="51">
                  <c:v>4/27/2020</c:v>
                </c:pt>
                <c:pt idx="52">
                  <c:v>4/28/2020</c:v>
                </c:pt>
                <c:pt idx="53">
                  <c:v>4/29/2020</c:v>
                </c:pt>
                <c:pt idx="54">
                  <c:v>4/30/2020</c:v>
                </c:pt>
                <c:pt idx="55">
                  <c:v>5/1/2020</c:v>
                </c:pt>
                <c:pt idx="56">
                  <c:v>5/2/2020</c:v>
                </c:pt>
                <c:pt idx="57">
                  <c:v>5/3/2020</c:v>
                </c:pt>
                <c:pt idx="58">
                  <c:v>5/4/2020</c:v>
                </c:pt>
                <c:pt idx="59">
                  <c:v>5/5/2020</c:v>
                </c:pt>
                <c:pt idx="60">
                  <c:v>5/6/2020</c:v>
                </c:pt>
                <c:pt idx="61">
                  <c:v>5/7/2020</c:v>
                </c:pt>
                <c:pt idx="62">
                  <c:v>5/8/2020</c:v>
                </c:pt>
                <c:pt idx="63">
                  <c:v>5/9/2020</c:v>
                </c:pt>
              </c:strCache>
            </c:strRef>
          </c:cat>
          <c:val>
            <c:numRef>
              <c:f>Data!$I$4:$I$100</c:f>
              <c:numCache>
                <c:formatCode>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2.1533827903669653</c:v>
                </c:pt>
                <c:pt idx="4">
                  <c:v>1.4388747994087887</c:v>
                </c:pt>
                <c:pt idx="5">
                  <c:v>1.5267300438987208</c:v>
                </c:pt>
                <c:pt idx="6">
                  <c:v>1.5596721751502904</c:v>
                </c:pt>
                <c:pt idx="7">
                  <c:v>1.6293833710203618</c:v>
                </c:pt>
                <c:pt idx="8">
                  <c:v>1.7905223175104137</c:v>
                </c:pt>
                <c:pt idx="9">
                  <c:v>1.8858576063130479</c:v>
                </c:pt>
                <c:pt idx="10">
                  <c:v>1.9449182927174673</c:v>
                </c:pt>
                <c:pt idx="11">
                  <c:v>2.0074946164144314</c:v>
                </c:pt>
                <c:pt idx="12">
                  <c:v>2.0937708661032133</c:v>
                </c:pt>
                <c:pt idx="13">
                  <c:v>2.1195974085082914</c:v>
                </c:pt>
                <c:pt idx="14">
                  <c:v>2.1569584954529271</c:v>
                </c:pt>
                <c:pt idx="15">
                  <c:v>2.1810486239760514</c:v>
                </c:pt>
                <c:pt idx="16">
                  <c:v>2.2613059837943328</c:v>
                </c:pt>
                <c:pt idx="17">
                  <c:v>2.3049373988822528</c:v>
                </c:pt>
                <c:pt idx="18">
                  <c:v>2.329654905111112</c:v>
                </c:pt>
                <c:pt idx="19">
                  <c:v>2.3766274699848049</c:v>
                </c:pt>
                <c:pt idx="20">
                  <c:v>2.4324459670451124</c:v>
                </c:pt>
                <c:pt idx="21">
                  <c:v>2.4561799725615141</c:v>
                </c:pt>
                <c:pt idx="22">
                  <c:v>2.5174834684119438</c:v>
                </c:pt>
                <c:pt idx="23">
                  <c:v>2.5996852307543441</c:v>
                </c:pt>
                <c:pt idx="24">
                  <c:v>2.6493356121765803</c:v>
                </c:pt>
                <c:pt idx="25">
                  <c:v>2.6866076505676424</c:v>
                </c:pt>
                <c:pt idx="26">
                  <c:v>2.7468416479834254</c:v>
                </c:pt>
                <c:pt idx="27">
                  <c:v>2.7546961141121895</c:v>
                </c:pt>
                <c:pt idx="28">
                  <c:v>2.8128509249915568</c:v>
                </c:pt>
                <c:pt idx="29">
                  <c:v>2.8445989737280346</c:v>
                </c:pt>
                <c:pt idx="30">
                  <c:v>2.882029228834031</c:v>
                </c:pt>
                <c:pt idx="31">
                  <c:v>2.9315617876579476</c:v>
                </c:pt>
                <c:pt idx="32">
                  <c:v>2.9875766724688662</c:v>
                </c:pt>
                <c:pt idx="33">
                  <c:v>3.0473666505691468</c:v>
                </c:pt>
                <c:pt idx="34">
                  <c:v>3.1033472691029167</c:v>
                </c:pt>
                <c:pt idx="35">
                  <c:v>3.1562405082247924</c:v>
                </c:pt>
                <c:pt idx="36">
                  <c:v>3.2133258088237757</c:v>
                </c:pt>
                <c:pt idx="37">
                  <c:v>3.2540321869455471</c:v>
                </c:pt>
                <c:pt idx="38">
                  <c:v>3.2991202303690272</c:v>
                </c:pt>
                <c:pt idx="39">
                  <c:v>3.3467763524397878</c:v>
                </c:pt>
                <c:pt idx="40">
                  <c:v>3.3934819767393871</c:v>
                </c:pt>
                <c:pt idx="41">
                  <c:v>3.447111269985486</c:v>
                </c:pt>
                <c:pt idx="42">
                  <c:v>3.5061707178421377</c:v>
                </c:pt>
                <c:pt idx="43">
                  <c:v>3.5642852284953119</c:v>
                </c:pt>
                <c:pt idx="44">
                  <c:v>3.6235328483381015</c:v>
                </c:pt>
                <c:pt idx="45">
                  <c:v>3.686191167886248</c:v>
                </c:pt>
                <c:pt idx="46">
                  <c:v>3.7510417173088455</c:v>
                </c:pt>
                <c:pt idx="47">
                  <c:v>3.8194924018046583</c:v>
                </c:pt>
                <c:pt idx="48">
                  <c:v>3.8851846925704669</c:v>
                </c:pt>
                <c:pt idx="49">
                  <c:v>3.945728747337498</c:v>
                </c:pt>
                <c:pt idx="50">
                  <c:v>4.0082203602261313</c:v>
                </c:pt>
                <c:pt idx="51">
                  <c:v>4.0723671642176971</c:v>
                </c:pt>
                <c:pt idx="52">
                  <c:v>4.1370630914695363</c:v>
                </c:pt>
                <c:pt idx="53">
                  <c:v>4.2014322277987981</c:v>
                </c:pt>
                <c:pt idx="54">
                  <c:v>4.2627201963733539</c:v>
                </c:pt>
                <c:pt idx="55">
                  <c:v>4.3286091732949794</c:v>
                </c:pt>
                <c:pt idx="56">
                  <c:v>4.3964036948776197</c:v>
                </c:pt>
                <c:pt idx="57">
                  <c:v>4.4669104438434584</c:v>
                </c:pt>
                <c:pt idx="58">
                  <c:v>4.537773983722313</c:v>
                </c:pt>
                <c:pt idx="59">
                  <c:v>4.6071310023704708</c:v>
                </c:pt>
                <c:pt idx="60">
                  <c:v>4.6766896923064882</c:v>
                </c:pt>
                <c:pt idx="61">
                  <c:v>4.7491201711522404</c:v>
                </c:pt>
                <c:pt idx="62">
                  <c:v>4.8194710878648506</c:v>
                </c:pt>
                <c:pt idx="63">
                  <c:v>4.8900411677969542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E-43CC-9702-66ABCDB88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57375"/>
        <c:axId val="2105584351"/>
      </c:lineChart>
      <c:dateAx>
        <c:axId val="21042573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84351"/>
        <c:crosses val="autoZero"/>
        <c:auto val="1"/>
        <c:lblOffset val="100"/>
        <c:baseTimeUnit val="days"/>
      </c:dateAx>
      <c:valAx>
        <c:axId val="21055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5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4736001749781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Daily increase of infections as percentage of total number of infection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Data!$A$4:$A$100</c:f>
              <c:strCache>
                <c:ptCount val="64"/>
                <c:pt idx="0">
                  <c:v>3/7/2020</c:v>
                </c:pt>
                <c:pt idx="1">
                  <c:v>3/8/2020</c:v>
                </c:pt>
                <c:pt idx="2">
                  <c:v>3/9/2020</c:v>
                </c:pt>
                <c:pt idx="3">
                  <c:v>3/10/2020</c:v>
                </c:pt>
                <c:pt idx="4">
                  <c:v>3/11/2020</c:v>
                </c:pt>
                <c:pt idx="5">
                  <c:v>3/12/2020</c:v>
                </c:pt>
                <c:pt idx="6">
                  <c:v>3/13/2020</c:v>
                </c:pt>
                <c:pt idx="7">
                  <c:v>3/14/2020</c:v>
                </c:pt>
                <c:pt idx="8">
                  <c:v>3/15/2020</c:v>
                </c:pt>
                <c:pt idx="9">
                  <c:v>3/16/2020</c:v>
                </c:pt>
                <c:pt idx="10">
                  <c:v>3/17/2020</c:v>
                </c:pt>
                <c:pt idx="11">
                  <c:v>3/18/2020</c:v>
                </c:pt>
                <c:pt idx="12">
                  <c:v>3/19/2020</c:v>
                </c:pt>
                <c:pt idx="13">
                  <c:v>3/20/2020</c:v>
                </c:pt>
                <c:pt idx="14">
                  <c:v>3/21/2020</c:v>
                </c:pt>
                <c:pt idx="15">
                  <c:v>3/22/2020</c:v>
                </c:pt>
                <c:pt idx="16">
                  <c:v>3/23/2020</c:v>
                </c:pt>
                <c:pt idx="17">
                  <c:v>3/24/2020</c:v>
                </c:pt>
                <c:pt idx="18">
                  <c:v>3/25/2020</c:v>
                </c:pt>
                <c:pt idx="19">
                  <c:v>3/26/2020</c:v>
                </c:pt>
                <c:pt idx="20">
                  <c:v>3/27/2020</c:v>
                </c:pt>
                <c:pt idx="21">
                  <c:v>3/28/2020</c:v>
                </c:pt>
                <c:pt idx="22">
                  <c:v>3/29/2020</c:v>
                </c:pt>
                <c:pt idx="23">
                  <c:v>3/30/2020</c:v>
                </c:pt>
                <c:pt idx="24">
                  <c:v>3/31/2020</c:v>
                </c:pt>
                <c:pt idx="25">
                  <c:v>4/1/2020</c:v>
                </c:pt>
                <c:pt idx="26">
                  <c:v>4/2/2020</c:v>
                </c:pt>
                <c:pt idx="27">
                  <c:v>4/3/2020</c:v>
                </c:pt>
                <c:pt idx="28">
                  <c:v>4/4/2020</c:v>
                </c:pt>
                <c:pt idx="29">
                  <c:v>4/5/2020</c:v>
                </c:pt>
                <c:pt idx="30">
                  <c:v>4/6/2020</c:v>
                </c:pt>
                <c:pt idx="31">
                  <c:v>4/7/2020</c:v>
                </c:pt>
                <c:pt idx="32">
                  <c:v>4/8/2020</c:v>
                </c:pt>
                <c:pt idx="33">
                  <c:v>4/9/2020</c:v>
                </c:pt>
                <c:pt idx="34">
                  <c:v>4/10/2020</c:v>
                </c:pt>
                <c:pt idx="35">
                  <c:v>4/11/2020</c:v>
                </c:pt>
                <c:pt idx="36">
                  <c:v>4/12/2020</c:v>
                </c:pt>
                <c:pt idx="37">
                  <c:v>4/13/2020</c:v>
                </c:pt>
                <c:pt idx="38">
                  <c:v>4/14/2020</c:v>
                </c:pt>
                <c:pt idx="39">
                  <c:v>4/15/2020</c:v>
                </c:pt>
                <c:pt idx="40">
                  <c:v>4/16/2020</c:v>
                </c:pt>
                <c:pt idx="41">
                  <c:v>4/17/2020</c:v>
                </c:pt>
                <c:pt idx="42">
                  <c:v>4/18/2020</c:v>
                </c:pt>
                <c:pt idx="43">
                  <c:v>4/19/2020</c:v>
                </c:pt>
                <c:pt idx="44">
                  <c:v>4/20/2020</c:v>
                </c:pt>
                <c:pt idx="45">
                  <c:v>4/21/2020</c:v>
                </c:pt>
                <c:pt idx="46">
                  <c:v>4/22/2020</c:v>
                </c:pt>
                <c:pt idx="47">
                  <c:v>4/23/2020</c:v>
                </c:pt>
                <c:pt idx="48">
                  <c:v>4/24/2020</c:v>
                </c:pt>
                <c:pt idx="49">
                  <c:v>4/25/2020</c:v>
                </c:pt>
                <c:pt idx="50">
                  <c:v>4/26/2020</c:v>
                </c:pt>
                <c:pt idx="51">
                  <c:v>4/27/2020</c:v>
                </c:pt>
                <c:pt idx="52">
                  <c:v>4/28/2020</c:v>
                </c:pt>
                <c:pt idx="53">
                  <c:v>4/29/2020</c:v>
                </c:pt>
                <c:pt idx="54">
                  <c:v>4/30/2020</c:v>
                </c:pt>
                <c:pt idx="55">
                  <c:v>5/1/2020</c:v>
                </c:pt>
                <c:pt idx="56">
                  <c:v>5/2/2020</c:v>
                </c:pt>
                <c:pt idx="57">
                  <c:v>5/3/2020</c:v>
                </c:pt>
                <c:pt idx="58">
                  <c:v>5/4/2020</c:v>
                </c:pt>
                <c:pt idx="59">
                  <c:v>5/5/2020</c:v>
                </c:pt>
                <c:pt idx="60">
                  <c:v>5/6/2020</c:v>
                </c:pt>
                <c:pt idx="61">
                  <c:v>5/7/2020</c:v>
                </c:pt>
                <c:pt idx="62">
                  <c:v>5/8/2020</c:v>
                </c:pt>
                <c:pt idx="63">
                  <c:v>5/9/2020</c:v>
                </c:pt>
              </c:strCache>
            </c:strRef>
          </c:cat>
          <c:val>
            <c:numRef>
              <c:f>Data!$H$4:$H$100</c:f>
              <c:numCache>
                <c:formatCode>0.00%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0.6</c:v>
                </c:pt>
                <c:pt idx="4">
                  <c:v>0.72222222222222221</c:v>
                </c:pt>
                <c:pt idx="5">
                  <c:v>0.25</c:v>
                </c:pt>
                <c:pt idx="6">
                  <c:v>0.31428571428571428</c:v>
                </c:pt>
                <c:pt idx="7">
                  <c:v>0.2391304347826087</c:v>
                </c:pt>
                <c:pt idx="8">
                  <c:v>4.1666666666666664E-2</c:v>
                </c:pt>
                <c:pt idx="9">
                  <c:v>0.15789473684210525</c:v>
                </c:pt>
                <c:pt idx="10">
                  <c:v>0.20833333333333334</c:v>
                </c:pt>
                <c:pt idx="11">
                  <c:v>0.19101123595505617</c:v>
                </c:pt>
                <c:pt idx="12">
                  <c:v>0.13592233009708737</c:v>
                </c:pt>
                <c:pt idx="13">
                  <c:v>0.23703703703703705</c:v>
                </c:pt>
                <c:pt idx="14">
                  <c:v>0.21052631578947367</c:v>
                </c:pt>
                <c:pt idx="15">
                  <c:v>0.22972972972972974</c:v>
                </c:pt>
                <c:pt idx="16">
                  <c:v>0.10843373493975904</c:v>
                </c:pt>
                <c:pt idx="17">
                  <c:v>0.17821782178217821</c:v>
                </c:pt>
                <c:pt idx="18">
                  <c:v>0.2109375</c:v>
                </c:pt>
                <c:pt idx="19">
                  <c:v>0.15973741794310722</c:v>
                </c:pt>
                <c:pt idx="20">
                  <c:v>0.13446969696969696</c:v>
                </c:pt>
                <c:pt idx="21">
                  <c:v>0.19878603945371776</c:v>
                </c:pt>
                <c:pt idx="22">
                  <c:v>0.1106612685560054</c:v>
                </c:pt>
                <c:pt idx="23">
                  <c:v>5.605095541401274E-2</c:v>
                </c:pt>
                <c:pt idx="24">
                  <c:v>0.12777777777777777</c:v>
                </c:pt>
                <c:pt idx="25">
                  <c:v>0.15094339622641509</c:v>
                </c:pt>
                <c:pt idx="26">
                  <c:v>9.479077711357814E-2</c:v>
                </c:pt>
                <c:pt idx="27">
                  <c:v>0.20663956639566394</c:v>
                </c:pt>
                <c:pt idx="28">
                  <c:v>9.1133004926108374E-2</c:v>
                </c:pt>
                <c:pt idx="29">
                  <c:v>0.1488469601677149</c:v>
                </c:pt>
                <c:pt idx="30">
                  <c:v>0.13272727272727272</c:v>
                </c:pt>
                <c:pt idx="31">
                  <c:v>0.10093992644053944</c:v>
                </c:pt>
                <c:pt idx="32">
                  <c:v>8.2145536384096024E-2</c:v>
                </c:pt>
                <c:pt idx="33">
                  <c:v>7.0108126961981168E-2</c:v>
                </c:pt>
                <c:pt idx="34">
                  <c:v>7.6650563607085345E-2</c:v>
                </c:pt>
                <c:pt idx="35">
                  <c:v>8.1360946745562129E-2</c:v>
                </c:pt>
                <c:pt idx="36">
                  <c:v>6.8870523415977963E-2</c:v>
                </c:pt>
                <c:pt idx="37">
                  <c:v>0.10458806117414898</c:v>
                </c:pt>
                <c:pt idx="38">
                  <c:v>9.204927211646137E-2</c:v>
                </c:pt>
                <c:pt idx="39">
                  <c:v>8.3726657090088238E-2</c:v>
                </c:pt>
                <c:pt idx="40">
                  <c:v>8.3678074464084248E-2</c:v>
                </c:pt>
                <c:pt idx="41">
                  <c:v>6.5377855887521971E-2</c:v>
                </c:pt>
                <c:pt idx="42">
                  <c:v>5.0717384050717386E-2</c:v>
                </c:pt>
                <c:pt idx="43">
                  <c:v>5.128205128205128E-2</c:v>
                </c:pt>
                <c:pt idx="44">
                  <c:v>4.7058823529411764E-2</c:v>
                </c:pt>
                <c:pt idx="45">
                  <c:v>3.7735849056603772E-2</c:v>
                </c:pt>
                <c:pt idx="46">
                  <c:v>3.1487208321619345E-2</c:v>
                </c:pt>
                <c:pt idx="47">
                  <c:v>2.2264980758658605E-2</c:v>
                </c:pt>
                <c:pt idx="48">
                  <c:v>2.7662702124816248E-2</c:v>
                </c:pt>
                <c:pt idx="49">
                  <c:v>3.8051163388610358E-2</c:v>
                </c:pt>
                <c:pt idx="50">
                  <c:v>3.270330763491669E-2</c:v>
                </c:pt>
                <c:pt idx="51">
                  <c:v>2.8157099697885195E-2</c:v>
                </c:pt>
                <c:pt idx="52">
                  <c:v>2.6126868306461104E-2</c:v>
                </c:pt>
                <c:pt idx="53">
                  <c:v>2.6020174232003666E-2</c:v>
                </c:pt>
                <c:pt idx="54">
                  <c:v>3.1635031635031632E-2</c:v>
                </c:pt>
                <c:pt idx="55">
                  <c:v>2.1292775665399239E-2</c:v>
                </c:pt>
                <c:pt idx="56">
                  <c:v>1.6769920957060456E-2</c:v>
                </c:pt>
                <c:pt idx="57">
                  <c:v>1.0777683854606932E-2</c:v>
                </c:pt>
                <c:pt idx="58">
                  <c:v>9.7310871612430686E-3</c:v>
                </c:pt>
                <c:pt idx="59">
                  <c:v>1.2400537356618786E-2</c:v>
                </c:pt>
                <c:pt idx="60">
                  <c:v>1.1643345929935656E-2</c:v>
                </c:pt>
                <c:pt idx="61">
                  <c:v>5.787977254264825E-3</c:v>
                </c:pt>
                <c:pt idx="62">
                  <c:v>9.5544604244191898E-3</c:v>
                </c:pt>
                <c:pt idx="63">
                  <c:v>8.8716108452950564E-3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5-4967-A3D5-9FE01016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663263"/>
        <c:axId val="1798745199"/>
      </c:lineChart>
      <c:dateAx>
        <c:axId val="964663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45199"/>
        <c:crosses val="autoZero"/>
        <c:auto val="1"/>
        <c:lblOffset val="100"/>
        <c:baseTimeUnit val="days"/>
      </c:dateAx>
      <c:valAx>
        <c:axId val="17987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SERBIA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645902614406853E-2"/>
          <c:y val="8.0360137503945134E-2"/>
          <c:w val="0.75677916131131651"/>
          <c:h val="0.81679868296469427"/>
        </c:manualLayout>
      </c:layout>
      <c:lineChart>
        <c:grouping val="standard"/>
        <c:varyColors val="0"/>
        <c:ser>
          <c:idx val="0"/>
          <c:order val="0"/>
          <c:tx>
            <c:strRef>
              <c:f>'Interactive Charts'!$B$39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Charts'!$B$40:$B$240</c:f>
              <c:numCache>
                <c:formatCode>General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6-4F4F-94EC-18B9E774DC41}"/>
            </c:ext>
          </c:extLst>
        </c:ser>
        <c:ser>
          <c:idx val="1"/>
          <c:order val="1"/>
          <c:tx>
            <c:strRef>
              <c:f>'Interactive Charts'!$C$39</c:f>
              <c:strCache>
                <c:ptCount val="1"/>
                <c:pt idx="0">
                  <c:v>Actual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Charts'!$C$40:$C$240</c:f>
              <c:numCache>
                <c:formatCode>General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6-4F4F-94EC-18B9E774DC41}"/>
            </c:ext>
          </c:extLst>
        </c:ser>
        <c:ser>
          <c:idx val="2"/>
          <c:order val="2"/>
          <c:tx>
            <c:strRef>
              <c:f>'Interactive Charts'!$D$39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Charts'!$D$40:$D$240</c:f>
              <c:numCache>
                <c:formatCode>General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6-4F4F-94EC-18B9E774DC41}"/>
            </c:ext>
          </c:extLst>
        </c:ser>
        <c:ser>
          <c:idx val="3"/>
          <c:order val="3"/>
          <c:tx>
            <c:strRef>
              <c:f>'Interactive Charts'!$E$39</c:f>
              <c:strCache>
                <c:ptCount val="1"/>
                <c:pt idx="0">
                  <c:v>Growth rate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Charts'!$E$40:$E$240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66-4F4F-94EC-18B9E774DC41}"/>
            </c:ext>
          </c:extLst>
        </c:ser>
        <c:ser>
          <c:idx val="4"/>
          <c:order val="4"/>
          <c:tx>
            <c:strRef>
              <c:f>'Interactive Charts'!$F$39</c:f>
              <c:strCache>
                <c:ptCount val="1"/>
                <c:pt idx="0">
                  <c:v>Average Growth Rate for Last 10 days 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Charts'!$F$40:$F$240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66-4F4F-94EC-18B9E774DC41}"/>
            </c:ext>
          </c:extLst>
        </c:ser>
        <c:ser>
          <c:idx val="5"/>
          <c:order val="5"/>
          <c:tx>
            <c:strRef>
              <c:f>'Interactive Charts'!$G$39</c:f>
              <c:strCache>
                <c:ptCount val="1"/>
                <c:pt idx="0">
                  <c:v>Daily increase of infections as percentage of total number of infection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Charts'!$G$40:$G$240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66-4F4F-94EC-18B9E774DC41}"/>
            </c:ext>
          </c:extLst>
        </c:ser>
        <c:ser>
          <c:idx val="6"/>
          <c:order val="6"/>
          <c:tx>
            <c:strRef>
              <c:f>'Interactive Charts'!$H$39</c:f>
              <c:strCache>
                <c:ptCount val="1"/>
                <c:pt idx="0">
                  <c:v>Doubling Time (days)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Charts'!$H$40:$H$240</c:f>
              <c:numCache>
                <c:formatCode>0.00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66-4F4F-94EC-18B9E774DC41}"/>
            </c:ext>
          </c:extLst>
        </c:ser>
        <c:ser>
          <c:idx val="7"/>
          <c:order val="7"/>
          <c:tx>
            <c:strRef>
              <c:f>'Interactive Charts'!$I$39</c:f>
              <c:strCache>
                <c:ptCount val="1"/>
                <c:pt idx="0">
                  <c:v>Total tested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Charts'!$I$40:$I$240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66-4F4F-94EC-18B9E774DC41}"/>
            </c:ext>
          </c:extLst>
        </c:ser>
        <c:ser>
          <c:idx val="8"/>
          <c:order val="8"/>
          <c:tx>
            <c:strRef>
              <c:f>'Interactive Charts'!$J$39</c:f>
              <c:strCache>
                <c:ptCount val="1"/>
                <c:pt idx="0">
                  <c:v>New daily tested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Charts'!$J$40:$J$240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66-4F4F-94EC-18B9E774DC41}"/>
            </c:ext>
          </c:extLst>
        </c:ser>
        <c:ser>
          <c:idx val="9"/>
          <c:order val="9"/>
          <c:tx>
            <c:strRef>
              <c:f>'Interactive Charts'!$K$39</c:f>
              <c:strCache>
                <c:ptCount val="1"/>
                <c:pt idx="0">
                  <c:v>Daily Positive/Tested Ratio (%)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Charts'!$K$40:$K$240</c:f>
              <c:numCache>
                <c:formatCode>0.00%</c:formatCode>
                <c:ptCount val="201"/>
                <c:pt idx="0">
                  <c:v>0</c:v>
                </c:pt>
                <c:pt idx="1">
                  <c:v>1.4925373134328358E-2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0.1875</c:v>
                </c:pt>
                <c:pt idx="6">
                  <c:v>0.38235294117647056</c:v>
                </c:pt>
                <c:pt idx="7">
                  <c:v>0.17647058823529413</c:v>
                </c:pt>
                <c:pt idx="8">
                  <c:v>0.20370370370370369</c:v>
                </c:pt>
                <c:pt idx="9">
                  <c:v>0.37931034482758619</c:v>
                </c:pt>
                <c:pt idx="10">
                  <c:v>0.13333333333333333</c:v>
                </c:pt>
                <c:pt idx="11">
                  <c:v>0.27272727272727271</c:v>
                </c:pt>
                <c:pt idx="12">
                  <c:v>0.25862068965517243</c:v>
                </c:pt>
                <c:pt idx="13">
                  <c:v>0.25757575757575757</c:v>
                </c:pt>
                <c:pt idx="14">
                  <c:v>0.21212121212121213</c:v>
                </c:pt>
                <c:pt idx="15">
                  <c:v>0.4050632911392405</c:v>
                </c:pt>
                <c:pt idx="16">
                  <c:v>0.41379310344827586</c:v>
                </c:pt>
                <c:pt idx="17">
                  <c:v>0.5730337078651685</c:v>
                </c:pt>
                <c:pt idx="18">
                  <c:v>0.40298507462686567</c:v>
                </c:pt>
                <c:pt idx="19">
                  <c:v>0.61363636363636365</c:v>
                </c:pt>
                <c:pt idx="20">
                  <c:v>0.33061224489795921</c:v>
                </c:pt>
                <c:pt idx="21">
                  <c:v>0.24745762711864408</c:v>
                </c:pt>
                <c:pt idx="22">
                  <c:v>0.27413127413127414</c:v>
                </c:pt>
                <c:pt idx="23">
                  <c:v>0.35309973045822102</c:v>
                </c:pt>
                <c:pt idx="24">
                  <c:v>0.21808510638297873</c:v>
                </c:pt>
                <c:pt idx="25">
                  <c:v>7.0739549839228297E-2</c:v>
                </c:pt>
                <c:pt idx="26">
                  <c:v>0.24109014675052412</c:v>
                </c:pt>
                <c:pt idx="27">
                  <c:v>0.19753086419753085</c:v>
                </c:pt>
                <c:pt idx="28">
                  <c:v>0.17425431711145997</c:v>
                </c:pt>
                <c:pt idx="29">
                  <c:v>0.40775401069518719</c:v>
                </c:pt>
                <c:pt idx="30">
                  <c:v>0.22945736434108527</c:v>
                </c:pt>
                <c:pt idx="31">
                  <c:v>0.2961418143899896</c:v>
                </c:pt>
                <c:pt idx="32">
                  <c:v>0.24496644295302014</c:v>
                </c:pt>
                <c:pt idx="33">
                  <c:v>0.22998137802607077</c:v>
                </c:pt>
                <c:pt idx="34">
                  <c:v>0.19295154185022026</c:v>
                </c:pt>
                <c:pt idx="35">
                  <c:v>0.12673392181588902</c:v>
                </c:pt>
                <c:pt idx="36">
                  <c:v>0.12572636027469625</c:v>
                </c:pt>
                <c:pt idx="37">
                  <c:v>0.12737378415933304</c:v>
                </c:pt>
                <c:pt idx="38">
                  <c:v>0.13068478829064298</c:v>
                </c:pt>
                <c:pt idx="39">
                  <c:v>0.16024187452758881</c:v>
                </c:pt>
                <c:pt idx="40">
                  <c:v>0.16844262295081966</c:v>
                </c:pt>
                <c:pt idx="41">
                  <c:v>0.14166666666666666</c:v>
                </c:pt>
                <c:pt idx="42">
                  <c:v>0.13932373199749531</c:v>
                </c:pt>
                <c:pt idx="43">
                  <c:v>0.12023270846800259</c:v>
                </c:pt>
                <c:pt idx="44">
                  <c:v>8.7810514153668404E-2</c:v>
                </c:pt>
                <c:pt idx="45">
                  <c:v>0.12121212121212122</c:v>
                </c:pt>
                <c:pt idx="46">
                  <c:v>0.10028929604628736</c:v>
                </c:pt>
                <c:pt idx="47">
                  <c:v>7.3384137736381597E-2</c:v>
                </c:pt>
                <c:pt idx="48">
                  <c:v>6.8271868332825364E-2</c:v>
                </c:pt>
                <c:pt idx="49">
                  <c:v>6.0267857142857144E-2</c:v>
                </c:pt>
                <c:pt idx="50">
                  <c:v>5.8097109177659277E-2</c:v>
                </c:pt>
                <c:pt idx="51">
                  <c:v>5.8602256978816075E-2</c:v>
                </c:pt>
                <c:pt idx="52">
                  <c:v>6.025200458190149E-2</c:v>
                </c:pt>
                <c:pt idx="53">
                  <c:v>6.4471499723298284E-2</c:v>
                </c:pt>
                <c:pt idx="54">
                  <c:v>4.0763863385971356E-2</c:v>
                </c:pt>
                <c:pt idx="55">
                  <c:v>4.0688295393439683E-2</c:v>
                </c:pt>
                <c:pt idx="56">
                  <c:v>4.2518275399075038E-2</c:v>
                </c:pt>
                <c:pt idx="57">
                  <c:v>3.3186589908567557E-2</c:v>
                </c:pt>
                <c:pt idx="58">
                  <c:v>3.0869052300432558E-2</c:v>
                </c:pt>
                <c:pt idx="59">
                  <c:v>1.9340159271899887E-2</c:v>
                </c:pt>
                <c:pt idx="60">
                  <c:v>2.0439560439560439E-2</c:v>
                </c:pt>
                <c:pt idx="61">
                  <c:v>2.4911770811708533E-2</c:v>
                </c:pt>
                <c:pt idx="62">
                  <c:v>1.8398967075532603E-2</c:v>
                </c:pt>
                <c:pt idx="63">
                  <c:v>1.0324216627422568E-2</c:v>
                </c:pt>
                <c:pt idx="64">
                  <c:v>1.6351118760757316E-2</c:v>
                </c:pt>
                <c:pt idx="65">
                  <c:v>1.5537709497206703E-2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66-4F4F-94EC-18B9E774DC41}"/>
            </c:ext>
          </c:extLst>
        </c:ser>
        <c:ser>
          <c:idx val="10"/>
          <c:order val="10"/>
          <c:tx>
            <c:strRef>
              <c:f>'Interactive Charts'!$L$39</c:f>
              <c:strCache>
                <c:ptCount val="1"/>
                <c:pt idx="0">
                  <c:v>Average 10 Days Positive/Tested Ratio  (%)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Charts'!$L$40:$L$240</c:f>
              <c:numCache>
                <c:formatCode>0.00%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0.24888888888888888</c:v>
                </c:pt>
                <c:pt idx="12">
                  <c:v>0.25357142857142856</c:v>
                </c:pt>
                <c:pt idx="13">
                  <c:v>0.25663716814159293</c:v>
                </c:pt>
                <c:pt idx="14">
                  <c:v>0.25192802056555269</c:v>
                </c:pt>
                <c:pt idx="15">
                  <c:v>0.2695852534562212</c:v>
                </c:pt>
                <c:pt idx="16">
                  <c:v>0.30184804928131415</c:v>
                </c:pt>
                <c:pt idx="17">
                  <c:v>0.35823754789272033</c:v>
                </c:pt>
                <c:pt idx="18">
                  <c:v>0.36249999999999999</c:v>
                </c:pt>
                <c:pt idx="19">
                  <c:v>0.40284360189573459</c:v>
                </c:pt>
                <c:pt idx="20">
                  <c:v>0.38698224852071006</c:v>
                </c:pt>
                <c:pt idx="21">
                  <c:v>0.35582255083179298</c:v>
                </c:pt>
                <c:pt idx="22">
                  <c:v>0.34431372549019607</c:v>
                </c:pt>
                <c:pt idx="23">
                  <c:v>0.35189873417721518</c:v>
                </c:pt>
                <c:pt idx="24">
                  <c:v>0.32285562067128398</c:v>
                </c:pt>
                <c:pt idx="25">
                  <c:v>0.25456053067993367</c:v>
                </c:pt>
                <c:pt idx="26">
                  <c:v>0.24214285714285713</c:v>
                </c:pt>
                <c:pt idx="27">
                  <c:v>0.22890206040079028</c:v>
                </c:pt>
                <c:pt idx="28">
                  <c:v>0.21212121212121213</c:v>
                </c:pt>
                <c:pt idx="29">
                  <c:v>0.23764961915125135</c:v>
                </c:pt>
                <c:pt idx="30">
                  <c:v>0.23599595551061678</c:v>
                </c:pt>
                <c:pt idx="31">
                  <c:v>0.24446412754650132</c:v>
                </c:pt>
                <c:pt idx="32">
                  <c:v>0.23832353850912466</c:v>
                </c:pt>
                <c:pt idx="33">
                  <c:v>0.23813512004466778</c:v>
                </c:pt>
                <c:pt idx="34">
                  <c:v>0.24501758499413834</c:v>
                </c:pt>
                <c:pt idx="35">
                  <c:v>0.22387889824721147</c:v>
                </c:pt>
                <c:pt idx="36">
                  <c:v>0.2072145100820752</c:v>
                </c:pt>
                <c:pt idx="37">
                  <c:v>0.19392502853129664</c:v>
                </c:pt>
                <c:pt idx="38">
                  <c:v>0.17155144950621218</c:v>
                </c:pt>
                <c:pt idx="39">
                  <c:v>0.16692999931304528</c:v>
                </c:pt>
                <c:pt idx="40">
                  <c:v>0.15943384461902979</c:v>
                </c:pt>
                <c:pt idx="41">
                  <c:v>0.15079544172402121</c:v>
                </c:pt>
                <c:pt idx="42">
                  <c:v>0.14466391212334978</c:v>
                </c:pt>
                <c:pt idx="43">
                  <c:v>0.13868378812199036</c:v>
                </c:pt>
                <c:pt idx="44">
                  <c:v>0.13204678856467211</c:v>
                </c:pt>
                <c:pt idx="45">
                  <c:v>0.13135194799885533</c:v>
                </c:pt>
                <c:pt idx="46">
                  <c:v>0.12788730177468224</c:v>
                </c:pt>
                <c:pt idx="47">
                  <c:v>0.12054875568538993</c:v>
                </c:pt>
                <c:pt idx="48">
                  <c:v>0.11055712117927596</c:v>
                </c:pt>
                <c:pt idx="49">
                  <c:v>0.10065888419394113</c:v>
                </c:pt>
                <c:pt idx="50">
                  <c:v>9.1230032507252964E-2</c:v>
                </c:pt>
                <c:pt idx="51">
                  <c:v>8.0778572835291801E-2</c:v>
                </c:pt>
                <c:pt idx="52">
                  <c:v>7.4109084034407788E-2</c:v>
                </c:pt>
                <c:pt idx="53">
                  <c:v>7.1529367493493048E-2</c:v>
                </c:pt>
                <c:pt idx="54">
                  <c:v>6.2864231723501238E-2</c:v>
                </c:pt>
                <c:pt idx="55">
                  <c:v>5.639644492324266E-2</c:v>
                </c:pt>
                <c:pt idx="56">
                  <c:v>5.2593695706130553E-2</c:v>
                </c:pt>
                <c:pt idx="57">
                  <c:v>4.8724222299895141E-2</c:v>
                </c:pt>
                <c:pt idx="58">
                  <c:v>4.6035354092644497E-2</c:v>
                </c:pt>
                <c:pt idx="59">
                  <c:v>4.212742429397754E-2</c:v>
                </c:pt>
                <c:pt idx="60">
                  <c:v>3.8217655783161018E-2</c:v>
                </c:pt>
                <c:pt idx="61">
                  <c:v>3.4805747738158595E-2</c:v>
                </c:pt>
                <c:pt idx="62">
                  <c:v>3.059103658413544E-2</c:v>
                </c:pt>
                <c:pt idx="63">
                  <c:v>2.7220341715022568E-2</c:v>
                </c:pt>
                <c:pt idx="64">
                  <c:v>2.4446984738182621E-2</c:v>
                </c:pt>
                <c:pt idx="65">
                  <c:v>2.0925380461462934E-2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66-4F4F-94EC-18B9E774DC41}"/>
            </c:ext>
          </c:extLst>
        </c:ser>
        <c:ser>
          <c:idx val="11"/>
          <c:order val="11"/>
          <c:tx>
            <c:strRef>
              <c:f>'Interactive Charts'!$M$39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Charts'!$M$40:$M$240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66-4F4F-94EC-18B9E774DC41}"/>
            </c:ext>
          </c:extLst>
        </c:ser>
        <c:ser>
          <c:idx val="12"/>
          <c:order val="12"/>
          <c:tx>
            <c:strRef>
              <c:f>'Interactive Charts'!$N$39</c:f>
              <c:strCache>
                <c:ptCount val="1"/>
                <c:pt idx="0">
                  <c:v>Recovered - daily change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Charts'!$N$40:$N$240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66-4F4F-94EC-18B9E774DC41}"/>
            </c:ext>
          </c:extLst>
        </c:ser>
        <c:ser>
          <c:idx val="13"/>
          <c:order val="13"/>
          <c:tx>
            <c:strRef>
              <c:f>'Interactive Charts'!$O$39</c:f>
              <c:strCache>
                <c:ptCount val="1"/>
                <c:pt idx="0">
                  <c:v>Recovery Rate T minus 10 Days  (%)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Charts'!$O$40:$O$240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66-4F4F-94EC-18B9E774DC41}"/>
            </c:ext>
          </c:extLst>
        </c:ser>
        <c:ser>
          <c:idx val="14"/>
          <c:order val="14"/>
          <c:tx>
            <c:strRef>
              <c:f>'Interactive Charts'!$P$39</c:f>
              <c:strCache>
                <c:ptCount val="1"/>
                <c:pt idx="0">
                  <c:v>Daily Death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Charts'!$P$40:$P$240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66-4F4F-94EC-18B9E774DC41}"/>
            </c:ext>
          </c:extLst>
        </c:ser>
        <c:ser>
          <c:idx val="15"/>
          <c:order val="15"/>
          <c:tx>
            <c:strRef>
              <c:f>'Interactive Charts'!$Q$39</c:f>
              <c:strCache>
                <c:ptCount val="1"/>
                <c:pt idx="0">
                  <c:v>Total Death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Charts'!$Q$40:$Q$240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66-4F4F-94EC-18B9E774DC41}"/>
            </c:ext>
          </c:extLst>
        </c:ser>
        <c:ser>
          <c:idx val="16"/>
          <c:order val="16"/>
          <c:tx>
            <c:strRef>
              <c:f>'Interactive Charts'!$R$39</c:f>
              <c:strCache>
                <c:ptCount val="1"/>
                <c:pt idx="0">
                  <c:v>Current Lethality Rate (%)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Charts'!$R$40:$R$240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66-4F4F-94EC-18B9E774DC41}"/>
            </c:ext>
          </c:extLst>
        </c:ser>
        <c:ser>
          <c:idx val="17"/>
          <c:order val="17"/>
          <c:tx>
            <c:strRef>
              <c:f>'Interactive Charts'!$S$39</c:f>
              <c:strCache>
                <c:ptCount val="1"/>
                <c:pt idx="0">
                  <c:v>Lethality Rate T minus 10 Days  (%)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Charts'!$S$40:$S$240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066-4F4F-94EC-18B9E774DC41}"/>
            </c:ext>
          </c:extLst>
        </c:ser>
        <c:ser>
          <c:idx val="18"/>
          <c:order val="18"/>
          <c:tx>
            <c:strRef>
              <c:f>'Interactive Charts'!$T$39</c:f>
              <c:strCache>
                <c:ptCount val="1"/>
                <c:pt idx="0">
                  <c:v>Male Death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Charts'!$T$40:$T$240</c:f>
              <c:numCache>
                <c:formatCode>0.0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66-4F4F-94EC-18B9E774DC41}"/>
            </c:ext>
          </c:extLst>
        </c:ser>
        <c:ser>
          <c:idx val="19"/>
          <c:order val="19"/>
          <c:tx>
            <c:strRef>
              <c:f>'Interactive Charts'!$U$39</c:f>
              <c:strCache>
                <c:ptCount val="1"/>
                <c:pt idx="0">
                  <c:v>Female Death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Charts'!$U$40:$U$240</c:f>
              <c:numCache>
                <c:formatCode>0.0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066-4F4F-94EC-18B9E774DC41}"/>
            </c:ext>
          </c:extLst>
        </c:ser>
        <c:ser>
          <c:idx val="20"/>
          <c:order val="20"/>
          <c:tx>
            <c:strRef>
              <c:f>'Interactive Charts'!$V$39</c:f>
              <c:strCache>
                <c:ptCount val="1"/>
                <c:pt idx="0">
                  <c:v>Average age (dead)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Charts'!$V$40:$V$240</c:f>
              <c:numCache>
                <c:formatCode>0.0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066-4F4F-94EC-18B9E774DC41}"/>
            </c:ext>
          </c:extLst>
        </c:ser>
        <c:ser>
          <c:idx val="21"/>
          <c:order val="21"/>
          <c:tx>
            <c:strRef>
              <c:f>'Interactive Charts'!$W$39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Charts'!$W$40:$W$240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066-4F4F-94EC-18B9E774DC41}"/>
            </c:ext>
          </c:extLst>
        </c:ser>
        <c:ser>
          <c:idx val="22"/>
          <c:order val="22"/>
          <c:tx>
            <c:strRef>
              <c:f>'Interactive Charts'!$X$39</c:f>
              <c:strCache>
                <c:ptCount val="1"/>
                <c:pt idx="0">
                  <c:v>Percent of Critical  (%)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Charts'!$X$40:$X$240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066-4F4F-94EC-18B9E774DC41}"/>
            </c:ext>
          </c:extLst>
        </c:ser>
        <c:ser>
          <c:idx val="23"/>
          <c:order val="23"/>
          <c:tx>
            <c:strRef>
              <c:f>'Interactive Charts'!$Y$39</c:f>
              <c:strCache>
                <c:ptCount val="1"/>
                <c:pt idx="0">
                  <c:v>Cumulative Critical Cases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Charts'!$Y$40:$Y$240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066-4F4F-94EC-18B9E774DC41}"/>
            </c:ext>
          </c:extLst>
        </c:ser>
        <c:ser>
          <c:idx val="24"/>
          <c:order val="24"/>
          <c:tx>
            <c:strRef>
              <c:f>'Interactive Charts'!$Z$39</c:f>
              <c:strCache>
                <c:ptCount val="1"/>
                <c:pt idx="0">
                  <c:v>Hospitalized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Charts'!$Z$40:$Z$240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066-4F4F-94EC-18B9E774DC41}"/>
            </c:ext>
          </c:extLst>
        </c:ser>
        <c:ser>
          <c:idx val="25"/>
          <c:order val="25"/>
          <c:tx>
            <c:strRef>
              <c:f>'Interactive Charts'!$AA$39</c:f>
              <c:strCache>
                <c:ptCount val="1"/>
                <c:pt idx="0">
                  <c:v>Daily Hospitalized Change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Charts'!$AA$40:$AA$240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066-4F4F-94EC-18B9E774DC41}"/>
            </c:ext>
          </c:extLst>
        </c:ser>
        <c:ser>
          <c:idx val="26"/>
          <c:order val="26"/>
          <c:tx>
            <c:strRef>
              <c:f>'Interactive Charts'!$AB$39</c:f>
              <c:strCache>
                <c:ptCount val="1"/>
                <c:pt idx="0">
                  <c:v>Hospitalized Rate 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Charts'!$AB$40:$AB$240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066-4F4F-94EC-18B9E774DC41}"/>
            </c:ext>
          </c:extLst>
        </c:ser>
        <c:ser>
          <c:idx val="27"/>
          <c:order val="27"/>
          <c:tx>
            <c:strRef>
              <c:f>'Interactive Charts'!$AC$39</c:f>
              <c:strCache>
                <c:ptCount val="1"/>
                <c:pt idx="0">
                  <c:v>Not hospitalized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Charts'!$AC$40:$AC$240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066-4F4F-94EC-18B9E774DC41}"/>
            </c:ext>
          </c:extLst>
        </c:ser>
        <c:ser>
          <c:idx val="28"/>
          <c:order val="28"/>
          <c:tx>
            <c:strRef>
              <c:f>'Interactive Charts'!$AD$39</c:f>
              <c:strCache>
                <c:ptCount val="1"/>
                <c:pt idx="0">
                  <c:v>Critical Cases Ratio (%)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Charts'!$AD$40:$AD$240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066-4F4F-94EC-18B9E774DC41}"/>
            </c:ext>
          </c:extLst>
        </c:ser>
        <c:ser>
          <c:idx val="29"/>
          <c:order val="29"/>
          <c:tx>
            <c:strRef>
              <c:f>'Interactive Charts'!$AE$39</c:f>
              <c:strCache>
                <c:ptCount val="1"/>
                <c:pt idx="0">
                  <c:v>Easy Cases Ratio (%)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Charts'!$AE$40:$AE$240</c:f>
              <c:numCache>
                <c:formatCode>0.00%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066-4F4F-94EC-18B9E774DC41}"/>
            </c:ext>
          </c:extLst>
        </c:ser>
        <c:ser>
          <c:idx val="30"/>
          <c:order val="30"/>
          <c:tx>
            <c:strRef>
              <c:f>'Interactive Charts'!$AF$39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066-4F4F-94EC-18B9E774DC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'Interactive Charts'!$A$40:$A$240</c:f>
              <c:strCache>
                <c:ptCount val="66"/>
                <c:pt idx="0">
                  <c:v>3/5/2020</c:v>
                </c:pt>
                <c:pt idx="1">
                  <c:v>3/6/2020</c:v>
                </c:pt>
                <c:pt idx="2">
                  <c:v>3/7/2020</c:v>
                </c:pt>
                <c:pt idx="3">
                  <c:v>3/8/2020</c:v>
                </c:pt>
                <c:pt idx="4">
                  <c:v>3/9/2020</c:v>
                </c:pt>
                <c:pt idx="5">
                  <c:v>3/10/2020</c:v>
                </c:pt>
                <c:pt idx="6">
                  <c:v>3/11/2020</c:v>
                </c:pt>
                <c:pt idx="7">
                  <c:v>3/12/2020</c:v>
                </c:pt>
                <c:pt idx="8">
                  <c:v>3/13/2020</c:v>
                </c:pt>
                <c:pt idx="9">
                  <c:v>3/14/2020</c:v>
                </c:pt>
                <c:pt idx="10">
                  <c:v>3/15/2020</c:v>
                </c:pt>
                <c:pt idx="11">
                  <c:v>3/16/2020</c:v>
                </c:pt>
                <c:pt idx="12">
                  <c:v>3/17/2020</c:v>
                </c:pt>
                <c:pt idx="13">
                  <c:v>3/18/2020</c:v>
                </c:pt>
                <c:pt idx="14">
                  <c:v>3/19/2020</c:v>
                </c:pt>
                <c:pt idx="15">
                  <c:v>3/20/2020</c:v>
                </c:pt>
                <c:pt idx="16">
                  <c:v>3/21/2020</c:v>
                </c:pt>
                <c:pt idx="17">
                  <c:v>3/22/2020</c:v>
                </c:pt>
                <c:pt idx="18">
                  <c:v>3/23/2020</c:v>
                </c:pt>
                <c:pt idx="19">
                  <c:v>3/24/2020</c:v>
                </c:pt>
                <c:pt idx="20">
                  <c:v>3/25/2020</c:v>
                </c:pt>
                <c:pt idx="21">
                  <c:v>3/26/2020</c:v>
                </c:pt>
                <c:pt idx="22">
                  <c:v>3/27/2020</c:v>
                </c:pt>
                <c:pt idx="23">
                  <c:v>3/28/2020</c:v>
                </c:pt>
                <c:pt idx="24">
                  <c:v>3/29/2020</c:v>
                </c:pt>
                <c:pt idx="25">
                  <c:v>3/30/2020</c:v>
                </c:pt>
                <c:pt idx="26">
                  <c:v>3/31/2020</c:v>
                </c:pt>
                <c:pt idx="27">
                  <c:v>4/1/2020</c:v>
                </c:pt>
                <c:pt idx="28">
                  <c:v>4/2/2020</c:v>
                </c:pt>
                <c:pt idx="29">
                  <c:v>4/3/2020</c:v>
                </c:pt>
                <c:pt idx="30">
                  <c:v>4/4/2020</c:v>
                </c:pt>
                <c:pt idx="31">
                  <c:v>4/5/2020</c:v>
                </c:pt>
                <c:pt idx="32">
                  <c:v>4/6/2020</c:v>
                </c:pt>
                <c:pt idx="33">
                  <c:v>4/7/2020</c:v>
                </c:pt>
                <c:pt idx="34">
                  <c:v>4/8/2020</c:v>
                </c:pt>
                <c:pt idx="35">
                  <c:v>4/9/2020</c:v>
                </c:pt>
                <c:pt idx="36">
                  <c:v>4/10/2020</c:v>
                </c:pt>
                <c:pt idx="37">
                  <c:v>4/11/2020</c:v>
                </c:pt>
                <c:pt idx="38">
                  <c:v>4/12/2020</c:v>
                </c:pt>
                <c:pt idx="39">
                  <c:v>4/13/2020</c:v>
                </c:pt>
                <c:pt idx="40">
                  <c:v>4/14/2020</c:v>
                </c:pt>
                <c:pt idx="41">
                  <c:v>4/15/2020</c:v>
                </c:pt>
                <c:pt idx="42">
                  <c:v>4/16/2020</c:v>
                </c:pt>
                <c:pt idx="43">
                  <c:v>4/17/2020</c:v>
                </c:pt>
                <c:pt idx="44">
                  <c:v>4/18/2020</c:v>
                </c:pt>
                <c:pt idx="45">
                  <c:v>4/19/2020</c:v>
                </c:pt>
                <c:pt idx="46">
                  <c:v>4/20/2020</c:v>
                </c:pt>
                <c:pt idx="47">
                  <c:v>4/21/2020</c:v>
                </c:pt>
                <c:pt idx="48">
                  <c:v>4/22/2020</c:v>
                </c:pt>
                <c:pt idx="49">
                  <c:v>4/23/2020</c:v>
                </c:pt>
                <c:pt idx="50">
                  <c:v>4/24/2020</c:v>
                </c:pt>
                <c:pt idx="51">
                  <c:v>4/25/2020</c:v>
                </c:pt>
                <c:pt idx="52">
                  <c:v>4/26/2020</c:v>
                </c:pt>
                <c:pt idx="53">
                  <c:v>4/27/2020</c:v>
                </c:pt>
                <c:pt idx="54">
                  <c:v>4/28/2020</c:v>
                </c:pt>
                <c:pt idx="55">
                  <c:v>4/29/2020</c:v>
                </c:pt>
                <c:pt idx="56">
                  <c:v>4/30/2020</c:v>
                </c:pt>
                <c:pt idx="57">
                  <c:v>5/1/2020</c:v>
                </c:pt>
                <c:pt idx="58">
                  <c:v>5/2/2020</c:v>
                </c:pt>
                <c:pt idx="59">
                  <c:v>5/3/2020</c:v>
                </c:pt>
                <c:pt idx="60">
                  <c:v>5/4/2020</c:v>
                </c:pt>
                <c:pt idx="61">
                  <c:v>5/5/2020</c:v>
                </c:pt>
                <c:pt idx="62">
                  <c:v>5/6/2020</c:v>
                </c:pt>
                <c:pt idx="63">
                  <c:v>5/7/2020</c:v>
                </c:pt>
                <c:pt idx="64">
                  <c:v>5/8/2020</c:v>
                </c:pt>
                <c:pt idx="65">
                  <c:v>5/9/2020</c:v>
                </c:pt>
              </c:strCache>
            </c:strRef>
          </c:cat>
          <c:val>
            <c:numRef>
              <c:f>'Interactive Charts'!$AF$40:$AF$240</c:f>
              <c:numCache>
                <c:formatCode>0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066-4F4F-94EC-18B9E774D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269840"/>
        <c:axId val="1294967088"/>
      </c:lineChart>
      <c:dateAx>
        <c:axId val="1000269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67088"/>
        <c:crosses val="autoZero"/>
        <c:auto val="1"/>
        <c:lblOffset val="100"/>
        <c:baseTimeUnit val="days"/>
      </c:dateAx>
      <c:valAx>
        <c:axId val="12949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Daily Positive/Tested Ratio (%)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strRef>
              <c:f>Data!$A$9:$A$100</c:f>
              <c:strCache>
                <c:ptCount val="59"/>
                <c:pt idx="0">
                  <c:v>3/12/2020</c:v>
                </c:pt>
                <c:pt idx="1">
                  <c:v>3/13/2020</c:v>
                </c:pt>
                <c:pt idx="2">
                  <c:v>3/14/2020</c:v>
                </c:pt>
                <c:pt idx="3">
                  <c:v>3/15/2020</c:v>
                </c:pt>
                <c:pt idx="4">
                  <c:v>3/16/2020</c:v>
                </c:pt>
                <c:pt idx="5">
                  <c:v>3/17/2020</c:v>
                </c:pt>
                <c:pt idx="6">
                  <c:v>3/18/2020</c:v>
                </c:pt>
                <c:pt idx="7">
                  <c:v>3/19/2020</c:v>
                </c:pt>
                <c:pt idx="8">
                  <c:v>3/20/2020</c:v>
                </c:pt>
                <c:pt idx="9">
                  <c:v>3/21/2020</c:v>
                </c:pt>
                <c:pt idx="10">
                  <c:v>3/22/2020</c:v>
                </c:pt>
                <c:pt idx="11">
                  <c:v>3/23/2020</c:v>
                </c:pt>
                <c:pt idx="12">
                  <c:v>3/24/2020</c:v>
                </c:pt>
                <c:pt idx="13">
                  <c:v>3/25/2020</c:v>
                </c:pt>
                <c:pt idx="14">
                  <c:v>3/26/2020</c:v>
                </c:pt>
                <c:pt idx="15">
                  <c:v>3/27/2020</c:v>
                </c:pt>
                <c:pt idx="16">
                  <c:v>3/28/2020</c:v>
                </c:pt>
                <c:pt idx="17">
                  <c:v>3/29/2020</c:v>
                </c:pt>
                <c:pt idx="18">
                  <c:v>3/30/2020</c:v>
                </c:pt>
                <c:pt idx="19">
                  <c:v>3/31/2020</c:v>
                </c:pt>
                <c:pt idx="20">
                  <c:v>4/1/2020</c:v>
                </c:pt>
                <c:pt idx="21">
                  <c:v>4/2/2020</c:v>
                </c:pt>
                <c:pt idx="22">
                  <c:v>4/3/2020</c:v>
                </c:pt>
                <c:pt idx="23">
                  <c:v>4/4/2020</c:v>
                </c:pt>
                <c:pt idx="24">
                  <c:v>4/5/2020</c:v>
                </c:pt>
                <c:pt idx="25">
                  <c:v>4/6/2020</c:v>
                </c:pt>
                <c:pt idx="26">
                  <c:v>4/7/2020</c:v>
                </c:pt>
                <c:pt idx="27">
                  <c:v>4/8/2020</c:v>
                </c:pt>
                <c:pt idx="28">
                  <c:v>4/9/2020</c:v>
                </c:pt>
                <c:pt idx="29">
                  <c:v>4/10/2020</c:v>
                </c:pt>
                <c:pt idx="30">
                  <c:v>4/11/2020</c:v>
                </c:pt>
                <c:pt idx="31">
                  <c:v>4/12/2020</c:v>
                </c:pt>
                <c:pt idx="32">
                  <c:v>4/13/2020</c:v>
                </c:pt>
                <c:pt idx="33">
                  <c:v>4/14/2020</c:v>
                </c:pt>
                <c:pt idx="34">
                  <c:v>4/15/2020</c:v>
                </c:pt>
                <c:pt idx="35">
                  <c:v>4/16/2020</c:v>
                </c:pt>
                <c:pt idx="36">
                  <c:v>4/17/2020</c:v>
                </c:pt>
                <c:pt idx="37">
                  <c:v>4/18/2020</c:v>
                </c:pt>
                <c:pt idx="38">
                  <c:v>4/19/2020</c:v>
                </c:pt>
                <c:pt idx="39">
                  <c:v>4/20/2020</c:v>
                </c:pt>
                <c:pt idx="40">
                  <c:v>4/21/2020</c:v>
                </c:pt>
                <c:pt idx="41">
                  <c:v>4/22/2020</c:v>
                </c:pt>
                <c:pt idx="42">
                  <c:v>4/23/2020</c:v>
                </c:pt>
                <c:pt idx="43">
                  <c:v>4/24/2020</c:v>
                </c:pt>
                <c:pt idx="44">
                  <c:v>4/25/2020</c:v>
                </c:pt>
                <c:pt idx="45">
                  <c:v>4/26/2020</c:v>
                </c:pt>
                <c:pt idx="46">
                  <c:v>4/27/2020</c:v>
                </c:pt>
                <c:pt idx="47">
                  <c:v>4/28/2020</c:v>
                </c:pt>
                <c:pt idx="48">
                  <c:v>4/29/2020</c:v>
                </c:pt>
                <c:pt idx="49">
                  <c:v>4/30/2020</c:v>
                </c:pt>
                <c:pt idx="50">
                  <c:v>5/1/2020</c:v>
                </c:pt>
                <c:pt idx="51">
                  <c:v>5/2/2020</c:v>
                </c:pt>
                <c:pt idx="52">
                  <c:v>5/3/2020</c:v>
                </c:pt>
                <c:pt idx="53">
                  <c:v>5/4/2020</c:v>
                </c:pt>
                <c:pt idx="54">
                  <c:v>5/5/2020</c:v>
                </c:pt>
                <c:pt idx="55">
                  <c:v>5/6/2020</c:v>
                </c:pt>
                <c:pt idx="56">
                  <c:v>5/7/2020</c:v>
                </c:pt>
                <c:pt idx="57">
                  <c:v>5/8/2020</c:v>
                </c:pt>
                <c:pt idx="58">
                  <c:v>5/9/2020</c:v>
                </c:pt>
              </c:strCache>
            </c:strRef>
          </c:cat>
          <c:val>
            <c:numRef>
              <c:f>Data!$L$9:$L$100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0.25757575757575757</c:v>
                </c:pt>
                <c:pt idx="7">
                  <c:v>0.21212121212121213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0.40298507462686567</c:v>
                </c:pt>
                <c:pt idx="12">
                  <c:v>0.61363636363636365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  <c:pt idx="42">
                  <c:v>6.0267857142857144E-2</c:v>
                </c:pt>
                <c:pt idx="43">
                  <c:v>5.8097109177659277E-2</c:v>
                </c:pt>
                <c:pt idx="44">
                  <c:v>5.8602256978816075E-2</c:v>
                </c:pt>
                <c:pt idx="45">
                  <c:v>6.025200458190149E-2</c:v>
                </c:pt>
                <c:pt idx="46">
                  <c:v>6.4471499723298284E-2</c:v>
                </c:pt>
                <c:pt idx="47">
                  <c:v>4.0763863385971356E-2</c:v>
                </c:pt>
                <c:pt idx="48">
                  <c:v>4.0688295393439683E-2</c:v>
                </c:pt>
                <c:pt idx="49">
                  <c:v>4.2518275399075038E-2</c:v>
                </c:pt>
                <c:pt idx="50">
                  <c:v>3.3186589908567557E-2</c:v>
                </c:pt>
                <c:pt idx="51">
                  <c:v>3.0869052300432558E-2</c:v>
                </c:pt>
                <c:pt idx="52">
                  <c:v>1.9340159271899887E-2</c:v>
                </c:pt>
                <c:pt idx="53">
                  <c:v>2.0439560439560439E-2</c:v>
                </c:pt>
                <c:pt idx="54">
                  <c:v>2.4911770811708533E-2</c:v>
                </c:pt>
                <c:pt idx="55">
                  <c:v>1.8398967075532603E-2</c:v>
                </c:pt>
                <c:pt idx="56">
                  <c:v>1.0324216627422568E-2</c:v>
                </c:pt>
                <c:pt idx="57">
                  <c:v>1.6351118760757316E-2</c:v>
                </c:pt>
                <c:pt idx="58">
                  <c:v>1.5537709497206703E-2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Average 10 Days Positive/Tested Ratio (%)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strRef>
              <c:f>Data!$A$9:$A$100</c:f>
              <c:strCache>
                <c:ptCount val="59"/>
                <c:pt idx="0">
                  <c:v>3/12/2020</c:v>
                </c:pt>
                <c:pt idx="1">
                  <c:v>3/13/2020</c:v>
                </c:pt>
                <c:pt idx="2">
                  <c:v>3/14/2020</c:v>
                </c:pt>
                <c:pt idx="3">
                  <c:v>3/15/2020</c:v>
                </c:pt>
                <c:pt idx="4">
                  <c:v>3/16/2020</c:v>
                </c:pt>
                <c:pt idx="5">
                  <c:v>3/17/2020</c:v>
                </c:pt>
                <c:pt idx="6">
                  <c:v>3/18/2020</c:v>
                </c:pt>
                <c:pt idx="7">
                  <c:v>3/19/2020</c:v>
                </c:pt>
                <c:pt idx="8">
                  <c:v>3/20/2020</c:v>
                </c:pt>
                <c:pt idx="9">
                  <c:v>3/21/2020</c:v>
                </c:pt>
                <c:pt idx="10">
                  <c:v>3/22/2020</c:v>
                </c:pt>
                <c:pt idx="11">
                  <c:v>3/23/2020</c:v>
                </c:pt>
                <c:pt idx="12">
                  <c:v>3/24/2020</c:v>
                </c:pt>
                <c:pt idx="13">
                  <c:v>3/25/2020</c:v>
                </c:pt>
                <c:pt idx="14">
                  <c:v>3/26/2020</c:v>
                </c:pt>
                <c:pt idx="15">
                  <c:v>3/27/2020</c:v>
                </c:pt>
                <c:pt idx="16">
                  <c:v>3/28/2020</c:v>
                </c:pt>
                <c:pt idx="17">
                  <c:v>3/29/2020</c:v>
                </c:pt>
                <c:pt idx="18">
                  <c:v>3/30/2020</c:v>
                </c:pt>
                <c:pt idx="19">
                  <c:v>3/31/2020</c:v>
                </c:pt>
                <c:pt idx="20">
                  <c:v>4/1/2020</c:v>
                </c:pt>
                <c:pt idx="21">
                  <c:v>4/2/2020</c:v>
                </c:pt>
                <c:pt idx="22">
                  <c:v>4/3/2020</c:v>
                </c:pt>
                <c:pt idx="23">
                  <c:v>4/4/2020</c:v>
                </c:pt>
                <c:pt idx="24">
                  <c:v>4/5/2020</c:v>
                </c:pt>
                <c:pt idx="25">
                  <c:v>4/6/2020</c:v>
                </c:pt>
                <c:pt idx="26">
                  <c:v>4/7/2020</c:v>
                </c:pt>
                <c:pt idx="27">
                  <c:v>4/8/2020</c:v>
                </c:pt>
                <c:pt idx="28">
                  <c:v>4/9/2020</c:v>
                </c:pt>
                <c:pt idx="29">
                  <c:v>4/10/2020</c:v>
                </c:pt>
                <c:pt idx="30">
                  <c:v>4/11/2020</c:v>
                </c:pt>
                <c:pt idx="31">
                  <c:v>4/12/2020</c:v>
                </c:pt>
                <c:pt idx="32">
                  <c:v>4/13/2020</c:v>
                </c:pt>
                <c:pt idx="33">
                  <c:v>4/14/2020</c:v>
                </c:pt>
                <c:pt idx="34">
                  <c:v>4/15/2020</c:v>
                </c:pt>
                <c:pt idx="35">
                  <c:v>4/16/2020</c:v>
                </c:pt>
                <c:pt idx="36">
                  <c:v>4/17/2020</c:v>
                </c:pt>
                <c:pt idx="37">
                  <c:v>4/18/2020</c:v>
                </c:pt>
                <c:pt idx="38">
                  <c:v>4/19/2020</c:v>
                </c:pt>
                <c:pt idx="39">
                  <c:v>4/20/2020</c:v>
                </c:pt>
                <c:pt idx="40">
                  <c:v>4/21/2020</c:v>
                </c:pt>
                <c:pt idx="41">
                  <c:v>4/22/2020</c:v>
                </c:pt>
                <c:pt idx="42">
                  <c:v>4/23/2020</c:v>
                </c:pt>
                <c:pt idx="43">
                  <c:v>4/24/2020</c:v>
                </c:pt>
                <c:pt idx="44">
                  <c:v>4/25/2020</c:v>
                </c:pt>
                <c:pt idx="45">
                  <c:v>4/26/2020</c:v>
                </c:pt>
                <c:pt idx="46">
                  <c:v>4/27/2020</c:v>
                </c:pt>
                <c:pt idx="47">
                  <c:v>4/28/2020</c:v>
                </c:pt>
                <c:pt idx="48">
                  <c:v>4/29/2020</c:v>
                </c:pt>
                <c:pt idx="49">
                  <c:v>4/30/2020</c:v>
                </c:pt>
                <c:pt idx="50">
                  <c:v>5/1/2020</c:v>
                </c:pt>
                <c:pt idx="51">
                  <c:v>5/2/2020</c:v>
                </c:pt>
                <c:pt idx="52">
                  <c:v>5/3/2020</c:v>
                </c:pt>
                <c:pt idx="53">
                  <c:v>5/4/2020</c:v>
                </c:pt>
                <c:pt idx="54">
                  <c:v>5/5/2020</c:v>
                </c:pt>
                <c:pt idx="55">
                  <c:v>5/6/2020</c:v>
                </c:pt>
                <c:pt idx="56">
                  <c:v>5/7/2020</c:v>
                </c:pt>
                <c:pt idx="57">
                  <c:v>5/8/2020</c:v>
                </c:pt>
                <c:pt idx="58">
                  <c:v>5/9/2020</c:v>
                </c:pt>
              </c:strCache>
            </c:strRef>
          </c:cat>
          <c:val>
            <c:numRef>
              <c:f>Data!$M$9:$M$100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0.25663716814159293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0.36249999999999999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0.34431372549019607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0.22890206040079028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  <c:pt idx="42">
                  <c:v>0.10065888419394113</c:v>
                </c:pt>
                <c:pt idx="43">
                  <c:v>9.1230032507252964E-2</c:v>
                </c:pt>
                <c:pt idx="44">
                  <c:v>8.0778572835291801E-2</c:v>
                </c:pt>
                <c:pt idx="45">
                  <c:v>7.4109084034407788E-2</c:v>
                </c:pt>
                <c:pt idx="46">
                  <c:v>7.1529367493493048E-2</c:v>
                </c:pt>
                <c:pt idx="47">
                  <c:v>6.2864231723501238E-2</c:v>
                </c:pt>
                <c:pt idx="48">
                  <c:v>5.639644492324266E-2</c:v>
                </c:pt>
                <c:pt idx="49">
                  <c:v>5.2593695706130553E-2</c:v>
                </c:pt>
                <c:pt idx="50">
                  <c:v>4.8724222299895141E-2</c:v>
                </c:pt>
                <c:pt idx="51">
                  <c:v>4.6035354092644497E-2</c:v>
                </c:pt>
                <c:pt idx="52">
                  <c:v>4.212742429397754E-2</c:v>
                </c:pt>
                <c:pt idx="53">
                  <c:v>3.8217655783161018E-2</c:v>
                </c:pt>
                <c:pt idx="54">
                  <c:v>3.4805747738158595E-2</c:v>
                </c:pt>
                <c:pt idx="55">
                  <c:v>3.059103658413544E-2</c:v>
                </c:pt>
                <c:pt idx="56">
                  <c:v>2.7220341715022568E-2</c:v>
                </c:pt>
                <c:pt idx="57">
                  <c:v>2.4446984738182621E-2</c:v>
                </c:pt>
                <c:pt idx="58">
                  <c:v>2.0925380461462934E-2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Recovered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50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  <c:pt idx="49">
                  <c:v>5/9/2020</c:v>
                </c:pt>
              </c:strCache>
            </c:str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443</c:v>
                </c:pt>
                <c:pt idx="27">
                  <c:v>534</c:v>
                </c:pt>
                <c:pt idx="28">
                  <c:v>637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  <c:pt idx="33">
                  <c:v>1063</c:v>
                </c:pt>
                <c:pt idx="34">
                  <c:v>1094</c:v>
                </c:pt>
                <c:pt idx="35">
                  <c:v>1152</c:v>
                </c:pt>
                <c:pt idx="36">
                  <c:v>1182</c:v>
                </c:pt>
                <c:pt idx="37">
                  <c:v>1209</c:v>
                </c:pt>
                <c:pt idx="38">
                  <c:v>1260</c:v>
                </c:pt>
                <c:pt idx="39">
                  <c:v>1292</c:v>
                </c:pt>
                <c:pt idx="40">
                  <c:v>1343</c:v>
                </c:pt>
                <c:pt idx="41">
                  <c:v>1379</c:v>
                </c:pt>
                <c:pt idx="42">
                  <c:v>1426</c:v>
                </c:pt>
                <c:pt idx="43">
                  <c:v>1551</c:v>
                </c:pt>
                <c:pt idx="44">
                  <c:v>1574</c:v>
                </c:pt>
                <c:pt idx="45">
                  <c:v>1723</c:v>
                </c:pt>
                <c:pt idx="46">
                  <c:v>1971</c:v>
                </c:pt>
                <c:pt idx="47">
                  <c:v>2160</c:v>
                </c:pt>
                <c:pt idx="48">
                  <c:v>2453</c:v>
                </c:pt>
                <c:pt idx="49">
                  <c:v>2732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Data!$W$1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50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  <c:pt idx="49">
                  <c:v>5/9/2020</c:v>
                </c:pt>
              </c:strCache>
            </c:strRef>
          </c:cat>
          <c:val>
            <c:numRef>
              <c:f>Data!$W$18:$W$100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  <c:pt idx="33">
                  <c:v>139</c:v>
                </c:pt>
                <c:pt idx="34">
                  <c:v>144</c:v>
                </c:pt>
                <c:pt idx="35">
                  <c:v>151</c:v>
                </c:pt>
                <c:pt idx="36">
                  <c:v>156</c:v>
                </c:pt>
                <c:pt idx="37">
                  <c:v>162</c:v>
                </c:pt>
                <c:pt idx="38">
                  <c:v>168</c:v>
                </c:pt>
                <c:pt idx="39">
                  <c:v>173</c:v>
                </c:pt>
                <c:pt idx="40">
                  <c:v>179</c:v>
                </c:pt>
                <c:pt idx="41">
                  <c:v>185</c:v>
                </c:pt>
                <c:pt idx="42">
                  <c:v>189</c:v>
                </c:pt>
                <c:pt idx="43">
                  <c:v>193</c:v>
                </c:pt>
                <c:pt idx="44">
                  <c:v>197</c:v>
                </c:pt>
                <c:pt idx="45">
                  <c:v>200</c:v>
                </c:pt>
                <c:pt idx="46">
                  <c:v>203</c:v>
                </c:pt>
                <c:pt idx="47">
                  <c:v>206</c:v>
                </c:pt>
                <c:pt idx="48">
                  <c:v>209</c:v>
                </c:pt>
                <c:pt idx="49">
                  <c:v>213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Current Lethality Rate (%)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50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  <c:pt idx="49">
                  <c:v>5/9/2020</c:v>
                </c:pt>
              </c:strCache>
            </c:strRef>
          </c:cat>
          <c:val>
            <c:numRef>
              <c:f>Data!$X$18:$X$100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9.0090090090090089E-3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1.5151515151515152E-2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  <c:pt idx="33">
                  <c:v>1.9103903243540409E-2</c:v>
                </c:pt>
                <c:pt idx="34">
                  <c:v>1.9243618869437391E-2</c:v>
                </c:pt>
                <c:pt idx="35">
                  <c:v>1.9411235377297852E-2</c:v>
                </c:pt>
                <c:pt idx="36">
                  <c:v>1.9398159661775678E-2</c:v>
                </c:pt>
                <c:pt idx="37">
                  <c:v>1.9577039274924473E-2</c:v>
                </c:pt>
                <c:pt idx="38">
                  <c:v>1.9771684123808402E-2</c:v>
                </c:pt>
                <c:pt idx="39">
                  <c:v>1.9830353049060064E-2</c:v>
                </c:pt>
                <c:pt idx="40">
                  <c:v>1.9869019869019868E-2</c:v>
                </c:pt>
                <c:pt idx="41">
                  <c:v>2.0097772949483977E-2</c:v>
                </c:pt>
                <c:pt idx="42">
                  <c:v>2.0187994018372141E-2</c:v>
                </c:pt>
                <c:pt idx="43">
                  <c:v>2.0393068469991546E-2</c:v>
                </c:pt>
                <c:pt idx="44">
                  <c:v>2.0613163126504134E-2</c:v>
                </c:pt>
                <c:pt idx="45">
                  <c:v>2.0667562261031312E-2</c:v>
                </c:pt>
                <c:pt idx="46">
                  <c:v>2.0733326524359105E-2</c:v>
                </c:pt>
                <c:pt idx="47">
                  <c:v>2.091795288383428E-2</c:v>
                </c:pt>
                <c:pt idx="48">
                  <c:v>2.1019812933722216E-2</c:v>
                </c:pt>
                <c:pt idx="49">
                  <c:v>2.1232057416267942E-2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Lethality rate T-10 (%)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50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  <c:pt idx="49">
                  <c:v>5/9/2020</c:v>
                </c:pt>
              </c:strCache>
            </c:strRef>
          </c:cat>
          <c:val>
            <c:numRef>
              <c:f>Data!$Y$18:$Y$100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5.7142857142857141E-2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8.98876404494382E-2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  <c:pt idx="33">
                  <c:v>3.1131019036954088E-2</c:v>
                </c:pt>
                <c:pt idx="34">
                  <c:v>2.9550584855325263E-2</c:v>
                </c:pt>
                <c:pt idx="35">
                  <c:v>2.8394133132756676E-2</c:v>
                </c:pt>
                <c:pt idx="36">
                  <c:v>2.7416520210896311E-2</c:v>
                </c:pt>
                <c:pt idx="37">
                  <c:v>2.7027027027027029E-2</c:v>
                </c:pt>
                <c:pt idx="38">
                  <c:v>2.6590693257359924E-2</c:v>
                </c:pt>
                <c:pt idx="39">
                  <c:v>2.6093514328808447E-2</c:v>
                </c:pt>
                <c:pt idx="40">
                  <c:v>2.597968069666183E-2</c:v>
                </c:pt>
                <c:pt idx="41">
                  <c:v>2.6005060444194546E-2</c:v>
                </c:pt>
                <c:pt idx="42">
                  <c:v>2.5975810885101706E-2</c:v>
                </c:pt>
                <c:pt idx="43">
                  <c:v>2.579179473473206E-2</c:v>
                </c:pt>
                <c:pt idx="44">
                  <c:v>2.5324591849852165E-2</c:v>
                </c:pt>
                <c:pt idx="45">
                  <c:v>2.4869435463814971E-2</c:v>
                </c:pt>
                <c:pt idx="46">
                  <c:v>2.4531722054380665E-2</c:v>
                </c:pt>
                <c:pt idx="47">
                  <c:v>2.4243850770860303E-2</c:v>
                </c:pt>
                <c:pt idx="48">
                  <c:v>2.39569005043558E-2</c:v>
                </c:pt>
                <c:pt idx="49">
                  <c:v>2.3643023643023644E-2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Data!$AJ$1</c:f>
              <c:strCache>
                <c:ptCount val="1"/>
                <c:pt idx="0">
                  <c:v>Hospitalized Rate (%)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5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</c:strCache>
            </c:strRef>
          </c:cat>
          <c:val>
            <c:numRef>
              <c:f>Data!$AJ$3:$AJ$100</c:f>
              <c:numCache>
                <c:formatCode>0.000%</c:formatCode>
                <c:ptCount val="98"/>
                <c:pt idx="24">
                  <c:v>0.70828025477707002</c:v>
                </c:pt>
                <c:pt idx="26">
                  <c:v>0.63773584905660374</c:v>
                </c:pt>
                <c:pt idx="27">
                  <c:v>0.69513236549957302</c:v>
                </c:pt>
                <c:pt idx="28">
                  <c:v>0.61856368563685638</c:v>
                </c:pt>
                <c:pt idx="29">
                  <c:v>0.6711822660098522</c:v>
                </c:pt>
                <c:pt idx="30">
                  <c:v>0.59381551362683438</c:v>
                </c:pt>
                <c:pt idx="31">
                  <c:v>0.57045454545454544</c:v>
                </c:pt>
                <c:pt idx="32">
                  <c:v>0.59460563955864321</c:v>
                </c:pt>
                <c:pt idx="33">
                  <c:v>0.66391597899474863</c:v>
                </c:pt>
                <c:pt idx="34">
                  <c:v>0.68817579351238223</c:v>
                </c:pt>
                <c:pt idx="35">
                  <c:v>0.70144927536231882</c:v>
                </c:pt>
                <c:pt idx="36">
                  <c:v>0.74260355029585801</c:v>
                </c:pt>
                <c:pt idx="37">
                  <c:v>0.76143250688705233</c:v>
                </c:pt>
                <c:pt idx="38">
                  <c:v>0.73384311790823875</c:v>
                </c:pt>
                <c:pt idx="39">
                  <c:v>0.6942889137737962</c:v>
                </c:pt>
                <c:pt idx="40">
                  <c:v>0.68623024830699775</c:v>
                </c:pt>
                <c:pt idx="41">
                  <c:v>0.67957878901842794</c:v>
                </c:pt>
                <c:pt idx="42">
                  <c:v>0.6810193321616872</c:v>
                </c:pt>
                <c:pt idx="43">
                  <c:v>0.66232899566232895</c:v>
                </c:pt>
                <c:pt idx="44">
                  <c:v>0.63659385881608099</c:v>
                </c:pt>
                <c:pt idx="45">
                  <c:v>0.57737556561085968</c:v>
                </c:pt>
                <c:pt idx="46">
                  <c:v>0.5500725689404935</c:v>
                </c:pt>
                <c:pt idx="47">
                  <c:v>0.47793084059600788</c:v>
                </c:pt>
                <c:pt idx="48">
                  <c:v>0.49697636063771305</c:v>
                </c:pt>
                <c:pt idx="49">
                  <c:v>0.44206868902846452</c:v>
                </c:pt>
                <c:pt idx="50">
                  <c:v>0.42241933410464072</c:v>
                </c:pt>
                <c:pt idx="51">
                  <c:v>0.39791096742103954</c:v>
                </c:pt>
                <c:pt idx="52">
                  <c:v>0.34598187311178247</c:v>
                </c:pt>
                <c:pt idx="53">
                  <c:v>0.31599388019300928</c:v>
                </c:pt>
                <c:pt idx="54">
                  <c:v>0.30295735900962861</c:v>
                </c:pt>
                <c:pt idx="55">
                  <c:v>0.29503829503829504</c:v>
                </c:pt>
                <c:pt idx="56">
                  <c:v>0.2781097229766431</c:v>
                </c:pt>
                <c:pt idx="57">
                  <c:v>0.26436658833582566</c:v>
                </c:pt>
                <c:pt idx="58">
                  <c:v>0.24397717666948437</c:v>
                </c:pt>
                <c:pt idx="59">
                  <c:v>0.23229046771999581</c:v>
                </c:pt>
                <c:pt idx="60">
                  <c:v>0.21235920223209673</c:v>
                </c:pt>
                <c:pt idx="61">
                  <c:v>0.19946890001021347</c:v>
                </c:pt>
                <c:pt idx="62">
                  <c:v>0.19455727051177904</c:v>
                </c:pt>
                <c:pt idx="63">
                  <c:v>0.17962385597908076</c:v>
                </c:pt>
                <c:pt idx="64">
                  <c:v>0.16447368421052633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Data!$AM$1</c:f>
              <c:strCache>
                <c:ptCount val="1"/>
                <c:pt idx="0">
                  <c:v>Easy Cases Ratio (%)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5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</c:strCache>
            </c:strRef>
          </c:cat>
          <c:val>
            <c:numRef>
              <c:f>Data!$AM$3:$AM$100</c:f>
              <c:numCache>
                <c:formatCode>0.000%</c:formatCode>
                <c:ptCount val="98"/>
                <c:pt idx="24">
                  <c:v>0.29171974522292993</c:v>
                </c:pt>
                <c:pt idx="26">
                  <c:v>0.3622641509433962</c:v>
                </c:pt>
                <c:pt idx="27">
                  <c:v>0.30486763450042698</c:v>
                </c:pt>
                <c:pt idx="28">
                  <c:v>0.38143631436314362</c:v>
                </c:pt>
                <c:pt idx="29">
                  <c:v>0.3288177339901478</c:v>
                </c:pt>
                <c:pt idx="30">
                  <c:v>0.40618448637316562</c:v>
                </c:pt>
                <c:pt idx="31">
                  <c:v>0.42954545454545456</c:v>
                </c:pt>
                <c:pt idx="32">
                  <c:v>0.40539436044135674</c:v>
                </c:pt>
                <c:pt idx="33">
                  <c:v>0.33608402100525131</c:v>
                </c:pt>
                <c:pt idx="34">
                  <c:v>0.31182420648761772</c:v>
                </c:pt>
                <c:pt idx="35">
                  <c:v>0.29855072463768118</c:v>
                </c:pt>
                <c:pt idx="36">
                  <c:v>0.25739644970414199</c:v>
                </c:pt>
                <c:pt idx="37">
                  <c:v>0.23856749311294767</c:v>
                </c:pt>
                <c:pt idx="38">
                  <c:v>0.26615688209176125</c:v>
                </c:pt>
                <c:pt idx="39">
                  <c:v>0.3057110862262038</c:v>
                </c:pt>
                <c:pt idx="40">
                  <c:v>0.31376975169300225</c:v>
                </c:pt>
                <c:pt idx="41">
                  <c:v>0.23711921775103423</c:v>
                </c:pt>
                <c:pt idx="42">
                  <c:v>0.22513181019332162</c:v>
                </c:pt>
                <c:pt idx="43">
                  <c:v>0.23139806473139807</c:v>
                </c:pt>
                <c:pt idx="44">
                  <c:v>0.24422285533396645</c:v>
                </c:pt>
                <c:pt idx="45">
                  <c:v>0.29140271493212672</c:v>
                </c:pt>
                <c:pt idx="46">
                  <c:v>0.3081277213352685</c:v>
                </c:pt>
                <c:pt idx="47">
                  <c:v>0.37798706775372504</c:v>
                </c:pt>
                <c:pt idx="48">
                  <c:v>0.35692688290269381</c:v>
                </c:pt>
                <c:pt idx="49">
                  <c:v>0.41173326206067085</c:v>
                </c:pt>
                <c:pt idx="50">
                  <c:v>0.42948965162617303</c:v>
                </c:pt>
                <c:pt idx="51">
                  <c:v>0.45511066898781399</c:v>
                </c:pt>
                <c:pt idx="52">
                  <c:v>0.5079154078549849</c:v>
                </c:pt>
                <c:pt idx="53">
                  <c:v>0.53571848887842766</c:v>
                </c:pt>
                <c:pt idx="54">
                  <c:v>0.54894543787253558</c:v>
                </c:pt>
                <c:pt idx="55">
                  <c:v>0.5558885558885559</c:v>
                </c:pt>
                <c:pt idx="56">
                  <c:v>0.57208039109179798</c:v>
                </c:pt>
                <c:pt idx="57">
                  <c:v>0.5833155308694723</c:v>
                </c:pt>
                <c:pt idx="58">
                  <c:v>0.59213863060016902</c:v>
                </c:pt>
                <c:pt idx="59">
                  <c:v>0.60301349795961079</c:v>
                </c:pt>
                <c:pt idx="60">
                  <c:v>0.60958974888911854</c:v>
                </c:pt>
                <c:pt idx="61">
                  <c:v>0.59922377693800433</c:v>
                </c:pt>
                <c:pt idx="62">
                  <c:v>0.58610885458976447</c:v>
                </c:pt>
                <c:pt idx="63">
                  <c:v>0.57366991853565319</c:v>
                </c:pt>
                <c:pt idx="64">
                  <c:v>0.56319776714513559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5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</c:strCache>
            </c:strRef>
          </c:cat>
          <c:val>
            <c:numRef>
              <c:f>Data!$W$3:$W$100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  <c:pt idx="36">
                  <c:v>74</c:v>
                </c:pt>
                <c:pt idx="37">
                  <c:v>80</c:v>
                </c:pt>
                <c:pt idx="38">
                  <c:v>85</c:v>
                </c:pt>
                <c:pt idx="39">
                  <c:v>94</c:v>
                </c:pt>
                <c:pt idx="40">
                  <c:v>99</c:v>
                </c:pt>
                <c:pt idx="41">
                  <c:v>103</c:v>
                </c:pt>
                <c:pt idx="42">
                  <c:v>110</c:v>
                </c:pt>
                <c:pt idx="43">
                  <c:v>117</c:v>
                </c:pt>
                <c:pt idx="44">
                  <c:v>122</c:v>
                </c:pt>
                <c:pt idx="45">
                  <c:v>125</c:v>
                </c:pt>
                <c:pt idx="46">
                  <c:v>130</c:v>
                </c:pt>
                <c:pt idx="47">
                  <c:v>134</c:v>
                </c:pt>
                <c:pt idx="48">
                  <c:v>139</c:v>
                </c:pt>
                <c:pt idx="49">
                  <c:v>144</c:v>
                </c:pt>
                <c:pt idx="50">
                  <c:v>151</c:v>
                </c:pt>
                <c:pt idx="51">
                  <c:v>156</c:v>
                </c:pt>
                <c:pt idx="52">
                  <c:v>162</c:v>
                </c:pt>
                <c:pt idx="53">
                  <c:v>168</c:v>
                </c:pt>
                <c:pt idx="54">
                  <c:v>173</c:v>
                </c:pt>
                <c:pt idx="55">
                  <c:v>179</c:v>
                </c:pt>
                <c:pt idx="56">
                  <c:v>185</c:v>
                </c:pt>
                <c:pt idx="57">
                  <c:v>189</c:v>
                </c:pt>
                <c:pt idx="58">
                  <c:v>193</c:v>
                </c:pt>
                <c:pt idx="59">
                  <c:v>197</c:v>
                </c:pt>
                <c:pt idx="60">
                  <c:v>200</c:v>
                </c:pt>
                <c:pt idx="61">
                  <c:v>203</c:v>
                </c:pt>
                <c:pt idx="62">
                  <c:v>206</c:v>
                </c:pt>
                <c:pt idx="63">
                  <c:v>209</c:v>
                </c:pt>
                <c:pt idx="64">
                  <c:v>213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5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</c:strCache>
            </c:strRef>
          </c:cat>
          <c:val>
            <c:numRef>
              <c:f>Data!$AD$3:$AD$100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21</c:v>
                </c:pt>
                <c:pt idx="19">
                  <c:v>24</c:v>
                </c:pt>
                <c:pt idx="20">
                  <c:v>25</c:v>
                </c:pt>
                <c:pt idx="21">
                  <c:v>45</c:v>
                </c:pt>
                <c:pt idx="22">
                  <c:v>49</c:v>
                </c:pt>
                <c:pt idx="23">
                  <c:v>55</c:v>
                </c:pt>
                <c:pt idx="24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  <c:pt idx="36">
                  <c:v>145</c:v>
                </c:pt>
                <c:pt idx="37">
                  <c:v>146</c:v>
                </c:pt>
                <c:pt idx="38">
                  <c:v>138</c:v>
                </c:pt>
                <c:pt idx="39">
                  <c:v>131</c:v>
                </c:pt>
                <c:pt idx="40">
                  <c:v>128</c:v>
                </c:pt>
                <c:pt idx="41">
                  <c:v>120</c:v>
                </c:pt>
                <c:pt idx="42">
                  <c:v>122</c:v>
                </c:pt>
                <c:pt idx="43">
                  <c:v>126</c:v>
                </c:pt>
                <c:pt idx="44">
                  <c:v>120</c:v>
                </c:pt>
                <c:pt idx="45">
                  <c:v>108</c:v>
                </c:pt>
                <c:pt idx="46">
                  <c:v>101</c:v>
                </c:pt>
                <c:pt idx="47">
                  <c:v>103</c:v>
                </c:pt>
                <c:pt idx="48">
                  <c:v>96</c:v>
                </c:pt>
                <c:pt idx="49">
                  <c:v>95</c:v>
                </c:pt>
                <c:pt idx="50">
                  <c:v>91</c:v>
                </c:pt>
                <c:pt idx="51">
                  <c:v>85</c:v>
                </c:pt>
                <c:pt idx="52">
                  <c:v>85</c:v>
                </c:pt>
                <c:pt idx="53">
                  <c:v>79</c:v>
                </c:pt>
                <c:pt idx="54">
                  <c:v>78</c:v>
                </c:pt>
                <c:pt idx="55">
                  <c:v>71</c:v>
                </c:pt>
                <c:pt idx="56">
                  <c:v>65</c:v>
                </c:pt>
                <c:pt idx="57">
                  <c:v>57</c:v>
                </c:pt>
                <c:pt idx="58">
                  <c:v>54</c:v>
                </c:pt>
                <c:pt idx="59">
                  <c:v>53</c:v>
                </c:pt>
                <c:pt idx="60">
                  <c:v>51</c:v>
                </c:pt>
                <c:pt idx="61">
                  <c:v>48</c:v>
                </c:pt>
                <c:pt idx="62">
                  <c:v>46</c:v>
                </c:pt>
                <c:pt idx="63">
                  <c:v>45</c:v>
                </c:pt>
                <c:pt idx="64">
                  <c:v>43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Data!$A$3:$A$100</c:f>
              <c:strCache>
                <c:ptCount val="65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</c:strCache>
            </c:strRef>
          </c:cat>
          <c:val>
            <c:numRef>
              <c:f>Data!$E$3:$E$100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14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  <c:pt idx="59">
                  <c:v>93</c:v>
                </c:pt>
                <c:pt idx="60">
                  <c:v>120</c:v>
                </c:pt>
                <c:pt idx="61">
                  <c:v>114</c:v>
                </c:pt>
                <c:pt idx="62">
                  <c:v>57</c:v>
                </c:pt>
                <c:pt idx="63">
                  <c:v>95</c:v>
                </c:pt>
                <c:pt idx="64">
                  <c:v>89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 cases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5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</c:strCache>
            </c:str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>
                  <c:v>249</c:v>
                </c:pt>
                <c:pt idx="18">
                  <c:v>303</c:v>
                </c:pt>
                <c:pt idx="19">
                  <c:v>384</c:v>
                </c:pt>
                <c:pt idx="20">
                  <c:v>457</c:v>
                </c:pt>
                <c:pt idx="21">
                  <c:v>528</c:v>
                </c:pt>
                <c:pt idx="22">
                  <c:v>659</c:v>
                </c:pt>
                <c:pt idx="23">
                  <c:v>741</c:v>
                </c:pt>
                <c:pt idx="24">
                  <c:v>785</c:v>
                </c:pt>
                <c:pt idx="25">
                  <c:v>900</c:v>
                </c:pt>
                <c:pt idx="26">
                  <c:v>1060</c:v>
                </c:pt>
                <c:pt idx="27">
                  <c:v>1171</c:v>
                </c:pt>
                <c:pt idx="28">
                  <c:v>1476</c:v>
                </c:pt>
                <c:pt idx="29">
                  <c:v>1624</c:v>
                </c:pt>
                <c:pt idx="30">
                  <c:v>1908</c:v>
                </c:pt>
                <c:pt idx="31">
                  <c:v>2200</c:v>
                </c:pt>
                <c:pt idx="32">
                  <c:v>2447</c:v>
                </c:pt>
                <c:pt idx="33">
                  <c:v>2666</c:v>
                </c:pt>
                <c:pt idx="34">
                  <c:v>2867</c:v>
                </c:pt>
                <c:pt idx="35">
                  <c:v>3105</c:v>
                </c:pt>
                <c:pt idx="36">
                  <c:v>3380</c:v>
                </c:pt>
                <c:pt idx="37">
                  <c:v>3630</c:v>
                </c:pt>
                <c:pt idx="38">
                  <c:v>4054</c:v>
                </c:pt>
                <c:pt idx="39">
                  <c:v>4465</c:v>
                </c:pt>
                <c:pt idx="40">
                  <c:v>4873</c:v>
                </c:pt>
                <c:pt idx="41">
                  <c:v>5318</c:v>
                </c:pt>
                <c:pt idx="42">
                  <c:v>5690</c:v>
                </c:pt>
                <c:pt idx="43">
                  <c:v>5994</c:v>
                </c:pt>
                <c:pt idx="44">
                  <c:v>6318</c:v>
                </c:pt>
                <c:pt idx="45">
                  <c:v>6630</c:v>
                </c:pt>
                <c:pt idx="46">
                  <c:v>6890</c:v>
                </c:pt>
                <c:pt idx="47">
                  <c:v>7114</c:v>
                </c:pt>
                <c:pt idx="48">
                  <c:v>7276</c:v>
                </c:pt>
                <c:pt idx="49">
                  <c:v>7483</c:v>
                </c:pt>
                <c:pt idx="50">
                  <c:v>7779</c:v>
                </c:pt>
                <c:pt idx="51">
                  <c:v>8042</c:v>
                </c:pt>
                <c:pt idx="52">
                  <c:v>8275</c:v>
                </c:pt>
                <c:pt idx="53">
                  <c:v>8497</c:v>
                </c:pt>
                <c:pt idx="54">
                  <c:v>8724</c:v>
                </c:pt>
                <c:pt idx="55">
                  <c:v>9009</c:v>
                </c:pt>
                <c:pt idx="56">
                  <c:v>9205</c:v>
                </c:pt>
                <c:pt idx="57">
                  <c:v>9362</c:v>
                </c:pt>
                <c:pt idx="58">
                  <c:v>9464</c:v>
                </c:pt>
                <c:pt idx="59">
                  <c:v>9557</c:v>
                </c:pt>
                <c:pt idx="60">
                  <c:v>9677</c:v>
                </c:pt>
                <c:pt idx="61">
                  <c:v>9791</c:v>
                </c:pt>
                <c:pt idx="62">
                  <c:v>9848</c:v>
                </c:pt>
                <c:pt idx="63">
                  <c:v>9943</c:v>
                </c:pt>
                <c:pt idx="64">
                  <c:v>10032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103</c:v>
                </c:pt>
                <c:pt idx="14">
                  <c:v>134</c:v>
                </c:pt>
                <c:pt idx="15">
                  <c:v>170</c:v>
                </c:pt>
                <c:pt idx="16">
                  <c:v>220</c:v>
                </c:pt>
                <c:pt idx="17">
                  <c:v>247</c:v>
                </c:pt>
                <c:pt idx="18">
                  <c:v>300</c:v>
                </c:pt>
                <c:pt idx="19">
                  <c:v>380</c:v>
                </c:pt>
                <c:pt idx="20">
                  <c:v>450</c:v>
                </c:pt>
                <c:pt idx="21">
                  <c:v>520</c:v>
                </c:pt>
                <c:pt idx="22">
                  <c:v>649</c:v>
                </c:pt>
                <c:pt idx="23">
                  <c:v>728</c:v>
                </c:pt>
                <c:pt idx="24">
                  <c:v>769</c:v>
                </c:pt>
                <c:pt idx="25">
                  <c:v>877</c:v>
                </c:pt>
                <c:pt idx="26">
                  <c:v>1032</c:v>
                </c:pt>
                <c:pt idx="27">
                  <c:v>1140</c:v>
                </c:pt>
                <c:pt idx="28">
                  <c:v>1437</c:v>
                </c:pt>
                <c:pt idx="29">
                  <c:v>1580</c:v>
                </c:pt>
                <c:pt idx="30">
                  <c:v>1857</c:v>
                </c:pt>
                <c:pt idx="31">
                  <c:v>2142</c:v>
                </c:pt>
                <c:pt idx="32">
                  <c:v>2386</c:v>
                </c:pt>
                <c:pt idx="33">
                  <c:v>2601</c:v>
                </c:pt>
                <c:pt idx="34">
                  <c:v>2801</c:v>
                </c:pt>
                <c:pt idx="35">
                  <c:v>3034</c:v>
                </c:pt>
                <c:pt idx="36">
                  <c:v>3306</c:v>
                </c:pt>
                <c:pt idx="37">
                  <c:v>3550</c:v>
                </c:pt>
                <c:pt idx="38">
                  <c:v>3969</c:v>
                </c:pt>
                <c:pt idx="39">
                  <c:v>4371</c:v>
                </c:pt>
                <c:pt idx="40">
                  <c:v>4774</c:v>
                </c:pt>
                <c:pt idx="41">
                  <c:v>4772</c:v>
                </c:pt>
                <c:pt idx="42">
                  <c:v>5046</c:v>
                </c:pt>
                <c:pt idx="43">
                  <c:v>5240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  <c:pt idx="48">
                  <c:v>6074</c:v>
                </c:pt>
                <c:pt idx="49">
                  <c:v>6245</c:v>
                </c:pt>
                <c:pt idx="50">
                  <c:v>6476</c:v>
                </c:pt>
                <c:pt idx="51">
                  <c:v>6704</c:v>
                </c:pt>
                <c:pt idx="52">
                  <c:v>6904</c:v>
                </c:pt>
                <c:pt idx="53">
                  <c:v>7069</c:v>
                </c:pt>
                <c:pt idx="54">
                  <c:v>7259</c:v>
                </c:pt>
                <c:pt idx="55">
                  <c:v>7487</c:v>
                </c:pt>
                <c:pt idx="56">
                  <c:v>7641</c:v>
                </c:pt>
                <c:pt idx="57">
                  <c:v>7747</c:v>
                </c:pt>
                <c:pt idx="58">
                  <c:v>7720</c:v>
                </c:pt>
                <c:pt idx="59">
                  <c:v>7786</c:v>
                </c:pt>
                <c:pt idx="60">
                  <c:v>7754</c:v>
                </c:pt>
                <c:pt idx="61">
                  <c:v>7617</c:v>
                </c:pt>
                <c:pt idx="62">
                  <c:v>7482</c:v>
                </c:pt>
                <c:pt idx="63">
                  <c:v>7281</c:v>
                </c:pt>
                <c:pt idx="64">
                  <c:v>7087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Data!$R$3:$R$100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443</c:v>
                </c:pt>
                <c:pt idx="42">
                  <c:v>534</c:v>
                </c:pt>
                <c:pt idx="43">
                  <c:v>637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  <c:pt idx="48">
                  <c:v>1063</c:v>
                </c:pt>
                <c:pt idx="49">
                  <c:v>1094</c:v>
                </c:pt>
                <c:pt idx="50">
                  <c:v>1152</c:v>
                </c:pt>
                <c:pt idx="51">
                  <c:v>1182</c:v>
                </c:pt>
                <c:pt idx="52">
                  <c:v>1209</c:v>
                </c:pt>
                <c:pt idx="53">
                  <c:v>1260</c:v>
                </c:pt>
                <c:pt idx="54">
                  <c:v>1292</c:v>
                </c:pt>
                <c:pt idx="55">
                  <c:v>1343</c:v>
                </c:pt>
                <c:pt idx="56">
                  <c:v>1379</c:v>
                </c:pt>
                <c:pt idx="57">
                  <c:v>1426</c:v>
                </c:pt>
                <c:pt idx="58">
                  <c:v>1551</c:v>
                </c:pt>
                <c:pt idx="59">
                  <c:v>1574</c:v>
                </c:pt>
                <c:pt idx="60">
                  <c:v>1723</c:v>
                </c:pt>
                <c:pt idx="61">
                  <c:v>1971</c:v>
                </c:pt>
                <c:pt idx="62">
                  <c:v>2160</c:v>
                </c:pt>
                <c:pt idx="63">
                  <c:v>2453</c:v>
                </c:pt>
                <c:pt idx="64">
                  <c:v>2732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Daily Hospitalized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75539395967799E-2"/>
          <c:y val="0.11854252611503593"/>
          <c:w val="0.88012763707864738"/>
          <c:h val="0.839393996876403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Data!$A$3:$A$100</c:f>
              <c:strCache>
                <c:ptCount val="65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</c:strCache>
            </c:strRef>
          </c:xVal>
          <c:yVal>
            <c:numRef>
              <c:f>Data!$AI$3:$AI$100</c:f>
              <c:numCache>
                <c:formatCode>General</c:formatCode>
                <c:ptCount val="98"/>
                <c:pt idx="26">
                  <c:v>108</c:v>
                </c:pt>
                <c:pt idx="27">
                  <c:v>135</c:v>
                </c:pt>
                <c:pt idx="28">
                  <c:v>91</c:v>
                </c:pt>
                <c:pt idx="29">
                  <c:v>172</c:v>
                </c:pt>
                <c:pt idx="30">
                  <c:v>36</c:v>
                </c:pt>
                <c:pt idx="31">
                  <c:v>115</c:v>
                </c:pt>
                <c:pt idx="32">
                  <c:v>197</c:v>
                </c:pt>
                <c:pt idx="33">
                  <c:v>311</c:v>
                </c:pt>
                <c:pt idx="34">
                  <c:v>202</c:v>
                </c:pt>
                <c:pt idx="35">
                  <c:v>200</c:v>
                </c:pt>
                <c:pt idx="36">
                  <c:v>329</c:v>
                </c:pt>
                <c:pt idx="37">
                  <c:v>248</c:v>
                </c:pt>
                <c:pt idx="38">
                  <c:v>783</c:v>
                </c:pt>
                <c:pt idx="39">
                  <c:v>116</c:v>
                </c:pt>
                <c:pt idx="40">
                  <c:v>239</c:v>
                </c:pt>
                <c:pt idx="41">
                  <c:v>266</c:v>
                </c:pt>
                <c:pt idx="42">
                  <c:v>254</c:v>
                </c:pt>
                <c:pt idx="43">
                  <c:v>88</c:v>
                </c:pt>
                <c:pt idx="44">
                  <c:v>47</c:v>
                </c:pt>
                <c:pt idx="45">
                  <c:v>-197</c:v>
                </c:pt>
                <c:pt idx="46">
                  <c:v>-43</c:v>
                </c:pt>
                <c:pt idx="47">
                  <c:v>-394</c:v>
                </c:pt>
                <c:pt idx="48">
                  <c:v>211</c:v>
                </c:pt>
                <c:pt idx="49">
                  <c:v>-313</c:v>
                </c:pt>
                <c:pt idx="50">
                  <c:v>-29</c:v>
                </c:pt>
                <c:pt idx="51">
                  <c:v>-91</c:v>
                </c:pt>
                <c:pt idx="52">
                  <c:v>-343</c:v>
                </c:pt>
                <c:pt idx="53">
                  <c:v>-184</c:v>
                </c:pt>
                <c:pt idx="54">
                  <c:v>-47</c:v>
                </c:pt>
                <c:pt idx="55">
                  <c:v>9</c:v>
                </c:pt>
                <c:pt idx="56">
                  <c:v>-104</c:v>
                </c:pt>
                <c:pt idx="57">
                  <c:v>-89</c:v>
                </c:pt>
                <c:pt idx="58">
                  <c:v>-170</c:v>
                </c:pt>
                <c:pt idx="59">
                  <c:v>-93</c:v>
                </c:pt>
                <c:pt idx="60">
                  <c:v>-168</c:v>
                </c:pt>
                <c:pt idx="61">
                  <c:v>-105</c:v>
                </c:pt>
                <c:pt idx="62">
                  <c:v>-40</c:v>
                </c:pt>
                <c:pt idx="63">
                  <c:v>-133</c:v>
                </c:pt>
                <c:pt idx="64">
                  <c:v>-140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Data!$A$3:$A$100</c:f>
              <c:strCache>
                <c:ptCount val="65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</c:strCache>
            </c:strRef>
          </c:cat>
          <c:val>
            <c:numRef>
              <c:f>Data!$E$3:$E$100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14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  <c:pt idx="59">
                  <c:v>93</c:v>
                </c:pt>
                <c:pt idx="60">
                  <c:v>120</c:v>
                </c:pt>
                <c:pt idx="61">
                  <c:v>114</c:v>
                </c:pt>
                <c:pt idx="62">
                  <c:v>57</c:v>
                </c:pt>
                <c:pt idx="63">
                  <c:v>95</c:v>
                </c:pt>
                <c:pt idx="64">
                  <c:v>89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Data!$S$1</c:f>
              <c:strCache>
                <c:ptCount val="1"/>
                <c:pt idx="0">
                  <c:v>Recovered - daily change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Data!$S$3:$S$100</c:f>
              <c:numCache>
                <c:formatCode>General</c:formatCode>
                <c:ptCount val="98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443</c:v>
                </c:pt>
                <c:pt idx="42">
                  <c:v>91</c:v>
                </c:pt>
                <c:pt idx="43">
                  <c:v>103</c:v>
                </c:pt>
                <c:pt idx="44">
                  <c:v>116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  <c:pt idx="48">
                  <c:v>38</c:v>
                </c:pt>
                <c:pt idx="49">
                  <c:v>31</c:v>
                </c:pt>
                <c:pt idx="50">
                  <c:v>58</c:v>
                </c:pt>
                <c:pt idx="51">
                  <c:v>30</c:v>
                </c:pt>
                <c:pt idx="52">
                  <c:v>27</c:v>
                </c:pt>
                <c:pt idx="53">
                  <c:v>51</c:v>
                </c:pt>
                <c:pt idx="54">
                  <c:v>32</c:v>
                </c:pt>
                <c:pt idx="55">
                  <c:v>51</c:v>
                </c:pt>
                <c:pt idx="56">
                  <c:v>36</c:v>
                </c:pt>
                <c:pt idx="57">
                  <c:v>47</c:v>
                </c:pt>
                <c:pt idx="58">
                  <c:v>125</c:v>
                </c:pt>
                <c:pt idx="59">
                  <c:v>23</c:v>
                </c:pt>
                <c:pt idx="60">
                  <c:v>149</c:v>
                </c:pt>
                <c:pt idx="61">
                  <c:v>248</c:v>
                </c:pt>
                <c:pt idx="62">
                  <c:v>189</c:v>
                </c:pt>
                <c:pt idx="63">
                  <c:v>293</c:v>
                </c:pt>
                <c:pt idx="64">
                  <c:v>279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B$38" lockText="1"/>
</file>

<file path=xl/ctrlProps/ctrlProp10.xml><?xml version="1.0" encoding="utf-8"?>
<formControlPr xmlns="http://schemas.microsoft.com/office/spreadsheetml/2009/9/main" objectType="CheckBox" checked="Checked" fmlaLink="$K$38" lockText="1"/>
</file>

<file path=xl/ctrlProps/ctrlProp11.xml><?xml version="1.0" encoding="utf-8"?>
<formControlPr xmlns="http://schemas.microsoft.com/office/spreadsheetml/2009/9/main" objectType="CheckBox" checked="Checked" fmlaLink="$L$38" lockText="1"/>
</file>

<file path=xl/ctrlProps/ctrlProp12.xml><?xml version="1.0" encoding="utf-8"?>
<formControlPr xmlns="http://schemas.microsoft.com/office/spreadsheetml/2009/9/main" objectType="CheckBox" fmlaLink="$M$38" lockText="1"/>
</file>

<file path=xl/ctrlProps/ctrlProp13.xml><?xml version="1.0" encoding="utf-8"?>
<formControlPr xmlns="http://schemas.microsoft.com/office/spreadsheetml/2009/9/main" objectType="CheckBox" fmlaLink="$N$38" lockText="1"/>
</file>

<file path=xl/ctrlProps/ctrlProp14.xml><?xml version="1.0" encoding="utf-8"?>
<formControlPr xmlns="http://schemas.microsoft.com/office/spreadsheetml/2009/9/main" objectType="CheckBox" fmlaLink="$O$38" lockText="1"/>
</file>

<file path=xl/ctrlProps/ctrlProp15.xml><?xml version="1.0" encoding="utf-8"?>
<formControlPr xmlns="http://schemas.microsoft.com/office/spreadsheetml/2009/9/main" objectType="CheckBox" fmlaLink="$P$38" lockText="1"/>
</file>

<file path=xl/ctrlProps/ctrlProp16.xml><?xml version="1.0" encoding="utf-8"?>
<formControlPr xmlns="http://schemas.microsoft.com/office/spreadsheetml/2009/9/main" objectType="CheckBox" fmlaLink="$Q$38" lockText="1"/>
</file>

<file path=xl/ctrlProps/ctrlProp17.xml><?xml version="1.0" encoding="utf-8"?>
<formControlPr xmlns="http://schemas.microsoft.com/office/spreadsheetml/2009/9/main" objectType="CheckBox" fmlaLink="$R$38" lockText="1"/>
</file>

<file path=xl/ctrlProps/ctrlProp18.xml><?xml version="1.0" encoding="utf-8"?>
<formControlPr xmlns="http://schemas.microsoft.com/office/spreadsheetml/2009/9/main" objectType="CheckBox" fmlaLink="$S$38" lockText="1"/>
</file>

<file path=xl/ctrlProps/ctrlProp19.xml><?xml version="1.0" encoding="utf-8"?>
<formControlPr xmlns="http://schemas.microsoft.com/office/spreadsheetml/2009/9/main" objectType="CheckBox" fmlaLink="$T$38" lockText="1"/>
</file>

<file path=xl/ctrlProps/ctrlProp2.xml><?xml version="1.0" encoding="utf-8"?>
<formControlPr xmlns="http://schemas.microsoft.com/office/spreadsheetml/2009/9/main" objectType="CheckBox" fmlaLink="$C$38" lockText="1"/>
</file>

<file path=xl/ctrlProps/ctrlProp20.xml><?xml version="1.0" encoding="utf-8"?>
<formControlPr xmlns="http://schemas.microsoft.com/office/spreadsheetml/2009/9/main" objectType="CheckBox" fmlaLink="$U$38" lockText="1"/>
</file>

<file path=xl/ctrlProps/ctrlProp21.xml><?xml version="1.0" encoding="utf-8"?>
<formControlPr xmlns="http://schemas.microsoft.com/office/spreadsheetml/2009/9/main" objectType="CheckBox" fmlaLink="$V$38" lockText="1"/>
</file>

<file path=xl/ctrlProps/ctrlProp22.xml><?xml version="1.0" encoding="utf-8"?>
<formControlPr xmlns="http://schemas.microsoft.com/office/spreadsheetml/2009/9/main" objectType="CheckBox" fmlaLink="$W$38" lockText="1"/>
</file>

<file path=xl/ctrlProps/ctrlProp23.xml><?xml version="1.0" encoding="utf-8"?>
<formControlPr xmlns="http://schemas.microsoft.com/office/spreadsheetml/2009/9/main" objectType="CheckBox" fmlaLink="$Z$38" lockText="1"/>
</file>

<file path=xl/ctrlProps/ctrlProp24.xml><?xml version="1.0" encoding="utf-8"?>
<formControlPr xmlns="http://schemas.microsoft.com/office/spreadsheetml/2009/9/main" objectType="CheckBox" fmlaLink="$AA$38" lockText="1"/>
</file>

<file path=xl/ctrlProps/ctrlProp25.xml><?xml version="1.0" encoding="utf-8"?>
<formControlPr xmlns="http://schemas.microsoft.com/office/spreadsheetml/2009/9/main" objectType="CheckBox" fmlaLink="$AB$38" lockText="1"/>
</file>

<file path=xl/ctrlProps/ctrlProp26.xml><?xml version="1.0" encoding="utf-8"?>
<formControlPr xmlns="http://schemas.microsoft.com/office/spreadsheetml/2009/9/main" objectType="CheckBox" fmlaLink="$AC$38" lockText="1"/>
</file>

<file path=xl/ctrlProps/ctrlProp27.xml><?xml version="1.0" encoding="utf-8"?>
<formControlPr xmlns="http://schemas.microsoft.com/office/spreadsheetml/2009/9/main" objectType="CheckBox" fmlaLink="$AD$38" lockText="1"/>
</file>

<file path=xl/ctrlProps/ctrlProp28.xml><?xml version="1.0" encoding="utf-8"?>
<formControlPr xmlns="http://schemas.microsoft.com/office/spreadsheetml/2009/9/main" objectType="CheckBox" fmlaLink="$AE$38" lockText="1"/>
</file>

<file path=xl/ctrlProps/ctrlProp29.xml><?xml version="1.0" encoding="utf-8"?>
<formControlPr xmlns="http://schemas.microsoft.com/office/spreadsheetml/2009/9/main" objectType="CheckBox" fmlaLink="$AF$38" lockText="1"/>
</file>

<file path=xl/ctrlProps/ctrlProp3.xml><?xml version="1.0" encoding="utf-8"?>
<formControlPr xmlns="http://schemas.microsoft.com/office/spreadsheetml/2009/9/main" objectType="CheckBox" fmlaLink="$D$38" lockText="1"/>
</file>

<file path=xl/ctrlProps/ctrlProp30.xml><?xml version="1.0" encoding="utf-8"?>
<formControlPr xmlns="http://schemas.microsoft.com/office/spreadsheetml/2009/9/main" objectType="CheckBox" fmlaLink="$X$38" lockText="1"/>
</file>

<file path=xl/ctrlProps/ctrlProp31.xml><?xml version="1.0" encoding="utf-8"?>
<formControlPr xmlns="http://schemas.microsoft.com/office/spreadsheetml/2009/9/main" objectType="CheckBox" fmlaLink="$Y$38" lockText="1"/>
</file>

<file path=xl/ctrlProps/ctrlProp4.xml><?xml version="1.0" encoding="utf-8"?>
<formControlPr xmlns="http://schemas.microsoft.com/office/spreadsheetml/2009/9/main" objectType="CheckBox" fmlaLink="$E$38" lockText="1"/>
</file>

<file path=xl/ctrlProps/ctrlProp5.xml><?xml version="1.0" encoding="utf-8"?>
<formControlPr xmlns="http://schemas.microsoft.com/office/spreadsheetml/2009/9/main" objectType="CheckBox" fmlaLink="$F$38" lockText="1"/>
</file>

<file path=xl/ctrlProps/ctrlProp6.xml><?xml version="1.0" encoding="utf-8"?>
<formControlPr xmlns="http://schemas.microsoft.com/office/spreadsheetml/2009/9/main" objectType="CheckBox" fmlaLink="$G$38" lockText="1"/>
</file>

<file path=xl/ctrlProps/ctrlProp7.xml><?xml version="1.0" encoding="utf-8"?>
<formControlPr xmlns="http://schemas.microsoft.com/office/spreadsheetml/2009/9/main" objectType="CheckBox" fmlaLink="$H$38" lockText="1"/>
</file>

<file path=xl/ctrlProps/ctrlProp8.xml><?xml version="1.0" encoding="utf-8"?>
<formControlPr xmlns="http://schemas.microsoft.com/office/spreadsheetml/2009/9/main" objectType="CheckBox" fmlaLink="$I$38" lockText="1"/>
</file>

<file path=xl/ctrlProps/ctrlProp9.xml><?xml version="1.0" encoding="utf-8"?>
<formControlPr xmlns="http://schemas.microsoft.com/office/spreadsheetml/2009/9/main" objectType="CheckBox" fmlaLink="$J$38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189625</xdr:colOff>
      <xdr:row>0</xdr:row>
      <xdr:rowOff>43132</xdr:rowOff>
    </xdr:from>
    <xdr:to>
      <xdr:col>23</xdr:col>
      <xdr:colOff>292381</xdr:colOff>
      <xdr:row>20</xdr:row>
      <xdr:rowOff>155276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163916</xdr:colOff>
      <xdr:row>20</xdr:row>
      <xdr:rowOff>137925</xdr:rowOff>
    </xdr:from>
    <xdr:to>
      <xdr:col>23</xdr:col>
      <xdr:colOff>257876</xdr:colOff>
      <xdr:row>40</xdr:row>
      <xdr:rowOff>43132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25880</xdr:colOff>
      <xdr:row>44</xdr:row>
      <xdr:rowOff>8639</xdr:rowOff>
    </xdr:from>
    <xdr:to>
      <xdr:col>12</xdr:col>
      <xdr:colOff>163481</xdr:colOff>
      <xdr:row>65</xdr:row>
      <xdr:rowOff>172527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20</xdr:row>
      <xdr:rowOff>137936</xdr:rowOff>
    </xdr:from>
    <xdr:to>
      <xdr:col>12</xdr:col>
      <xdr:colOff>189360</xdr:colOff>
      <xdr:row>40</xdr:row>
      <xdr:rowOff>43133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25880</xdr:colOff>
      <xdr:row>65</xdr:row>
      <xdr:rowOff>163927</xdr:rowOff>
    </xdr:from>
    <xdr:to>
      <xdr:col>12</xdr:col>
      <xdr:colOff>163455</xdr:colOff>
      <xdr:row>84</xdr:row>
      <xdr:rowOff>8625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168249</xdr:colOff>
      <xdr:row>44</xdr:row>
      <xdr:rowOff>4401</xdr:rowOff>
    </xdr:from>
    <xdr:to>
      <xdr:col>23</xdr:col>
      <xdr:colOff>301449</xdr:colOff>
      <xdr:row>65</xdr:row>
      <xdr:rowOff>181154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20</xdr:row>
      <xdr:rowOff>129397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172528</xdr:colOff>
      <xdr:row>65</xdr:row>
      <xdr:rowOff>172526</xdr:rowOff>
    </xdr:from>
    <xdr:to>
      <xdr:col>23</xdr:col>
      <xdr:colOff>293295</xdr:colOff>
      <xdr:row>84</xdr:row>
      <xdr:rowOff>51758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163901</xdr:colOff>
      <xdr:row>109</xdr:row>
      <xdr:rowOff>43132</xdr:rowOff>
    </xdr:from>
    <xdr:to>
      <xdr:col>12</xdr:col>
      <xdr:colOff>184652</xdr:colOff>
      <xdr:row>130</xdr:row>
      <xdr:rowOff>163340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189781</xdr:colOff>
      <xdr:row>85</xdr:row>
      <xdr:rowOff>17252</xdr:rowOff>
    </xdr:from>
    <xdr:to>
      <xdr:col>23</xdr:col>
      <xdr:colOff>301925</xdr:colOff>
      <xdr:row>108</xdr:row>
      <xdr:rowOff>77637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163902</xdr:colOff>
      <xdr:row>85</xdr:row>
      <xdr:rowOff>8626</xdr:rowOff>
    </xdr:from>
    <xdr:to>
      <xdr:col>12</xdr:col>
      <xdr:colOff>198407</xdr:colOff>
      <xdr:row>108</xdr:row>
      <xdr:rowOff>86264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0</xdr:row>
          <xdr:rowOff>163902</xdr:rowOff>
        </xdr:from>
        <xdr:to>
          <xdr:col>0</xdr:col>
          <xdr:colOff>905774</xdr:colOff>
          <xdr:row>2</xdr:row>
          <xdr:rowOff>25879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</xdr:row>
          <xdr:rowOff>155275</xdr:rowOff>
        </xdr:from>
        <xdr:to>
          <xdr:col>0</xdr:col>
          <xdr:colOff>905774</xdr:colOff>
          <xdr:row>3</xdr:row>
          <xdr:rowOff>17253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</xdr:row>
          <xdr:rowOff>155275</xdr:rowOff>
        </xdr:from>
        <xdr:to>
          <xdr:col>0</xdr:col>
          <xdr:colOff>905774</xdr:colOff>
          <xdr:row>4</xdr:row>
          <xdr:rowOff>17253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3</xdr:row>
          <xdr:rowOff>155275</xdr:rowOff>
        </xdr:from>
        <xdr:to>
          <xdr:col>0</xdr:col>
          <xdr:colOff>905774</xdr:colOff>
          <xdr:row>5</xdr:row>
          <xdr:rowOff>17253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4</xdr:row>
          <xdr:rowOff>146649</xdr:rowOff>
        </xdr:from>
        <xdr:to>
          <xdr:col>0</xdr:col>
          <xdr:colOff>905774</xdr:colOff>
          <xdr:row>6</xdr:row>
          <xdr:rowOff>8626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5</xdr:row>
          <xdr:rowOff>146649</xdr:rowOff>
        </xdr:from>
        <xdr:to>
          <xdr:col>0</xdr:col>
          <xdr:colOff>905774</xdr:colOff>
          <xdr:row>7</xdr:row>
          <xdr:rowOff>8626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6</xdr:row>
          <xdr:rowOff>146649</xdr:rowOff>
        </xdr:from>
        <xdr:to>
          <xdr:col>0</xdr:col>
          <xdr:colOff>905774</xdr:colOff>
          <xdr:row>8</xdr:row>
          <xdr:rowOff>8626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7</xdr:row>
          <xdr:rowOff>138023</xdr:rowOff>
        </xdr:from>
        <xdr:to>
          <xdr:col>0</xdr:col>
          <xdr:colOff>905774</xdr:colOff>
          <xdr:row>9</xdr:row>
          <xdr:rowOff>1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8</xdr:row>
          <xdr:rowOff>138023</xdr:rowOff>
        </xdr:from>
        <xdr:to>
          <xdr:col>0</xdr:col>
          <xdr:colOff>905774</xdr:colOff>
          <xdr:row>10</xdr:row>
          <xdr:rowOff>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9</xdr:row>
          <xdr:rowOff>155275</xdr:rowOff>
        </xdr:from>
        <xdr:to>
          <xdr:col>0</xdr:col>
          <xdr:colOff>905774</xdr:colOff>
          <xdr:row>11</xdr:row>
          <xdr:rowOff>17253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10</xdr:row>
          <xdr:rowOff>146649</xdr:rowOff>
        </xdr:from>
        <xdr:to>
          <xdr:col>0</xdr:col>
          <xdr:colOff>905774</xdr:colOff>
          <xdr:row>12</xdr:row>
          <xdr:rowOff>8626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11</xdr:row>
          <xdr:rowOff>146649</xdr:rowOff>
        </xdr:from>
        <xdr:to>
          <xdr:col>0</xdr:col>
          <xdr:colOff>905774</xdr:colOff>
          <xdr:row>13</xdr:row>
          <xdr:rowOff>8626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12</xdr:row>
          <xdr:rowOff>146649</xdr:rowOff>
        </xdr:from>
        <xdr:to>
          <xdr:col>0</xdr:col>
          <xdr:colOff>905774</xdr:colOff>
          <xdr:row>14</xdr:row>
          <xdr:rowOff>8626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13</xdr:row>
          <xdr:rowOff>138023</xdr:rowOff>
        </xdr:from>
        <xdr:to>
          <xdr:col>0</xdr:col>
          <xdr:colOff>905774</xdr:colOff>
          <xdr:row>15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14</xdr:row>
          <xdr:rowOff>138023</xdr:rowOff>
        </xdr:from>
        <xdr:to>
          <xdr:col>0</xdr:col>
          <xdr:colOff>905774</xdr:colOff>
          <xdr:row>16</xdr:row>
          <xdr:rowOff>1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15</xdr:row>
          <xdr:rowOff>138023</xdr:rowOff>
        </xdr:from>
        <xdr:to>
          <xdr:col>0</xdr:col>
          <xdr:colOff>905774</xdr:colOff>
          <xdr:row>17</xdr:row>
          <xdr:rowOff>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16</xdr:row>
          <xdr:rowOff>129396</xdr:rowOff>
        </xdr:from>
        <xdr:to>
          <xdr:col>0</xdr:col>
          <xdr:colOff>905774</xdr:colOff>
          <xdr:row>17</xdr:row>
          <xdr:rowOff>172528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17</xdr:row>
          <xdr:rowOff>129396</xdr:rowOff>
        </xdr:from>
        <xdr:to>
          <xdr:col>0</xdr:col>
          <xdr:colOff>905774</xdr:colOff>
          <xdr:row>18</xdr:row>
          <xdr:rowOff>172528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18</xdr:row>
          <xdr:rowOff>146649</xdr:rowOff>
        </xdr:from>
        <xdr:to>
          <xdr:col>0</xdr:col>
          <xdr:colOff>905774</xdr:colOff>
          <xdr:row>20</xdr:row>
          <xdr:rowOff>8626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19</xdr:row>
          <xdr:rowOff>138023</xdr:rowOff>
        </xdr:from>
        <xdr:to>
          <xdr:col>0</xdr:col>
          <xdr:colOff>905774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20</xdr:row>
          <xdr:rowOff>138023</xdr:rowOff>
        </xdr:from>
        <xdr:to>
          <xdr:col>0</xdr:col>
          <xdr:colOff>905774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21</xdr:row>
          <xdr:rowOff>138023</xdr:rowOff>
        </xdr:from>
        <xdr:to>
          <xdr:col>0</xdr:col>
          <xdr:colOff>905774</xdr:colOff>
          <xdr:row>23</xdr:row>
          <xdr:rowOff>1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22</xdr:row>
          <xdr:rowOff>129396</xdr:rowOff>
        </xdr:from>
        <xdr:to>
          <xdr:col>0</xdr:col>
          <xdr:colOff>905774</xdr:colOff>
          <xdr:row>23</xdr:row>
          <xdr:rowOff>172528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25</xdr:row>
          <xdr:rowOff>129396</xdr:rowOff>
        </xdr:from>
        <xdr:to>
          <xdr:col>0</xdr:col>
          <xdr:colOff>905774</xdr:colOff>
          <xdr:row>26</xdr:row>
          <xdr:rowOff>172528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26</xdr:row>
          <xdr:rowOff>129396</xdr:rowOff>
        </xdr:from>
        <xdr:to>
          <xdr:col>0</xdr:col>
          <xdr:colOff>905774</xdr:colOff>
          <xdr:row>27</xdr:row>
          <xdr:rowOff>172528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27</xdr:row>
          <xdr:rowOff>120770</xdr:rowOff>
        </xdr:from>
        <xdr:to>
          <xdr:col>0</xdr:col>
          <xdr:colOff>905774</xdr:colOff>
          <xdr:row>28</xdr:row>
          <xdr:rowOff>163902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28</xdr:row>
          <xdr:rowOff>138023</xdr:rowOff>
        </xdr:from>
        <xdr:to>
          <xdr:col>0</xdr:col>
          <xdr:colOff>905774</xdr:colOff>
          <xdr:row>30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A65D" mc:Ignorable="a14" a14:legacySpreadsheetColorIndex="4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29</xdr:row>
          <xdr:rowOff>146649</xdr:rowOff>
        </xdr:from>
        <xdr:to>
          <xdr:col>0</xdr:col>
          <xdr:colOff>905774</xdr:colOff>
          <xdr:row>31</xdr:row>
          <xdr:rowOff>8626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30</xdr:row>
          <xdr:rowOff>138023</xdr:rowOff>
        </xdr:from>
        <xdr:to>
          <xdr:col>0</xdr:col>
          <xdr:colOff>905774</xdr:colOff>
          <xdr:row>32</xdr:row>
          <xdr:rowOff>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90577</xdr:colOff>
      <xdr:row>0</xdr:row>
      <xdr:rowOff>81950</xdr:rowOff>
    </xdr:from>
    <xdr:to>
      <xdr:col>20</xdr:col>
      <xdr:colOff>241540</xdr:colOff>
      <xdr:row>32</xdr:row>
      <xdr:rowOff>146649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621102</xdr:colOff>
          <xdr:row>23</xdr:row>
          <xdr:rowOff>155275</xdr:rowOff>
        </xdr:from>
        <xdr:to>
          <xdr:col>0</xdr:col>
          <xdr:colOff>897147</xdr:colOff>
          <xdr:row>25</xdr:row>
          <xdr:rowOff>17253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629728</xdr:colOff>
          <xdr:row>24</xdr:row>
          <xdr:rowOff>163902</xdr:rowOff>
        </xdr:from>
        <xdr:to>
          <xdr:col>0</xdr:col>
          <xdr:colOff>905774</xdr:colOff>
          <xdr:row>26</xdr:row>
          <xdr:rowOff>25879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84557F-BE7A-442D-903D-2BBBBC75D133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449A1-E4A6-43F8-81FD-7808989FE942}" autoFormatId="16" applyNumberFormats="0" applyBorderFormats="0" applyFontFormats="0" applyPatternFormats="0" applyAlignmentFormats="0" applyWidthHeightFormats="0">
  <queryTableRefresh nextId="7">
    <queryTableFields count="6">
      <queryTableField id="1" name="DAN" tableColumnId="1"/>
      <queryTableField id="2" name="MESEC" tableColumnId="2"/>
      <queryTableField id="3" name="GODINA" tableColumnId="3"/>
      <queryTableField id="4" name="OPŠTINA" tableColumnId="4"/>
      <queryTableField id="5" name="POL" tableColumnId="5"/>
      <queryTableField id="6" name="STARO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CE1E4-4EA7-4994-A9E9-0F0692A6F7A1}" name="_72ba62c1_a285_4e0e_b9eb_44211291c300" displayName="_72ba62c1_a285_4e0e_b9eb_44211291c300" ref="A1:G1105" tableType="queryTable" totalsRowShown="0">
  <autoFilter ref="A1:G1105" xr:uid="{B76C118F-74CF-40AB-A527-9DC97D6CC10C}"/>
  <tableColumns count="7">
    <tableColumn id="1" xr3:uid="{34759CEC-B220-4DDD-88E1-B7B89D5AF5DC}" uniqueName="1" name="Sifra" queryTableFieldId="1" dataDxfId="4"/>
    <tableColumn id="2" xr3:uid="{C4B3EC67-9F8C-4AE7-BD20-28E408A04949}" uniqueName="2" name="IDTeritorije" queryTableFieldId="2" dataDxfId="3"/>
    <tableColumn id="3" xr3:uid="{26C0101A-51DF-4D0D-BC59-CDB37A1808E6}" uniqueName="3" name="Dan" queryTableFieldId="3"/>
    <tableColumn id="4" xr3:uid="{EB082C4F-EC39-4293-BFC0-9EEC08446FD1}" uniqueName="4" name="Mesec" queryTableFieldId="4"/>
    <tableColumn id="5" xr3:uid="{C8FD7856-C53B-45D9-A46A-262A9A1274CA}" uniqueName="5" name="Godina" queryTableFieldId="5"/>
    <tableColumn id="6" xr3:uid="{B3A58159-7CA8-40AE-BF83-19A58F3BED98}" uniqueName="6" name="Vrednost" queryTableFieldId="6"/>
    <tableColumn id="7" xr3:uid="{05C09A96-B630-49D4-B833-C11A022C9955}" uniqueName="7" name="Opis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56E9-035D-494A-A136-96F91AEB5032}" name="_6516301c_bad7_495a_a0af_549ea981d6f0" displayName="_6516301c_bad7_495a_a0af_549ea981d6f0" ref="A1:F5160" tableType="queryTable" totalsRowShown="0">
  <autoFilter ref="A1:F5160" xr:uid="{64CFDD4F-559D-41E9-80F0-5AEA79361902}"/>
  <sortState xmlns:xlrd2="http://schemas.microsoft.com/office/spreadsheetml/2017/richdata2" ref="A2:F5160">
    <sortCondition ref="B1:B5160"/>
  </sortState>
  <tableColumns count="6">
    <tableColumn id="1" xr3:uid="{61DD6E4D-C5EC-4E9B-BA3A-09FA33E5FB99}" uniqueName="1" name="DAN" queryTableFieldId="1"/>
    <tableColumn id="2" xr3:uid="{246BC860-14CD-4844-AEE1-6383D220D1EE}" uniqueName="2" name="MESEC" queryTableFieldId="2"/>
    <tableColumn id="3" xr3:uid="{47552675-784C-4FAA-80E4-4F6D9C4635C0}" uniqueName="3" name="GODINA" queryTableFieldId="3"/>
    <tableColumn id="4" xr3:uid="{1A63BD6E-2E41-4BCB-9D4E-21CA7A3E3E37}" uniqueName="4" name="OPŠTINA" queryTableFieldId="4" dataDxfId="1"/>
    <tableColumn id="5" xr3:uid="{6B61C88C-E2B9-4DD5-BA11-2C8F5FC1D967}" uniqueName="5" name="POL" queryTableFieldId="5" dataDxfId="0"/>
    <tableColumn id="6" xr3:uid="{DF99868E-4CC4-4B23-A09D-08F2DFAAA194}" uniqueName="6" name="STAR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0"/>
  <sheetViews>
    <sheetView zoomScaleNormal="100" workbookViewId="0">
      <pane ySplit="1" topLeftCell="A2" activePane="bottomLeft" state="frozen"/>
      <selection pane="bottomLeft" activeCell="B70" sqref="B70"/>
    </sheetView>
  </sheetViews>
  <sheetFormatPr defaultRowHeight="14.3" x14ac:dyDescent="0.25"/>
  <cols>
    <col min="1" max="1" width="9.375" style="1" customWidth="1"/>
    <col min="2" max="4" width="7.875" customWidth="1"/>
    <col min="5" max="5" width="6.25" customWidth="1"/>
    <col min="6" max="6" width="10.375" style="2" customWidth="1"/>
    <col min="7" max="8" width="10" style="2" customWidth="1"/>
    <col min="9" max="9" width="10" style="4" customWidth="1"/>
    <col min="10" max="13" width="9" customWidth="1"/>
    <col min="14" max="15" width="9" hidden="1" customWidth="1"/>
    <col min="16" max="17" width="10" hidden="1" customWidth="1"/>
    <col min="18" max="19" width="6.875" customWidth="1"/>
    <col min="20" max="20" width="9.5" style="3" customWidth="1"/>
    <col min="21" max="21" width="9.5" style="4" hidden="1" customWidth="1"/>
    <col min="22" max="22" width="5.625" customWidth="1"/>
    <col min="23" max="23" width="6.625" customWidth="1"/>
    <col min="24" max="25" width="9" style="3" customWidth="1"/>
    <col min="26" max="28" width="5.5" customWidth="1"/>
    <col min="29" max="29" width="5" hidden="1" customWidth="1"/>
    <col min="30" max="30" width="5.25" customWidth="1"/>
    <col min="31" max="31" width="7.375" style="3" customWidth="1"/>
    <col min="32" max="32" width="9.25" style="15" customWidth="1"/>
    <col min="33" max="33" width="5" hidden="1" customWidth="1"/>
    <col min="34" max="34" width="6.375" customWidth="1"/>
    <col min="35" max="35" width="6.25" customWidth="1"/>
    <col min="36" max="36" width="9" style="3" customWidth="1"/>
    <col min="37" max="37" width="5.5" customWidth="1"/>
    <col min="38" max="38" width="8.625" style="3" customWidth="1"/>
    <col min="39" max="39" width="8.5" style="3" customWidth="1"/>
    <col min="40" max="40" width="7.625" style="4" customWidth="1"/>
    <col min="41" max="41" width="10.75" customWidth="1"/>
    <col min="42" max="1034" width="8.5" customWidth="1"/>
  </cols>
  <sheetData>
    <row r="1" spans="1:41" s="5" customFormat="1" ht="120.25" x14ac:dyDescent="0.25">
      <c r="A1" s="5" t="s">
        <v>0</v>
      </c>
      <c r="B1" s="18" t="s">
        <v>265</v>
      </c>
      <c r="C1" s="5" t="s">
        <v>268</v>
      </c>
      <c r="E1" s="18" t="s">
        <v>289</v>
      </c>
      <c r="F1" s="6" t="s">
        <v>285</v>
      </c>
      <c r="G1" s="6" t="s">
        <v>286</v>
      </c>
      <c r="H1" s="6" t="s">
        <v>287</v>
      </c>
      <c r="I1" s="8" t="s">
        <v>272</v>
      </c>
      <c r="J1" s="18" t="s">
        <v>269</v>
      </c>
      <c r="K1" s="18" t="s">
        <v>270</v>
      </c>
      <c r="L1" s="5" t="s">
        <v>273</v>
      </c>
      <c r="M1" s="5" t="s">
        <v>274</v>
      </c>
      <c r="N1" s="5" t="s">
        <v>9</v>
      </c>
      <c r="O1" s="5" t="s">
        <v>10</v>
      </c>
      <c r="P1" s="5" t="s">
        <v>11</v>
      </c>
      <c r="R1" s="18" t="s">
        <v>266</v>
      </c>
      <c r="S1" s="5" t="s">
        <v>264</v>
      </c>
      <c r="T1" s="7" t="s">
        <v>275</v>
      </c>
      <c r="U1" s="8"/>
      <c r="V1" s="18" t="s">
        <v>279</v>
      </c>
      <c r="W1" s="18" t="s">
        <v>278</v>
      </c>
      <c r="X1" s="7" t="s">
        <v>277</v>
      </c>
      <c r="Y1" s="7" t="s">
        <v>276</v>
      </c>
      <c r="Z1" s="18" t="s">
        <v>18</v>
      </c>
      <c r="AA1" s="18" t="s">
        <v>19</v>
      </c>
      <c r="AB1" s="18" t="s">
        <v>20</v>
      </c>
      <c r="AC1" s="5" t="s">
        <v>259</v>
      </c>
      <c r="AD1" s="18" t="s">
        <v>280</v>
      </c>
      <c r="AE1" s="7" t="s">
        <v>281</v>
      </c>
      <c r="AF1" s="14" t="s">
        <v>282</v>
      </c>
      <c r="AG1" s="5" t="s">
        <v>259</v>
      </c>
      <c r="AH1" s="18" t="s">
        <v>30</v>
      </c>
      <c r="AI1" s="5" t="s">
        <v>261</v>
      </c>
      <c r="AJ1" s="7" t="s">
        <v>288</v>
      </c>
      <c r="AK1" s="5" t="s">
        <v>25</v>
      </c>
      <c r="AL1" s="7" t="s">
        <v>283</v>
      </c>
      <c r="AM1" s="7" t="s">
        <v>284</v>
      </c>
      <c r="AN1" s="8" t="s">
        <v>27</v>
      </c>
      <c r="AO1" s="5" t="s">
        <v>0</v>
      </c>
    </row>
    <row r="2" spans="1:41" x14ac:dyDescent="0.25">
      <c r="A2" s="9">
        <v>43895</v>
      </c>
      <c r="B2">
        <v>0</v>
      </c>
      <c r="C2" s="4">
        <f t="shared" ref="C2:C51" si="0">B2-R2-W2</f>
        <v>0</v>
      </c>
      <c r="D2" s="4"/>
      <c r="E2" s="10">
        <v>0</v>
      </c>
      <c r="K2" s="11"/>
      <c r="L2" s="12"/>
      <c r="M2" s="12"/>
      <c r="V2">
        <v>0</v>
      </c>
      <c r="W2">
        <v>0</v>
      </c>
      <c r="AI2" s="10"/>
      <c r="AK2" s="4">
        <f t="shared" ref="AK2:AK7" si="1">B2-R2-W2-AH2</f>
        <v>0</v>
      </c>
      <c r="AO2" s="9">
        <v>43895</v>
      </c>
    </row>
    <row r="3" spans="1:41" x14ac:dyDescent="0.25">
      <c r="A3" s="9">
        <v>43896</v>
      </c>
      <c r="B3">
        <f ca="1">OFFSET(SerbiaOfficialData!$F$5,(ROW(B1)*17)-17,0)</f>
        <v>1</v>
      </c>
      <c r="C3" s="4">
        <f t="shared" ca="1" si="0"/>
        <v>1</v>
      </c>
      <c r="D3" s="4">
        <f>(ROW(E1)*17)-16+3</f>
        <v>4</v>
      </c>
      <c r="E3" s="10">
        <f ca="1">OFFSET(SerbiaOfficialData!$F$4,(ROW(E1)*17)-17,0)</f>
        <v>1</v>
      </c>
      <c r="J3">
        <f ca="1">OFFSET(SerbiaOfficialData!$F$7,(ROW(J1)*17)-17,0)</f>
        <v>67</v>
      </c>
      <c r="K3" s="11">
        <f ca="1">OFFSET(SerbiaOfficialData!$F$6,(ROW(K1)*17)-17,0)</f>
        <v>67</v>
      </c>
      <c r="L3" s="12">
        <f t="shared" ref="L3:L49" ca="1" si="2">E3/K3</f>
        <v>1.4925373134328358E-2</v>
      </c>
      <c r="M3" s="12"/>
      <c r="Q3">
        <f>(ROW(R1)*17)-17+17</f>
        <v>17</v>
      </c>
      <c r="R3">
        <f ca="1">OFFSET(SerbiaOfficialData!$F$17,(ROW(R1)*17)-17,0)</f>
        <v>0</v>
      </c>
      <c r="U3" s="4">
        <f>(ROW(V1)*17)-17+11</f>
        <v>11</v>
      </c>
      <c r="V3">
        <f ca="1">OFFSET(SerbiaOfficialData!$F$8,(ROW(W1)*17)-17,0)</f>
        <v>0</v>
      </c>
      <c r="W3">
        <f ca="1">OFFSET(SerbiaOfficialData!$F$11,(ROW(W1)*17)-17,0)</f>
        <v>0</v>
      </c>
      <c r="Z3">
        <f ca="1">OFFSET(SerbiaOfficialData!$F$9,(ROW(Z1)*17)-17,0)</f>
        <v>0</v>
      </c>
      <c r="AA3">
        <f ca="1">OFFSET(SerbiaOfficialData!$F$10,(ROW(AA1)*17)-17,0)</f>
        <v>0</v>
      </c>
      <c r="AB3">
        <f ca="1">OFFSET(SerbiaOfficialData!$F$12,(ROW(AA1)*17)-17,0)</f>
        <v>0</v>
      </c>
      <c r="AC3">
        <f>(ROW(AD1)*17)-17+2</f>
        <v>2</v>
      </c>
      <c r="AD3">
        <f ca="1">OFFSET(SerbiaOfficialData!$F$2,(ROW(AD1)*17)-17,0)</f>
        <v>0</v>
      </c>
      <c r="AE3" s="3">
        <f t="shared" ref="AE3:AE62" ca="1" si="3">AD3/C3</f>
        <v>0</v>
      </c>
      <c r="AF3" s="15">
        <f ca="1">W3+AD3</f>
        <v>0</v>
      </c>
      <c r="AG3">
        <f>(ROW(AH1)*17)-16+2</f>
        <v>3</v>
      </c>
      <c r="AH3">
        <f ca="1">OFFSET(SerbiaOfficialData!$F$3,(ROW(AH1)*17)-17,0)</f>
        <v>1</v>
      </c>
      <c r="AI3" s="10"/>
      <c r="AK3" s="4">
        <f t="shared" ca="1" si="1"/>
        <v>0</v>
      </c>
      <c r="AO3" s="9">
        <v>43896</v>
      </c>
    </row>
    <row r="4" spans="1:41" x14ac:dyDescent="0.25">
      <c r="A4" s="9">
        <f t="shared" ref="A4:A64" si="4">A3+1</f>
        <v>43897</v>
      </c>
      <c r="B4">
        <f ca="1">OFFSET(SerbiaOfficialData!$F$5,(ROW(B2)*17)-17,0)</f>
        <v>1</v>
      </c>
      <c r="C4" s="4">
        <f t="shared" ca="1" si="0"/>
        <v>1</v>
      </c>
      <c r="D4" s="4">
        <f t="shared" ref="D4:D62" si="5">(ROW(E2)*17)-16+3</f>
        <v>21</v>
      </c>
      <c r="E4" s="10">
        <f ca="1">OFFSET(SerbiaOfficialData!$F$4,(ROW(E2)*17)-17,0)</f>
        <v>0</v>
      </c>
      <c r="F4" s="2">
        <f t="shared" ref="F4:F49" ca="1" si="6">E4/B3</f>
        <v>0</v>
      </c>
      <c r="H4" s="2">
        <f ca="1">E4/B4</f>
        <v>0</v>
      </c>
      <c r="I4" s="4">
        <f ca="1">IF(LN(B4)=0,0,(ROWS($B$3:B4)*LN(2))/(LN(B4)/$B$3))</f>
        <v>0</v>
      </c>
      <c r="J4">
        <f ca="1">OFFSET(SerbiaOfficialData!$F$7,(ROW(J2)*17)-17,0)</f>
        <v>91</v>
      </c>
      <c r="K4" s="11">
        <f ca="1">OFFSET(SerbiaOfficialData!$F$6,(ROW(K2)*17)-17,0)</f>
        <v>24</v>
      </c>
      <c r="L4" s="12">
        <f t="shared" ca="1" si="2"/>
        <v>0</v>
      </c>
      <c r="M4" s="12"/>
      <c r="Q4">
        <f t="shared" ref="Q4:Q43" si="7">(ROW(R2)*17)-17+17</f>
        <v>34</v>
      </c>
      <c r="R4">
        <f ca="1">OFFSET(SerbiaOfficialData!$F$17,(ROW(R2)*17)-17,0)</f>
        <v>0</v>
      </c>
      <c r="U4" s="4">
        <f t="shared" ref="U4:U19" si="8">(ROW(V2)*17)-17+11</f>
        <v>28</v>
      </c>
      <c r="V4">
        <f ca="1">OFFSET(SerbiaOfficialData!$F$8,(ROW(W2)*17)-17,0)</f>
        <v>0</v>
      </c>
      <c r="W4">
        <f ca="1">OFFSET(SerbiaOfficialData!$F$11,(ROW(W2)*17)-17,0)</f>
        <v>0</v>
      </c>
      <c r="Z4">
        <f ca="1">OFFSET(SerbiaOfficialData!$F$9,(ROW(Z2)*17)-17,0)</f>
        <v>0</v>
      </c>
      <c r="AA4">
        <f ca="1">OFFSET(SerbiaOfficialData!$F$10,(ROW(AA2)*17)-17,0)</f>
        <v>0</v>
      </c>
      <c r="AB4">
        <f ca="1">OFFSET(SerbiaOfficialData!$F$12,(ROW(AA2)*17)-17,0)</f>
        <v>0</v>
      </c>
      <c r="AC4">
        <f t="shared" ref="AC4:AC62" si="9">(ROW(AD2)*17)-17+2</f>
        <v>19</v>
      </c>
      <c r="AD4">
        <f ca="1">OFFSET(SerbiaOfficialData!$F$2,(ROW(AD2)*17)-17,0)</f>
        <v>0</v>
      </c>
      <c r="AE4" s="3">
        <f t="shared" ca="1" si="3"/>
        <v>0</v>
      </c>
      <c r="AF4" s="15">
        <f t="shared" ref="AF4:AF62" ca="1" si="10">W4+AD4</f>
        <v>0</v>
      </c>
      <c r="AG4">
        <f t="shared" ref="AG4:AG62" si="11">(ROW(AH2)*17)-16+2</f>
        <v>20</v>
      </c>
      <c r="AH4">
        <f ca="1">OFFSET(SerbiaOfficialData!$F$3,(ROW(AH2)*17)-17,0)</f>
        <v>1</v>
      </c>
      <c r="AI4" s="10"/>
      <c r="AK4" s="4">
        <f t="shared" ca="1" si="1"/>
        <v>0</v>
      </c>
      <c r="AO4" s="9">
        <f t="shared" ref="AO4:AO35" si="12">AO3+1</f>
        <v>43897</v>
      </c>
    </row>
    <row r="5" spans="1:41" x14ac:dyDescent="0.25">
      <c r="A5" s="9">
        <f t="shared" si="4"/>
        <v>43898</v>
      </c>
      <c r="B5">
        <f ca="1">OFFSET(SerbiaOfficialData!$F$5,(ROW(B3)*17)-17,0)</f>
        <v>1</v>
      </c>
      <c r="C5" s="4">
        <f t="shared" ca="1" si="0"/>
        <v>1</v>
      </c>
      <c r="D5" s="4">
        <f t="shared" si="5"/>
        <v>38</v>
      </c>
      <c r="E5" s="10">
        <f ca="1">OFFSET(SerbiaOfficialData!$F$4,(ROW(E3)*17)-17,0)</f>
        <v>0</v>
      </c>
      <c r="F5" s="2">
        <f t="shared" ca="1" si="6"/>
        <v>0</v>
      </c>
      <c r="H5" s="2">
        <f t="shared" ref="H5:H62" ca="1" si="13">E5/B5</f>
        <v>0</v>
      </c>
      <c r="I5" s="4">
        <f ca="1">IF(LN(B5)=0,0,(ROWS($B$3:B5)*LN(2))/(LN(B5)/$B$3))</f>
        <v>0</v>
      </c>
      <c r="J5">
        <f ca="1">OFFSET(SerbiaOfficialData!$F$7,(ROW(J3)*17)-17,0)</f>
        <v>94</v>
      </c>
      <c r="K5" s="11">
        <f ca="1">OFFSET(SerbiaOfficialData!$F$6,(ROW(K3)*17)-17,0)</f>
        <v>3</v>
      </c>
      <c r="L5" s="12">
        <f t="shared" ca="1" si="2"/>
        <v>0</v>
      </c>
      <c r="M5" s="12"/>
      <c r="Q5">
        <f t="shared" si="7"/>
        <v>51</v>
      </c>
      <c r="R5">
        <f ca="1">OFFSET(SerbiaOfficialData!$F$17,(ROW(R3)*17)-17,0)</f>
        <v>0</v>
      </c>
      <c r="U5" s="4">
        <f t="shared" si="8"/>
        <v>45</v>
      </c>
      <c r="V5">
        <f ca="1">OFFSET(SerbiaOfficialData!$F$8,(ROW(W3)*17)-17,0)</f>
        <v>0</v>
      </c>
      <c r="W5">
        <f ca="1">OFFSET(SerbiaOfficialData!$F$11,(ROW(W3)*17)-17,0)</f>
        <v>0</v>
      </c>
      <c r="Z5">
        <f ca="1">OFFSET(SerbiaOfficialData!$F$9,(ROW(Z3)*17)-17,0)</f>
        <v>0</v>
      </c>
      <c r="AA5">
        <f ca="1">OFFSET(SerbiaOfficialData!$F$10,(ROW(AA3)*17)-17,0)</f>
        <v>0</v>
      </c>
      <c r="AB5">
        <f ca="1">OFFSET(SerbiaOfficialData!$F$12,(ROW(AA3)*17)-17,0)</f>
        <v>0</v>
      </c>
      <c r="AC5">
        <f t="shared" si="9"/>
        <v>36</v>
      </c>
      <c r="AD5">
        <f ca="1">OFFSET(SerbiaOfficialData!$F$2,(ROW(AD3)*17)-17,0)</f>
        <v>0</v>
      </c>
      <c r="AE5" s="3">
        <f t="shared" ca="1" si="3"/>
        <v>0</v>
      </c>
      <c r="AF5" s="15">
        <f t="shared" ca="1" si="10"/>
        <v>0</v>
      </c>
      <c r="AG5">
        <f t="shared" si="11"/>
        <v>37</v>
      </c>
      <c r="AH5">
        <f ca="1">OFFSET(SerbiaOfficialData!$F$3,(ROW(AH3)*17)-17,0)</f>
        <v>1</v>
      </c>
      <c r="AI5" s="10"/>
      <c r="AK5" s="4">
        <f t="shared" ca="1" si="1"/>
        <v>0</v>
      </c>
      <c r="AO5" s="9">
        <f t="shared" si="12"/>
        <v>43898</v>
      </c>
    </row>
    <row r="6" spans="1:41" x14ac:dyDescent="0.25">
      <c r="A6" s="9">
        <f t="shared" si="4"/>
        <v>43899</v>
      </c>
      <c r="B6">
        <f ca="1">OFFSET(SerbiaOfficialData!$F$5,(ROW(B4)*17)-17,0)</f>
        <v>2</v>
      </c>
      <c r="C6" s="4">
        <f t="shared" ca="1" si="0"/>
        <v>2</v>
      </c>
      <c r="D6" s="4">
        <f t="shared" si="5"/>
        <v>55</v>
      </c>
      <c r="E6" s="10">
        <f ca="1">OFFSET(SerbiaOfficialData!$F$4,(ROW(E4)*17)-17,0)</f>
        <v>1</v>
      </c>
      <c r="F6" s="2">
        <f t="shared" ca="1" si="6"/>
        <v>1</v>
      </c>
      <c r="H6" s="2">
        <f t="shared" ca="1" si="13"/>
        <v>0.5</v>
      </c>
      <c r="I6" s="4">
        <f ca="1">IF(LN(B6)=0,0,(ROWS($B$3:B6)*LN(2))/(LN(B6)/$B$3))</f>
        <v>4</v>
      </c>
      <c r="J6">
        <f ca="1">OFFSET(SerbiaOfficialData!$F$7,(ROW(J4)*17)-17,0)</f>
        <v>101</v>
      </c>
      <c r="K6" s="11">
        <f ca="1">OFFSET(SerbiaOfficialData!$F$6,(ROW(K4)*17)-17,0)</f>
        <v>7</v>
      </c>
      <c r="L6" s="12">
        <f t="shared" ca="1" si="2"/>
        <v>0.14285714285714285</v>
      </c>
      <c r="M6" s="12"/>
      <c r="Q6">
        <f t="shared" si="7"/>
        <v>68</v>
      </c>
      <c r="R6">
        <f ca="1">OFFSET(SerbiaOfficialData!$F$17,(ROW(R4)*17)-17,0)</f>
        <v>0</v>
      </c>
      <c r="U6" s="4">
        <f t="shared" si="8"/>
        <v>62</v>
      </c>
      <c r="V6">
        <f ca="1">OFFSET(SerbiaOfficialData!$F$8,(ROW(W4)*17)-17,0)</f>
        <v>0</v>
      </c>
      <c r="W6">
        <f ca="1">OFFSET(SerbiaOfficialData!$F$11,(ROW(W4)*17)-17,0)</f>
        <v>0</v>
      </c>
      <c r="Z6">
        <f ca="1">OFFSET(SerbiaOfficialData!$F$9,(ROW(Z4)*17)-17,0)</f>
        <v>0</v>
      </c>
      <c r="AA6">
        <f ca="1">OFFSET(SerbiaOfficialData!$F$10,(ROW(AA4)*17)-17,0)</f>
        <v>0</v>
      </c>
      <c r="AB6">
        <f ca="1">OFFSET(SerbiaOfficialData!$F$12,(ROW(AA4)*17)-17,0)</f>
        <v>0</v>
      </c>
      <c r="AC6">
        <f t="shared" si="9"/>
        <v>53</v>
      </c>
      <c r="AD6">
        <f ca="1">OFFSET(SerbiaOfficialData!$F$2,(ROW(AD4)*17)-17,0)</f>
        <v>0</v>
      </c>
      <c r="AE6" s="3">
        <f t="shared" ca="1" si="3"/>
        <v>0</v>
      </c>
      <c r="AF6" s="15">
        <f t="shared" ca="1" si="10"/>
        <v>0</v>
      </c>
      <c r="AG6">
        <f t="shared" si="11"/>
        <v>54</v>
      </c>
      <c r="AH6">
        <f ca="1">OFFSET(SerbiaOfficialData!$F$3,(ROW(AH4)*17)-17,0)</f>
        <v>2</v>
      </c>
      <c r="AI6" s="10"/>
      <c r="AK6" s="4">
        <f t="shared" ca="1" si="1"/>
        <v>0</v>
      </c>
      <c r="AO6" s="9">
        <f t="shared" si="12"/>
        <v>43899</v>
      </c>
    </row>
    <row r="7" spans="1:41" x14ac:dyDescent="0.25">
      <c r="A7" s="9">
        <f t="shared" si="4"/>
        <v>43900</v>
      </c>
      <c r="B7">
        <f ca="1">OFFSET(SerbiaOfficialData!$F$5,(ROW(B5)*17)-17,0)</f>
        <v>5</v>
      </c>
      <c r="C7" s="4">
        <f t="shared" ca="1" si="0"/>
        <v>5</v>
      </c>
      <c r="D7" s="4">
        <f t="shared" si="5"/>
        <v>72</v>
      </c>
      <c r="E7" s="10">
        <f ca="1">OFFSET(SerbiaOfficialData!$F$4,(ROW(E5)*17)-17,0)</f>
        <v>3</v>
      </c>
      <c r="F7" s="2">
        <f t="shared" ca="1" si="6"/>
        <v>1.5</v>
      </c>
      <c r="G7" s="13"/>
      <c r="H7" s="2">
        <f t="shared" ca="1" si="13"/>
        <v>0.6</v>
      </c>
      <c r="I7" s="4">
        <f ca="1">IF(LN(B7)=0,0,(ROWS($B$3:B7)*LN(2))/(LN(B7)/$B$3))</f>
        <v>2.1533827903669653</v>
      </c>
      <c r="J7">
        <f ca="1">OFFSET(SerbiaOfficialData!$F$7,(ROW(J5)*17)-17,0)</f>
        <v>117</v>
      </c>
      <c r="K7" s="11">
        <f ca="1">OFFSET(SerbiaOfficialData!$F$6,(ROW(K5)*17)-17,0)</f>
        <v>16</v>
      </c>
      <c r="L7" s="12">
        <f t="shared" ca="1" si="2"/>
        <v>0.1875</v>
      </c>
      <c r="M7" s="12"/>
      <c r="Q7">
        <f t="shared" si="7"/>
        <v>85</v>
      </c>
      <c r="R7">
        <f ca="1">OFFSET(SerbiaOfficialData!$F$17,(ROW(R5)*17)-17,0)</f>
        <v>0</v>
      </c>
      <c r="U7" s="4">
        <f t="shared" si="8"/>
        <v>79</v>
      </c>
      <c r="V7">
        <f ca="1">OFFSET(SerbiaOfficialData!$F$8,(ROW(W5)*17)-17,0)</f>
        <v>0</v>
      </c>
      <c r="W7">
        <f ca="1">OFFSET(SerbiaOfficialData!$F$11,(ROW(W5)*17)-17,0)</f>
        <v>0</v>
      </c>
      <c r="Z7">
        <f ca="1">OFFSET(SerbiaOfficialData!$F$9,(ROW(Z5)*17)-17,0)</f>
        <v>0</v>
      </c>
      <c r="AA7">
        <f ca="1">OFFSET(SerbiaOfficialData!$F$10,(ROW(AA5)*17)-17,0)</f>
        <v>0</v>
      </c>
      <c r="AB7">
        <f ca="1">OFFSET(SerbiaOfficialData!$F$12,(ROW(AA5)*17)-17,0)</f>
        <v>0</v>
      </c>
      <c r="AC7">
        <f t="shared" si="9"/>
        <v>70</v>
      </c>
      <c r="AD7">
        <f ca="1">OFFSET(SerbiaOfficialData!$F$2,(ROW(AD5)*17)-17,0)</f>
        <v>0</v>
      </c>
      <c r="AE7" s="3">
        <f t="shared" ca="1" si="3"/>
        <v>0</v>
      </c>
      <c r="AF7" s="15">
        <f t="shared" ca="1" si="10"/>
        <v>0</v>
      </c>
      <c r="AG7">
        <f t="shared" si="11"/>
        <v>71</v>
      </c>
      <c r="AH7">
        <f ca="1">OFFSET(SerbiaOfficialData!$F$3,(ROW(AH5)*17)-17,0)</f>
        <v>3</v>
      </c>
      <c r="AI7" s="10"/>
      <c r="AK7" s="4">
        <f t="shared" ca="1" si="1"/>
        <v>2</v>
      </c>
      <c r="AO7" s="9">
        <f t="shared" si="12"/>
        <v>43900</v>
      </c>
    </row>
    <row r="8" spans="1:41" x14ac:dyDescent="0.25">
      <c r="A8" s="9">
        <f t="shared" si="4"/>
        <v>43901</v>
      </c>
      <c r="B8">
        <f ca="1">OFFSET(SerbiaOfficialData!$F$5,(ROW(B6)*17)-17,0)</f>
        <v>18</v>
      </c>
      <c r="C8" s="4">
        <f t="shared" ca="1" si="0"/>
        <v>18</v>
      </c>
      <c r="D8" s="4">
        <f t="shared" si="5"/>
        <v>89</v>
      </c>
      <c r="E8" s="10">
        <f ca="1">OFFSET(SerbiaOfficialData!$F$4,(ROW(E6)*17)-17,0)</f>
        <v>13</v>
      </c>
      <c r="F8" s="2">
        <f t="shared" ca="1" si="6"/>
        <v>2.6</v>
      </c>
      <c r="G8" s="13"/>
      <c r="H8" s="2">
        <f t="shared" ca="1" si="13"/>
        <v>0.72222222222222221</v>
      </c>
      <c r="I8" s="4">
        <f ca="1">IF(LN(B8)=0,0,(ROWS($B$3:B8)*LN(2))/(LN(B8)/$B$3))</f>
        <v>1.4388747994087887</v>
      </c>
      <c r="J8">
        <f ca="1">OFFSET(SerbiaOfficialData!$F$7,(ROW(J6)*17)-17,0)</f>
        <v>151</v>
      </c>
      <c r="K8" s="11">
        <f ca="1">OFFSET(SerbiaOfficialData!$F$6,(ROW(K6)*17)-17,0)</f>
        <v>34</v>
      </c>
      <c r="L8" s="12">
        <f t="shared" ca="1" si="2"/>
        <v>0.38235294117647056</v>
      </c>
      <c r="M8" s="12"/>
      <c r="Q8">
        <f t="shared" si="7"/>
        <v>102</v>
      </c>
      <c r="R8">
        <f ca="1">OFFSET(SerbiaOfficialData!$F$17,(ROW(R6)*17)-17,0)</f>
        <v>0</v>
      </c>
      <c r="U8" s="4">
        <f t="shared" si="8"/>
        <v>96</v>
      </c>
      <c r="V8">
        <f ca="1">OFFSET(SerbiaOfficialData!$F$8,(ROW(W6)*17)-17,0)</f>
        <v>0</v>
      </c>
      <c r="W8">
        <f ca="1">OFFSET(SerbiaOfficialData!$F$11,(ROW(W6)*17)-17,0)</f>
        <v>0</v>
      </c>
      <c r="Z8">
        <f ca="1">OFFSET(SerbiaOfficialData!$F$9,(ROW(Z6)*17)-17,0)</f>
        <v>0</v>
      </c>
      <c r="AA8">
        <f ca="1">OFFSET(SerbiaOfficialData!$F$10,(ROW(AA6)*17)-17,0)</f>
        <v>0</v>
      </c>
      <c r="AB8">
        <f ca="1">OFFSET(SerbiaOfficialData!$F$12,(ROW(AA6)*17)-17,0)</f>
        <v>0</v>
      </c>
      <c r="AC8">
        <f t="shared" si="9"/>
        <v>87</v>
      </c>
      <c r="AD8">
        <f ca="1">OFFSET(SerbiaOfficialData!$F$2,(ROW(AD6)*17)-17,0)</f>
        <v>0</v>
      </c>
      <c r="AE8" s="3">
        <f t="shared" ca="1" si="3"/>
        <v>0</v>
      </c>
      <c r="AF8" s="15">
        <f t="shared" ca="1" si="10"/>
        <v>0</v>
      </c>
      <c r="AG8">
        <f t="shared" si="11"/>
        <v>88</v>
      </c>
      <c r="AH8">
        <f ca="1">OFFSET(SerbiaOfficialData!$F$3,(ROW(AH6)*17)-17,0)</f>
        <v>12</v>
      </c>
      <c r="AI8" s="10"/>
      <c r="AK8" s="4"/>
      <c r="AO8" s="9">
        <f t="shared" si="12"/>
        <v>43901</v>
      </c>
    </row>
    <row r="9" spans="1:41" x14ac:dyDescent="0.25">
      <c r="A9" s="9">
        <f t="shared" si="4"/>
        <v>43902</v>
      </c>
      <c r="B9">
        <f ca="1">OFFSET(SerbiaOfficialData!$F$5,(ROW(B7)*17)-17,0)</f>
        <v>24</v>
      </c>
      <c r="C9" s="4">
        <f t="shared" ca="1" si="0"/>
        <v>24</v>
      </c>
      <c r="D9" s="4">
        <f t="shared" si="5"/>
        <v>106</v>
      </c>
      <c r="E9" s="10">
        <f ca="1">OFFSET(SerbiaOfficialData!$F$4,(ROW(E7)*17)-17,0)</f>
        <v>6</v>
      </c>
      <c r="F9" s="2">
        <f t="shared" ca="1" si="6"/>
        <v>0.33333333333333331</v>
      </c>
      <c r="G9" s="13"/>
      <c r="H9" s="2">
        <f t="shared" ca="1" si="13"/>
        <v>0.25</v>
      </c>
      <c r="I9" s="4">
        <f ca="1">IF(LN(B9)=0,0,(ROWS($B$3:B9)*LN(2))/(LN(B9)/$B$3))</f>
        <v>1.5267300438987208</v>
      </c>
      <c r="J9">
        <f ca="1">OFFSET(SerbiaOfficialData!$F$7,(ROW(J7)*17)-17,0)</f>
        <v>185</v>
      </c>
      <c r="K9" s="11">
        <f ca="1">OFFSET(SerbiaOfficialData!$F$6,(ROW(K7)*17)-17,0)</f>
        <v>34</v>
      </c>
      <c r="L9" s="12">
        <f t="shared" ca="1" si="2"/>
        <v>0.17647058823529413</v>
      </c>
      <c r="M9" s="13"/>
      <c r="Q9">
        <f t="shared" si="7"/>
        <v>119</v>
      </c>
      <c r="R9">
        <f ca="1">OFFSET(SerbiaOfficialData!$F$17,(ROW(R7)*17)-17,0)</f>
        <v>0</v>
      </c>
      <c r="U9" s="4">
        <f t="shared" si="8"/>
        <v>113</v>
      </c>
      <c r="V9">
        <f ca="1">OFFSET(SerbiaOfficialData!$F$8,(ROW(W7)*17)-17,0)</f>
        <v>0</v>
      </c>
      <c r="W9">
        <f ca="1">OFFSET(SerbiaOfficialData!$F$11,(ROW(W7)*17)-17,0)</f>
        <v>0</v>
      </c>
      <c r="Z9">
        <f ca="1">OFFSET(SerbiaOfficialData!$F$9,(ROW(Z7)*17)-17,0)</f>
        <v>0</v>
      </c>
      <c r="AA9">
        <f ca="1">OFFSET(SerbiaOfficialData!$F$10,(ROW(AA7)*17)-17,0)</f>
        <v>0</v>
      </c>
      <c r="AB9">
        <f ca="1">OFFSET(SerbiaOfficialData!$F$12,(ROW(AA7)*17)-17,0)</f>
        <v>0</v>
      </c>
      <c r="AC9">
        <f t="shared" si="9"/>
        <v>104</v>
      </c>
      <c r="AD9">
        <f ca="1">OFFSET(SerbiaOfficialData!$F$2,(ROW(AD7)*17)-17,0)</f>
        <v>1</v>
      </c>
      <c r="AE9" s="3">
        <f t="shared" ca="1" si="3"/>
        <v>4.1666666666666664E-2</v>
      </c>
      <c r="AF9" s="15">
        <f t="shared" ca="1" si="10"/>
        <v>1</v>
      </c>
      <c r="AG9">
        <f t="shared" si="11"/>
        <v>105</v>
      </c>
      <c r="AH9">
        <f ca="1">OFFSET(SerbiaOfficialData!$F$3,(ROW(AH7)*17)-17,0)</f>
        <v>19</v>
      </c>
      <c r="AI9" s="10"/>
      <c r="AK9" s="4"/>
      <c r="AO9" s="9">
        <f t="shared" si="12"/>
        <v>43902</v>
      </c>
    </row>
    <row r="10" spans="1:41" x14ac:dyDescent="0.25">
      <c r="A10" s="9">
        <f t="shared" si="4"/>
        <v>43903</v>
      </c>
      <c r="B10">
        <f ca="1">OFFSET(SerbiaOfficialData!$F$5,(ROW(B8)*17)-17,0)</f>
        <v>35</v>
      </c>
      <c r="C10" s="4">
        <f t="shared" ca="1" si="0"/>
        <v>35</v>
      </c>
      <c r="D10" s="4">
        <f t="shared" si="5"/>
        <v>123</v>
      </c>
      <c r="E10" s="10">
        <f ca="1">OFFSET(SerbiaOfficialData!$F$4,(ROW(E8)*17)-17,0)</f>
        <v>11</v>
      </c>
      <c r="F10" s="2">
        <f t="shared" ca="1" si="6"/>
        <v>0.45833333333333331</v>
      </c>
      <c r="G10" s="13"/>
      <c r="H10" s="2">
        <f t="shared" ca="1" si="13"/>
        <v>0.31428571428571428</v>
      </c>
      <c r="I10" s="4">
        <f ca="1">IF(LN(B10)=0,0,(ROWS($B$3:B10)*LN(2))/(LN(B10)/$B$3))</f>
        <v>1.5596721751502904</v>
      </c>
      <c r="J10">
        <f ca="1">OFFSET(SerbiaOfficialData!$F$7,(ROW(J8)*17)-17,0)</f>
        <v>239</v>
      </c>
      <c r="K10" s="11">
        <f ca="1">OFFSET(SerbiaOfficialData!$F$6,(ROW(K8)*17)-17,0)</f>
        <v>54</v>
      </c>
      <c r="L10" s="12">
        <f t="shared" ca="1" si="2"/>
        <v>0.20370370370370369</v>
      </c>
      <c r="M10" s="13"/>
      <c r="Q10">
        <f t="shared" si="7"/>
        <v>136</v>
      </c>
      <c r="R10">
        <f ca="1">OFFSET(SerbiaOfficialData!$F$17,(ROW(R8)*17)-17,0)</f>
        <v>0</v>
      </c>
      <c r="U10" s="4">
        <f t="shared" si="8"/>
        <v>130</v>
      </c>
      <c r="V10">
        <f ca="1">OFFSET(SerbiaOfficialData!$F$8,(ROW(W8)*17)-17,0)</f>
        <v>0</v>
      </c>
      <c r="W10">
        <f ca="1">OFFSET(SerbiaOfficialData!$F$11,(ROW(W8)*17)-17,0)</f>
        <v>0</v>
      </c>
      <c r="Z10">
        <f ca="1">OFFSET(SerbiaOfficialData!$F$9,(ROW(Z8)*17)-17,0)</f>
        <v>0</v>
      </c>
      <c r="AA10">
        <f ca="1">OFFSET(SerbiaOfficialData!$F$10,(ROW(AA8)*17)-17,0)</f>
        <v>0</v>
      </c>
      <c r="AB10">
        <f ca="1">OFFSET(SerbiaOfficialData!$F$12,(ROW(AA8)*17)-17,0)</f>
        <v>0</v>
      </c>
      <c r="AC10">
        <f t="shared" si="9"/>
        <v>121</v>
      </c>
      <c r="AD10">
        <f ca="1">OFFSET(SerbiaOfficialData!$F$2,(ROW(AD8)*17)-17,0)</f>
        <v>1</v>
      </c>
      <c r="AE10" s="3">
        <f t="shared" ca="1" si="3"/>
        <v>2.8571428571428571E-2</v>
      </c>
      <c r="AF10" s="15">
        <f t="shared" ca="1" si="10"/>
        <v>1</v>
      </c>
      <c r="AG10">
        <f t="shared" si="11"/>
        <v>122</v>
      </c>
      <c r="AH10">
        <f ca="1">OFFSET(SerbiaOfficialData!$F$3,(ROW(AH8)*17)-17,0)</f>
        <v>21</v>
      </c>
      <c r="AI10" s="10"/>
      <c r="AK10" s="4"/>
      <c r="AO10" s="9">
        <f t="shared" si="12"/>
        <v>43903</v>
      </c>
    </row>
    <row r="11" spans="1:41" x14ac:dyDescent="0.25">
      <c r="A11" s="9">
        <f t="shared" si="4"/>
        <v>43904</v>
      </c>
      <c r="B11">
        <f ca="1">OFFSET(SerbiaOfficialData!$F$5,(ROW(B9)*17)-17,0)</f>
        <v>46</v>
      </c>
      <c r="C11" s="4">
        <f t="shared" ca="1" si="0"/>
        <v>46</v>
      </c>
      <c r="D11" s="4">
        <f t="shared" si="5"/>
        <v>140</v>
      </c>
      <c r="E11" s="10">
        <f ca="1">OFFSET(SerbiaOfficialData!$F$4,(ROW(E9)*17)-17,0)</f>
        <v>11</v>
      </c>
      <c r="F11" s="2">
        <f t="shared" ca="1" si="6"/>
        <v>0.31428571428571428</v>
      </c>
      <c r="G11" s="13"/>
      <c r="H11" s="2">
        <f t="shared" ca="1" si="13"/>
        <v>0.2391304347826087</v>
      </c>
      <c r="I11" s="4">
        <f ca="1">(ROWS($B$3:B11)*LN(2))/(LN(B11)/$B$3)</f>
        <v>1.6293833710203618</v>
      </c>
      <c r="J11">
        <f ca="1">OFFSET(SerbiaOfficialData!$F$7,(ROW(J9)*17)-17,0)</f>
        <v>268</v>
      </c>
      <c r="K11" s="11">
        <f ca="1">OFFSET(SerbiaOfficialData!$F$6,(ROW(K9)*17)-17,0)</f>
        <v>29</v>
      </c>
      <c r="L11" s="12">
        <f t="shared" ca="1" si="2"/>
        <v>0.37931034482758619</v>
      </c>
      <c r="M11" s="12"/>
      <c r="Q11">
        <f t="shared" si="7"/>
        <v>153</v>
      </c>
      <c r="R11">
        <f ca="1">OFFSET(SerbiaOfficialData!$F$17,(ROW(R9)*17)-17,0)</f>
        <v>0</v>
      </c>
      <c r="U11" s="4">
        <f t="shared" si="8"/>
        <v>147</v>
      </c>
      <c r="V11">
        <f ca="1">OFFSET(SerbiaOfficialData!$F$8,(ROW(W9)*17)-17,0)</f>
        <v>0</v>
      </c>
      <c r="W11">
        <f ca="1">OFFSET(SerbiaOfficialData!$F$11,(ROW(W9)*17)-17,0)</f>
        <v>0</v>
      </c>
      <c r="Z11">
        <f ca="1">OFFSET(SerbiaOfficialData!$F$9,(ROW(Z9)*17)-17,0)</f>
        <v>0</v>
      </c>
      <c r="AA11">
        <f ca="1">OFFSET(SerbiaOfficialData!$F$10,(ROW(AA9)*17)-17,0)</f>
        <v>0</v>
      </c>
      <c r="AB11">
        <f ca="1">OFFSET(SerbiaOfficialData!$F$12,(ROW(AA9)*17)-17,0)</f>
        <v>0</v>
      </c>
      <c r="AC11">
        <f t="shared" si="9"/>
        <v>138</v>
      </c>
      <c r="AD11">
        <f ca="1">OFFSET(SerbiaOfficialData!$F$2,(ROW(AD9)*17)-17,0)</f>
        <v>1</v>
      </c>
      <c r="AE11" s="3">
        <f t="shared" ca="1" si="3"/>
        <v>2.1739130434782608E-2</v>
      </c>
      <c r="AF11" s="15">
        <f t="shared" ca="1" si="10"/>
        <v>1</v>
      </c>
      <c r="AG11">
        <f t="shared" si="11"/>
        <v>139</v>
      </c>
      <c r="AH11">
        <f ca="1">OFFSET(SerbiaOfficialData!$F$3,(ROW(AH9)*17)-17,0)</f>
        <v>23</v>
      </c>
      <c r="AI11" s="10"/>
      <c r="AK11" s="4"/>
      <c r="AO11" s="9">
        <f t="shared" si="12"/>
        <v>43904</v>
      </c>
    </row>
    <row r="12" spans="1:41" x14ac:dyDescent="0.25">
      <c r="A12" s="9">
        <f t="shared" si="4"/>
        <v>43905</v>
      </c>
      <c r="B12">
        <f ca="1">OFFSET(SerbiaOfficialData!$F$5,(ROW(B10)*17)-17,0)</f>
        <v>48</v>
      </c>
      <c r="C12" s="4">
        <f t="shared" ca="1" si="0"/>
        <v>48</v>
      </c>
      <c r="D12" s="4">
        <f t="shared" si="5"/>
        <v>157</v>
      </c>
      <c r="E12" s="10">
        <f ca="1">OFFSET(SerbiaOfficialData!$F$4,(ROW(E10)*17)-17,0)</f>
        <v>2</v>
      </c>
      <c r="F12" s="2">
        <f t="shared" ca="1" si="6"/>
        <v>4.3478260869565216E-2</v>
      </c>
      <c r="G12" s="13"/>
      <c r="H12" s="2">
        <f t="shared" ca="1" si="13"/>
        <v>4.1666666666666664E-2</v>
      </c>
      <c r="I12" s="4">
        <f ca="1">(ROWS($B$3:B12)*LN(2))/(LN(B12)/$B$3)</f>
        <v>1.7905223175104137</v>
      </c>
      <c r="J12">
        <f ca="1">OFFSET(SerbiaOfficialData!$F$7,(ROW(J10)*17)-17,0)</f>
        <v>283</v>
      </c>
      <c r="K12" s="11">
        <f ca="1">OFFSET(SerbiaOfficialData!$F$6,(ROW(K10)*17)-17,0)</f>
        <v>15</v>
      </c>
      <c r="L12" s="12">
        <f t="shared" ca="1" si="2"/>
        <v>0.13333333333333333</v>
      </c>
      <c r="M12" s="12"/>
      <c r="Q12">
        <f t="shared" si="7"/>
        <v>170</v>
      </c>
      <c r="R12">
        <f ca="1">OFFSET(SerbiaOfficialData!$F$17,(ROW(R10)*17)-17,0)</f>
        <v>0</v>
      </c>
      <c r="U12" s="4">
        <f t="shared" si="8"/>
        <v>164</v>
      </c>
      <c r="V12">
        <f ca="1">OFFSET(SerbiaOfficialData!$F$8,(ROW(W10)*17)-17,0)</f>
        <v>0</v>
      </c>
      <c r="W12">
        <f ca="1">OFFSET(SerbiaOfficialData!$F$11,(ROW(W10)*17)-17,0)</f>
        <v>0</v>
      </c>
      <c r="Z12">
        <f ca="1">OFFSET(SerbiaOfficialData!$F$9,(ROW(Z10)*17)-17,0)</f>
        <v>0</v>
      </c>
      <c r="AA12">
        <f ca="1">OFFSET(SerbiaOfficialData!$F$10,(ROW(AA10)*17)-17,0)</f>
        <v>0</v>
      </c>
      <c r="AB12">
        <f ca="1">OFFSET(SerbiaOfficialData!$F$12,(ROW(AA10)*17)-17,0)</f>
        <v>0</v>
      </c>
      <c r="AC12">
        <f t="shared" si="9"/>
        <v>155</v>
      </c>
      <c r="AD12">
        <f ca="1">OFFSET(SerbiaOfficialData!$F$2,(ROW(AD10)*17)-17,0)</f>
        <v>1</v>
      </c>
      <c r="AE12" s="3">
        <f t="shared" ca="1" si="3"/>
        <v>2.0833333333333332E-2</v>
      </c>
      <c r="AF12" s="15">
        <f t="shared" ca="1" si="10"/>
        <v>1</v>
      </c>
      <c r="AG12">
        <f t="shared" si="11"/>
        <v>156</v>
      </c>
      <c r="AH12">
        <f ca="1">OFFSET(SerbiaOfficialData!$F$3,(ROW(AH10)*17)-17,0)</f>
        <v>23</v>
      </c>
      <c r="AI12" s="10"/>
      <c r="AK12" s="4"/>
      <c r="AO12" s="9">
        <f t="shared" si="12"/>
        <v>43905</v>
      </c>
    </row>
    <row r="13" spans="1:41" x14ac:dyDescent="0.25">
      <c r="A13" s="9">
        <f t="shared" si="4"/>
        <v>43906</v>
      </c>
      <c r="B13">
        <f ca="1">OFFSET(SerbiaOfficialData!$F$5,(ROW(B11)*17)-17,0)</f>
        <v>57</v>
      </c>
      <c r="C13" s="4">
        <f t="shared" ca="1" si="0"/>
        <v>57</v>
      </c>
      <c r="D13" s="4">
        <f t="shared" si="5"/>
        <v>174</v>
      </c>
      <c r="E13" s="10">
        <f ca="1">OFFSET(SerbiaOfficialData!$F$4,(ROW(E11)*17)-17,0)</f>
        <v>9</v>
      </c>
      <c r="F13" s="2">
        <f t="shared" ca="1" si="6"/>
        <v>0.1875</v>
      </c>
      <c r="G13" s="13"/>
      <c r="H13" s="2">
        <f t="shared" ca="1" si="13"/>
        <v>0.15789473684210525</v>
      </c>
      <c r="I13" s="4">
        <f ca="1">(ROWS($B$3:B13)*LN(2))/(LN(B13)/$B$3)</f>
        <v>1.8858576063130479</v>
      </c>
      <c r="J13">
        <f ca="1">OFFSET(SerbiaOfficialData!$F$7,(ROW(J11)*17)-17,0)</f>
        <v>316</v>
      </c>
      <c r="K13" s="11">
        <f ca="1">OFFSET(SerbiaOfficialData!$F$6,(ROW(K11)*17)-17,0)</f>
        <v>33</v>
      </c>
      <c r="L13" s="12">
        <f t="shared" ca="1" si="2"/>
        <v>0.27272727272727271</v>
      </c>
      <c r="M13" s="12"/>
      <c r="Q13">
        <f t="shared" si="7"/>
        <v>187</v>
      </c>
      <c r="R13">
        <f ca="1">OFFSET(SerbiaOfficialData!$F$17,(ROW(R11)*17)-17,0)</f>
        <v>0</v>
      </c>
      <c r="U13" s="4">
        <f t="shared" si="8"/>
        <v>181</v>
      </c>
      <c r="V13">
        <f ca="1">OFFSET(SerbiaOfficialData!$F$8,(ROW(W11)*17)-17,0)</f>
        <v>0</v>
      </c>
      <c r="W13">
        <f ca="1">OFFSET(SerbiaOfficialData!$F$11,(ROW(W11)*17)-17,0)</f>
        <v>0</v>
      </c>
      <c r="Z13">
        <f ca="1">OFFSET(SerbiaOfficialData!$F$9,(ROW(Z11)*17)-17,0)</f>
        <v>0</v>
      </c>
      <c r="AA13">
        <f ca="1">OFFSET(SerbiaOfficialData!$F$10,(ROW(AA11)*17)-17,0)</f>
        <v>0</v>
      </c>
      <c r="AB13">
        <f ca="1">OFFSET(SerbiaOfficialData!$F$12,(ROW(AA11)*17)-17,0)</f>
        <v>0</v>
      </c>
      <c r="AC13">
        <f t="shared" si="9"/>
        <v>172</v>
      </c>
      <c r="AD13">
        <f ca="1">OFFSET(SerbiaOfficialData!$F$2,(ROW(AD11)*17)-17,0)</f>
        <v>2</v>
      </c>
      <c r="AE13" s="3">
        <f t="shared" ca="1" si="3"/>
        <v>3.5087719298245612E-2</v>
      </c>
      <c r="AF13" s="15">
        <f t="shared" ca="1" si="10"/>
        <v>2</v>
      </c>
      <c r="AG13">
        <f t="shared" si="11"/>
        <v>173</v>
      </c>
      <c r="AH13">
        <f ca="1">OFFSET(SerbiaOfficialData!$F$3,(ROW(AH11)*17)-17,0)</f>
        <v>29</v>
      </c>
      <c r="AI13" s="10"/>
      <c r="AK13" s="4"/>
      <c r="AO13" s="9">
        <f t="shared" si="12"/>
        <v>43906</v>
      </c>
    </row>
    <row r="14" spans="1:41" x14ac:dyDescent="0.25">
      <c r="A14" s="9">
        <f t="shared" si="4"/>
        <v>43907</v>
      </c>
      <c r="B14">
        <f ca="1">OFFSET(SerbiaOfficialData!$F$5,(ROW(B12)*17)-17,0)</f>
        <v>72</v>
      </c>
      <c r="C14" s="4">
        <f t="shared" ca="1" si="0"/>
        <v>72</v>
      </c>
      <c r="D14" s="4">
        <f t="shared" si="5"/>
        <v>191</v>
      </c>
      <c r="E14" s="10">
        <f ca="1">OFFSET(SerbiaOfficialData!$F$4,(ROW(E12)*17)-17,0)</f>
        <v>15</v>
      </c>
      <c r="F14" s="2">
        <f t="shared" ca="1" si="6"/>
        <v>0.26315789473684209</v>
      </c>
      <c r="G14" s="13">
        <f t="shared" ref="G14:G49" ca="1" si="14">AVERAGE(((SUM(E5:E14)-E5)/(SUM(B5:B14)-B5)))</f>
        <v>0.23127035830618892</v>
      </c>
      <c r="H14" s="2">
        <f t="shared" ca="1" si="13"/>
        <v>0.20833333333333334</v>
      </c>
      <c r="I14" s="4">
        <f ca="1">(ROWS($B$3:B14)*LN(2))/(LN(B14)/$B$3)</f>
        <v>1.9449182927174673</v>
      </c>
      <c r="J14">
        <f ca="1">OFFSET(SerbiaOfficialData!$F$7,(ROW(J12)*17)-17,0)</f>
        <v>374</v>
      </c>
      <c r="K14" s="11">
        <f ca="1">OFFSET(SerbiaOfficialData!$F$6,(ROW(K12)*17)-17,0)</f>
        <v>58</v>
      </c>
      <c r="L14" s="12">
        <f t="shared" ca="1" si="2"/>
        <v>0.25862068965517243</v>
      </c>
      <c r="M14" s="13">
        <f t="shared" ref="M14:M49" ca="1" si="15">AVERAGE(((SUM(E5:E14)-E5)/(SUM(K5:K14)-K5)))</f>
        <v>0.25357142857142856</v>
      </c>
      <c r="Q14">
        <f t="shared" si="7"/>
        <v>204</v>
      </c>
      <c r="R14">
        <f ca="1">OFFSET(SerbiaOfficialData!$F$17,(ROW(R12)*17)-17,0)</f>
        <v>0</v>
      </c>
      <c r="U14" s="4">
        <f t="shared" si="8"/>
        <v>198</v>
      </c>
      <c r="V14">
        <f ca="1">OFFSET(SerbiaOfficialData!$F$8,(ROW(W12)*17)-17,0)</f>
        <v>0</v>
      </c>
      <c r="W14">
        <f ca="1">OFFSET(SerbiaOfficialData!$F$11,(ROW(W12)*17)-17,0)</f>
        <v>0</v>
      </c>
      <c r="Z14">
        <f ca="1">OFFSET(SerbiaOfficialData!$F$9,(ROW(Z12)*17)-17,0)</f>
        <v>0</v>
      </c>
      <c r="AA14">
        <f ca="1">OFFSET(SerbiaOfficialData!$F$10,(ROW(AA12)*17)-17,0)</f>
        <v>0</v>
      </c>
      <c r="AB14">
        <f ca="1">OFFSET(SerbiaOfficialData!$F$12,(ROW(AA12)*17)-17,0)</f>
        <v>0</v>
      </c>
      <c r="AC14">
        <f t="shared" si="9"/>
        <v>189</v>
      </c>
      <c r="AD14">
        <f ca="1">OFFSET(SerbiaOfficialData!$F$2,(ROW(AD12)*17)-17,0)</f>
        <v>4</v>
      </c>
      <c r="AE14" s="3">
        <f t="shared" ca="1" si="3"/>
        <v>5.5555555555555552E-2</v>
      </c>
      <c r="AF14" s="15">
        <f t="shared" ca="1" si="10"/>
        <v>4</v>
      </c>
      <c r="AG14">
        <f t="shared" si="11"/>
        <v>190</v>
      </c>
      <c r="AH14">
        <f ca="1">OFFSET(SerbiaOfficialData!$F$3,(ROW(AH12)*17)-17,0)</f>
        <v>38</v>
      </c>
      <c r="AI14" s="10"/>
      <c r="AK14" s="4"/>
      <c r="AO14" s="9">
        <f t="shared" si="12"/>
        <v>43907</v>
      </c>
    </row>
    <row r="15" spans="1:41" x14ac:dyDescent="0.25">
      <c r="A15" s="9">
        <f t="shared" si="4"/>
        <v>43908</v>
      </c>
      <c r="B15">
        <f ca="1">OFFSET(SerbiaOfficialData!$F$5,(ROW(B13)*17)-17,0)</f>
        <v>89</v>
      </c>
      <c r="C15" s="4">
        <f t="shared" ca="1" si="0"/>
        <v>89</v>
      </c>
      <c r="D15" s="4">
        <f t="shared" si="5"/>
        <v>208</v>
      </c>
      <c r="E15" s="10">
        <f ca="1">OFFSET(SerbiaOfficialData!$F$4,(ROW(E13)*17)-17,0)</f>
        <v>17</v>
      </c>
      <c r="F15" s="2">
        <f t="shared" ca="1" si="6"/>
        <v>0.2361111111111111</v>
      </c>
      <c r="G15" s="13">
        <f t="shared" ca="1" si="14"/>
        <v>0.22081218274111675</v>
      </c>
      <c r="H15" s="2">
        <f t="shared" ca="1" si="13"/>
        <v>0.19101123595505617</v>
      </c>
      <c r="I15" s="4">
        <f ca="1">(ROWS($B$3:B15)*LN(2))/(LN(B15)/$B$3)</f>
        <v>2.0074946164144314</v>
      </c>
      <c r="J15">
        <f ca="1">OFFSET(SerbiaOfficialData!$F$7,(ROW(J13)*17)-17,0)</f>
        <v>440</v>
      </c>
      <c r="K15" s="11">
        <f ca="1">OFFSET(SerbiaOfficialData!$F$6,(ROW(K13)*17)-17,0)</f>
        <v>66</v>
      </c>
      <c r="L15" s="12">
        <f t="shared" ca="1" si="2"/>
        <v>0.25757575757575757</v>
      </c>
      <c r="M15" s="13">
        <f t="shared" ca="1" si="15"/>
        <v>0.25663716814159293</v>
      </c>
      <c r="Q15">
        <f t="shared" si="7"/>
        <v>221</v>
      </c>
      <c r="R15">
        <f ca="1">OFFSET(SerbiaOfficialData!$F$17,(ROW(R13)*17)-17,0)</f>
        <v>0</v>
      </c>
      <c r="U15" s="4">
        <f t="shared" si="8"/>
        <v>215</v>
      </c>
      <c r="V15">
        <f ca="1">OFFSET(SerbiaOfficialData!$F$8,(ROW(W13)*17)-17,0)</f>
        <v>0</v>
      </c>
      <c r="W15">
        <f ca="1">OFFSET(SerbiaOfficialData!$F$11,(ROW(W13)*17)-17,0)</f>
        <v>0</v>
      </c>
      <c r="Z15">
        <f ca="1">OFFSET(SerbiaOfficialData!$F$9,(ROW(Z13)*17)-17,0)</f>
        <v>0</v>
      </c>
      <c r="AA15">
        <f ca="1">OFFSET(SerbiaOfficialData!$F$10,(ROW(AA13)*17)-17,0)</f>
        <v>0</v>
      </c>
      <c r="AB15">
        <f ca="1">OFFSET(SerbiaOfficialData!$F$12,(ROW(AA13)*17)-17,0)</f>
        <v>0</v>
      </c>
      <c r="AC15">
        <f t="shared" si="9"/>
        <v>206</v>
      </c>
      <c r="AD15">
        <f ca="1">OFFSET(SerbiaOfficialData!$F$2,(ROW(AD13)*17)-17,0)</f>
        <v>6</v>
      </c>
      <c r="AE15" s="3">
        <f t="shared" ca="1" si="3"/>
        <v>6.741573033707865E-2</v>
      </c>
      <c r="AF15" s="15">
        <f t="shared" ca="1" si="10"/>
        <v>6</v>
      </c>
      <c r="AG15">
        <f t="shared" si="11"/>
        <v>207</v>
      </c>
      <c r="AH15">
        <f ca="1">OFFSET(SerbiaOfficialData!$F$3,(ROW(AH13)*17)-17,0)</f>
        <v>48</v>
      </c>
      <c r="AI15" s="10"/>
      <c r="AK15" s="4"/>
      <c r="AO15" s="9">
        <f t="shared" si="12"/>
        <v>43908</v>
      </c>
    </row>
    <row r="16" spans="1:41" x14ac:dyDescent="0.25">
      <c r="A16" s="9">
        <f t="shared" si="4"/>
        <v>43909</v>
      </c>
      <c r="B16">
        <f ca="1">OFFSET(SerbiaOfficialData!$F$5,(ROW(B14)*17)-17,0)</f>
        <v>103</v>
      </c>
      <c r="C16" s="4">
        <f t="shared" ca="1" si="0"/>
        <v>103</v>
      </c>
      <c r="D16" s="4">
        <f t="shared" si="5"/>
        <v>225</v>
      </c>
      <c r="E16" s="10">
        <f ca="1">OFFSET(SerbiaOfficialData!$F$4,(ROW(E14)*17)-17,0)</f>
        <v>14</v>
      </c>
      <c r="F16" s="2">
        <f t="shared" ca="1" si="6"/>
        <v>0.15730337078651685</v>
      </c>
      <c r="G16" s="13">
        <f t="shared" ca="1" si="14"/>
        <v>0.1991869918699187</v>
      </c>
      <c r="H16" s="2">
        <f t="shared" ca="1" si="13"/>
        <v>0.13592233009708737</v>
      </c>
      <c r="I16" s="4">
        <f ca="1">(ROWS($B$3:B16)*LN(2))/(LN(B16)/$B$3)</f>
        <v>2.0937708661032133</v>
      </c>
      <c r="J16">
        <f ca="1">OFFSET(SerbiaOfficialData!$F$7,(ROW(J14)*17)-17,0)</f>
        <v>506</v>
      </c>
      <c r="K16" s="11">
        <f ca="1">OFFSET(SerbiaOfficialData!$F$6,(ROW(K14)*17)-17,0)</f>
        <v>66</v>
      </c>
      <c r="L16" s="12">
        <f t="shared" ca="1" si="2"/>
        <v>0.21212121212121213</v>
      </c>
      <c r="M16" s="13">
        <f t="shared" ca="1" si="15"/>
        <v>0.25192802056555269</v>
      </c>
      <c r="Q16">
        <f t="shared" si="7"/>
        <v>238</v>
      </c>
      <c r="R16">
        <f ca="1">OFFSET(SerbiaOfficialData!$F$17,(ROW(R14)*17)-17,0)</f>
        <v>0</v>
      </c>
      <c r="U16" s="4">
        <f t="shared" si="8"/>
        <v>232</v>
      </c>
      <c r="V16">
        <f ca="1">OFFSET(SerbiaOfficialData!$F$8,(ROW(W14)*17)-17,0)</f>
        <v>0</v>
      </c>
      <c r="W16">
        <f ca="1">OFFSET(SerbiaOfficialData!$F$11,(ROW(W14)*17)-17,0)</f>
        <v>0</v>
      </c>
      <c r="Z16">
        <f ca="1">OFFSET(SerbiaOfficialData!$F$9,(ROW(Z14)*17)-17,0)</f>
        <v>0</v>
      </c>
      <c r="AA16">
        <f ca="1">OFFSET(SerbiaOfficialData!$F$10,(ROW(AA14)*17)-17,0)</f>
        <v>0</v>
      </c>
      <c r="AB16">
        <f ca="1">OFFSET(SerbiaOfficialData!$F$12,(ROW(AA14)*17)-17,0)</f>
        <v>0</v>
      </c>
      <c r="AC16">
        <f t="shared" si="9"/>
        <v>223</v>
      </c>
      <c r="AD16">
        <f ca="1">OFFSET(SerbiaOfficialData!$F$2,(ROW(AD14)*17)-17,0)</f>
        <v>6</v>
      </c>
      <c r="AE16" s="3">
        <f t="shared" ca="1" si="3"/>
        <v>5.8252427184466021E-2</v>
      </c>
      <c r="AF16" s="15">
        <f t="shared" ca="1" si="10"/>
        <v>6</v>
      </c>
      <c r="AG16">
        <f t="shared" si="11"/>
        <v>224</v>
      </c>
      <c r="AH16">
        <f ca="1">OFFSET(SerbiaOfficialData!$F$3,(ROW(AH14)*17)-17,0)</f>
        <v>55</v>
      </c>
      <c r="AI16" s="10"/>
      <c r="AK16" s="4"/>
      <c r="AO16" s="9">
        <f t="shared" si="12"/>
        <v>43909</v>
      </c>
    </row>
    <row r="17" spans="1:41" x14ac:dyDescent="0.25">
      <c r="A17" s="9">
        <f t="shared" si="4"/>
        <v>43910</v>
      </c>
      <c r="B17">
        <f ca="1">OFFSET(SerbiaOfficialData!$F$5,(ROW(B15)*17)-17,0)</f>
        <v>135</v>
      </c>
      <c r="C17" s="4">
        <f t="shared" ca="1" si="0"/>
        <v>134</v>
      </c>
      <c r="D17" s="4">
        <f t="shared" si="5"/>
        <v>242</v>
      </c>
      <c r="E17" s="10">
        <f ca="1">OFFSET(SerbiaOfficialData!$F$4,(ROW(E15)*17)-17,0)</f>
        <v>32</v>
      </c>
      <c r="F17" s="2">
        <f t="shared" ca="1" si="6"/>
        <v>0.31067961165048541</v>
      </c>
      <c r="G17" s="13">
        <f t="shared" ca="1" si="14"/>
        <v>0.19211822660098521</v>
      </c>
      <c r="H17" s="2">
        <f t="shared" ca="1" si="13"/>
        <v>0.23703703703703705</v>
      </c>
      <c r="I17" s="4">
        <f ca="1">(ROWS($B$3:B17)*LN(2))/(LN(B17)/$B$3)</f>
        <v>2.1195974085082914</v>
      </c>
      <c r="J17">
        <f ca="1">OFFSET(SerbiaOfficialData!$F$7,(ROW(J15)*17)-17,0)</f>
        <v>585</v>
      </c>
      <c r="K17" s="11">
        <f ca="1">OFFSET(SerbiaOfficialData!$F$6,(ROW(K15)*17)-17,0)</f>
        <v>79</v>
      </c>
      <c r="L17" s="12">
        <f t="shared" ca="1" si="2"/>
        <v>0.4050632911392405</v>
      </c>
      <c r="M17" s="13">
        <f t="shared" ca="1" si="15"/>
        <v>0.2695852534562212</v>
      </c>
      <c r="Q17">
        <f t="shared" si="7"/>
        <v>255</v>
      </c>
      <c r="R17">
        <f ca="1">OFFSET(SerbiaOfficialData!$F$17,(ROW(R15)*17)-17,0)</f>
        <v>0</v>
      </c>
      <c r="U17" s="4">
        <f t="shared" si="8"/>
        <v>249</v>
      </c>
      <c r="V17">
        <f ca="1">OFFSET(SerbiaOfficialData!$F$8,(ROW(W15)*17)-17,0)</f>
        <v>1</v>
      </c>
      <c r="W17">
        <f ca="1">OFFSET(SerbiaOfficialData!$F$11,(ROW(W15)*17)-17,0)</f>
        <v>1</v>
      </c>
      <c r="Z17">
        <f ca="1">OFFSET(SerbiaOfficialData!$F$9,(ROW(Z15)*17)-17,0)</f>
        <v>1</v>
      </c>
      <c r="AA17">
        <f ca="1">OFFSET(SerbiaOfficialData!$F$10,(ROW(AA15)*17)-17,0)</f>
        <v>0</v>
      </c>
      <c r="AB17">
        <f ca="1">OFFSET(SerbiaOfficialData!$F$12,(ROW(AA15)*17)-17,0)</f>
        <v>59</v>
      </c>
      <c r="AC17">
        <f t="shared" si="9"/>
        <v>240</v>
      </c>
      <c r="AD17">
        <f ca="1">OFFSET(SerbiaOfficialData!$F$2,(ROW(AD15)*17)-17,0)</f>
        <v>8</v>
      </c>
      <c r="AE17" s="3">
        <f t="shared" ca="1" si="3"/>
        <v>5.9701492537313432E-2</v>
      </c>
      <c r="AF17" s="15">
        <f t="shared" ca="1" si="10"/>
        <v>9</v>
      </c>
      <c r="AG17">
        <f t="shared" si="11"/>
        <v>241</v>
      </c>
      <c r="AH17">
        <f ca="1">OFFSET(SerbiaOfficialData!$F$3,(ROW(AH15)*17)-17,0)</f>
        <v>71</v>
      </c>
      <c r="AI17" s="10"/>
      <c r="AK17" s="4"/>
      <c r="AO17" s="9">
        <f t="shared" si="12"/>
        <v>43910</v>
      </c>
    </row>
    <row r="18" spans="1:41" x14ac:dyDescent="0.25">
      <c r="A18" s="9">
        <f t="shared" si="4"/>
        <v>43911</v>
      </c>
      <c r="B18">
        <f ca="1">OFFSET(SerbiaOfficialData!$F$5,(ROW(B16)*17)-17,0)</f>
        <v>171</v>
      </c>
      <c r="C18" s="4">
        <f t="shared" ca="1" si="0"/>
        <v>170</v>
      </c>
      <c r="D18" s="4">
        <f t="shared" si="5"/>
        <v>259</v>
      </c>
      <c r="E18" s="10">
        <f ca="1">OFFSET(SerbiaOfficialData!$F$4,(ROW(E16)*17)-17,0)</f>
        <v>36</v>
      </c>
      <c r="F18" s="2">
        <f t="shared" ca="1" si="6"/>
        <v>0.26666666666666666</v>
      </c>
      <c r="G18" s="13">
        <f t="shared" ca="1" si="14"/>
        <v>0.19444444444444445</v>
      </c>
      <c r="H18" s="2">
        <f t="shared" ca="1" si="13"/>
        <v>0.21052631578947367</v>
      </c>
      <c r="I18" s="4">
        <f ca="1">(ROWS($B$3:B18)*LN(2))/(LN(B18)/$B$3)</f>
        <v>2.1569584954529271</v>
      </c>
      <c r="J18">
        <f ca="1">OFFSET(SerbiaOfficialData!$F$7,(ROW(J16)*17)-17,0)</f>
        <v>672</v>
      </c>
      <c r="K18" s="11">
        <f ca="1">OFFSET(SerbiaOfficialData!$F$6,(ROW(K16)*17)-17,0)</f>
        <v>87</v>
      </c>
      <c r="L18" s="12">
        <f t="shared" ca="1" si="2"/>
        <v>0.41379310344827586</v>
      </c>
      <c r="M18" s="13">
        <f t="shared" ca="1" si="15"/>
        <v>0.30184804928131415</v>
      </c>
      <c r="Q18">
        <f t="shared" si="7"/>
        <v>272</v>
      </c>
      <c r="R18">
        <f ca="1">OFFSET(SerbiaOfficialData!$F$17,(ROW(R16)*17)-17,0)</f>
        <v>0</v>
      </c>
      <c r="U18" s="4">
        <f t="shared" si="8"/>
        <v>266</v>
      </c>
      <c r="V18">
        <f ca="1">OFFSET(SerbiaOfficialData!$F$8,(ROW(W16)*17)-17,0)</f>
        <v>0</v>
      </c>
      <c r="W18">
        <f ca="1">OFFSET(SerbiaOfficialData!$F$11,(ROW(W16)*17)-17,0)</f>
        <v>1</v>
      </c>
      <c r="X18" s="3">
        <f t="shared" ref="X18:X48" ca="1" si="16">W18/B18</f>
        <v>5.8479532163742687E-3</v>
      </c>
      <c r="Y18" s="3">
        <f t="shared" ref="Y18:Y48" ca="1" si="17">W18/B9</f>
        <v>4.1666666666666664E-2</v>
      </c>
      <c r="Z18">
        <f ca="1">OFFSET(SerbiaOfficialData!$F$9,(ROW(Z16)*17)-17,0)</f>
        <v>0</v>
      </c>
      <c r="AA18">
        <f ca="1">OFFSET(SerbiaOfficialData!$F$10,(ROW(AA16)*17)-17,0)</f>
        <v>0</v>
      </c>
      <c r="AB18">
        <f ca="1">OFFSET(SerbiaOfficialData!$F$12,(ROW(AA16)*17)-17,0)</f>
        <v>0</v>
      </c>
      <c r="AC18">
        <f t="shared" si="9"/>
        <v>257</v>
      </c>
      <c r="AD18">
        <f ca="1">OFFSET(SerbiaOfficialData!$F$2,(ROW(AD16)*17)-17,0)</f>
        <v>12</v>
      </c>
      <c r="AE18" s="3">
        <f t="shared" ca="1" si="3"/>
        <v>7.0588235294117646E-2</v>
      </c>
      <c r="AF18" s="15">
        <f t="shared" ca="1" si="10"/>
        <v>13</v>
      </c>
      <c r="AG18">
        <f t="shared" si="11"/>
        <v>258</v>
      </c>
      <c r="AH18">
        <f ca="1">OFFSET(SerbiaOfficialData!$F$3,(ROW(AH16)*17)-17,0)</f>
        <v>88</v>
      </c>
      <c r="AI18" s="10"/>
      <c r="AK18" s="4"/>
      <c r="AN18" s="4">
        <f ca="1">IF(_xlfn.FORECAST.ETS(AO18,$B$9:B17,$AO$9:AO17)&gt;0,_xlfn.FORECAST.ETS(AO18,$B$9:B17,$AO$9:AO17),0)</f>
        <v>158.7528813008345</v>
      </c>
      <c r="AO18" s="9">
        <f t="shared" si="12"/>
        <v>43911</v>
      </c>
    </row>
    <row r="19" spans="1:41" x14ac:dyDescent="0.25">
      <c r="A19" s="9">
        <f t="shared" si="4"/>
        <v>43912</v>
      </c>
      <c r="B19">
        <f ca="1">OFFSET(SerbiaOfficialData!$F$5,(ROW(B17)*17)-17,0)</f>
        <v>222</v>
      </c>
      <c r="C19" s="4">
        <f t="shared" ca="1" si="0"/>
        <v>220</v>
      </c>
      <c r="D19" s="4">
        <f t="shared" si="5"/>
        <v>276</v>
      </c>
      <c r="E19" s="10">
        <f ca="1">OFFSET(SerbiaOfficialData!$F$4,(ROW(E17)*17)-17,0)</f>
        <v>51</v>
      </c>
      <c r="F19" s="2">
        <f t="shared" ca="1" si="6"/>
        <v>0.2982456140350877</v>
      </c>
      <c r="G19" s="13">
        <f t="shared" ca="1" si="14"/>
        <v>0.19830328738069988</v>
      </c>
      <c r="H19" s="2">
        <f t="shared" ca="1" si="13"/>
        <v>0.22972972972972974</v>
      </c>
      <c r="I19" s="4">
        <f ca="1">(ROWS($B$3:B19)*LN(2))/(LN(B19)/$B$3)</f>
        <v>2.1810486239760514</v>
      </c>
      <c r="J19">
        <f ca="1">OFFSET(SerbiaOfficialData!$F$7,(ROW(J17)*17)-17,0)</f>
        <v>761</v>
      </c>
      <c r="K19" s="11">
        <f ca="1">OFFSET(SerbiaOfficialData!$F$6,(ROW(K17)*17)-17,0)</f>
        <v>89</v>
      </c>
      <c r="L19" s="12">
        <f t="shared" ca="1" si="2"/>
        <v>0.5730337078651685</v>
      </c>
      <c r="M19" s="13">
        <f t="shared" ca="1" si="15"/>
        <v>0.35823754789272033</v>
      </c>
      <c r="Q19">
        <f t="shared" si="7"/>
        <v>289</v>
      </c>
      <c r="R19">
        <f ca="1">OFFSET(SerbiaOfficialData!$F$17,(ROW(R17)*17)-17,0)</f>
        <v>0</v>
      </c>
      <c r="U19" s="4">
        <f t="shared" si="8"/>
        <v>283</v>
      </c>
      <c r="V19">
        <f ca="1">OFFSET(SerbiaOfficialData!$F$8,(ROW(W17)*17)-17,0)</f>
        <v>1</v>
      </c>
      <c r="W19">
        <f ca="1">OFFSET(SerbiaOfficialData!$F$11,(ROW(W17)*17)-17,0)</f>
        <v>2</v>
      </c>
      <c r="X19" s="3">
        <f t="shared" ca="1" si="16"/>
        <v>9.0090090090090089E-3</v>
      </c>
      <c r="Y19" s="3">
        <f t="shared" ca="1" si="17"/>
        <v>5.7142857142857141E-2</v>
      </c>
      <c r="Z19">
        <f ca="1">OFFSET(SerbiaOfficialData!$F$9,(ROW(Z17)*17)-17,0)</f>
        <v>0</v>
      </c>
      <c r="AA19">
        <f ca="1">OFFSET(SerbiaOfficialData!$F$10,(ROW(AA17)*17)-17,0)</f>
        <v>1</v>
      </c>
      <c r="AB19">
        <f ca="1">OFFSET(SerbiaOfficialData!$F$12,(ROW(AA17)*17)-17,0)</f>
        <v>92</v>
      </c>
      <c r="AC19">
        <f t="shared" si="9"/>
        <v>274</v>
      </c>
      <c r="AD19">
        <f ca="1">OFFSET(SerbiaOfficialData!$F$2,(ROW(AD17)*17)-17,0)</f>
        <v>14</v>
      </c>
      <c r="AE19" s="3">
        <f t="shared" ca="1" si="3"/>
        <v>6.363636363636363E-2</v>
      </c>
      <c r="AF19" s="15">
        <f t="shared" ca="1" si="10"/>
        <v>16</v>
      </c>
      <c r="AG19">
        <f t="shared" si="11"/>
        <v>275</v>
      </c>
      <c r="AH19">
        <f ca="1">OFFSET(SerbiaOfficialData!$F$3,(ROW(AH17)*17)-17,0)</f>
        <v>97</v>
      </c>
      <c r="AI19" s="10"/>
      <c r="AK19" s="4"/>
      <c r="AN19" s="4">
        <f ca="1">IF(_xlfn.FORECAST.ETS(AO19,$B$9:B18,$AO$9:AO18)&gt;0,_xlfn.FORECAST.ETS(AO19,$B$9:B18,$AO$9:AO18),0)</f>
        <v>206.43494787871265</v>
      </c>
      <c r="AO19" s="9">
        <f t="shared" si="12"/>
        <v>43912</v>
      </c>
    </row>
    <row r="20" spans="1:41" x14ac:dyDescent="0.25">
      <c r="A20" s="9">
        <f t="shared" si="4"/>
        <v>43913</v>
      </c>
      <c r="B20">
        <f ca="1">OFFSET(SerbiaOfficialData!$F$5,(ROW(B18)*17)-17,0)</f>
        <v>249</v>
      </c>
      <c r="C20" s="4">
        <f t="shared" ca="1" si="0"/>
        <v>247</v>
      </c>
      <c r="D20" s="4">
        <f t="shared" si="5"/>
        <v>293</v>
      </c>
      <c r="E20" s="10">
        <f ca="1">OFFSET(SerbiaOfficialData!$F$4,(ROW(E18)*17)-17,0)</f>
        <v>27</v>
      </c>
      <c r="F20" s="2">
        <f t="shared" ca="1" si="6"/>
        <v>0.12162162162162163</v>
      </c>
      <c r="G20" s="13">
        <f t="shared" ca="1" si="14"/>
        <v>0.17713787085514834</v>
      </c>
      <c r="H20" s="2">
        <f t="shared" ca="1" si="13"/>
        <v>0.10843373493975904</v>
      </c>
      <c r="I20" s="4">
        <f ca="1">(ROWS($B$3:B20)*LN(2))/(LN(B20)/$B$3)</f>
        <v>2.2613059837943328</v>
      </c>
      <c r="J20">
        <f ca="1">OFFSET(SerbiaOfficialData!$F$7,(ROW(J18)*17)-17,0)</f>
        <v>828</v>
      </c>
      <c r="K20" s="11">
        <f ca="1">OFFSET(SerbiaOfficialData!$F$6,(ROW(K18)*17)-17,0)</f>
        <v>67</v>
      </c>
      <c r="L20" s="12">
        <f t="shared" ca="1" si="2"/>
        <v>0.40298507462686567</v>
      </c>
      <c r="M20" s="13">
        <f t="shared" ca="1" si="15"/>
        <v>0.36249999999999999</v>
      </c>
      <c r="Q20">
        <f t="shared" si="7"/>
        <v>306</v>
      </c>
      <c r="R20">
        <f ca="1">OFFSET(SerbiaOfficialData!$F$17,(ROW(R18)*17)-17,0)</f>
        <v>0</v>
      </c>
      <c r="T20" s="3">
        <f t="shared" ref="T20:T52" ca="1" si="18">R20/B11</f>
        <v>0</v>
      </c>
      <c r="V20">
        <f ca="1">OFFSET(SerbiaOfficialData!$F$8,(ROW(W18)*17)-17,0)</f>
        <v>0</v>
      </c>
      <c r="W20">
        <f ca="1">OFFSET(SerbiaOfficialData!$F$11,(ROW(W18)*17)-17,0)</f>
        <v>2</v>
      </c>
      <c r="X20" s="3">
        <f t="shared" ca="1" si="16"/>
        <v>8.0321285140562242E-3</v>
      </c>
      <c r="Y20" s="3">
        <f t="shared" ca="1" si="17"/>
        <v>4.3478260869565216E-2</v>
      </c>
      <c r="Z20">
        <f ca="1">OFFSET(SerbiaOfficialData!$F$9,(ROW(Z18)*17)-17,0)</f>
        <v>0</v>
      </c>
      <c r="AA20">
        <f ca="1">OFFSET(SerbiaOfficialData!$F$10,(ROW(AA18)*17)-17,0)</f>
        <v>0</v>
      </c>
      <c r="AB20">
        <f ca="1">OFFSET(SerbiaOfficialData!$F$12,(ROW(AA18)*17)-17,0)</f>
        <v>0</v>
      </c>
      <c r="AC20">
        <f t="shared" si="9"/>
        <v>291</v>
      </c>
      <c r="AD20">
        <f ca="1">OFFSET(SerbiaOfficialData!$F$2,(ROW(AD18)*17)-17,0)</f>
        <v>16</v>
      </c>
      <c r="AE20" s="3">
        <f t="shared" ca="1" si="3"/>
        <v>6.4777327935222673E-2</v>
      </c>
      <c r="AF20" s="15">
        <f t="shared" ca="1" si="10"/>
        <v>18</v>
      </c>
      <c r="AG20">
        <f t="shared" si="11"/>
        <v>292</v>
      </c>
      <c r="AH20">
        <f ca="1">OFFSET(SerbiaOfficialData!$F$3,(ROW(AH18)*17)-17,0)</f>
        <v>125</v>
      </c>
      <c r="AI20" s="10"/>
      <c r="AK20" s="4"/>
      <c r="AN20" s="4">
        <f ca="1">IF(_xlfn.FORECAST.ETS(AO20,$B$9:B19,$AO$9:AO19)&gt;0,_xlfn.FORECAST.ETS(AO20,$B$9:B19,$AO$9:AO19),0)</f>
        <v>267.3841997037668</v>
      </c>
      <c r="AO20" s="9">
        <f t="shared" si="12"/>
        <v>43913</v>
      </c>
    </row>
    <row r="21" spans="1:41" x14ac:dyDescent="0.25">
      <c r="A21" s="9">
        <f t="shared" si="4"/>
        <v>43914</v>
      </c>
      <c r="B21">
        <f ca="1">OFFSET(SerbiaOfficialData!$F$5,(ROW(B19)*17)-17,0)</f>
        <v>303</v>
      </c>
      <c r="C21" s="4">
        <f t="shared" ca="1" si="0"/>
        <v>300</v>
      </c>
      <c r="D21" s="4">
        <f t="shared" si="5"/>
        <v>310</v>
      </c>
      <c r="E21" s="10">
        <f ca="1">OFFSET(SerbiaOfficialData!$F$4,(ROW(E19)*17)-17,0)</f>
        <v>54</v>
      </c>
      <c r="F21" s="2">
        <f t="shared" ca="1" si="6"/>
        <v>0.21686746987951808</v>
      </c>
      <c r="G21" s="13">
        <f t="shared" ca="1" si="14"/>
        <v>0.18201284796573874</v>
      </c>
      <c r="H21" s="2">
        <f t="shared" ca="1" si="13"/>
        <v>0.17821782178217821</v>
      </c>
      <c r="I21" s="4">
        <f ca="1">(ROWS($B$3:B21)*LN(2))/(LN(B21)/$B$3)</f>
        <v>2.3049373988822528</v>
      </c>
      <c r="J21">
        <f ca="1">OFFSET(SerbiaOfficialData!$F$7,(ROW(J19)*17)-17,0)</f>
        <v>916</v>
      </c>
      <c r="K21" s="11">
        <f ca="1">OFFSET(SerbiaOfficialData!$F$6,(ROW(K19)*17)-17,0)</f>
        <v>88</v>
      </c>
      <c r="L21" s="12">
        <f t="shared" ca="1" si="2"/>
        <v>0.61363636363636365</v>
      </c>
      <c r="M21" s="13">
        <f t="shared" ca="1" si="15"/>
        <v>0.40284360189573459</v>
      </c>
      <c r="Q21">
        <f t="shared" si="7"/>
        <v>323</v>
      </c>
      <c r="R21">
        <f ca="1">OFFSET(SerbiaOfficialData!$F$17,(ROW(R19)*17)-17,0)</f>
        <v>0</v>
      </c>
      <c r="S21">
        <f ca="1">R21-R20</f>
        <v>0</v>
      </c>
      <c r="T21" s="3">
        <f t="shared" ca="1" si="18"/>
        <v>0</v>
      </c>
      <c r="V21">
        <f ca="1">OFFSET(SerbiaOfficialData!$F$8,(ROW(W19)*17)-17,0)</f>
        <v>1</v>
      </c>
      <c r="W21">
        <f ca="1">OFFSET(SerbiaOfficialData!$F$11,(ROW(W19)*17)-17,0)</f>
        <v>3</v>
      </c>
      <c r="X21" s="3">
        <f t="shared" ca="1" si="16"/>
        <v>9.9009900990099011E-3</v>
      </c>
      <c r="Y21" s="3">
        <f t="shared" ca="1" si="17"/>
        <v>6.25E-2</v>
      </c>
      <c r="Z21">
        <f ca="1">OFFSET(SerbiaOfficialData!$F$9,(ROW(Z19)*17)-17,0)</f>
        <v>0</v>
      </c>
      <c r="AA21">
        <f ca="1">OFFSET(SerbiaOfficialData!$F$10,(ROW(AA19)*17)-17,0)</f>
        <v>1</v>
      </c>
      <c r="AB21">
        <f ca="1">OFFSET(SerbiaOfficialData!$F$12,(ROW(AA19)*17)-17,0)</f>
        <v>60</v>
      </c>
      <c r="AC21">
        <f t="shared" si="9"/>
        <v>308</v>
      </c>
      <c r="AD21">
        <f ca="1">OFFSET(SerbiaOfficialData!$F$2,(ROW(AD19)*17)-17,0)</f>
        <v>21</v>
      </c>
      <c r="AE21" s="3">
        <f t="shared" ca="1" si="3"/>
        <v>7.0000000000000007E-2</v>
      </c>
      <c r="AF21" s="15">
        <f t="shared" ca="1" si="10"/>
        <v>24</v>
      </c>
      <c r="AG21">
        <f t="shared" si="11"/>
        <v>309</v>
      </c>
      <c r="AH21">
        <f ca="1">OFFSET(SerbiaOfficialData!$F$3,(ROW(AH19)*17)-17,0)</f>
        <v>152</v>
      </c>
      <c r="AI21" s="10"/>
      <c r="AK21" s="4"/>
      <c r="AN21" s="4">
        <f ca="1">IF(_xlfn.FORECAST.ETS(AO21,$B$9:B20,$AO$9:AO20)&gt;0,_xlfn.FORECAST.ETS(AO21,$B$9:B20,$AO$9:AO20),0)</f>
        <v>239.97559702198791</v>
      </c>
      <c r="AO21" s="9">
        <f t="shared" si="12"/>
        <v>43914</v>
      </c>
    </row>
    <row r="22" spans="1:41" x14ac:dyDescent="0.25">
      <c r="A22" s="9">
        <f t="shared" si="4"/>
        <v>43915</v>
      </c>
      <c r="B22">
        <f ca="1">OFFSET(SerbiaOfficialData!$F$5,(ROW(B20)*17)-17,0)</f>
        <v>384</v>
      </c>
      <c r="C22" s="4">
        <f t="shared" ca="1" si="0"/>
        <v>380</v>
      </c>
      <c r="D22" s="4">
        <f t="shared" si="5"/>
        <v>327</v>
      </c>
      <c r="E22" s="10">
        <f ca="1">OFFSET(SerbiaOfficialData!$F$4,(ROW(E20)*17)-17,0)</f>
        <v>81</v>
      </c>
      <c r="F22" s="2">
        <f t="shared" ca="1" si="6"/>
        <v>0.26732673267326734</v>
      </c>
      <c r="G22" s="13">
        <f t="shared" ca="1" si="14"/>
        <v>0.1892361111111111</v>
      </c>
      <c r="H22" s="2">
        <f t="shared" ca="1" si="13"/>
        <v>0.2109375</v>
      </c>
      <c r="I22" s="4">
        <f ca="1">(ROWS($B$3:B22)*LN(2))/(LN(B22)/$B$3)</f>
        <v>2.329654905111112</v>
      </c>
      <c r="J22">
        <f ca="1">OFFSET(SerbiaOfficialData!$F$7,(ROW(J20)*17)-17,0)</f>
        <v>1161</v>
      </c>
      <c r="K22" s="11">
        <f ca="1">OFFSET(SerbiaOfficialData!$F$6,(ROW(K20)*17)-17,0)</f>
        <v>245</v>
      </c>
      <c r="L22" s="12">
        <f t="shared" ca="1" si="2"/>
        <v>0.33061224489795921</v>
      </c>
      <c r="M22" s="13">
        <f t="shared" ca="1" si="15"/>
        <v>0.38698224852071006</v>
      </c>
      <c r="Q22">
        <f t="shared" si="7"/>
        <v>340</v>
      </c>
      <c r="R22">
        <f ca="1">OFFSET(SerbiaOfficialData!$F$17,(ROW(R20)*17)-17,0)</f>
        <v>0</v>
      </c>
      <c r="S22">
        <f ca="1">R22-R21</f>
        <v>0</v>
      </c>
      <c r="T22" s="3">
        <f t="shared" ca="1" si="18"/>
        <v>0</v>
      </c>
      <c r="V22">
        <f ca="1">OFFSET(SerbiaOfficialData!$F$8,(ROW(W20)*17)-17,0)</f>
        <v>1</v>
      </c>
      <c r="W22">
        <f ca="1">OFFSET(SerbiaOfficialData!$F$11,(ROW(W20)*17)-17,0)</f>
        <v>4</v>
      </c>
      <c r="X22" s="3">
        <f t="shared" ca="1" si="16"/>
        <v>1.0416666666666666E-2</v>
      </c>
      <c r="Y22" s="3">
        <f t="shared" ca="1" si="17"/>
        <v>7.0175438596491224E-2</v>
      </c>
      <c r="Z22">
        <f ca="1">OFFSET(SerbiaOfficialData!$F$9,(ROW(Z20)*17)-17,0)</f>
        <v>0</v>
      </c>
      <c r="AA22">
        <f ca="1">OFFSET(SerbiaOfficialData!$F$10,(ROW(AA20)*17)-17,0)</f>
        <v>1</v>
      </c>
      <c r="AB22">
        <f ca="1">OFFSET(SerbiaOfficialData!$F$12,(ROW(AA20)*17)-17,0)</f>
        <v>59</v>
      </c>
      <c r="AC22">
        <f t="shared" si="9"/>
        <v>325</v>
      </c>
      <c r="AD22">
        <f ca="1">OFFSET(SerbiaOfficialData!$F$2,(ROW(AD20)*17)-17,0)</f>
        <v>24</v>
      </c>
      <c r="AE22" s="3">
        <f t="shared" ca="1" si="3"/>
        <v>6.3157894736842107E-2</v>
      </c>
      <c r="AF22" s="15">
        <f t="shared" ca="1" si="10"/>
        <v>28</v>
      </c>
      <c r="AG22">
        <f t="shared" si="11"/>
        <v>326</v>
      </c>
      <c r="AH22">
        <f ca="1">OFFSET(SerbiaOfficialData!$F$3,(ROW(AH20)*17)-17,0)</f>
        <v>203</v>
      </c>
      <c r="AI22" s="10"/>
      <c r="AK22" s="4"/>
      <c r="AN22" s="4">
        <f ca="1">IF(_xlfn.FORECAST.ETS(AO22,$B$9:B21,$AO$9:AO21)&gt;0,_xlfn.FORECAST.ETS(AO22,$B$9:B21,$AO$9:AO21),0)</f>
        <v>284.27422588703706</v>
      </c>
      <c r="AO22" s="9">
        <f t="shared" si="12"/>
        <v>43915</v>
      </c>
    </row>
    <row r="23" spans="1:41" x14ac:dyDescent="0.25">
      <c r="A23" s="9">
        <f t="shared" si="4"/>
        <v>43916</v>
      </c>
      <c r="B23">
        <f ca="1">OFFSET(SerbiaOfficialData!$F$5,(ROW(B21)*17)-17,0)</f>
        <v>457</v>
      </c>
      <c r="C23" s="4">
        <f t="shared" ca="1" si="0"/>
        <v>450</v>
      </c>
      <c r="D23" s="4">
        <f t="shared" si="5"/>
        <v>344</v>
      </c>
      <c r="E23" s="10">
        <f ca="1">OFFSET(SerbiaOfficialData!$F$4,(ROW(E21)*17)-17,0)</f>
        <v>73</v>
      </c>
      <c r="F23" s="2">
        <f t="shared" ca="1" si="6"/>
        <v>0.19010416666666666</v>
      </c>
      <c r="G23" s="13">
        <f t="shared" ca="1" si="14"/>
        <v>0.18220539517274018</v>
      </c>
      <c r="H23" s="2">
        <f t="shared" ca="1" si="13"/>
        <v>0.15973741794310722</v>
      </c>
      <c r="I23" s="4">
        <f ca="1">(ROWS($B$3:B23)*LN(2))/(LN(B23)/$B$3)</f>
        <v>2.3766274699848049</v>
      </c>
      <c r="J23">
        <f ca="1">OFFSET(SerbiaOfficialData!$F$7,(ROW(J21)*17)-17,0)</f>
        <v>1456</v>
      </c>
      <c r="K23" s="11">
        <f ca="1">OFFSET(SerbiaOfficialData!$F$6,(ROW(K21)*17)-17,0)</f>
        <v>295</v>
      </c>
      <c r="L23" s="12">
        <f t="shared" ca="1" si="2"/>
        <v>0.24745762711864408</v>
      </c>
      <c r="M23" s="13">
        <f t="shared" ca="1" si="15"/>
        <v>0.35582255083179298</v>
      </c>
      <c r="Q23">
        <f t="shared" si="7"/>
        <v>357</v>
      </c>
      <c r="R23">
        <f ca="1">OFFSET(SerbiaOfficialData!$F$17,(ROW(R21)*17)-17,0)</f>
        <v>0</v>
      </c>
      <c r="S23">
        <f t="shared" ref="S23:S52" ca="1" si="19">R23-R22</f>
        <v>0</v>
      </c>
      <c r="T23" s="3">
        <f t="shared" ca="1" si="18"/>
        <v>0</v>
      </c>
      <c r="V23">
        <f ca="1">OFFSET(SerbiaOfficialData!$F$8,(ROW(W21)*17)-17,0)</f>
        <v>3</v>
      </c>
      <c r="W23">
        <f ca="1">OFFSET(SerbiaOfficialData!$F$11,(ROW(W21)*17)-17,0)</f>
        <v>7</v>
      </c>
      <c r="X23" s="3">
        <f t="shared" ca="1" si="16"/>
        <v>1.5317286652078774E-2</v>
      </c>
      <c r="Y23" s="3">
        <f t="shared" ca="1" si="17"/>
        <v>9.7222222222222224E-2</v>
      </c>
      <c r="Z23">
        <f ca="1">OFFSET(SerbiaOfficialData!$F$9,(ROW(Z21)*17)-17,0)</f>
        <v>2</v>
      </c>
      <c r="AA23">
        <f ca="1">OFFSET(SerbiaOfficialData!$F$10,(ROW(AA21)*17)-17,0)</f>
        <v>1</v>
      </c>
      <c r="AB23">
        <f ca="1">OFFSET(SerbiaOfficialData!$F$12,(ROW(AA21)*17)-17,0)</f>
        <v>63.33</v>
      </c>
      <c r="AC23">
        <f t="shared" si="9"/>
        <v>342</v>
      </c>
      <c r="AD23">
        <f ca="1">OFFSET(SerbiaOfficialData!$F$2,(ROW(AD21)*17)-17,0)</f>
        <v>25</v>
      </c>
      <c r="AE23" s="3">
        <f t="shared" ca="1" si="3"/>
        <v>5.5555555555555552E-2</v>
      </c>
      <c r="AF23" s="15">
        <f t="shared" ca="1" si="10"/>
        <v>32</v>
      </c>
      <c r="AG23">
        <f t="shared" si="11"/>
        <v>343</v>
      </c>
      <c r="AH23">
        <f ca="1">OFFSET(SerbiaOfficialData!$F$3,(ROW(AH21)*17)-17,0)</f>
        <v>250</v>
      </c>
      <c r="AI23" s="10"/>
      <c r="AK23" s="4"/>
      <c r="AN23" s="4">
        <f ca="1">IF(_xlfn.FORECAST.ETS(AO23,$B$9:B22,$AO$9:AO22)&gt;0,_xlfn.FORECAST.ETS(AO23,$B$9:B22,$AO$9:AO22),0)</f>
        <v>462.0020790424004</v>
      </c>
      <c r="AO23" s="9">
        <f t="shared" si="12"/>
        <v>43916</v>
      </c>
    </row>
    <row r="24" spans="1:41" x14ac:dyDescent="0.25">
      <c r="A24" s="9">
        <f t="shared" si="4"/>
        <v>43917</v>
      </c>
      <c r="B24">
        <f ca="1">OFFSET(SerbiaOfficialData!$F$5,(ROW(B22)*17)-17,0)</f>
        <v>528</v>
      </c>
      <c r="C24" s="4">
        <f t="shared" ca="1" si="0"/>
        <v>520</v>
      </c>
      <c r="D24" s="4">
        <f t="shared" si="5"/>
        <v>361</v>
      </c>
      <c r="E24" s="10">
        <f ca="1">OFFSET(SerbiaOfficialData!$F$4,(ROW(E22)*17)-17,0)</f>
        <v>71</v>
      </c>
      <c r="F24" s="2">
        <f t="shared" ca="1" si="6"/>
        <v>0.15536105032822758</v>
      </c>
      <c r="G24" s="13">
        <f t="shared" ca="1" si="14"/>
        <v>0.17202194357366771</v>
      </c>
      <c r="H24" s="2">
        <f t="shared" ca="1" si="13"/>
        <v>0.13446969696969696</v>
      </c>
      <c r="I24" s="4">
        <f ca="1">(ROWS($B$3:B24)*LN(2))/(LN(B24)/$B$3)</f>
        <v>2.4324459670451124</v>
      </c>
      <c r="J24">
        <f ca="1">OFFSET(SerbiaOfficialData!$F$7,(ROW(J22)*17)-17,0)</f>
        <v>1715</v>
      </c>
      <c r="K24" s="11">
        <f ca="1">OFFSET(SerbiaOfficialData!$F$6,(ROW(K22)*17)-17,0)</f>
        <v>259</v>
      </c>
      <c r="L24" s="12">
        <f t="shared" ca="1" si="2"/>
        <v>0.27413127413127414</v>
      </c>
      <c r="M24" s="13">
        <f t="shared" ca="1" si="15"/>
        <v>0.34431372549019607</v>
      </c>
      <c r="Q24">
        <f t="shared" si="7"/>
        <v>374</v>
      </c>
      <c r="R24">
        <f ca="1">OFFSET(SerbiaOfficialData!$F$17,(ROW(R22)*17)-17,0)</f>
        <v>0</v>
      </c>
      <c r="S24">
        <f t="shared" ca="1" si="19"/>
        <v>0</v>
      </c>
      <c r="T24" s="3">
        <f t="shared" ca="1" si="18"/>
        <v>0</v>
      </c>
      <c r="V24">
        <f ca="1">OFFSET(SerbiaOfficialData!$F$8,(ROW(W22)*17)-17,0)</f>
        <v>1</v>
      </c>
      <c r="W24">
        <f ca="1">OFFSET(SerbiaOfficialData!$F$11,(ROW(W22)*17)-17,0)</f>
        <v>8</v>
      </c>
      <c r="X24" s="3">
        <f t="shared" ca="1" si="16"/>
        <v>1.5151515151515152E-2</v>
      </c>
      <c r="Y24" s="3">
        <f t="shared" ca="1" si="17"/>
        <v>8.98876404494382E-2</v>
      </c>
      <c r="Z24">
        <f ca="1">OFFSET(SerbiaOfficialData!$F$9,(ROW(Z22)*17)-17,0)</f>
        <v>1</v>
      </c>
      <c r="AA24">
        <f ca="1">OFFSET(SerbiaOfficialData!$F$10,(ROW(AA22)*17)-17,0)</f>
        <v>0</v>
      </c>
      <c r="AB24">
        <f ca="1">OFFSET(SerbiaOfficialData!$F$12,(ROW(AA22)*17)-17,0)</f>
        <v>62</v>
      </c>
      <c r="AC24">
        <f t="shared" si="9"/>
        <v>359</v>
      </c>
      <c r="AD24">
        <f ca="1">OFFSET(SerbiaOfficialData!$F$2,(ROW(AD22)*17)-17,0)</f>
        <v>45</v>
      </c>
      <c r="AE24" s="3">
        <f t="shared" ca="1" si="3"/>
        <v>8.6538461538461536E-2</v>
      </c>
      <c r="AF24" s="15">
        <f t="shared" ca="1" si="10"/>
        <v>53</v>
      </c>
      <c r="AG24">
        <f t="shared" si="11"/>
        <v>360</v>
      </c>
      <c r="AH24">
        <f ca="1">OFFSET(SerbiaOfficialData!$F$3,(ROW(AH22)*17)-17,0)</f>
        <v>302</v>
      </c>
      <c r="AI24" s="10"/>
      <c r="AK24" s="4"/>
      <c r="AN24" s="4">
        <f ca="1">IF(_xlfn.FORECAST.ETS(AO24,$B$9:B23,$AO$9:AO23)&gt;0,_xlfn.FORECAST.ETS(AO24,$B$9:B23,$AO$9:AO23),0)</f>
        <v>530.57438389971207</v>
      </c>
      <c r="AO24" s="9">
        <f t="shared" si="12"/>
        <v>43917</v>
      </c>
    </row>
    <row r="25" spans="1:41" x14ac:dyDescent="0.25">
      <c r="A25" s="9">
        <f t="shared" si="4"/>
        <v>43918</v>
      </c>
      <c r="B25">
        <f ca="1">OFFSET(SerbiaOfficialData!$F$5,(ROW(B23)*17)-17,0)</f>
        <v>659</v>
      </c>
      <c r="C25" s="4">
        <f t="shared" ca="1" si="0"/>
        <v>649</v>
      </c>
      <c r="D25" s="4">
        <f t="shared" si="5"/>
        <v>378</v>
      </c>
      <c r="E25" s="10">
        <f ca="1">OFFSET(SerbiaOfficialData!$F$4,(ROW(E23)*17)-17,0)</f>
        <v>131</v>
      </c>
      <c r="F25" s="2">
        <f t="shared" ca="1" si="6"/>
        <v>0.24810606060606061</v>
      </c>
      <c r="G25" s="13">
        <f t="shared" ca="1" si="14"/>
        <v>0.17889317889317891</v>
      </c>
      <c r="H25" s="2">
        <f t="shared" ca="1" si="13"/>
        <v>0.19878603945371776</v>
      </c>
      <c r="I25" s="4">
        <f ca="1">(ROWS($B$3:B25)*LN(2))/(LN(B25)/$B$3)</f>
        <v>2.4561799725615141</v>
      </c>
      <c r="J25">
        <f ca="1">OFFSET(SerbiaOfficialData!$F$7,(ROW(J23)*17)-17,0)</f>
        <v>2086</v>
      </c>
      <c r="K25" s="11">
        <f ca="1">OFFSET(SerbiaOfficialData!$F$6,(ROW(K23)*17)-17,0)</f>
        <v>371</v>
      </c>
      <c r="L25" s="12">
        <f t="shared" ca="1" si="2"/>
        <v>0.35309973045822102</v>
      </c>
      <c r="M25" s="13">
        <f t="shared" ca="1" si="15"/>
        <v>0.35189873417721518</v>
      </c>
      <c r="Q25">
        <f t="shared" si="7"/>
        <v>391</v>
      </c>
      <c r="R25">
        <f ca="1">OFFSET(SerbiaOfficialData!$F$17,(ROW(R23)*17)-17,0)</f>
        <v>0</v>
      </c>
      <c r="S25">
        <f t="shared" ca="1" si="19"/>
        <v>0</v>
      </c>
      <c r="T25" s="3">
        <f t="shared" ca="1" si="18"/>
        <v>0</v>
      </c>
      <c r="V25">
        <f ca="1">OFFSET(SerbiaOfficialData!$F$8,(ROW(W23)*17)-17,0)</f>
        <v>2</v>
      </c>
      <c r="W25">
        <f ca="1">OFFSET(SerbiaOfficialData!$F$11,(ROW(W23)*17)-17,0)</f>
        <v>10</v>
      </c>
      <c r="X25" s="3">
        <f t="shared" ca="1" si="16"/>
        <v>1.5174506828528073E-2</v>
      </c>
      <c r="Y25" s="3">
        <f t="shared" ca="1" si="17"/>
        <v>9.7087378640776698E-2</v>
      </c>
      <c r="Z25">
        <f ca="1">OFFSET(SerbiaOfficialData!$F$9,(ROW(Z23)*17)-17,0)</f>
        <v>1</v>
      </c>
      <c r="AA25">
        <f ca="1">OFFSET(SerbiaOfficialData!$F$10,(ROW(AA23)*17)-17,0)</f>
        <v>1</v>
      </c>
      <c r="AB25">
        <f ca="1">OFFSET(SerbiaOfficialData!$F$12,(ROW(AA23)*17)-17,0)</f>
        <v>63</v>
      </c>
      <c r="AC25">
        <f t="shared" si="9"/>
        <v>376</v>
      </c>
      <c r="AD25">
        <f ca="1">OFFSET(SerbiaOfficialData!$F$2,(ROW(AD23)*17)-17,0)</f>
        <v>49</v>
      </c>
      <c r="AE25" s="3">
        <f t="shared" ca="1" si="3"/>
        <v>7.5500770416024654E-2</v>
      </c>
      <c r="AF25" s="15">
        <f t="shared" ca="1" si="10"/>
        <v>59</v>
      </c>
      <c r="AG25">
        <f t="shared" si="11"/>
        <v>377</v>
      </c>
      <c r="AH25">
        <f ca="1">OFFSET(SerbiaOfficialData!$F$3,(ROW(AH23)*17)-17,0)</f>
        <v>334</v>
      </c>
      <c r="AI25" s="10"/>
      <c r="AK25" s="4"/>
      <c r="AN25" s="4">
        <f ca="1">IF(_xlfn.FORECAST.ETS(AO25,$B$9:B24,$AO$9:AO24)&gt;0,_xlfn.FORECAST.ETS(AO25,$B$9:B24,$AO$9:AO24),0)</f>
        <v>599.87156670197783</v>
      </c>
      <c r="AO25" s="9">
        <f t="shared" si="12"/>
        <v>43918</v>
      </c>
    </row>
    <row r="26" spans="1:41" x14ac:dyDescent="0.25">
      <c r="A26" s="9">
        <f t="shared" si="4"/>
        <v>43919</v>
      </c>
      <c r="B26">
        <f ca="1">OFFSET(SerbiaOfficialData!$F$5,(ROW(B24)*17)-17,0)</f>
        <v>741</v>
      </c>
      <c r="C26" s="4">
        <f t="shared" ca="1" si="0"/>
        <v>728</v>
      </c>
      <c r="D26" s="4">
        <f t="shared" si="5"/>
        <v>395</v>
      </c>
      <c r="E26" s="10">
        <f ca="1">OFFSET(SerbiaOfficialData!$F$4,(ROW(E24)*17)-17,0)</f>
        <v>82</v>
      </c>
      <c r="F26" s="2">
        <f t="shared" ca="1" si="6"/>
        <v>0.1244309559939302</v>
      </c>
      <c r="G26" s="13">
        <f t="shared" ca="1" si="14"/>
        <v>0.16316639741518579</v>
      </c>
      <c r="H26" s="2">
        <f t="shared" ca="1" si="13"/>
        <v>0.1106612685560054</v>
      </c>
      <c r="I26" s="4">
        <f ca="1">(ROWS($B$3:B26)*LN(2))/(LN(B26)/$B$3)</f>
        <v>2.5174834684119438</v>
      </c>
      <c r="J26">
        <f ca="1">OFFSET(SerbiaOfficialData!$F$7,(ROW(J24)*17)-17,0)</f>
        <v>2462</v>
      </c>
      <c r="K26" s="11">
        <f ca="1">OFFSET(SerbiaOfficialData!$F$6,(ROW(K24)*17)-17,0)</f>
        <v>376</v>
      </c>
      <c r="L26" s="12">
        <f t="shared" ca="1" si="2"/>
        <v>0.21808510638297873</v>
      </c>
      <c r="M26" s="13">
        <f t="shared" ca="1" si="15"/>
        <v>0.32285562067128398</v>
      </c>
      <c r="Q26">
        <f t="shared" si="7"/>
        <v>408</v>
      </c>
      <c r="R26">
        <f ca="1">OFFSET(SerbiaOfficialData!$F$17,(ROW(R24)*17)-17,0)</f>
        <v>0</v>
      </c>
      <c r="S26">
        <f t="shared" ca="1" si="19"/>
        <v>0</v>
      </c>
      <c r="T26" s="3">
        <f t="shared" ca="1" si="18"/>
        <v>0</v>
      </c>
      <c r="V26">
        <f ca="1">OFFSET(SerbiaOfficialData!$F$8,(ROW(W24)*17)-17,0)</f>
        <v>3</v>
      </c>
      <c r="W26">
        <f ca="1">OFFSET(SerbiaOfficialData!$F$11,(ROW(W24)*17)-17,0)</f>
        <v>13</v>
      </c>
      <c r="X26" s="3">
        <f t="shared" ca="1" si="16"/>
        <v>1.7543859649122806E-2</v>
      </c>
      <c r="Y26" s="3">
        <f t="shared" ca="1" si="17"/>
        <v>9.6296296296296297E-2</v>
      </c>
      <c r="Z26">
        <f ca="1">OFFSET(SerbiaOfficialData!$F$9,(ROW(Z24)*17)-17,0)</f>
        <v>1</v>
      </c>
      <c r="AA26">
        <f ca="1">OFFSET(SerbiaOfficialData!$F$10,(ROW(AA24)*17)-17,0)</f>
        <v>2</v>
      </c>
      <c r="AB26">
        <f ca="1">OFFSET(SerbiaOfficialData!$F$12,(ROW(AA24)*17)-17,0)</f>
        <v>76.66</v>
      </c>
      <c r="AC26">
        <f t="shared" si="9"/>
        <v>393</v>
      </c>
      <c r="AD26">
        <f ca="1">OFFSET(SerbiaOfficialData!$F$2,(ROW(AD24)*17)-17,0)</f>
        <v>55</v>
      </c>
      <c r="AE26" s="3">
        <f t="shared" ca="1" si="3"/>
        <v>7.5549450549450545E-2</v>
      </c>
      <c r="AF26" s="15">
        <f t="shared" ca="1" si="10"/>
        <v>68</v>
      </c>
      <c r="AG26">
        <f t="shared" si="11"/>
        <v>394</v>
      </c>
      <c r="AH26">
        <f ca="1">OFFSET(SerbiaOfficialData!$F$3,(ROW(AH24)*17)-17,0)</f>
        <v>331</v>
      </c>
      <c r="AI26" s="10"/>
      <c r="AK26" s="4"/>
      <c r="AN26" s="4">
        <f ca="1">IF(_xlfn.FORECAST.ETS(AO26,$B$9:B25,$AO$9:AO25)&gt;0,_xlfn.FORECAST.ETS(AO26,$B$9:B25,$AO$9:AO25),0)</f>
        <v>777.51268099352774</v>
      </c>
      <c r="AO26" s="9">
        <f t="shared" si="12"/>
        <v>43919</v>
      </c>
    </row>
    <row r="27" spans="1:41" x14ac:dyDescent="0.25">
      <c r="A27" s="9">
        <f t="shared" si="4"/>
        <v>43920</v>
      </c>
      <c r="B27">
        <f ca="1">OFFSET(SerbiaOfficialData!$F$5,(ROW(B25)*17)-17,0)</f>
        <v>785</v>
      </c>
      <c r="C27" s="4">
        <f t="shared" ca="1" si="0"/>
        <v>769</v>
      </c>
      <c r="D27" s="4">
        <f t="shared" si="5"/>
        <v>412</v>
      </c>
      <c r="E27" s="10">
        <f ca="1">OFFSET(SerbiaOfficialData!$F$4,(ROW(E25)*17)-17,0)</f>
        <v>44</v>
      </c>
      <c r="F27" s="2">
        <f t="shared" ca="1" si="6"/>
        <v>5.9379217273954114E-2</v>
      </c>
      <c r="G27" s="13">
        <f t="shared" ca="1" si="14"/>
        <v>0.14186691312384472</v>
      </c>
      <c r="H27" s="2">
        <f t="shared" ca="1" si="13"/>
        <v>5.605095541401274E-2</v>
      </c>
      <c r="I27" s="4">
        <f ca="1">(ROWS($B$3:B27)*LN(2))/(LN(B27)/$B$3)</f>
        <v>2.5996852307543441</v>
      </c>
      <c r="J27">
        <f ca="1">OFFSET(SerbiaOfficialData!$F$7,(ROW(J25)*17)-17,0)</f>
        <v>3084</v>
      </c>
      <c r="K27" s="11">
        <f ca="1">OFFSET(SerbiaOfficialData!$F$6,(ROW(K25)*17)-17,0)</f>
        <v>622</v>
      </c>
      <c r="L27" s="12">
        <f t="shared" ca="1" si="2"/>
        <v>7.0739549839228297E-2</v>
      </c>
      <c r="M27" s="13">
        <f t="shared" ca="1" si="15"/>
        <v>0.25456053067993367</v>
      </c>
      <c r="Q27">
        <f t="shared" si="7"/>
        <v>425</v>
      </c>
      <c r="R27">
        <f ca="1">OFFSET(SerbiaOfficialData!$F$17,(ROW(R25)*17)-17,0)</f>
        <v>0</v>
      </c>
      <c r="S27">
        <f t="shared" ca="1" si="19"/>
        <v>0</v>
      </c>
      <c r="T27" s="3">
        <f t="shared" ca="1" si="18"/>
        <v>0</v>
      </c>
      <c r="V27">
        <f ca="1">OFFSET(SerbiaOfficialData!$F$8,(ROW(W25)*17)-17,0)</f>
        <v>3</v>
      </c>
      <c r="W27">
        <f ca="1">OFFSET(SerbiaOfficialData!$F$11,(ROW(W25)*17)-17,0)</f>
        <v>16</v>
      </c>
      <c r="X27" s="3">
        <f t="shared" ca="1" si="16"/>
        <v>2.038216560509554E-2</v>
      </c>
      <c r="Y27" s="3">
        <f t="shared" ca="1" si="17"/>
        <v>9.3567251461988299E-2</v>
      </c>
      <c r="Z27">
        <f ca="1">OFFSET(SerbiaOfficialData!$F$9,(ROW(Z25)*17)-17,0)</f>
        <v>2</v>
      </c>
      <c r="AA27">
        <f ca="1">OFFSET(SerbiaOfficialData!$F$10,(ROW(AA25)*17)-17,0)</f>
        <v>1</v>
      </c>
      <c r="AB27">
        <f ca="1">OFFSET(SerbiaOfficialData!$F$12,(ROW(AA25)*17)-17,0)</f>
        <v>66.33</v>
      </c>
      <c r="AC27">
        <f t="shared" si="9"/>
        <v>410</v>
      </c>
      <c r="AD27">
        <f ca="1">OFFSET(SerbiaOfficialData!$F$2,(ROW(AD25)*17)-17,0)</f>
        <v>62</v>
      </c>
      <c r="AE27" s="3">
        <f t="shared" ca="1" si="3"/>
        <v>8.0624187256176857E-2</v>
      </c>
      <c r="AF27" s="15">
        <f t="shared" ca="1" si="10"/>
        <v>78</v>
      </c>
      <c r="AG27">
        <f t="shared" si="11"/>
        <v>411</v>
      </c>
      <c r="AH27">
        <f ca="1">OFFSET(SerbiaOfficialData!$F$3,(ROW(AH25)*17)-17,0)</f>
        <v>540</v>
      </c>
      <c r="AI27" s="10"/>
      <c r="AJ27" s="3">
        <f ca="1">(AH27+W27)/B27</f>
        <v>0.70828025477707002</v>
      </c>
      <c r="AK27" s="4">
        <f ca="1">B27-R27-W27-AH27</f>
        <v>229</v>
      </c>
      <c r="AL27" s="3">
        <f ca="1">AD27/C27</f>
        <v>8.0624187256176857E-2</v>
      </c>
      <c r="AM27" s="3">
        <f ca="1">AK27/B27</f>
        <v>0.29171974522292993</v>
      </c>
      <c r="AN27" s="4">
        <f ca="1">IF(_xlfn.FORECAST.ETS(AO27,$B$9:B26,$AO$9:AO26)&gt;0,_xlfn.FORECAST.ETS(AO27,$B$9:B26,$AO$9:AO26),0)</f>
        <v>836.25189219183198</v>
      </c>
      <c r="AO27" s="9">
        <f t="shared" si="12"/>
        <v>43920</v>
      </c>
    </row>
    <row r="28" spans="1:41" x14ac:dyDescent="0.25">
      <c r="A28" s="9">
        <f t="shared" si="4"/>
        <v>43921</v>
      </c>
      <c r="B28">
        <f ca="1">OFFSET(SerbiaOfficialData!$F$5,(ROW(B26)*17)-17,0)</f>
        <v>900</v>
      </c>
      <c r="C28" s="4">
        <f t="shared" ca="1" si="0"/>
        <v>877</v>
      </c>
      <c r="D28" s="4">
        <f t="shared" si="5"/>
        <v>429</v>
      </c>
      <c r="E28" s="10">
        <f ca="1">OFFSET(SerbiaOfficialData!$F$4,(ROW(E26)*17)-17,0)</f>
        <v>115</v>
      </c>
      <c r="F28" s="2">
        <f t="shared" ca="1" si="6"/>
        <v>0.1464968152866242</v>
      </c>
      <c r="G28" s="13">
        <f t="shared" ca="1" si="14"/>
        <v>0.13543747502996403</v>
      </c>
      <c r="H28" s="2">
        <f t="shared" ca="1" si="13"/>
        <v>0.12777777777777777</v>
      </c>
      <c r="I28" s="4">
        <f ca="1">(ROWS($B$3:B28)*LN(2))/(LN(B28)/$B$3)</f>
        <v>2.6493356121765803</v>
      </c>
      <c r="J28">
        <f ca="1">OFFSET(SerbiaOfficialData!$F$7,(ROW(J26)*17)-17,0)</f>
        <v>3561</v>
      </c>
      <c r="K28" s="11">
        <f ca="1">OFFSET(SerbiaOfficialData!$F$6,(ROW(K26)*17)-17,0)</f>
        <v>477</v>
      </c>
      <c r="L28" s="12">
        <f t="shared" ca="1" si="2"/>
        <v>0.24109014675052412</v>
      </c>
      <c r="M28" s="13">
        <f t="shared" ca="1" si="15"/>
        <v>0.24214285714285713</v>
      </c>
      <c r="Q28">
        <f t="shared" si="7"/>
        <v>442</v>
      </c>
      <c r="R28">
        <f ca="1">OFFSET(SerbiaOfficialData!$F$17,(ROW(R26)*17)-17,0)</f>
        <v>0</v>
      </c>
      <c r="S28">
        <f t="shared" ca="1" si="19"/>
        <v>0</v>
      </c>
      <c r="T28" s="3">
        <f t="shared" ca="1" si="18"/>
        <v>0</v>
      </c>
      <c r="V28">
        <f ca="1">OFFSET(SerbiaOfficialData!$F$8,(ROW(W26)*17)-17,0)</f>
        <v>7</v>
      </c>
      <c r="W28">
        <f ca="1">OFFSET(SerbiaOfficialData!$F$11,(ROW(W26)*17)-17,0)</f>
        <v>23</v>
      </c>
      <c r="X28" s="3">
        <f t="shared" ca="1" si="16"/>
        <v>2.5555555555555557E-2</v>
      </c>
      <c r="Y28" s="3">
        <f t="shared" ca="1" si="17"/>
        <v>0.1036036036036036</v>
      </c>
      <c r="Z28">
        <f ca="1">OFFSET(SerbiaOfficialData!$F$9,(ROW(Z26)*17)-17,0)</f>
        <v>7</v>
      </c>
      <c r="AA28">
        <f ca="1">OFFSET(SerbiaOfficialData!$F$10,(ROW(AA26)*17)-17,0)</f>
        <v>0</v>
      </c>
      <c r="AB28">
        <f ca="1">OFFSET(SerbiaOfficialData!$F$12,(ROW(AA26)*17)-17,0)</f>
        <v>58</v>
      </c>
      <c r="AC28">
        <f t="shared" si="9"/>
        <v>427</v>
      </c>
      <c r="AD28" s="19"/>
      <c r="AE28" s="3">
        <f t="shared" ca="1" si="3"/>
        <v>0</v>
      </c>
      <c r="AF28" s="15">
        <f t="shared" ca="1" si="10"/>
        <v>23</v>
      </c>
      <c r="AG28">
        <f t="shared" si="11"/>
        <v>428</v>
      </c>
      <c r="AH28" s="17"/>
      <c r="AI28" s="10"/>
      <c r="AK28" s="4"/>
      <c r="AN28" s="4">
        <f ca="1">IF(_xlfn.FORECAST.ETS(AO28,$B$9:B27,$AO$9:AO27)&gt;0,_xlfn.FORECAST.ETS(AO28,$B$9:B27,$AO$9:AO27),0)</f>
        <v>910.03981925987273</v>
      </c>
      <c r="AO28" s="9">
        <f t="shared" si="12"/>
        <v>43921</v>
      </c>
    </row>
    <row r="29" spans="1:41" x14ac:dyDescent="0.25">
      <c r="A29" s="9">
        <f t="shared" si="4"/>
        <v>43922</v>
      </c>
      <c r="B29">
        <f ca="1">OFFSET(SerbiaOfficialData!$F$5,(ROW(B27)*17)-17,0)</f>
        <v>1060</v>
      </c>
      <c r="C29" s="4">
        <f t="shared" ca="1" si="0"/>
        <v>1032</v>
      </c>
      <c r="D29" s="4">
        <f t="shared" si="5"/>
        <v>446</v>
      </c>
      <c r="E29" s="10">
        <f ca="1">OFFSET(SerbiaOfficialData!$F$4,(ROW(E27)*17)-17,0)</f>
        <v>160</v>
      </c>
      <c r="F29" s="2">
        <f t="shared" ca="1" si="6"/>
        <v>0.17777777777777778</v>
      </c>
      <c r="G29" s="13">
        <f t="shared" ca="1" si="14"/>
        <v>0.13941894447309611</v>
      </c>
      <c r="H29" s="2">
        <f t="shared" ca="1" si="13"/>
        <v>0.15094339622641509</v>
      </c>
      <c r="I29" s="4">
        <f ca="1">(ROWS($B$3:B29)*LN(2))/(LN(B29)/$B$3)</f>
        <v>2.6866076505676424</v>
      </c>
      <c r="J29">
        <f ca="1">OFFSET(SerbiaOfficialData!$F$7,(ROW(J27)*17)-17,0)</f>
        <v>4371</v>
      </c>
      <c r="K29" s="11">
        <f ca="1">OFFSET(SerbiaOfficialData!$F$6,(ROW(K27)*17)-17,0)</f>
        <v>810</v>
      </c>
      <c r="L29" s="12">
        <f t="shared" ca="1" si="2"/>
        <v>0.19753086419753085</v>
      </c>
      <c r="M29" s="13">
        <f t="shared" ca="1" si="15"/>
        <v>0.22890206040079028</v>
      </c>
      <c r="Q29">
        <f t="shared" si="7"/>
        <v>459</v>
      </c>
      <c r="R29">
        <f ca="1">OFFSET(SerbiaOfficialData!$F$17,(ROW(R27)*17)-17,0)</f>
        <v>0</v>
      </c>
      <c r="S29">
        <f t="shared" ca="1" si="19"/>
        <v>0</v>
      </c>
      <c r="T29" s="3">
        <f t="shared" ca="1" si="18"/>
        <v>0</v>
      </c>
      <c r="V29">
        <f ca="1">OFFSET(SerbiaOfficialData!$F$8,(ROW(W27)*17)-17,0)</f>
        <v>5</v>
      </c>
      <c r="W29">
        <f ca="1">OFFSET(SerbiaOfficialData!$F$11,(ROW(W27)*17)-17,0)</f>
        <v>28</v>
      </c>
      <c r="X29" s="3">
        <f t="shared" ca="1" si="16"/>
        <v>2.6415094339622643E-2</v>
      </c>
      <c r="Y29" s="3">
        <f t="shared" ca="1" si="17"/>
        <v>0.11244979919678715</v>
      </c>
      <c r="Z29">
        <f ca="1">OFFSET(SerbiaOfficialData!$F$9,(ROW(Z27)*17)-17,0)</f>
        <v>5</v>
      </c>
      <c r="AA29">
        <f ca="1">OFFSET(SerbiaOfficialData!$F$10,(ROW(AA27)*17)-17,0)</f>
        <v>0</v>
      </c>
      <c r="AB29">
        <f ca="1">OFFSET(SerbiaOfficialData!$F$12,(ROW(AA27)*17)-17,0)</f>
        <v>61.2</v>
      </c>
      <c r="AC29">
        <f t="shared" si="9"/>
        <v>444</v>
      </c>
      <c r="AD29">
        <f ca="1">OFFSET(SerbiaOfficialData!$F$2,(ROW(AD27)*17)-17,0)</f>
        <v>72</v>
      </c>
      <c r="AE29" s="3">
        <f t="shared" ca="1" si="3"/>
        <v>6.9767441860465115E-2</v>
      </c>
      <c r="AF29" s="15">
        <f t="shared" ca="1" si="10"/>
        <v>100</v>
      </c>
      <c r="AG29">
        <f t="shared" si="11"/>
        <v>445</v>
      </c>
      <c r="AH29">
        <f ca="1">OFFSET(SerbiaOfficialData!$F$3,(ROW(AH27)*17)-17,0)</f>
        <v>648</v>
      </c>
      <c r="AI29" s="10">
        <f ca="1">AH29-AH27</f>
        <v>108</v>
      </c>
      <c r="AJ29" s="3">
        <f t="shared" ref="AJ29:AJ40" ca="1" si="20">(AH29+W29)/B29</f>
        <v>0.63773584905660374</v>
      </c>
      <c r="AK29" s="4">
        <f t="shared" ref="AK29:AK62" ca="1" si="21">B29-R29-W29-AH29</f>
        <v>384</v>
      </c>
      <c r="AL29" s="3">
        <f t="shared" ref="AL29:AL64" ca="1" si="22">AD29/C29</f>
        <v>6.9767441860465115E-2</v>
      </c>
      <c r="AM29" s="3">
        <f t="shared" ref="AM29:AM62" ca="1" si="23">AK29/B29</f>
        <v>0.3622641509433962</v>
      </c>
      <c r="AN29" s="4">
        <f ca="1">IF(_xlfn.FORECAST.ETS(AO29,$B$9:B28,$AO$9:AO28)&gt;0,_xlfn.FORECAST.ETS(AO29,$B$9:B28,$AO$9:AO28),0)</f>
        <v>1001.2133231334371</v>
      </c>
      <c r="AO29" s="9">
        <f t="shared" si="12"/>
        <v>43922</v>
      </c>
    </row>
    <row r="30" spans="1:41" x14ac:dyDescent="0.25">
      <c r="A30" s="9">
        <f t="shared" si="4"/>
        <v>43923</v>
      </c>
      <c r="B30">
        <f ca="1">OFFSET(SerbiaOfficialData!$F$5,(ROW(B28)*17)-17,0)</f>
        <v>1171</v>
      </c>
      <c r="C30" s="4">
        <f t="shared" ca="1" si="0"/>
        <v>1140</v>
      </c>
      <c r="D30" s="4">
        <f t="shared" si="5"/>
        <v>463</v>
      </c>
      <c r="E30" s="10">
        <f ca="1">OFFSET(SerbiaOfficialData!$F$4,(ROW(E28)*17)-17,0)</f>
        <v>111</v>
      </c>
      <c r="F30" s="2">
        <f t="shared" ca="1" si="6"/>
        <v>0.10471698113207548</v>
      </c>
      <c r="G30" s="13">
        <f t="shared" ca="1" si="14"/>
        <v>0.12984293193717278</v>
      </c>
      <c r="H30" s="2">
        <f t="shared" ca="1" si="13"/>
        <v>9.479077711357814E-2</v>
      </c>
      <c r="I30" s="4">
        <f ca="1">(ROWS($B$3:B30)*LN(2))/(LN(B30)/$B$3)</f>
        <v>2.7468416479834254</v>
      </c>
      <c r="J30">
        <f ca="1">OFFSET(SerbiaOfficialData!$F$7,(ROW(J28)*17)-17,0)</f>
        <v>5008</v>
      </c>
      <c r="K30" s="11">
        <f ca="1">OFFSET(SerbiaOfficialData!$F$6,(ROW(K28)*17)-17,0)</f>
        <v>637</v>
      </c>
      <c r="L30" s="12">
        <f t="shared" ca="1" si="2"/>
        <v>0.17425431711145997</v>
      </c>
      <c r="M30" s="13">
        <f t="shared" ca="1" si="15"/>
        <v>0.21212121212121213</v>
      </c>
      <c r="Q30">
        <f t="shared" si="7"/>
        <v>476</v>
      </c>
      <c r="R30">
        <f ca="1">OFFSET(SerbiaOfficialData!$F$17,(ROW(R28)*17)-17,0)</f>
        <v>0</v>
      </c>
      <c r="S30">
        <f t="shared" ca="1" si="19"/>
        <v>0</v>
      </c>
      <c r="T30" s="3">
        <f t="shared" ca="1" si="18"/>
        <v>0</v>
      </c>
      <c r="V30">
        <f ca="1">OFFSET(SerbiaOfficialData!$F$8,(ROW(W28)*17)-17,0)</f>
        <v>3</v>
      </c>
      <c r="W30">
        <f ca="1">OFFSET(SerbiaOfficialData!$F$11,(ROW(W28)*17)-17,0)</f>
        <v>31</v>
      </c>
      <c r="X30" s="3">
        <f t="shared" ca="1" si="16"/>
        <v>2.6473099914602904E-2</v>
      </c>
      <c r="Y30" s="3">
        <f t="shared" ca="1" si="17"/>
        <v>0.10231023102310231</v>
      </c>
      <c r="Z30">
        <f ca="1">OFFSET(SerbiaOfficialData!$F$9,(ROW(Z28)*17)-17,0)</f>
        <v>2</v>
      </c>
      <c r="AA30">
        <f ca="1">OFFSET(SerbiaOfficialData!$F$10,(ROW(AA28)*17)-17,0)</f>
        <v>1</v>
      </c>
      <c r="AB30">
        <f ca="1">OFFSET(SerbiaOfficialData!$F$12,(ROW(AA28)*17)-17,0)</f>
        <v>58.7</v>
      </c>
      <c r="AC30">
        <f t="shared" si="9"/>
        <v>461</v>
      </c>
      <c r="AD30">
        <f ca="1">OFFSET(SerbiaOfficialData!$F$2,(ROW(AD28)*17)-17,0)</f>
        <v>81</v>
      </c>
      <c r="AE30" s="3">
        <f t="shared" ca="1" si="3"/>
        <v>7.1052631578947367E-2</v>
      </c>
      <c r="AF30" s="15">
        <f t="shared" ca="1" si="10"/>
        <v>112</v>
      </c>
      <c r="AG30">
        <f t="shared" si="11"/>
        <v>462</v>
      </c>
      <c r="AH30">
        <f ca="1">OFFSET(SerbiaOfficialData!$F$3,(ROW(AH28)*17)-17,0)</f>
        <v>783</v>
      </c>
      <c r="AI30" s="10">
        <f ca="1">AH30-AH29</f>
        <v>135</v>
      </c>
      <c r="AJ30" s="3">
        <f t="shared" ca="1" si="20"/>
        <v>0.69513236549957302</v>
      </c>
      <c r="AK30" s="4">
        <f t="shared" ca="1" si="21"/>
        <v>357</v>
      </c>
      <c r="AL30" s="3">
        <f t="shared" ca="1" si="22"/>
        <v>7.1052631578947367E-2</v>
      </c>
      <c r="AM30" s="3">
        <f t="shared" ca="1" si="23"/>
        <v>0.30486763450042698</v>
      </c>
      <c r="AN30" s="4">
        <f ca="1">IF(_xlfn.FORECAST.ETS(AO30,$B$9:B29,$AO$9:AO29)&gt;0,_xlfn.FORECAST.ETS(AO30,$B$9:B29,$AO$9:AO29),0)</f>
        <v>1123.9746006274963</v>
      </c>
      <c r="AO30" s="9">
        <f t="shared" si="12"/>
        <v>43923</v>
      </c>
    </row>
    <row r="31" spans="1:41" x14ac:dyDescent="0.25">
      <c r="A31" s="9">
        <f t="shared" si="4"/>
        <v>43924</v>
      </c>
      <c r="B31">
        <f ca="1">OFFSET(SerbiaOfficialData!$F$5,(ROW(B29)*17)-17,0)</f>
        <v>1476</v>
      </c>
      <c r="C31" s="4">
        <f t="shared" ca="1" si="0"/>
        <v>1437</v>
      </c>
      <c r="D31" s="4">
        <f t="shared" si="5"/>
        <v>480</v>
      </c>
      <c r="E31" s="10">
        <f ca="1">OFFSET(SerbiaOfficialData!$F$4,(ROW(E29)*17)-17,0)</f>
        <v>305</v>
      </c>
      <c r="F31" s="2">
        <f t="shared" ca="1" si="6"/>
        <v>0.26046114432109307</v>
      </c>
      <c r="G31" s="13">
        <f t="shared" ca="1" si="14"/>
        <v>0.14041404140414041</v>
      </c>
      <c r="H31" s="2">
        <f t="shared" ca="1" si="13"/>
        <v>0.20663956639566394</v>
      </c>
      <c r="I31" s="4">
        <f ca="1">(ROWS($B$3:B31)*LN(2))/(LN(B31)/$B$3)</f>
        <v>2.7546961141121895</v>
      </c>
      <c r="J31">
        <f ca="1">OFFSET(SerbiaOfficialData!$F$7,(ROW(J29)*17)-17,0)</f>
        <v>5756</v>
      </c>
      <c r="K31" s="11">
        <f ca="1">OFFSET(SerbiaOfficialData!$F$6,(ROW(K29)*17)-17,0)</f>
        <v>748</v>
      </c>
      <c r="L31" s="12">
        <f t="shared" ca="1" si="2"/>
        <v>0.40775401069518719</v>
      </c>
      <c r="M31" s="13">
        <f t="shared" ca="1" si="15"/>
        <v>0.23764961915125135</v>
      </c>
      <c r="Q31">
        <f t="shared" si="7"/>
        <v>493</v>
      </c>
      <c r="R31">
        <f ca="1">OFFSET(SerbiaOfficialData!$F$17,(ROW(R29)*17)-17,0)</f>
        <v>0</v>
      </c>
      <c r="S31">
        <f t="shared" ca="1" si="19"/>
        <v>0</v>
      </c>
      <c r="T31" s="3">
        <f t="shared" ca="1" si="18"/>
        <v>0</v>
      </c>
      <c r="V31">
        <f ca="1">OFFSET(SerbiaOfficialData!$F$8,(ROW(W29)*17)-17,0)</f>
        <v>8</v>
      </c>
      <c r="W31">
        <f ca="1">OFFSET(SerbiaOfficialData!$F$11,(ROW(W29)*17)-17,0)</f>
        <v>39</v>
      </c>
      <c r="X31" s="3">
        <f t="shared" ca="1" si="16"/>
        <v>2.6422764227642278E-2</v>
      </c>
      <c r="Y31" s="3">
        <f t="shared" ca="1" si="17"/>
        <v>0.1015625</v>
      </c>
      <c r="Z31">
        <f ca="1">OFFSET(SerbiaOfficialData!$F$9,(ROW(Z29)*17)-17,0)</f>
        <v>6</v>
      </c>
      <c r="AA31">
        <f ca="1">OFFSET(SerbiaOfficialData!$F$10,(ROW(AA29)*17)-17,0)</f>
        <v>2</v>
      </c>
      <c r="AB31">
        <f ca="1">OFFSET(SerbiaOfficialData!$F$12,(ROW(AA29)*17)-17,0)</f>
        <v>70.75</v>
      </c>
      <c r="AC31">
        <f t="shared" si="9"/>
        <v>478</v>
      </c>
      <c r="AD31">
        <f ca="1">OFFSET(SerbiaOfficialData!$F$2,(ROW(AD29)*17)-17,0)</f>
        <v>81</v>
      </c>
      <c r="AE31" s="3">
        <f t="shared" ca="1" si="3"/>
        <v>5.6367432150313153E-2</v>
      </c>
      <c r="AF31" s="15">
        <f t="shared" ca="1" si="10"/>
        <v>120</v>
      </c>
      <c r="AG31">
        <f t="shared" si="11"/>
        <v>479</v>
      </c>
      <c r="AH31">
        <f ca="1">OFFSET(SerbiaOfficialData!$F$3,(ROW(AH29)*17)-17,0)</f>
        <v>874</v>
      </c>
      <c r="AI31" s="10">
        <f t="shared" ref="AI31:AI40" ca="1" si="24">AH31-AH30</f>
        <v>91</v>
      </c>
      <c r="AJ31" s="3">
        <f t="shared" ca="1" si="20"/>
        <v>0.61856368563685638</v>
      </c>
      <c r="AK31" s="4">
        <f t="shared" ca="1" si="21"/>
        <v>563</v>
      </c>
      <c r="AL31" s="3">
        <f t="shared" ca="1" si="22"/>
        <v>5.6367432150313153E-2</v>
      </c>
      <c r="AM31" s="3">
        <f t="shared" ca="1" si="23"/>
        <v>0.38143631436314362</v>
      </c>
      <c r="AN31" s="4">
        <f ca="1">IF(_xlfn.FORECAST.ETS(AO31,$B$9:B30,$AO$9:AO30)&gt;0,_xlfn.FORECAST.ETS(AO31,$B$9:B30,$AO$9:AO30),0)</f>
        <v>1296.9007088581729</v>
      </c>
      <c r="AO31" s="9">
        <f t="shared" si="12"/>
        <v>43924</v>
      </c>
    </row>
    <row r="32" spans="1:41" x14ac:dyDescent="0.25">
      <c r="A32" s="9">
        <f t="shared" si="4"/>
        <v>43925</v>
      </c>
      <c r="B32">
        <f ca="1">OFFSET(SerbiaOfficialData!$F$5,(ROW(B30)*17)-17,0)</f>
        <v>1624</v>
      </c>
      <c r="C32" s="4">
        <f t="shared" ca="1" si="0"/>
        <v>1580</v>
      </c>
      <c r="D32" s="4">
        <f t="shared" si="5"/>
        <v>497</v>
      </c>
      <c r="E32" s="10">
        <f ca="1">OFFSET(SerbiaOfficialData!$F$4,(ROW(E30)*17)-17,0)</f>
        <v>148</v>
      </c>
      <c r="F32" s="2">
        <f t="shared" ca="1" si="6"/>
        <v>0.1002710027100271</v>
      </c>
      <c r="G32" s="13">
        <f t="shared" ca="1" si="14"/>
        <v>0.13047853309481217</v>
      </c>
      <c r="H32" s="2">
        <f t="shared" ca="1" si="13"/>
        <v>9.1133004926108374E-2</v>
      </c>
      <c r="I32" s="4">
        <f ca="1">(ROWS($B$3:B32)*LN(2))/(LN(B32)/$B$3)</f>
        <v>2.8128509249915568</v>
      </c>
      <c r="J32">
        <f ca="1">OFFSET(SerbiaOfficialData!$F$7,(ROW(J30)*17)-17,0)</f>
        <v>6401</v>
      </c>
      <c r="K32" s="11">
        <f ca="1">OFFSET(SerbiaOfficialData!$F$6,(ROW(K30)*17)-17,0)</f>
        <v>645</v>
      </c>
      <c r="L32" s="12">
        <f t="shared" ca="1" si="2"/>
        <v>0.22945736434108527</v>
      </c>
      <c r="M32" s="13">
        <f t="shared" ca="1" si="15"/>
        <v>0.23599595551061678</v>
      </c>
      <c r="Q32">
        <f t="shared" si="7"/>
        <v>510</v>
      </c>
      <c r="R32">
        <f ca="1">OFFSET(SerbiaOfficialData!$F$17,(ROW(R30)*17)-17,0)</f>
        <v>0</v>
      </c>
      <c r="S32">
        <f t="shared" ca="1" si="19"/>
        <v>0</v>
      </c>
      <c r="T32" s="3">
        <f t="shared" ca="1" si="18"/>
        <v>0</v>
      </c>
      <c r="V32">
        <f ca="1">OFFSET(SerbiaOfficialData!$F$8,(ROW(W30)*17)-17,0)</f>
        <v>5</v>
      </c>
      <c r="W32">
        <f ca="1">OFFSET(SerbiaOfficialData!$F$11,(ROW(W30)*17)-17,0)</f>
        <v>44</v>
      </c>
      <c r="X32" s="3">
        <f t="shared" ca="1" si="16"/>
        <v>2.7093596059113302E-2</v>
      </c>
      <c r="Y32" s="3">
        <f t="shared" ca="1" si="17"/>
        <v>9.6280087527352301E-2</v>
      </c>
      <c r="Z32">
        <f ca="1">OFFSET(SerbiaOfficialData!$F$9,(ROW(Z30)*17)-17,0)</f>
        <v>5</v>
      </c>
      <c r="AA32">
        <f ca="1">OFFSET(SerbiaOfficialData!$F$10,(ROW(AA30)*17)-17,0)</f>
        <v>0</v>
      </c>
      <c r="AB32">
        <f ca="1">OFFSET(SerbiaOfficialData!$F$12,(ROW(AA30)*17)-17,0)</f>
        <v>63.2</v>
      </c>
      <c r="AC32">
        <f t="shared" si="9"/>
        <v>495</v>
      </c>
      <c r="AD32">
        <f ca="1">OFFSET(SerbiaOfficialData!$F$2,(ROW(AD30)*17)-17,0)</f>
        <v>89</v>
      </c>
      <c r="AE32" s="3">
        <f t="shared" ca="1" si="3"/>
        <v>5.6329113924050635E-2</v>
      </c>
      <c r="AF32" s="15">
        <f t="shared" ca="1" si="10"/>
        <v>133</v>
      </c>
      <c r="AG32">
        <f t="shared" si="11"/>
        <v>496</v>
      </c>
      <c r="AH32">
        <f ca="1">OFFSET(SerbiaOfficialData!$F$3,(ROW(AH30)*17)-17,0)</f>
        <v>1046</v>
      </c>
      <c r="AI32" s="10">
        <f t="shared" ca="1" si="24"/>
        <v>172</v>
      </c>
      <c r="AJ32" s="3">
        <f t="shared" ca="1" si="20"/>
        <v>0.6711822660098522</v>
      </c>
      <c r="AK32" s="4">
        <f t="shared" ca="1" si="21"/>
        <v>534</v>
      </c>
      <c r="AL32" s="3">
        <f t="shared" ca="1" si="22"/>
        <v>5.6329113924050635E-2</v>
      </c>
      <c r="AM32" s="3">
        <f t="shared" ca="1" si="23"/>
        <v>0.3288177339901478</v>
      </c>
      <c r="AN32" s="4">
        <f ca="1">IF(_xlfn.FORECAST.ETS(AO32,$B$9:B31,$AO$9:AO31)&gt;0,_xlfn.FORECAST.ETS(AO32,$B$9:B31,$AO$9:AO31),0)</f>
        <v>1740.7250413775009</v>
      </c>
      <c r="AO32" s="9">
        <f t="shared" si="12"/>
        <v>43925</v>
      </c>
    </row>
    <row r="33" spans="1:41" x14ac:dyDescent="0.25">
      <c r="A33" s="9">
        <f t="shared" si="4"/>
        <v>43926</v>
      </c>
      <c r="B33">
        <f ca="1">OFFSET(SerbiaOfficialData!$F$5,(ROW(B31)*17)-17,0)</f>
        <v>1908</v>
      </c>
      <c r="C33" s="4">
        <f t="shared" ca="1" si="0"/>
        <v>1857</v>
      </c>
      <c r="D33" s="4">
        <f t="shared" si="5"/>
        <v>514</v>
      </c>
      <c r="E33" s="10">
        <f ca="1">OFFSET(SerbiaOfficialData!$F$4,(ROW(E31)*17)-17,0)</f>
        <v>284</v>
      </c>
      <c r="F33" s="2">
        <f t="shared" ca="1" si="6"/>
        <v>0.1748768472906404</v>
      </c>
      <c r="G33" s="13">
        <f t="shared" ca="1" si="14"/>
        <v>0.1336691204959318</v>
      </c>
      <c r="H33" s="2">
        <f t="shared" ca="1" si="13"/>
        <v>0.1488469601677149</v>
      </c>
      <c r="I33" s="4">
        <f ca="1">(ROWS($B$3:B33)*LN(2))/(LN(B33)/$B$3)</f>
        <v>2.8445989737280346</v>
      </c>
      <c r="J33">
        <f ca="1">OFFSET(SerbiaOfficialData!$F$7,(ROW(J31)*17)-17,0)</f>
        <v>7360</v>
      </c>
      <c r="K33" s="11">
        <f ca="1">OFFSET(SerbiaOfficialData!$F$6,(ROW(K31)*17)-17,0)</f>
        <v>959</v>
      </c>
      <c r="L33" s="12">
        <f t="shared" ca="1" si="2"/>
        <v>0.2961418143899896</v>
      </c>
      <c r="M33" s="13">
        <f t="shared" ca="1" si="15"/>
        <v>0.24446412754650132</v>
      </c>
      <c r="Q33">
        <f t="shared" si="7"/>
        <v>527</v>
      </c>
      <c r="R33">
        <f ca="1">OFFSET(SerbiaOfficialData!$F$17,(ROW(R31)*17)-17,0)</f>
        <v>0</v>
      </c>
      <c r="S33">
        <f t="shared" ca="1" si="19"/>
        <v>0</v>
      </c>
      <c r="T33" s="3">
        <f t="shared" ca="1" si="18"/>
        <v>0</v>
      </c>
      <c r="V33">
        <f ca="1">OFFSET(SerbiaOfficialData!$F$8,(ROW(W31)*17)-17,0)</f>
        <v>7</v>
      </c>
      <c r="W33">
        <f ca="1">OFFSET(SerbiaOfficialData!$F$11,(ROW(W31)*17)-17,0)</f>
        <v>51</v>
      </c>
      <c r="X33" s="3">
        <f t="shared" ca="1" si="16"/>
        <v>2.6729559748427674E-2</v>
      </c>
      <c r="Y33" s="3">
        <f t="shared" ca="1" si="17"/>
        <v>9.6590909090909088E-2</v>
      </c>
      <c r="Z33">
        <f ca="1">OFFSET(SerbiaOfficialData!$F$9,(ROW(Z31)*17)-17,0)</f>
        <v>5</v>
      </c>
      <c r="AA33">
        <f ca="1">OFFSET(SerbiaOfficialData!$F$10,(ROW(AA31)*17)-17,0)</f>
        <v>2</v>
      </c>
      <c r="AB33">
        <f ca="1">OFFSET(SerbiaOfficialData!$F$12,(ROW(AA31)*17)-17,0)</f>
        <v>64.2</v>
      </c>
      <c r="AC33">
        <f t="shared" si="9"/>
        <v>512</v>
      </c>
      <c r="AD33">
        <f ca="1">OFFSET(SerbiaOfficialData!$F$2,(ROW(AD31)*17)-17,0)</f>
        <v>98</v>
      </c>
      <c r="AE33" s="3">
        <f t="shared" ca="1" si="3"/>
        <v>5.2773290253096392E-2</v>
      </c>
      <c r="AF33" s="15">
        <f t="shared" ca="1" si="10"/>
        <v>149</v>
      </c>
      <c r="AG33">
        <f t="shared" si="11"/>
        <v>513</v>
      </c>
      <c r="AH33">
        <f ca="1">OFFSET(SerbiaOfficialData!$F$3,(ROW(AH31)*17)-17,0)</f>
        <v>1082</v>
      </c>
      <c r="AI33" s="10">
        <f t="shared" ca="1" si="24"/>
        <v>36</v>
      </c>
      <c r="AJ33" s="3">
        <f t="shared" ca="1" si="20"/>
        <v>0.59381551362683438</v>
      </c>
      <c r="AK33" s="4">
        <f t="shared" ca="1" si="21"/>
        <v>775</v>
      </c>
      <c r="AL33" s="3">
        <f t="shared" ca="1" si="22"/>
        <v>5.2773290253096392E-2</v>
      </c>
      <c r="AM33" s="3">
        <f t="shared" ca="1" si="23"/>
        <v>0.40618448637316562</v>
      </c>
      <c r="AN33" s="4">
        <f ca="1">IF(_xlfn.FORECAST.ETS(AO33,$B$9:B32,$AO$9:AO32)&gt;0,_xlfn.FORECAST.ETS(AO33,$B$9:B32,$AO$9:AO32),0)</f>
        <v>1848.1504778938656</v>
      </c>
      <c r="AO33" s="9">
        <f t="shared" si="12"/>
        <v>43926</v>
      </c>
    </row>
    <row r="34" spans="1:41" x14ac:dyDescent="0.25">
      <c r="A34" s="9">
        <f t="shared" si="4"/>
        <v>43927</v>
      </c>
      <c r="B34">
        <f ca="1">OFFSET(SerbiaOfficialData!$F$5,(ROW(B32)*17)-17,0)</f>
        <v>2200</v>
      </c>
      <c r="C34" s="4">
        <f t="shared" ca="1" si="0"/>
        <v>2142</v>
      </c>
      <c r="D34" s="4">
        <f t="shared" si="5"/>
        <v>531</v>
      </c>
      <c r="E34" s="10">
        <f ca="1">OFFSET(SerbiaOfficialData!$F$4,(ROW(E32)*17)-17,0)</f>
        <v>292</v>
      </c>
      <c r="F34" s="2">
        <f t="shared" ca="1" si="6"/>
        <v>0.15303983228511531</v>
      </c>
      <c r="G34" s="13">
        <f t="shared" ca="1" si="14"/>
        <v>0.12987779182469447</v>
      </c>
      <c r="H34" s="2">
        <f t="shared" ca="1" si="13"/>
        <v>0.13272727272727272</v>
      </c>
      <c r="I34" s="4">
        <f ca="1">(ROWS($B$3:B34)*LN(2))/(LN(B34)/$B$3)</f>
        <v>2.882029228834031</v>
      </c>
      <c r="J34">
        <f ca="1">OFFSET(SerbiaOfficialData!$F$7,(ROW(J32)*17)-17,0)</f>
        <v>8552</v>
      </c>
      <c r="K34" s="11">
        <f ca="1">OFFSET(SerbiaOfficialData!$F$6,(ROW(K32)*17)-17,0)</f>
        <v>1192</v>
      </c>
      <c r="L34" s="12">
        <f t="shared" ca="1" si="2"/>
        <v>0.24496644295302014</v>
      </c>
      <c r="M34" s="13">
        <f t="shared" ca="1" si="15"/>
        <v>0.23832353850912466</v>
      </c>
      <c r="Q34">
        <f t="shared" si="7"/>
        <v>544</v>
      </c>
      <c r="R34">
        <f ca="1">OFFSET(SerbiaOfficialData!$F$17,(ROW(R32)*17)-17,0)</f>
        <v>0</v>
      </c>
      <c r="S34">
        <f t="shared" ca="1" si="19"/>
        <v>0</v>
      </c>
      <c r="T34" s="3">
        <f t="shared" ca="1" si="18"/>
        <v>0</v>
      </c>
      <c r="V34">
        <f ca="1">OFFSET(SerbiaOfficialData!$F$8,(ROW(W32)*17)-17,0)</f>
        <v>7</v>
      </c>
      <c r="W34">
        <f ca="1">OFFSET(SerbiaOfficialData!$F$11,(ROW(W32)*17)-17,0)</f>
        <v>58</v>
      </c>
      <c r="X34" s="3">
        <f t="shared" ca="1" si="16"/>
        <v>2.6363636363636363E-2</v>
      </c>
      <c r="Y34" s="3">
        <f t="shared" ca="1" si="17"/>
        <v>8.8012139605462822E-2</v>
      </c>
      <c r="Z34">
        <f ca="1">OFFSET(SerbiaOfficialData!$F$9,(ROW(Z32)*17)-17,0)</f>
        <v>3</v>
      </c>
      <c r="AA34">
        <f ca="1">OFFSET(SerbiaOfficialData!$F$10,(ROW(AA32)*17)-17,0)</f>
        <v>4</v>
      </c>
      <c r="AB34">
        <f ca="1">OFFSET(SerbiaOfficialData!$F$12,(ROW(AA32)*17)-17,0)</f>
        <v>64.5</v>
      </c>
      <c r="AC34">
        <f t="shared" si="9"/>
        <v>529</v>
      </c>
      <c r="AD34">
        <f ca="1">OFFSET(SerbiaOfficialData!$F$2,(ROW(AD32)*17)-17,0)</f>
        <v>101</v>
      </c>
      <c r="AE34" s="3">
        <f t="shared" ca="1" si="3"/>
        <v>4.7152194211017739E-2</v>
      </c>
      <c r="AF34" s="15">
        <f t="shared" ca="1" si="10"/>
        <v>159</v>
      </c>
      <c r="AG34">
        <f t="shared" si="11"/>
        <v>530</v>
      </c>
      <c r="AH34">
        <f ca="1">OFFSET(SerbiaOfficialData!$F$3,(ROW(AH32)*17)-17,0)</f>
        <v>1197</v>
      </c>
      <c r="AI34" s="10">
        <f t="shared" ca="1" si="24"/>
        <v>115</v>
      </c>
      <c r="AJ34" s="3">
        <f t="shared" ca="1" si="20"/>
        <v>0.57045454545454544</v>
      </c>
      <c r="AK34" s="4">
        <f t="shared" ca="1" si="21"/>
        <v>945</v>
      </c>
      <c r="AL34" s="3">
        <f t="shared" ca="1" si="22"/>
        <v>4.7152194211017739E-2</v>
      </c>
      <c r="AM34" s="3">
        <f t="shared" ca="1" si="23"/>
        <v>0.42954545454545456</v>
      </c>
      <c r="AN34" s="4">
        <f ca="1">IF(_xlfn.FORECAST.ETS(AO34,$B$9:B33,$AO$9:AO33)&gt;0,_xlfn.FORECAST.ETS(AO34,$B$9:B33,$AO$9:AO33),0)</f>
        <v>2144.4600982370512</v>
      </c>
      <c r="AO34" s="9">
        <f t="shared" si="12"/>
        <v>43927</v>
      </c>
    </row>
    <row r="35" spans="1:41" x14ac:dyDescent="0.25">
      <c r="A35" s="9">
        <f t="shared" si="4"/>
        <v>43928</v>
      </c>
      <c r="B35">
        <f ca="1">OFFSET(SerbiaOfficialData!$F$5,(ROW(B33)*17)-17,0)</f>
        <v>2447</v>
      </c>
      <c r="C35" s="4">
        <f t="shared" ca="1" si="0"/>
        <v>2386</v>
      </c>
      <c r="D35" s="4">
        <f t="shared" si="5"/>
        <v>548</v>
      </c>
      <c r="E35" s="10">
        <f ca="1">OFFSET(SerbiaOfficialData!$F$4,(ROW(E33)*17)-17,0)</f>
        <v>247</v>
      </c>
      <c r="F35" s="2">
        <f t="shared" ca="1" si="6"/>
        <v>0.11227272727272727</v>
      </c>
      <c r="G35" s="13">
        <f t="shared" ca="1" si="14"/>
        <v>0.12570923292314495</v>
      </c>
      <c r="H35" s="2">
        <f t="shared" ca="1" si="13"/>
        <v>0.10093992644053944</v>
      </c>
      <c r="I35" s="4">
        <f ca="1">(ROWS($B$3:B35)*LN(2))/(LN(B35)/$B$3)</f>
        <v>2.9315617876579476</v>
      </c>
      <c r="J35">
        <f ca="1">OFFSET(SerbiaOfficialData!$F$7,(ROW(J33)*17)-17,0)</f>
        <v>9626</v>
      </c>
      <c r="K35" s="11">
        <f ca="1">OFFSET(SerbiaOfficialData!$F$6,(ROW(K33)*17)-17,0)</f>
        <v>1074</v>
      </c>
      <c r="L35" s="12">
        <f t="shared" ca="1" si="2"/>
        <v>0.22998137802607077</v>
      </c>
      <c r="M35" s="13">
        <f t="shared" ca="1" si="15"/>
        <v>0.23813512004466778</v>
      </c>
      <c r="Q35">
        <f t="shared" si="7"/>
        <v>561</v>
      </c>
      <c r="R35">
        <f ca="1">OFFSET(SerbiaOfficialData!$F$17,(ROW(R33)*17)-17,0)</f>
        <v>0</v>
      </c>
      <c r="S35">
        <f t="shared" ca="1" si="19"/>
        <v>0</v>
      </c>
      <c r="T35" s="3">
        <f t="shared" ca="1" si="18"/>
        <v>0</v>
      </c>
      <c r="V35">
        <f ca="1">OFFSET(SerbiaOfficialData!$F$8,(ROW(W33)*17)-17,0)</f>
        <v>3</v>
      </c>
      <c r="W35">
        <f ca="1">OFFSET(SerbiaOfficialData!$F$11,(ROW(W33)*17)-17,0)</f>
        <v>61</v>
      </c>
      <c r="X35" s="3">
        <f t="shared" ca="1" si="16"/>
        <v>2.4928483857785042E-2</v>
      </c>
      <c r="Y35" s="3">
        <f t="shared" ca="1" si="17"/>
        <v>8.2321187584345479E-2</v>
      </c>
      <c r="Z35">
        <f ca="1">OFFSET(SerbiaOfficialData!$F$9,(ROW(Z33)*17)-17,0)</f>
        <v>2</v>
      </c>
      <c r="AA35">
        <f ca="1">OFFSET(SerbiaOfficialData!$F$10,(ROW(AA33)*17)-17,0)</f>
        <v>1</v>
      </c>
      <c r="AB35">
        <f ca="1">OFFSET(SerbiaOfficialData!$F$12,(ROW(AA33)*17)-17,0)</f>
        <v>62.66</v>
      </c>
      <c r="AC35">
        <f t="shared" si="9"/>
        <v>546</v>
      </c>
      <c r="AD35">
        <f ca="1">OFFSET(SerbiaOfficialData!$F$2,(ROW(AD33)*17)-17,0)</f>
        <v>109</v>
      </c>
      <c r="AE35" s="3">
        <f t="shared" ca="1" si="3"/>
        <v>4.568315171835708E-2</v>
      </c>
      <c r="AF35" s="15">
        <f t="shared" ca="1" si="10"/>
        <v>170</v>
      </c>
      <c r="AG35">
        <f t="shared" si="11"/>
        <v>547</v>
      </c>
      <c r="AH35">
        <f ca="1">OFFSET(SerbiaOfficialData!$F$3,(ROW(AH33)*17)-17,0)</f>
        <v>1394</v>
      </c>
      <c r="AI35" s="10">
        <f t="shared" ca="1" si="24"/>
        <v>197</v>
      </c>
      <c r="AJ35" s="3">
        <f t="shared" ca="1" si="20"/>
        <v>0.59460563955864321</v>
      </c>
      <c r="AK35" s="4">
        <f t="shared" ca="1" si="21"/>
        <v>992</v>
      </c>
      <c r="AL35" s="3">
        <f t="shared" ca="1" si="22"/>
        <v>4.568315171835708E-2</v>
      </c>
      <c r="AM35" s="3">
        <f t="shared" ca="1" si="23"/>
        <v>0.40539436044135674</v>
      </c>
      <c r="AN35" s="4">
        <f ca="1">IF(_xlfn.FORECAST.ETS(AO35,$B$9:B34,$AO$9:AO34)&gt;0,_xlfn.FORECAST.ETS(AO35,$B$9:B34,$AO$9:AO34),0)</f>
        <v>2461.7710185761161</v>
      </c>
      <c r="AO35" s="9">
        <f t="shared" si="12"/>
        <v>43928</v>
      </c>
    </row>
    <row r="36" spans="1:41" x14ac:dyDescent="0.25">
      <c r="A36" s="9">
        <f t="shared" si="4"/>
        <v>43929</v>
      </c>
      <c r="B36">
        <f ca="1">OFFSET(SerbiaOfficialData!$F$5,(ROW(B34)*17)-17,0)</f>
        <v>2666</v>
      </c>
      <c r="C36" s="4">
        <f t="shared" ca="1" si="0"/>
        <v>2601</v>
      </c>
      <c r="D36" s="4">
        <f t="shared" si="5"/>
        <v>565</v>
      </c>
      <c r="E36" s="10">
        <f ca="1">OFFSET(SerbiaOfficialData!$F$4,(ROW(E34)*17)-17,0)</f>
        <v>219</v>
      </c>
      <c r="F36" s="2">
        <f t="shared" ca="1" si="6"/>
        <v>8.94973436861463E-2</v>
      </c>
      <c r="G36" s="13">
        <f t="shared" ca="1" si="14"/>
        <v>0.121731814651825</v>
      </c>
      <c r="H36" s="2">
        <f t="shared" ca="1" si="13"/>
        <v>8.2145536384096024E-2</v>
      </c>
      <c r="I36" s="4">
        <f ca="1">(ROWS($B$3:B36)*LN(2))/(LN(B36)/$B$3)</f>
        <v>2.9875766724688662</v>
      </c>
      <c r="J36">
        <f ca="1">OFFSET(SerbiaOfficialData!$F$7,(ROW(J34)*17)-17,0)</f>
        <v>10761</v>
      </c>
      <c r="K36" s="11">
        <f ca="1">OFFSET(SerbiaOfficialData!$F$6,(ROW(K34)*17)-17,0)</f>
        <v>1135</v>
      </c>
      <c r="L36" s="12">
        <f t="shared" ca="1" si="2"/>
        <v>0.19295154185022026</v>
      </c>
      <c r="M36" s="13">
        <f t="shared" ca="1" si="15"/>
        <v>0.24501758499413834</v>
      </c>
      <c r="Q36">
        <f t="shared" si="7"/>
        <v>578</v>
      </c>
      <c r="R36">
        <f ca="1">OFFSET(SerbiaOfficialData!$F$17,(ROW(R34)*17)-17,0)</f>
        <v>0</v>
      </c>
      <c r="S36">
        <f t="shared" ca="1" si="19"/>
        <v>0</v>
      </c>
      <c r="T36" s="3">
        <f t="shared" ca="1" si="18"/>
        <v>0</v>
      </c>
      <c r="V36">
        <f ca="1">OFFSET(SerbiaOfficialData!$F$8,(ROW(W34)*17)-17,0)</f>
        <v>4</v>
      </c>
      <c r="W36">
        <f ca="1">OFFSET(SerbiaOfficialData!$F$11,(ROW(W34)*17)-17,0)</f>
        <v>65</v>
      </c>
      <c r="X36" s="3">
        <f t="shared" ca="1" si="16"/>
        <v>2.4381095273818456E-2</v>
      </c>
      <c r="Y36" s="3">
        <f t="shared" ca="1" si="17"/>
        <v>8.2802547770700632E-2</v>
      </c>
      <c r="Z36">
        <f ca="1">OFFSET(SerbiaOfficialData!$F$9,(ROW(Z34)*17)-17,0)</f>
        <v>4</v>
      </c>
      <c r="AA36">
        <f ca="1">OFFSET(SerbiaOfficialData!$F$10,(ROW(AA34)*17)-17,0)</f>
        <v>0</v>
      </c>
      <c r="AB36">
        <f ca="1">OFFSET(SerbiaOfficialData!$F$12,(ROW(AA34)*17)-17,0)</f>
        <v>62</v>
      </c>
      <c r="AC36">
        <f t="shared" si="9"/>
        <v>563</v>
      </c>
      <c r="AD36">
        <f ca="1">OFFSET(SerbiaOfficialData!$F$2,(ROW(AD34)*17)-17,0)</f>
        <v>112</v>
      </c>
      <c r="AE36" s="3">
        <f t="shared" ca="1" si="3"/>
        <v>4.3060361399461747E-2</v>
      </c>
      <c r="AF36" s="15">
        <f t="shared" ca="1" si="10"/>
        <v>177</v>
      </c>
      <c r="AG36">
        <f t="shared" si="11"/>
        <v>564</v>
      </c>
      <c r="AH36">
        <f ca="1">OFFSET(SerbiaOfficialData!$F$3,(ROW(AH34)*17)-17,0)</f>
        <v>1705</v>
      </c>
      <c r="AI36" s="10">
        <f t="shared" ca="1" si="24"/>
        <v>311</v>
      </c>
      <c r="AJ36" s="3">
        <f t="shared" ca="1" si="20"/>
        <v>0.66391597899474863</v>
      </c>
      <c r="AK36" s="4">
        <f t="shared" ca="1" si="21"/>
        <v>896</v>
      </c>
      <c r="AL36" s="3">
        <f t="shared" ca="1" si="22"/>
        <v>4.3060361399461747E-2</v>
      </c>
      <c r="AM36" s="3">
        <f t="shared" ca="1" si="23"/>
        <v>0.33608402100525131</v>
      </c>
      <c r="AN36" s="4">
        <f ca="1">IF(_xlfn.FORECAST.ETS(AO36,$B$9:B35,$AO$9:AO35)&gt;0,_xlfn.FORECAST.ETS(AO36,$B$9:B35,$AO$9:AO35),0)</f>
        <v>2698.4810752978997</v>
      </c>
      <c r="AO36" s="9">
        <f t="shared" ref="AO36:AO67" si="25">AO35+1</f>
        <v>43929</v>
      </c>
    </row>
    <row r="37" spans="1:41" x14ac:dyDescent="0.25">
      <c r="A37" s="9">
        <f t="shared" si="4"/>
        <v>43930</v>
      </c>
      <c r="B37">
        <f ca="1">OFFSET(SerbiaOfficialData!$F$5,(ROW(B35)*17)-17,0)</f>
        <v>2867</v>
      </c>
      <c r="C37" s="4">
        <f t="shared" ca="1" si="0"/>
        <v>2801</v>
      </c>
      <c r="D37" s="4">
        <f t="shared" si="5"/>
        <v>582</v>
      </c>
      <c r="E37" s="10">
        <f ca="1">OFFSET(SerbiaOfficialData!$F$4,(ROW(E35)*17)-17,0)</f>
        <v>201</v>
      </c>
      <c r="F37" s="2">
        <f t="shared" ca="1" si="6"/>
        <v>7.5393848462115526E-2</v>
      </c>
      <c r="G37" s="13">
        <f t="shared" ca="1" si="14"/>
        <v>0.11292267064699466</v>
      </c>
      <c r="H37" s="2">
        <f t="shared" ca="1" si="13"/>
        <v>7.0108126961981168E-2</v>
      </c>
      <c r="I37" s="4">
        <f ca="1">(ROWS($B$3:B37)*LN(2))/(LN(B37)/$B$3)</f>
        <v>3.0473666505691468</v>
      </c>
      <c r="J37">
        <f ca="1">OFFSET(SerbiaOfficialData!$F$7,(ROW(J35)*17)-17,0)</f>
        <v>12347</v>
      </c>
      <c r="K37" s="11">
        <f ca="1">OFFSET(SerbiaOfficialData!$F$6,(ROW(K35)*17)-17,0)</f>
        <v>1586</v>
      </c>
      <c r="L37" s="12">
        <f t="shared" ca="1" si="2"/>
        <v>0.12673392181588902</v>
      </c>
      <c r="M37" s="13">
        <f t="shared" ca="1" si="15"/>
        <v>0.22387889824721147</v>
      </c>
      <c r="Q37">
        <f t="shared" si="7"/>
        <v>595</v>
      </c>
      <c r="R37">
        <f ca="1">OFFSET(SerbiaOfficialData!$F$17,(ROW(R35)*17)-17,0)</f>
        <v>0</v>
      </c>
      <c r="S37">
        <f t="shared" ca="1" si="19"/>
        <v>0</v>
      </c>
      <c r="T37" s="3">
        <f t="shared" ca="1" si="18"/>
        <v>0</v>
      </c>
      <c r="V37">
        <f ca="1">OFFSET(SerbiaOfficialData!$F$8,(ROW(W35)*17)-17,0)</f>
        <v>1</v>
      </c>
      <c r="W37">
        <f ca="1">OFFSET(SerbiaOfficialData!$F$11,(ROW(W35)*17)-17,0)</f>
        <v>66</v>
      </c>
      <c r="X37" s="3">
        <f t="shared" ca="1" si="16"/>
        <v>2.3020579002441578E-2</v>
      </c>
      <c r="Y37" s="3">
        <f t="shared" ca="1" si="17"/>
        <v>7.3333333333333334E-2</v>
      </c>
      <c r="Z37">
        <f ca="1">OFFSET(SerbiaOfficialData!$F$9,(ROW(Z35)*17)-17,0)</f>
        <v>1</v>
      </c>
      <c r="AA37">
        <f ca="1">OFFSET(SerbiaOfficialData!$F$10,(ROW(AA35)*17)-17,0)</f>
        <v>0</v>
      </c>
      <c r="AB37">
        <f ca="1">OFFSET(SerbiaOfficialData!$F$12,(ROW(AA35)*17)-17,0)</f>
        <v>64.3</v>
      </c>
      <c r="AC37">
        <f t="shared" si="9"/>
        <v>580</v>
      </c>
      <c r="AD37">
        <f ca="1">OFFSET(SerbiaOfficialData!$F$2,(ROW(AD35)*17)-17,0)</f>
        <v>127</v>
      </c>
      <c r="AE37" s="3">
        <f t="shared" ca="1" si="3"/>
        <v>4.5340949660835413E-2</v>
      </c>
      <c r="AF37" s="15">
        <f t="shared" ca="1" si="10"/>
        <v>193</v>
      </c>
      <c r="AG37">
        <f t="shared" si="11"/>
        <v>581</v>
      </c>
      <c r="AH37">
        <f ca="1">OFFSET(SerbiaOfficialData!$F$3,(ROW(AH35)*17)-17,0)</f>
        <v>1907</v>
      </c>
      <c r="AI37" s="10">
        <f t="shared" ca="1" si="24"/>
        <v>202</v>
      </c>
      <c r="AJ37" s="3">
        <f t="shared" ca="1" si="20"/>
        <v>0.68817579351238223</v>
      </c>
      <c r="AK37" s="4">
        <f t="shared" ca="1" si="21"/>
        <v>894</v>
      </c>
      <c r="AL37" s="3">
        <f t="shared" ca="1" si="22"/>
        <v>4.5340949660835413E-2</v>
      </c>
      <c r="AM37" s="3">
        <f t="shared" ca="1" si="23"/>
        <v>0.31182420648761772</v>
      </c>
      <c r="AN37" s="4">
        <f ca="1">IF(_xlfn.FORECAST.ETS(AO37,$B$9:B36,$AO$9:AO36)&gt;0,_xlfn.FORECAST.ETS(AO37,$B$9:B36,$AO$9:AO36),0)</f>
        <v>2797.9793063888455</v>
      </c>
      <c r="AO37" s="9">
        <f t="shared" si="25"/>
        <v>43930</v>
      </c>
    </row>
    <row r="38" spans="1:41" x14ac:dyDescent="0.25">
      <c r="A38" s="9">
        <f t="shared" si="4"/>
        <v>43931</v>
      </c>
      <c r="B38">
        <f ca="1">OFFSET(SerbiaOfficialData!$F$5,(ROW(B36)*17)-17,0)</f>
        <v>3105</v>
      </c>
      <c r="C38" s="4">
        <f t="shared" ca="1" si="0"/>
        <v>3034</v>
      </c>
      <c r="D38" s="4">
        <f t="shared" si="5"/>
        <v>599</v>
      </c>
      <c r="E38" s="10">
        <f ca="1">OFFSET(SerbiaOfficialData!$F$4,(ROW(E36)*17)-17,0)</f>
        <v>238</v>
      </c>
      <c r="F38" s="2">
        <f t="shared" ca="1" si="6"/>
        <v>8.3013603069410538E-2</v>
      </c>
      <c r="G38" s="13">
        <f t="shared" ca="1" si="14"/>
        <v>0.10506576243321003</v>
      </c>
      <c r="H38" s="2">
        <f t="shared" ca="1" si="13"/>
        <v>7.6650563607085345E-2</v>
      </c>
      <c r="I38" s="4">
        <f ca="1">(ROWS($B$3:B38)*LN(2))/(LN(B38)/$B$3)</f>
        <v>3.1033472691029167</v>
      </c>
      <c r="J38">
        <f ca="1">OFFSET(SerbiaOfficialData!$F$7,(ROW(J36)*17)-17,0)</f>
        <v>14240</v>
      </c>
      <c r="K38" s="11">
        <f ca="1">OFFSET(SerbiaOfficialData!$F$6,(ROW(K36)*17)-17,0)</f>
        <v>1893</v>
      </c>
      <c r="L38" s="12">
        <f t="shared" ca="1" si="2"/>
        <v>0.12572636027469625</v>
      </c>
      <c r="M38" s="13">
        <f t="shared" ca="1" si="15"/>
        <v>0.2072145100820752</v>
      </c>
      <c r="Q38">
        <f t="shared" si="7"/>
        <v>612</v>
      </c>
      <c r="R38">
        <f ca="1">OFFSET(SerbiaOfficialData!$F$17,(ROW(R36)*17)-17,0)</f>
        <v>0</v>
      </c>
      <c r="S38">
        <f t="shared" ca="1" si="19"/>
        <v>0</v>
      </c>
      <c r="T38" s="3">
        <f t="shared" ca="1" si="18"/>
        <v>0</v>
      </c>
      <c r="V38">
        <f ca="1">OFFSET(SerbiaOfficialData!$F$8,(ROW(W36)*17)-17,0)</f>
        <v>5</v>
      </c>
      <c r="W38">
        <f ca="1">OFFSET(SerbiaOfficialData!$F$11,(ROW(W36)*17)-17,0)</f>
        <v>71</v>
      </c>
      <c r="X38" s="3">
        <f t="shared" ca="1" si="16"/>
        <v>2.2866344605475042E-2</v>
      </c>
      <c r="Y38" s="3">
        <f t="shared" ca="1" si="17"/>
        <v>6.6981132075471697E-2</v>
      </c>
      <c r="Z38">
        <f ca="1">OFFSET(SerbiaOfficialData!$F$9,(ROW(Z36)*17)-17,0)</f>
        <v>4</v>
      </c>
      <c r="AA38">
        <f ca="1">OFFSET(SerbiaOfficialData!$F$10,(ROW(AA36)*17)-17,0)</f>
        <v>1</v>
      </c>
      <c r="AB38">
        <f ca="1">OFFSET(SerbiaOfficialData!$F$12,(ROW(AA36)*17)-17,0)</f>
        <v>60.4</v>
      </c>
      <c r="AC38">
        <f t="shared" si="9"/>
        <v>597</v>
      </c>
      <c r="AD38">
        <f ca="1">OFFSET(SerbiaOfficialData!$F$2,(ROW(AD36)*17)-17,0)</f>
        <v>136</v>
      </c>
      <c r="AE38" s="3">
        <f t="shared" ca="1" si="3"/>
        <v>4.4825313117996042E-2</v>
      </c>
      <c r="AF38" s="15">
        <f t="shared" ca="1" si="10"/>
        <v>207</v>
      </c>
      <c r="AG38">
        <f t="shared" si="11"/>
        <v>598</v>
      </c>
      <c r="AH38">
        <f ca="1">OFFSET(SerbiaOfficialData!$F$3,(ROW(AH36)*17)-17,0)</f>
        <v>2107</v>
      </c>
      <c r="AI38" s="10">
        <f t="shared" ca="1" si="24"/>
        <v>200</v>
      </c>
      <c r="AJ38" s="3">
        <f t="shared" ca="1" si="20"/>
        <v>0.70144927536231882</v>
      </c>
      <c r="AK38" s="4">
        <f t="shared" ca="1" si="21"/>
        <v>927</v>
      </c>
      <c r="AL38" s="3">
        <f t="shared" ca="1" si="22"/>
        <v>4.4825313117996042E-2</v>
      </c>
      <c r="AM38" s="3">
        <f t="shared" ca="1" si="23"/>
        <v>0.29855072463768118</v>
      </c>
      <c r="AN38" s="4">
        <f ca="1">IF(_xlfn.FORECAST.ETS(AO38,$B$9:B37,$AO$9:AO37)&gt;0,_xlfn.FORECAST.ETS(AO38,$B$9:B37,$AO$9:AO37),0)</f>
        <v>3106.8659729037308</v>
      </c>
      <c r="AO38" s="9">
        <f t="shared" si="25"/>
        <v>43931</v>
      </c>
    </row>
    <row r="39" spans="1:41" x14ac:dyDescent="0.25">
      <c r="A39" s="9">
        <f t="shared" si="4"/>
        <v>43932</v>
      </c>
      <c r="B39">
        <f ca="1">OFFSET(SerbiaOfficialData!$F$5,(ROW(B37)*17)-17,0)</f>
        <v>3380</v>
      </c>
      <c r="C39" s="4">
        <f t="shared" ca="1" si="0"/>
        <v>3306</v>
      </c>
      <c r="D39" s="4">
        <f t="shared" si="5"/>
        <v>616</v>
      </c>
      <c r="E39" s="10">
        <f ca="1">OFFSET(SerbiaOfficialData!$F$4,(ROW(E37)*17)-17,0)</f>
        <v>275</v>
      </c>
      <c r="F39" s="2">
        <f t="shared" ca="1" si="6"/>
        <v>8.8566827697262485E-2</v>
      </c>
      <c r="G39" s="13">
        <f t="shared" ca="1" si="14"/>
        <v>0.1019240529691321</v>
      </c>
      <c r="H39" s="2">
        <f t="shared" ca="1" si="13"/>
        <v>8.1360946745562129E-2</v>
      </c>
      <c r="I39" s="4">
        <f ca="1">(ROWS($B$3:B39)*LN(2))/(LN(B39)/$B$3)</f>
        <v>3.1562405082247924</v>
      </c>
      <c r="J39">
        <f ca="1">OFFSET(SerbiaOfficialData!$F$7,(ROW(J37)*17)-17,0)</f>
        <v>16399</v>
      </c>
      <c r="K39" s="11">
        <f ca="1">OFFSET(SerbiaOfficialData!$F$6,(ROW(K37)*17)-17,0)</f>
        <v>2159</v>
      </c>
      <c r="L39" s="12">
        <f t="shared" ca="1" si="2"/>
        <v>0.12737378415933304</v>
      </c>
      <c r="M39" s="13">
        <f t="shared" ca="1" si="15"/>
        <v>0.19392502853129664</v>
      </c>
      <c r="Q39">
        <f t="shared" si="7"/>
        <v>629</v>
      </c>
      <c r="R39">
        <f ca="1">OFFSET(SerbiaOfficialData!$F$17,(ROW(R37)*17)-17,0)</f>
        <v>0</v>
      </c>
      <c r="S39">
        <f t="shared" ca="1" si="19"/>
        <v>0</v>
      </c>
      <c r="T39" s="3">
        <f t="shared" ca="1" si="18"/>
        <v>0</v>
      </c>
      <c r="V39">
        <f ca="1">OFFSET(SerbiaOfficialData!$F$8,(ROW(W37)*17)-17,0)</f>
        <v>3</v>
      </c>
      <c r="W39">
        <f ca="1">OFFSET(SerbiaOfficialData!$F$11,(ROW(W37)*17)-17,0)</f>
        <v>74</v>
      </c>
      <c r="X39" s="3">
        <f t="shared" ca="1" si="16"/>
        <v>2.1893491124260357E-2</v>
      </c>
      <c r="Y39" s="3">
        <f t="shared" ca="1" si="17"/>
        <v>6.3193851409052093E-2</v>
      </c>
      <c r="Z39">
        <f ca="1">OFFSET(SerbiaOfficialData!$F$9,(ROW(Z37)*17)-17,0)</f>
        <v>1</v>
      </c>
      <c r="AA39">
        <f ca="1">OFFSET(SerbiaOfficialData!$F$10,(ROW(AA37)*17)-17,0)</f>
        <v>2</v>
      </c>
      <c r="AB39">
        <f ca="1">OFFSET(SerbiaOfficialData!$F$12,(ROW(AA37)*17)-17,0)</f>
        <v>68.599999999999994</v>
      </c>
      <c r="AC39">
        <f t="shared" si="9"/>
        <v>614</v>
      </c>
      <c r="AD39">
        <f ca="1">OFFSET(SerbiaOfficialData!$F$2,(ROW(AD37)*17)-17,0)</f>
        <v>145</v>
      </c>
      <c r="AE39" s="3">
        <f t="shared" ca="1" si="3"/>
        <v>4.3859649122807015E-2</v>
      </c>
      <c r="AF39" s="15">
        <f t="shared" ca="1" si="10"/>
        <v>219</v>
      </c>
      <c r="AG39">
        <f t="shared" si="11"/>
        <v>615</v>
      </c>
      <c r="AH39">
        <f ca="1">OFFSET(SerbiaOfficialData!$F$3,(ROW(AH37)*17)-17,0)</f>
        <v>2436</v>
      </c>
      <c r="AI39" s="10">
        <f t="shared" ca="1" si="24"/>
        <v>329</v>
      </c>
      <c r="AJ39" s="3">
        <f t="shared" ca="1" si="20"/>
        <v>0.74260355029585801</v>
      </c>
      <c r="AK39" s="4">
        <f t="shared" ca="1" si="21"/>
        <v>870</v>
      </c>
      <c r="AL39" s="3">
        <f t="shared" ca="1" si="22"/>
        <v>4.3859649122807015E-2</v>
      </c>
      <c r="AM39" s="3">
        <f t="shared" ca="1" si="23"/>
        <v>0.25739644970414199</v>
      </c>
      <c r="AN39" s="4">
        <f ca="1">IF(_xlfn.FORECAST.ETS(AO39,$B$9:B38,$AO$9:AO38)&gt;0,_xlfn.FORECAST.ETS(AO39,$B$9:B38,$AO$9:AO38),0)</f>
        <v>3405.8335847049575</v>
      </c>
      <c r="AO39" s="9">
        <f t="shared" si="25"/>
        <v>43932</v>
      </c>
    </row>
    <row r="40" spans="1:41" x14ac:dyDescent="0.25">
      <c r="A40" s="9">
        <f t="shared" si="4"/>
        <v>43933</v>
      </c>
      <c r="B40">
        <f ca="1">OFFSET(SerbiaOfficialData!$F$5,(ROW(B38)*17)-17,0)</f>
        <v>3630</v>
      </c>
      <c r="C40" s="4">
        <f t="shared" ca="1" si="0"/>
        <v>3550</v>
      </c>
      <c r="D40" s="4">
        <f t="shared" si="5"/>
        <v>633</v>
      </c>
      <c r="E40" s="10">
        <f ca="1">OFFSET(SerbiaOfficialData!$F$4,(ROW(E38)*17)-17,0)</f>
        <v>250</v>
      </c>
      <c r="F40" s="2">
        <f t="shared" ca="1" si="6"/>
        <v>7.3964497041420121E-2</v>
      </c>
      <c r="G40" s="13">
        <f t="shared" ca="1" si="14"/>
        <v>9.0401645192428756E-2</v>
      </c>
      <c r="H40" s="2">
        <f t="shared" ca="1" si="13"/>
        <v>6.8870523415977963E-2</v>
      </c>
      <c r="I40" s="4">
        <f ca="1">(ROWS($B$3:B40)*LN(2))/(LN(B40)/$B$3)</f>
        <v>3.2133258088237757</v>
      </c>
      <c r="J40">
        <f ca="1">OFFSET(SerbiaOfficialData!$F$7,(ROW(J38)*17)-17,0)</f>
        <v>18312</v>
      </c>
      <c r="K40" s="11">
        <f ca="1">OFFSET(SerbiaOfficialData!$F$6,(ROW(K38)*17)-17,0)</f>
        <v>1913</v>
      </c>
      <c r="L40" s="12">
        <f t="shared" ca="1" si="2"/>
        <v>0.13068478829064298</v>
      </c>
      <c r="M40" s="13">
        <f t="shared" ca="1" si="15"/>
        <v>0.17155144950621218</v>
      </c>
      <c r="Q40">
        <f t="shared" si="7"/>
        <v>646</v>
      </c>
      <c r="R40">
        <f ca="1">OFFSET(SerbiaOfficialData!$F$17,(ROW(R38)*17)-17,0)</f>
        <v>0</v>
      </c>
      <c r="S40">
        <f t="shared" ca="1" si="19"/>
        <v>0</v>
      </c>
      <c r="T40" s="3">
        <f t="shared" ca="1" si="18"/>
        <v>0</v>
      </c>
      <c r="V40">
        <f ca="1">OFFSET(SerbiaOfficialData!$F$8,(ROW(W38)*17)-17,0)</f>
        <v>6</v>
      </c>
      <c r="W40">
        <f ca="1">OFFSET(SerbiaOfficialData!$F$11,(ROW(W38)*17)-17,0)</f>
        <v>80</v>
      </c>
      <c r="X40" s="3">
        <f t="shared" ca="1" si="16"/>
        <v>2.2038567493112948E-2</v>
      </c>
      <c r="Y40" s="3">
        <f t="shared" ca="1" si="17"/>
        <v>5.4200542005420058E-2</v>
      </c>
      <c r="Z40">
        <f ca="1">OFFSET(SerbiaOfficialData!$F$9,(ROW(Z38)*17)-17,0)</f>
        <v>3</v>
      </c>
      <c r="AA40">
        <f ca="1">OFFSET(SerbiaOfficialData!$F$10,(ROW(AA38)*17)-17,0)</f>
        <v>3</v>
      </c>
      <c r="AB40">
        <f ca="1">OFFSET(SerbiaOfficialData!$F$12,(ROW(AA38)*17)-17,0)</f>
        <v>57.5</v>
      </c>
      <c r="AC40">
        <f t="shared" si="9"/>
        <v>631</v>
      </c>
      <c r="AD40">
        <f ca="1">OFFSET(SerbiaOfficialData!$F$2,(ROW(AD38)*17)-17,0)</f>
        <v>146</v>
      </c>
      <c r="AE40" s="3">
        <f t="shared" ca="1" si="3"/>
        <v>4.1126760563380278E-2</v>
      </c>
      <c r="AF40" s="15">
        <f t="shared" ca="1" si="10"/>
        <v>226</v>
      </c>
      <c r="AG40">
        <f t="shared" si="11"/>
        <v>632</v>
      </c>
      <c r="AH40">
        <f ca="1">OFFSET(SerbiaOfficialData!$F$3,(ROW(AH38)*17)-17,0)</f>
        <v>2684</v>
      </c>
      <c r="AI40" s="10">
        <f t="shared" ca="1" si="24"/>
        <v>248</v>
      </c>
      <c r="AJ40" s="3">
        <f t="shared" ca="1" si="20"/>
        <v>0.76143250688705233</v>
      </c>
      <c r="AK40" s="4">
        <f t="shared" ca="1" si="21"/>
        <v>866</v>
      </c>
      <c r="AL40" s="3">
        <f t="shared" ca="1" si="22"/>
        <v>4.1126760563380278E-2</v>
      </c>
      <c r="AM40" s="3">
        <f t="shared" ca="1" si="23"/>
        <v>0.23856749311294767</v>
      </c>
      <c r="AN40" s="4">
        <f ca="1">IF(_xlfn.FORECAST.ETS(AO40,$B$9:B39,$AO$9:AO39)&gt;0,_xlfn.FORECAST.ETS(AO40,$B$9:B39,$AO$9:AO39),0)</f>
        <v>3649.3203644098676</v>
      </c>
      <c r="AO40" s="9">
        <f t="shared" si="25"/>
        <v>43933</v>
      </c>
    </row>
    <row r="41" spans="1:41" x14ac:dyDescent="0.25">
      <c r="A41" s="9">
        <f t="shared" si="4"/>
        <v>43934</v>
      </c>
      <c r="B41">
        <f ca="1">OFFSET(SerbiaOfficialData!$F$5,(ROW(B39)*17)-17,0)</f>
        <v>4054</v>
      </c>
      <c r="C41" s="4">
        <f t="shared" ca="1" si="0"/>
        <v>3969</v>
      </c>
      <c r="D41" s="4">
        <f t="shared" si="5"/>
        <v>650</v>
      </c>
      <c r="E41" s="10">
        <f ca="1">OFFSET(SerbiaOfficialData!$F$4,(ROW(E39)*17)-17,0)</f>
        <v>424</v>
      </c>
      <c r="F41" s="2">
        <f t="shared" ca="1" si="6"/>
        <v>0.11680440771349862</v>
      </c>
      <c r="G41" s="13">
        <f t="shared" ca="1" si="14"/>
        <v>9.2546749438245035E-2</v>
      </c>
      <c r="H41" s="2">
        <f t="shared" ca="1" si="13"/>
        <v>0.10458806117414898</v>
      </c>
      <c r="I41" s="4">
        <f ca="1">(ROWS($B$3:B41)*LN(2))/(LN(B41)/$B$3)</f>
        <v>3.2540321869455471</v>
      </c>
      <c r="J41">
        <f ca="1">OFFSET(SerbiaOfficialData!$F$7,(ROW(J39)*17)-17,0)</f>
        <v>20958</v>
      </c>
      <c r="K41" s="11">
        <f ca="1">OFFSET(SerbiaOfficialData!$F$6,(ROW(K39)*17)-17,0)</f>
        <v>2646</v>
      </c>
      <c r="L41" s="12">
        <f t="shared" ca="1" si="2"/>
        <v>0.16024187452758881</v>
      </c>
      <c r="M41" s="13">
        <f t="shared" ca="1" si="15"/>
        <v>0.16692999931304528</v>
      </c>
      <c r="Q41">
        <f t="shared" si="7"/>
        <v>663</v>
      </c>
      <c r="R41">
        <f ca="1">OFFSET(SerbiaOfficialData!$F$17,(ROW(R39)*17)-17,0)</f>
        <v>0</v>
      </c>
      <c r="S41">
        <f t="shared" ca="1" si="19"/>
        <v>0</v>
      </c>
      <c r="T41" s="3">
        <f t="shared" ca="1" si="18"/>
        <v>0</v>
      </c>
      <c r="V41">
        <f ca="1">OFFSET(SerbiaOfficialData!$F$8,(ROW(W39)*17)-17,0)</f>
        <v>5</v>
      </c>
      <c r="W41">
        <f ca="1">OFFSET(SerbiaOfficialData!$F$11,(ROW(W39)*17)-17,0)</f>
        <v>85</v>
      </c>
      <c r="X41" s="3">
        <f t="shared" ca="1" si="16"/>
        <v>2.0966946225949679E-2</v>
      </c>
      <c r="Y41" s="3">
        <f t="shared" ca="1" si="17"/>
        <v>5.2339901477832511E-2</v>
      </c>
      <c r="Z41">
        <f ca="1">OFFSET(SerbiaOfficialData!$F$9,(ROW(Z39)*17)-17,0)</f>
        <v>3</v>
      </c>
      <c r="AA41">
        <f ca="1">OFFSET(SerbiaOfficialData!$F$10,(ROW(AA39)*17)-17,0)</f>
        <v>2</v>
      </c>
      <c r="AB41">
        <f ca="1">OFFSET(SerbiaOfficialData!$F$12,(ROW(AA39)*17)-17,0)</f>
        <v>76</v>
      </c>
      <c r="AC41">
        <f t="shared" si="9"/>
        <v>648</v>
      </c>
      <c r="AD41">
        <f ca="1">OFFSET(SerbiaOfficialData!$F$2,(ROW(AD39)*17)-17,0)</f>
        <v>138</v>
      </c>
      <c r="AE41" s="3">
        <f t="shared" ca="1" si="3"/>
        <v>3.4769463340891912E-2</v>
      </c>
      <c r="AF41" s="15">
        <f t="shared" ca="1" si="10"/>
        <v>223</v>
      </c>
      <c r="AG41">
        <f t="shared" si="11"/>
        <v>649</v>
      </c>
      <c r="AH41">
        <f ca="1">OFFSET(SerbiaOfficialData!$F$3,(ROW(AH39)*17)-17,0)</f>
        <v>2890</v>
      </c>
      <c r="AI41" s="10">
        <f ca="1">AH41-AH38</f>
        <v>783</v>
      </c>
      <c r="AJ41" s="3">
        <f t="shared" ref="AJ41:AJ62" ca="1" si="26">(AH41+W41)/B41</f>
        <v>0.73384311790823875</v>
      </c>
      <c r="AK41" s="4">
        <f t="shared" ca="1" si="21"/>
        <v>1079</v>
      </c>
      <c r="AL41" s="3">
        <f t="shared" ca="1" si="22"/>
        <v>3.4769463340891912E-2</v>
      </c>
      <c r="AM41" s="3">
        <f t="shared" ca="1" si="23"/>
        <v>0.26615688209176125</v>
      </c>
      <c r="AN41" s="4">
        <f ca="1">IF(_xlfn.FORECAST.ETS(AO41,$B$9:B40,$AO$9:AO40)&gt;0,_xlfn.FORECAST.ETS(AO41,$B$9:B40,$AO$9:AO40),0)</f>
        <v>3942.8649894714463</v>
      </c>
      <c r="AO41" s="9">
        <f t="shared" si="25"/>
        <v>43934</v>
      </c>
    </row>
    <row r="42" spans="1:41" x14ac:dyDescent="0.25">
      <c r="A42" s="9">
        <f t="shared" si="4"/>
        <v>43935</v>
      </c>
      <c r="B42">
        <f ca="1">OFFSET(SerbiaOfficialData!$F$5,(ROW(B40)*17)-17,0)</f>
        <v>4465</v>
      </c>
      <c r="C42" s="4">
        <f t="shared" ca="1" si="0"/>
        <v>4371</v>
      </c>
      <c r="D42" s="4">
        <f t="shared" si="5"/>
        <v>667</v>
      </c>
      <c r="E42" s="10">
        <f ca="1">OFFSET(SerbiaOfficialData!$F$4,(ROW(E40)*17)-17,0)</f>
        <v>411</v>
      </c>
      <c r="F42" s="2">
        <f t="shared" ca="1" si="6"/>
        <v>0.10138135175135668</v>
      </c>
      <c r="G42" s="13">
        <f t="shared" ca="1" si="14"/>
        <v>8.8741583952245434E-2</v>
      </c>
      <c r="H42" s="2">
        <f t="shared" ca="1" si="13"/>
        <v>9.204927211646137E-2</v>
      </c>
      <c r="I42" s="4">
        <f ca="1">(ROWS($B$3:B42)*LN(2))/(LN(B42)/$B$3)</f>
        <v>3.2991202303690272</v>
      </c>
      <c r="J42">
        <f ca="1">OFFSET(SerbiaOfficialData!$F$7,(ROW(J40)*17)-17,0)</f>
        <v>23398</v>
      </c>
      <c r="K42" s="11">
        <f ca="1">OFFSET(SerbiaOfficialData!$F$6,(ROW(K40)*17)-17,0)</f>
        <v>2440</v>
      </c>
      <c r="L42" s="12">
        <f t="shared" ca="1" si="2"/>
        <v>0.16844262295081966</v>
      </c>
      <c r="M42" s="13">
        <f t="shared" ca="1" si="15"/>
        <v>0.15943384461902979</v>
      </c>
      <c r="Q42">
        <f t="shared" si="7"/>
        <v>680</v>
      </c>
      <c r="R42">
        <f ca="1">OFFSET(SerbiaOfficialData!$F$17,(ROW(R40)*17)-17,0)</f>
        <v>0</v>
      </c>
      <c r="S42">
        <f t="shared" ca="1" si="19"/>
        <v>0</v>
      </c>
      <c r="T42" s="3">
        <f t="shared" ca="1" si="18"/>
        <v>0</v>
      </c>
      <c r="V42">
        <f ca="1">OFFSET(SerbiaOfficialData!$F$8,(ROW(W40)*17)-17,0)</f>
        <v>9</v>
      </c>
      <c r="W42">
        <f ca="1">OFFSET(SerbiaOfficialData!$F$11,(ROW(W40)*17)-17,0)</f>
        <v>94</v>
      </c>
      <c r="X42" s="3">
        <f t="shared" ca="1" si="16"/>
        <v>2.1052631578947368E-2</v>
      </c>
      <c r="Y42" s="3">
        <f t="shared" ca="1" si="17"/>
        <v>4.9266247379454925E-2</v>
      </c>
      <c r="Z42">
        <f ca="1">OFFSET(SerbiaOfficialData!$F$9,(ROW(Z40)*17)-17,0)</f>
        <v>7</v>
      </c>
      <c r="AA42">
        <f ca="1">OFFSET(SerbiaOfficialData!$F$10,(ROW(AA40)*17)-17,0)</f>
        <v>2</v>
      </c>
      <c r="AB42">
        <f ca="1">OFFSET(SerbiaOfficialData!$F$12,(ROW(AA40)*17)-17,0)</f>
        <v>68.599999999999994</v>
      </c>
      <c r="AC42">
        <f t="shared" si="9"/>
        <v>665</v>
      </c>
      <c r="AD42">
        <f ca="1">OFFSET(SerbiaOfficialData!$F$2,(ROW(AD40)*17)-17,0)</f>
        <v>131</v>
      </c>
      <c r="AE42" s="3">
        <f t="shared" ca="1" si="3"/>
        <v>2.9970258522077329E-2</v>
      </c>
      <c r="AF42" s="15">
        <f t="shared" ca="1" si="10"/>
        <v>225</v>
      </c>
      <c r="AG42">
        <f t="shared" si="11"/>
        <v>666</v>
      </c>
      <c r="AH42">
        <f ca="1">OFFSET(SerbiaOfficialData!$F$3,(ROW(AH40)*17)-17,0)</f>
        <v>3006</v>
      </c>
      <c r="AI42" s="10">
        <f t="shared" ref="AI42:AI62" ca="1" si="27">AH42-AH41</f>
        <v>116</v>
      </c>
      <c r="AJ42" s="3">
        <f t="shared" ca="1" si="26"/>
        <v>0.6942889137737962</v>
      </c>
      <c r="AK42" s="4">
        <f t="shared" ca="1" si="21"/>
        <v>1365</v>
      </c>
      <c r="AL42" s="3">
        <f t="shared" ca="1" si="22"/>
        <v>2.9970258522077329E-2</v>
      </c>
      <c r="AM42" s="3">
        <f t="shared" ca="1" si="23"/>
        <v>0.3057110862262038</v>
      </c>
      <c r="AN42" s="4">
        <f ca="1">IF(_xlfn.FORECAST.ETS(AO42,$B$9:B41,$AO$9:AO41)&gt;0,_xlfn.FORECAST.ETS(AO42,$B$9:B41,$AO$9:AO41),0)</f>
        <v>4398.6883153358722</v>
      </c>
      <c r="AO42" s="9">
        <f t="shared" si="25"/>
        <v>43935</v>
      </c>
    </row>
    <row r="43" spans="1:41" x14ac:dyDescent="0.25">
      <c r="A43" s="9">
        <f t="shared" si="4"/>
        <v>43936</v>
      </c>
      <c r="B43">
        <f ca="1">OFFSET(SerbiaOfficialData!$F$5,(ROW(B41)*17)-17,0)</f>
        <v>4873</v>
      </c>
      <c r="C43" s="4">
        <f t="shared" ca="1" si="0"/>
        <v>4774</v>
      </c>
      <c r="D43" s="4">
        <f t="shared" si="5"/>
        <v>684</v>
      </c>
      <c r="E43" s="10">
        <f ca="1">OFFSET(SerbiaOfficialData!$F$4,(ROW(E41)*17)-17,0)</f>
        <v>408</v>
      </c>
      <c r="F43" s="2">
        <f t="shared" ca="1" si="6"/>
        <v>9.1377379619260915E-2</v>
      </c>
      <c r="G43" s="13">
        <f t="shared" ca="1" si="14"/>
        <v>8.4892177724140122E-2</v>
      </c>
      <c r="H43" s="2">
        <f t="shared" ca="1" si="13"/>
        <v>8.3726657090088238E-2</v>
      </c>
      <c r="I43" s="4">
        <f ca="1">(ROWS($B$3:B43)*LN(2))/(LN(B43)/$B$3)</f>
        <v>3.3467763524397878</v>
      </c>
      <c r="J43">
        <f ca="1">OFFSET(SerbiaOfficialData!$F$7,(ROW(J41)*17)-17,0)</f>
        <v>26278</v>
      </c>
      <c r="K43" s="11">
        <f ca="1">OFFSET(SerbiaOfficialData!$F$6,(ROW(K41)*17)-17,0)</f>
        <v>2880</v>
      </c>
      <c r="L43" s="12">
        <f t="shared" ca="1" si="2"/>
        <v>0.14166666666666666</v>
      </c>
      <c r="M43" s="13">
        <f t="shared" ca="1" si="15"/>
        <v>0.15079544172402121</v>
      </c>
      <c r="Q43">
        <f t="shared" si="7"/>
        <v>697</v>
      </c>
      <c r="R43">
        <f ca="1">OFFSET(SerbiaOfficialData!$F$17,(ROW(R41)*17)-17,0)</f>
        <v>0</v>
      </c>
      <c r="S43">
        <f t="shared" ca="1" si="19"/>
        <v>0</v>
      </c>
      <c r="T43" s="3">
        <f t="shared" ca="1" si="18"/>
        <v>0</v>
      </c>
      <c r="V43">
        <f ca="1">OFFSET(SerbiaOfficialData!$F$8,(ROW(W41)*17)-17,0)</f>
        <v>5</v>
      </c>
      <c r="W43">
        <f ca="1">OFFSET(SerbiaOfficialData!$F$11,(ROW(W41)*17)-17,0)</f>
        <v>99</v>
      </c>
      <c r="X43" s="3">
        <f t="shared" ca="1" si="16"/>
        <v>2.0316027088036117E-2</v>
      </c>
      <c r="Y43" s="3">
        <f t="shared" ca="1" si="17"/>
        <v>4.4999999999999998E-2</v>
      </c>
      <c r="Z43">
        <f ca="1">OFFSET(SerbiaOfficialData!$F$9,(ROW(Z41)*17)-17,0)</f>
        <v>2</v>
      </c>
      <c r="AA43">
        <f ca="1">OFFSET(SerbiaOfficialData!$F$10,(ROW(AA41)*17)-17,0)</f>
        <v>3</v>
      </c>
      <c r="AB43">
        <f ca="1">OFFSET(SerbiaOfficialData!$F$12,(ROW(AA41)*17)-17,0)</f>
        <v>69</v>
      </c>
      <c r="AC43">
        <f t="shared" si="9"/>
        <v>682</v>
      </c>
      <c r="AD43">
        <f ca="1">OFFSET(SerbiaOfficialData!$F$2,(ROW(AD41)*17)-17,0)</f>
        <v>128</v>
      </c>
      <c r="AE43" s="3">
        <f t="shared" ca="1" si="3"/>
        <v>2.6811897779639715E-2</v>
      </c>
      <c r="AF43" s="15">
        <f t="shared" ca="1" si="10"/>
        <v>227</v>
      </c>
      <c r="AG43">
        <f t="shared" si="11"/>
        <v>683</v>
      </c>
      <c r="AH43">
        <f ca="1">OFFSET(SerbiaOfficialData!$F$3,(ROW(AH41)*17)-17,0)</f>
        <v>3245</v>
      </c>
      <c r="AI43" s="10">
        <f t="shared" ca="1" si="27"/>
        <v>239</v>
      </c>
      <c r="AJ43" s="3">
        <f t="shared" ca="1" si="26"/>
        <v>0.68623024830699775</v>
      </c>
      <c r="AK43" s="4">
        <f t="shared" ca="1" si="21"/>
        <v>1529</v>
      </c>
      <c r="AL43" s="3">
        <f t="shared" ca="1" si="22"/>
        <v>2.6811897779639715E-2</v>
      </c>
      <c r="AM43" s="3">
        <f t="shared" ca="1" si="23"/>
        <v>0.31376975169300225</v>
      </c>
      <c r="AN43" s="4">
        <f ca="1">IF(_xlfn.FORECAST.ETS(AO43,$B$9:B42,$AO$9:AO42)&gt;0,_xlfn.FORECAST.ETS(AO43,$B$9:B42,$AO$9:AO42),0)</f>
        <v>4818.7783784765998</v>
      </c>
      <c r="AO43" s="9">
        <f t="shared" si="25"/>
        <v>43936</v>
      </c>
    </row>
    <row r="44" spans="1:41" x14ac:dyDescent="0.25">
      <c r="A44" s="9">
        <f t="shared" si="4"/>
        <v>43937</v>
      </c>
      <c r="B44">
        <f ca="1">OFFSET(SerbiaOfficialData!$F$5,(ROW(B42)*17)-17,0)</f>
        <v>5318</v>
      </c>
      <c r="C44" s="4">
        <f t="shared" ca="1" si="0"/>
        <v>4772</v>
      </c>
      <c r="D44" s="4">
        <f t="shared" si="5"/>
        <v>701</v>
      </c>
      <c r="E44" s="10">
        <f ca="1">OFFSET(SerbiaOfficialData!$F$4,(ROW(E42)*17)-17,0)</f>
        <v>445</v>
      </c>
      <c r="F44" s="2">
        <f t="shared" ca="1" si="6"/>
        <v>9.1319515698748202E-2</v>
      </c>
      <c r="G44" s="13">
        <f t="shared" ca="1" si="14"/>
        <v>8.3561324873391934E-2</v>
      </c>
      <c r="H44" s="2">
        <f t="shared" ca="1" si="13"/>
        <v>8.3678074464084248E-2</v>
      </c>
      <c r="I44" s="4">
        <f ca="1">(ROWS($B$3:B44)*LN(2))/(LN(B44)/$B$3)</f>
        <v>3.3934819767393871</v>
      </c>
      <c r="J44">
        <f ca="1">OFFSET(SerbiaOfficialData!$F$7,(ROW(J42)*17)-17,0)</f>
        <v>29472</v>
      </c>
      <c r="K44" s="11">
        <f ca="1">OFFSET(SerbiaOfficialData!$F$6,(ROW(K42)*17)-17,0)</f>
        <v>3194</v>
      </c>
      <c r="L44" s="12">
        <f t="shared" ca="1" si="2"/>
        <v>0.13932373199749531</v>
      </c>
      <c r="M44" s="13">
        <f t="shared" ca="1" si="15"/>
        <v>0.14466391212334978</v>
      </c>
      <c r="Q44">
        <f>(ROW(R42)*17)-17+16</f>
        <v>713</v>
      </c>
      <c r="R44" s="17">
        <f ca="1">OFFSET(SerbiaOfficialData!$F$17,(ROW(R42)*17)-18,0)</f>
        <v>443</v>
      </c>
      <c r="S44">
        <f t="shared" ca="1" si="19"/>
        <v>443</v>
      </c>
      <c r="T44" s="3">
        <f t="shared" ca="1" si="18"/>
        <v>0.18103800572129139</v>
      </c>
      <c r="V44">
        <f ca="1">OFFSET(SerbiaOfficialData!$F$8,(ROW(W42)*17)-17,0)</f>
        <v>4</v>
      </c>
      <c r="W44">
        <f ca="1">OFFSET(SerbiaOfficialData!$F$11,(ROW(W42)*17)-17,0)</f>
        <v>103</v>
      </c>
      <c r="X44" s="3">
        <f t="shared" ca="1" si="16"/>
        <v>1.9368183527641969E-2</v>
      </c>
      <c r="Y44" s="3">
        <f t="shared" ca="1" si="17"/>
        <v>4.2092357989374746E-2</v>
      </c>
      <c r="Z44">
        <f ca="1">OFFSET(SerbiaOfficialData!$F$9,(ROW(Z42)*17)-17,0)</f>
        <v>3</v>
      </c>
      <c r="AA44">
        <f ca="1">OFFSET(SerbiaOfficialData!$F$10,(ROW(AA42)*17)-17,0)</f>
        <v>1</v>
      </c>
      <c r="AB44">
        <f ca="1">OFFSET(SerbiaOfficialData!$F$12,(ROW(AA42)*17)-17,0)</f>
        <v>0</v>
      </c>
      <c r="AC44">
        <f t="shared" si="9"/>
        <v>699</v>
      </c>
      <c r="AD44">
        <f ca="1">OFFSET(SerbiaOfficialData!$F$2,(ROW(AD42)*17)-17,0)</f>
        <v>120</v>
      </c>
      <c r="AE44" s="3">
        <f t="shared" ca="1" si="3"/>
        <v>2.5146689019279127E-2</v>
      </c>
      <c r="AF44" s="15">
        <f t="shared" ca="1" si="10"/>
        <v>223</v>
      </c>
      <c r="AG44">
        <f t="shared" si="11"/>
        <v>700</v>
      </c>
      <c r="AH44">
        <f ca="1">OFFSET(SerbiaOfficialData!$F$3,(ROW(AH42)*17)-17,0)</f>
        <v>3511</v>
      </c>
      <c r="AI44" s="10">
        <f t="shared" ca="1" si="27"/>
        <v>266</v>
      </c>
      <c r="AJ44" s="3">
        <f t="shared" ca="1" si="26"/>
        <v>0.67957878901842794</v>
      </c>
      <c r="AK44" s="4">
        <f t="shared" ca="1" si="21"/>
        <v>1261</v>
      </c>
      <c r="AL44" s="3">
        <f t="shared" ca="1" si="22"/>
        <v>2.5146689019279127E-2</v>
      </c>
      <c r="AM44" s="3">
        <f t="shared" ca="1" si="23"/>
        <v>0.23711921775103423</v>
      </c>
      <c r="AN44" s="4">
        <f ca="1">IF(_xlfn.FORECAST.ETS(AO44,$B$9:B43,$AO$9:AO43)&gt;0,_xlfn.FORECAST.ETS(AO44,$B$9:B43,$AO$9:AO43),0)</f>
        <v>5281.3036305427731</v>
      </c>
      <c r="AO44" s="9">
        <f t="shared" si="25"/>
        <v>43937</v>
      </c>
    </row>
    <row r="45" spans="1:41" x14ac:dyDescent="0.25">
      <c r="A45" s="9">
        <f t="shared" si="4"/>
        <v>43938</v>
      </c>
      <c r="B45">
        <f ca="1">OFFSET(SerbiaOfficialData!$F$5,(ROW(B43)*17)-17,0)</f>
        <v>5690</v>
      </c>
      <c r="C45" s="4">
        <f t="shared" ca="1" si="0"/>
        <v>5046</v>
      </c>
      <c r="D45" s="4">
        <f t="shared" si="5"/>
        <v>718</v>
      </c>
      <c r="E45" s="10">
        <f ca="1">OFFSET(SerbiaOfficialData!$F$4,(ROW(E43)*17)-17,0)</f>
        <v>372</v>
      </c>
      <c r="F45" s="2">
        <f t="shared" ca="1" si="6"/>
        <v>6.9951109439638962E-2</v>
      </c>
      <c r="G45" s="13">
        <f t="shared" ca="1" si="14"/>
        <v>8.089454817826762E-2</v>
      </c>
      <c r="H45" s="2">
        <f t="shared" ca="1" si="13"/>
        <v>6.5377855887521971E-2</v>
      </c>
      <c r="I45" s="4">
        <f ca="1">(ROWS($B$3:B45)*LN(2))/(LN(B45)/$B$3)</f>
        <v>3.447111269985486</v>
      </c>
      <c r="J45">
        <f ca="1">OFFSET(SerbiaOfficialData!$F$7,(ROW(J43)*17)-17,0)</f>
        <v>32566</v>
      </c>
      <c r="K45" s="11">
        <f ca="1">OFFSET(SerbiaOfficialData!$F$6,(ROW(K43)*17)-17,0)</f>
        <v>3094</v>
      </c>
      <c r="L45" s="12">
        <f t="shared" ca="1" si="2"/>
        <v>0.12023270846800259</v>
      </c>
      <c r="M45" s="13">
        <f t="shared" ca="1" si="15"/>
        <v>0.13868378812199036</v>
      </c>
      <c r="R45" s="17">
        <f ca="1">OFFSET(SerbiaOfficialData!$F$17,(ROW(R43)*17)-18,0)</f>
        <v>534</v>
      </c>
      <c r="S45">
        <f t="shared" ca="1" si="19"/>
        <v>91</v>
      </c>
      <c r="T45" s="3">
        <f t="shared" ca="1" si="18"/>
        <v>0.20030007501875469</v>
      </c>
      <c r="V45">
        <f ca="1">OFFSET(SerbiaOfficialData!$F$8,(ROW(W43)*17)-17,0)</f>
        <v>7</v>
      </c>
      <c r="W45">
        <f ca="1">OFFSET(SerbiaOfficialData!$F$11,(ROW(W43)*17)-17,0)</f>
        <v>110</v>
      </c>
      <c r="X45" s="3">
        <f t="shared" ca="1" si="16"/>
        <v>1.9332161687170474E-2</v>
      </c>
      <c r="Y45" s="3">
        <f t="shared" ca="1" si="17"/>
        <v>4.1260315078769691E-2</v>
      </c>
      <c r="Z45">
        <f ca="1">OFFSET(SerbiaOfficialData!$F$9,(ROW(Z43)*17)-17,0)</f>
        <v>5</v>
      </c>
      <c r="AA45">
        <f ca="1">OFFSET(SerbiaOfficialData!$F$10,(ROW(AA43)*17)-17,0)</f>
        <v>2</v>
      </c>
      <c r="AB45">
        <f ca="1">OFFSET(SerbiaOfficialData!$F$12,(ROW(AA43)*17)-17,0)</f>
        <v>0</v>
      </c>
      <c r="AC45">
        <f t="shared" si="9"/>
        <v>716</v>
      </c>
      <c r="AD45">
        <f ca="1">OFFSET(SerbiaOfficialData!$F$2,(ROW(AD43)*17)-17,0)</f>
        <v>122</v>
      </c>
      <c r="AE45" s="3">
        <f t="shared" ca="1" si="3"/>
        <v>2.4177566389219182E-2</v>
      </c>
      <c r="AF45" s="15">
        <f t="shared" ca="1" si="10"/>
        <v>232</v>
      </c>
      <c r="AG45">
        <f t="shared" si="11"/>
        <v>717</v>
      </c>
      <c r="AH45">
        <f ca="1">OFFSET(SerbiaOfficialData!$F$3,(ROW(AH43)*17)-17,0)</f>
        <v>3765</v>
      </c>
      <c r="AI45" s="10">
        <f t="shared" ca="1" si="27"/>
        <v>254</v>
      </c>
      <c r="AJ45" s="3">
        <f t="shared" ca="1" si="26"/>
        <v>0.6810193321616872</v>
      </c>
      <c r="AK45" s="4">
        <f t="shared" ca="1" si="21"/>
        <v>1281</v>
      </c>
      <c r="AL45" s="3">
        <f t="shared" ca="1" si="22"/>
        <v>2.4177566389219182E-2</v>
      </c>
      <c r="AM45" s="3">
        <f t="shared" ca="1" si="23"/>
        <v>0.22513181019332162</v>
      </c>
      <c r="AN45" s="4">
        <f ca="1">IF(_xlfn.FORECAST.ETS(AO45,$B$9:B44,$AO$9:AO44)&gt;0,_xlfn.FORECAST.ETS(AO45,$B$9:B44,$AO$9:AO44),0)</f>
        <v>5751.3613367201597</v>
      </c>
      <c r="AO45" s="9">
        <f t="shared" si="25"/>
        <v>43938</v>
      </c>
    </row>
    <row r="46" spans="1:41" x14ac:dyDescent="0.25">
      <c r="A46" s="9">
        <f t="shared" si="4"/>
        <v>43939</v>
      </c>
      <c r="B46">
        <f ca="1">OFFSET(SerbiaOfficialData!$F$5,(ROW(B44)*17)-17,0)</f>
        <v>5994</v>
      </c>
      <c r="C46" s="4">
        <f t="shared" ca="1" si="0"/>
        <v>5240</v>
      </c>
      <c r="D46" s="4">
        <f t="shared" si="5"/>
        <v>735</v>
      </c>
      <c r="E46" s="10">
        <f ca="1">OFFSET(SerbiaOfficialData!$F$4,(ROW(E44)*17)-17,0)</f>
        <v>304</v>
      </c>
      <c r="F46" s="2">
        <f t="shared" ca="1" si="6"/>
        <v>5.342706502636204E-2</v>
      </c>
      <c r="G46" s="13">
        <f t="shared" ca="1" si="14"/>
        <v>7.7192722604853242E-2</v>
      </c>
      <c r="H46" s="2">
        <f t="shared" ca="1" si="13"/>
        <v>5.0717384050717386E-2</v>
      </c>
      <c r="I46" s="4">
        <f ca="1">(ROWS($B$3:B46)*LN(2))/(LN(B46)/$B$3)</f>
        <v>3.5061707178421377</v>
      </c>
      <c r="J46">
        <f ca="1">OFFSET(SerbiaOfficialData!$F$7,(ROW(J44)*17)-17,0)</f>
        <v>36028</v>
      </c>
      <c r="K46" s="11">
        <f ca="1">OFFSET(SerbiaOfficialData!$F$6,(ROW(K44)*17)-17,0)</f>
        <v>3462</v>
      </c>
      <c r="L46" s="12">
        <f t="shared" ca="1" si="2"/>
        <v>8.7810514153668404E-2</v>
      </c>
      <c r="M46" s="13">
        <f t="shared" ca="1" si="15"/>
        <v>0.13204678856467211</v>
      </c>
      <c r="R46" s="17">
        <f ca="1">OFFSET(SerbiaOfficialData!$F$17,(ROW(R44)*17)-18,0)</f>
        <v>637</v>
      </c>
      <c r="S46">
        <f t="shared" ca="1" si="19"/>
        <v>103</v>
      </c>
      <c r="T46" s="3">
        <f t="shared" ca="1" si="18"/>
        <v>0.22218346703871641</v>
      </c>
      <c r="V46">
        <f ca="1">OFFSET(SerbiaOfficialData!$F$8,(ROW(W44)*17)-17,0)</f>
        <v>7</v>
      </c>
      <c r="W46">
        <f ca="1">OFFSET(SerbiaOfficialData!$F$11,(ROW(W44)*17)-17,0)</f>
        <v>117</v>
      </c>
      <c r="X46" s="3">
        <f t="shared" ca="1" si="16"/>
        <v>1.951951951951952E-2</v>
      </c>
      <c r="Y46" s="3">
        <f t="shared" ca="1" si="17"/>
        <v>4.0809208231600974E-2</v>
      </c>
      <c r="Z46">
        <f ca="1">OFFSET(SerbiaOfficialData!$F$9,(ROW(Z44)*17)-17,0)</f>
        <v>4</v>
      </c>
      <c r="AA46">
        <f ca="1">OFFSET(SerbiaOfficialData!$F$10,(ROW(AA44)*17)-17,0)</f>
        <v>3</v>
      </c>
      <c r="AB46">
        <f ca="1">OFFSET(SerbiaOfficialData!$F$12,(ROW(AA44)*17)-17,0)</f>
        <v>0</v>
      </c>
      <c r="AC46">
        <f t="shared" si="9"/>
        <v>733</v>
      </c>
      <c r="AD46">
        <f ca="1">OFFSET(SerbiaOfficialData!$F$2,(ROW(AD44)*17)-17,0)</f>
        <v>126</v>
      </c>
      <c r="AE46" s="3">
        <f t="shared" ca="1" si="3"/>
        <v>2.4045801526717557E-2</v>
      </c>
      <c r="AF46" s="15">
        <f t="shared" ca="1" si="10"/>
        <v>243</v>
      </c>
      <c r="AG46">
        <f t="shared" si="11"/>
        <v>734</v>
      </c>
      <c r="AH46">
        <f ca="1">OFFSET(SerbiaOfficialData!$F$3,(ROW(AH44)*17)-17,0)</f>
        <v>3853</v>
      </c>
      <c r="AI46" s="10">
        <f t="shared" ca="1" si="27"/>
        <v>88</v>
      </c>
      <c r="AJ46" s="3">
        <f t="shared" ca="1" si="26"/>
        <v>0.66232899566232895</v>
      </c>
      <c r="AK46" s="4">
        <f t="shared" ca="1" si="21"/>
        <v>1387</v>
      </c>
      <c r="AL46" s="3">
        <f t="shared" ca="1" si="22"/>
        <v>2.4045801526717557E-2</v>
      </c>
      <c r="AM46" s="3">
        <f t="shared" ca="1" si="23"/>
        <v>0.23139806473139807</v>
      </c>
      <c r="AN46" s="4">
        <f ca="1">IF(_xlfn.FORECAST.ETS(AO46,$B$9:B45,$AO$9:AO45)&gt;0,_xlfn.FORECAST.ETS(AO46,$B$9:B45,$AO$9:AO45),0)</f>
        <v>6154.3347588580509</v>
      </c>
      <c r="AO46" s="9">
        <f t="shared" si="25"/>
        <v>43939</v>
      </c>
    </row>
    <row r="47" spans="1:41" x14ac:dyDescent="0.25">
      <c r="A47" s="9">
        <f t="shared" si="4"/>
        <v>43940</v>
      </c>
      <c r="B47">
        <f ca="1">OFFSET(SerbiaOfficialData!$F$5,(ROW(B45)*17)-17,0)</f>
        <v>6318</v>
      </c>
      <c r="C47" s="4">
        <f t="shared" ca="1" si="0"/>
        <v>5443</v>
      </c>
      <c r="D47" s="4">
        <f t="shared" si="5"/>
        <v>752</v>
      </c>
      <c r="E47" s="10">
        <f ca="1">OFFSET(SerbiaOfficialData!$F$4,(ROW(E45)*17)-17,0)</f>
        <v>324</v>
      </c>
      <c r="F47" s="2">
        <f t="shared" ca="1" si="6"/>
        <v>5.4054054054054057E-2</v>
      </c>
      <c r="G47" s="13">
        <f t="shared" ca="1" si="14"/>
        <v>7.3487031700288183E-2</v>
      </c>
      <c r="H47" s="2">
        <f t="shared" ca="1" si="13"/>
        <v>5.128205128205128E-2</v>
      </c>
      <c r="I47" s="4">
        <f ca="1">(ROWS($B$3:B47)*LN(2))/(LN(B47)/$B$3)</f>
        <v>3.5642852284953119</v>
      </c>
      <c r="J47">
        <f ca="1">OFFSET(SerbiaOfficialData!$F$7,(ROW(J45)*17)-17,0)</f>
        <v>38701</v>
      </c>
      <c r="K47" s="11">
        <f ca="1">OFFSET(SerbiaOfficialData!$F$6,(ROW(K45)*17)-17,0)</f>
        <v>2673</v>
      </c>
      <c r="L47" s="12">
        <f t="shared" ca="1" si="2"/>
        <v>0.12121212121212122</v>
      </c>
      <c r="M47" s="13">
        <f t="shared" ca="1" si="15"/>
        <v>0.13135194799885533</v>
      </c>
      <c r="R47" s="17">
        <f ca="1">OFFSET(SerbiaOfficialData!$F$17,(ROW(R45)*17)-18,0)</f>
        <v>753</v>
      </c>
      <c r="S47">
        <f t="shared" ca="1" si="19"/>
        <v>116</v>
      </c>
      <c r="T47" s="3">
        <f t="shared" ca="1" si="18"/>
        <v>0.24251207729468599</v>
      </c>
      <c r="V47">
        <f ca="1">OFFSET(SerbiaOfficialData!$F$8,(ROW(W45)*17)-17,0)</f>
        <v>5</v>
      </c>
      <c r="W47">
        <f ca="1">OFFSET(SerbiaOfficialData!$F$11,(ROW(W45)*17)-17,0)</f>
        <v>122</v>
      </c>
      <c r="X47" s="3">
        <f t="shared" ca="1" si="16"/>
        <v>1.9309908198797087E-2</v>
      </c>
      <c r="Y47" s="3">
        <f t="shared" ca="1" si="17"/>
        <v>3.9291465378421903E-2</v>
      </c>
      <c r="Z47">
        <f ca="1">OFFSET(SerbiaOfficialData!$F$9,(ROW(Z45)*17)-17,0)</f>
        <v>1</v>
      </c>
      <c r="AA47">
        <f ca="1">OFFSET(SerbiaOfficialData!$F$10,(ROW(AA45)*17)-17,0)</f>
        <v>4</v>
      </c>
      <c r="AB47">
        <f ca="1">OFFSET(SerbiaOfficialData!$F$12,(ROW(AA45)*17)-17,0)</f>
        <v>0</v>
      </c>
      <c r="AC47">
        <f t="shared" si="9"/>
        <v>750</v>
      </c>
      <c r="AD47">
        <f ca="1">OFFSET(SerbiaOfficialData!$F$2,(ROW(AD45)*17)-17,0)</f>
        <v>120</v>
      </c>
      <c r="AE47" s="3">
        <f t="shared" ca="1" si="3"/>
        <v>2.204666544185192E-2</v>
      </c>
      <c r="AF47" s="15">
        <f t="shared" ca="1" si="10"/>
        <v>242</v>
      </c>
      <c r="AG47">
        <f t="shared" si="11"/>
        <v>751</v>
      </c>
      <c r="AH47">
        <f ca="1">OFFSET(SerbiaOfficialData!$F$3,(ROW(AH45)*17)-17,0)</f>
        <v>3900</v>
      </c>
      <c r="AI47" s="10">
        <f t="shared" ca="1" si="27"/>
        <v>47</v>
      </c>
      <c r="AJ47" s="3">
        <f t="shared" ca="1" si="26"/>
        <v>0.63659385881608099</v>
      </c>
      <c r="AK47" s="4">
        <f t="shared" ca="1" si="21"/>
        <v>1543</v>
      </c>
      <c r="AL47" s="3">
        <f t="shared" ca="1" si="22"/>
        <v>2.204666544185192E-2</v>
      </c>
      <c r="AM47" s="3">
        <f t="shared" ca="1" si="23"/>
        <v>0.24422285533396645</v>
      </c>
      <c r="AN47" s="4">
        <f ca="1">IF(_xlfn.FORECAST.ETS(AO47,$B$9:B46,$AO$9:AO46)&gt;0,_xlfn.FORECAST.ETS(AO47,$B$9:B46,$AO$9:AO46),0)</f>
        <v>6549.4748653872184</v>
      </c>
      <c r="AO47" s="9">
        <f t="shared" si="25"/>
        <v>43940</v>
      </c>
    </row>
    <row r="48" spans="1:41" x14ac:dyDescent="0.25">
      <c r="A48" s="9">
        <f t="shared" si="4"/>
        <v>43941</v>
      </c>
      <c r="B48">
        <f ca="1">OFFSET(SerbiaOfficialData!$F$5,(ROW(B46)*17)-17,0)</f>
        <v>6630</v>
      </c>
      <c r="C48" s="4">
        <f t="shared" ca="1" si="0"/>
        <v>5635</v>
      </c>
      <c r="D48" s="4">
        <f t="shared" si="5"/>
        <v>769</v>
      </c>
      <c r="E48" s="10">
        <f ca="1">OFFSET(SerbiaOfficialData!$F$4,(ROW(E46)*17)-17,0)</f>
        <v>312</v>
      </c>
      <c r="F48" s="2">
        <f t="shared" ca="1" si="6"/>
        <v>4.9382716049382713E-2</v>
      </c>
      <c r="G48" s="13">
        <f t="shared" ca="1" si="14"/>
        <v>6.9190155837520223E-2</v>
      </c>
      <c r="H48" s="2">
        <f t="shared" ca="1" si="13"/>
        <v>4.7058823529411764E-2</v>
      </c>
      <c r="I48" s="4">
        <f ca="1">(ROWS($B$3:B48)*LN(2))/(LN(B48)/$B$3)</f>
        <v>3.6235328483381015</v>
      </c>
      <c r="J48">
        <f ca="1">OFFSET(SerbiaOfficialData!$F$7,(ROW(J46)*17)-17,0)</f>
        <v>41812</v>
      </c>
      <c r="K48" s="11">
        <f ca="1">OFFSET(SerbiaOfficialData!$F$6,(ROW(K46)*17)-17,0)</f>
        <v>3111</v>
      </c>
      <c r="L48" s="12">
        <f t="shared" ca="1" si="2"/>
        <v>0.10028929604628736</v>
      </c>
      <c r="M48" s="13">
        <f t="shared" ca="1" si="15"/>
        <v>0.12788730177468224</v>
      </c>
      <c r="R48" s="17">
        <f ca="1">OFFSET(SerbiaOfficialData!$F$17,(ROW(R46)*17)-18,0)</f>
        <v>870</v>
      </c>
      <c r="S48">
        <f t="shared" ca="1" si="19"/>
        <v>117</v>
      </c>
      <c r="T48" s="3">
        <f t="shared" ca="1" si="18"/>
        <v>0.25739644970414199</v>
      </c>
      <c r="V48">
        <f ca="1">OFFSET(SerbiaOfficialData!$F$8,(ROW(W46)*17)-17,0)</f>
        <v>3</v>
      </c>
      <c r="W48">
        <f ca="1">OFFSET(SerbiaOfficialData!$F$11,(ROW(W46)*17)-17,0)</f>
        <v>125</v>
      </c>
      <c r="X48" s="3">
        <f t="shared" ca="1" si="16"/>
        <v>1.8853695324283559E-2</v>
      </c>
      <c r="Y48" s="3">
        <f t="shared" ca="1" si="17"/>
        <v>3.6982248520710061E-2</v>
      </c>
      <c r="Z48">
        <f ca="1">OFFSET(SerbiaOfficialData!$F$9,(ROW(Z46)*17)-17,0)</f>
        <v>2</v>
      </c>
      <c r="AA48">
        <f ca="1">OFFSET(SerbiaOfficialData!$F$10,(ROW(AA46)*17)-17,0)</f>
        <v>1</v>
      </c>
      <c r="AB48">
        <f ca="1">OFFSET(SerbiaOfficialData!$F$12,(ROW(AA46)*17)-17,0)</f>
        <v>0</v>
      </c>
      <c r="AC48">
        <f t="shared" si="9"/>
        <v>767</v>
      </c>
      <c r="AD48">
        <f ca="1">OFFSET(SerbiaOfficialData!$F$2,(ROW(AD46)*17)-17,0)</f>
        <v>108</v>
      </c>
      <c r="AE48" s="3">
        <f t="shared" ca="1" si="3"/>
        <v>1.9165927240461404E-2</v>
      </c>
      <c r="AF48" s="15">
        <f t="shared" ca="1" si="10"/>
        <v>233</v>
      </c>
      <c r="AG48">
        <f t="shared" si="11"/>
        <v>768</v>
      </c>
      <c r="AH48">
        <f ca="1">OFFSET(SerbiaOfficialData!$F$3,(ROW(AH46)*17)-17,0)</f>
        <v>3703</v>
      </c>
      <c r="AI48" s="10">
        <f t="shared" ca="1" si="27"/>
        <v>-197</v>
      </c>
      <c r="AJ48" s="3">
        <f t="shared" ca="1" si="26"/>
        <v>0.57737556561085968</v>
      </c>
      <c r="AK48" s="4">
        <f t="shared" ca="1" si="21"/>
        <v>1932</v>
      </c>
      <c r="AL48" s="3">
        <f t="shared" ca="1" si="22"/>
        <v>1.9165927240461404E-2</v>
      </c>
      <c r="AM48" s="3">
        <f t="shared" ca="1" si="23"/>
        <v>0.29140271493212672</v>
      </c>
      <c r="AN48" s="4">
        <f ca="1">IF(_xlfn.FORECAST.ETS(AO48,$B$9:B47,$AO$9:AO47)&gt;0,_xlfn.FORECAST.ETS(AO48,$B$9:B47,$AO$9:AO47),0)</f>
        <v>6897.8673397121065</v>
      </c>
      <c r="AO48" s="9">
        <f t="shared" si="25"/>
        <v>43941</v>
      </c>
    </row>
    <row r="49" spans="1:41" x14ac:dyDescent="0.25">
      <c r="A49" s="9">
        <f t="shared" si="4"/>
        <v>43942</v>
      </c>
      <c r="B49">
        <f ca="1">OFFSET(SerbiaOfficialData!$F$5,(ROW(B47)*17)-17,0)</f>
        <v>6890</v>
      </c>
      <c r="C49" s="4">
        <f t="shared" ca="1" si="0"/>
        <v>5783</v>
      </c>
      <c r="D49" s="4">
        <f t="shared" si="5"/>
        <v>786</v>
      </c>
      <c r="E49" s="10">
        <f ca="1">OFFSET(SerbiaOfficialData!$F$4,(ROW(E47)*17)-17,0)</f>
        <v>260</v>
      </c>
      <c r="F49" s="2">
        <f t="shared" ca="1" si="6"/>
        <v>3.9215686274509803E-2</v>
      </c>
      <c r="G49" s="13">
        <f t="shared" ca="1" si="14"/>
        <v>6.4898869246695329E-2</v>
      </c>
      <c r="H49" s="2">
        <f t="shared" ca="1" si="13"/>
        <v>3.7735849056603772E-2</v>
      </c>
      <c r="I49" s="4">
        <f ca="1">(ROWS($B$3:B49)*LN(2))/(LN(B49)/$B$3)</f>
        <v>3.686191167886248</v>
      </c>
      <c r="J49">
        <f ca="1">OFFSET(SerbiaOfficialData!$F$7,(ROW(J47)*17)-17,0)</f>
        <v>45355</v>
      </c>
      <c r="K49" s="11">
        <f ca="1">OFFSET(SerbiaOfficialData!$F$6,(ROW(K47)*17)-17,0)</f>
        <v>3543</v>
      </c>
      <c r="L49" s="12">
        <f t="shared" ca="1" si="2"/>
        <v>7.3384137736381597E-2</v>
      </c>
      <c r="M49" s="13">
        <f t="shared" ca="1" si="15"/>
        <v>0.12054875568538993</v>
      </c>
      <c r="R49" s="17">
        <f ca="1">OFFSET(SerbiaOfficialData!$F$17,(ROW(R47)*17)-18,0)</f>
        <v>977</v>
      </c>
      <c r="S49">
        <f t="shared" ca="1" si="19"/>
        <v>107</v>
      </c>
      <c r="T49" s="3">
        <f t="shared" ca="1" si="18"/>
        <v>0.26914600550964185</v>
      </c>
      <c r="V49">
        <f ca="1">OFFSET(SerbiaOfficialData!$F$8,(ROW(W47)*17)-17,0)</f>
        <v>5</v>
      </c>
      <c r="W49">
        <f ca="1">OFFSET(SerbiaOfficialData!$F$11,(ROW(W47)*17)-17,0)</f>
        <v>130</v>
      </c>
      <c r="X49" s="3">
        <f t="shared" ref="X49" ca="1" si="28">W49/B49</f>
        <v>1.8867924528301886E-2</v>
      </c>
      <c r="Y49" s="3">
        <f t="shared" ref="Y49" ca="1" si="29">W49/B40</f>
        <v>3.5812672176308541E-2</v>
      </c>
      <c r="Z49">
        <f ca="1">OFFSET(SerbiaOfficialData!$F$9,(ROW(Z47)*17)-17,0)</f>
        <v>2</v>
      </c>
      <c r="AA49">
        <f ca="1">OFFSET(SerbiaOfficialData!$F$10,(ROW(AA47)*17)-17,0)</f>
        <v>3</v>
      </c>
      <c r="AB49">
        <f ca="1">OFFSET(SerbiaOfficialData!$F$12,(ROW(AA47)*17)-17,0)</f>
        <v>0</v>
      </c>
      <c r="AC49">
        <f t="shared" si="9"/>
        <v>784</v>
      </c>
      <c r="AD49">
        <f ca="1">OFFSET(SerbiaOfficialData!$F$2,(ROW(AD47)*17)-17,0)</f>
        <v>101</v>
      </c>
      <c r="AE49" s="3">
        <f t="shared" ca="1" si="3"/>
        <v>1.7464983572540203E-2</v>
      </c>
      <c r="AF49" s="15">
        <f t="shared" ca="1" si="10"/>
        <v>231</v>
      </c>
      <c r="AG49">
        <f t="shared" si="11"/>
        <v>785</v>
      </c>
      <c r="AH49">
        <f ca="1">OFFSET(SerbiaOfficialData!$F$3,(ROW(AH47)*17)-17,0)</f>
        <v>3660</v>
      </c>
      <c r="AI49" s="10">
        <f t="shared" ca="1" si="27"/>
        <v>-43</v>
      </c>
      <c r="AJ49" s="3">
        <f t="shared" ca="1" si="26"/>
        <v>0.5500725689404935</v>
      </c>
      <c r="AK49" s="4">
        <f t="shared" ca="1" si="21"/>
        <v>2123</v>
      </c>
      <c r="AL49" s="3">
        <f t="shared" ca="1" si="22"/>
        <v>1.7464983572540203E-2</v>
      </c>
      <c r="AM49" s="3">
        <f t="shared" ca="1" si="23"/>
        <v>0.3081277213352685</v>
      </c>
      <c r="AN49" s="4">
        <f ca="1">IF(_xlfn.FORECAST.ETS(AO49,$B$9:B48,$AO$9:AO48)&gt;0,_xlfn.FORECAST.ETS(AO49,$B$9:B48,$AO$9:AO48),0)</f>
        <v>7174.7559090221239</v>
      </c>
      <c r="AO49" s="9">
        <f t="shared" si="25"/>
        <v>43942</v>
      </c>
    </row>
    <row r="50" spans="1:41" x14ac:dyDescent="0.25">
      <c r="A50" s="9">
        <f t="shared" si="4"/>
        <v>43943</v>
      </c>
      <c r="B50">
        <f ca="1">OFFSET(SerbiaOfficialData!$F$5,(ROW(B48)*17)-17,0)</f>
        <v>7114</v>
      </c>
      <c r="C50" s="4">
        <f t="shared" ca="1" si="0"/>
        <v>5955</v>
      </c>
      <c r="D50" s="4">
        <f t="shared" si="5"/>
        <v>803</v>
      </c>
      <c r="E50" s="10">
        <f ca="1">OFFSET(SerbiaOfficialData!$F$4,(ROW(E48)*17)-17,0)</f>
        <v>224</v>
      </c>
      <c r="F50" s="2">
        <f t="shared" ref="F50" ca="1" si="30">E50/B49</f>
        <v>3.251088534107402E-2</v>
      </c>
      <c r="G50" s="13">
        <f t="shared" ref="G50" ca="1" si="31">AVERAGE(((SUM(E41:E50)-E41)/(SUM(B41:B50)-B41)))</f>
        <v>5.7419500112587257E-2</v>
      </c>
      <c r="H50" s="2">
        <f t="shared" ca="1" si="13"/>
        <v>3.1487208321619345E-2</v>
      </c>
      <c r="I50" s="4">
        <f ca="1">(ROWS($B$3:B50)*LN(2))/(LN(B50)/$B$3)</f>
        <v>3.7510417173088455</v>
      </c>
      <c r="J50">
        <f ca="1">OFFSET(SerbiaOfficialData!$F$7,(ROW(J48)*17)-17,0)</f>
        <v>48636</v>
      </c>
      <c r="K50" s="11">
        <f ca="1">OFFSET(SerbiaOfficialData!$F$6,(ROW(K48)*17)-17,0)</f>
        <v>3281</v>
      </c>
      <c r="L50" s="12">
        <f t="shared" ref="L50" ca="1" si="32">E50/K50</f>
        <v>6.8271868332825364E-2</v>
      </c>
      <c r="M50" s="13">
        <f t="shared" ref="M50" ca="1" si="33">AVERAGE(((SUM(E41:E50)-E41)/(SUM(K41:K50)-K41)))</f>
        <v>0.11055712117927596</v>
      </c>
      <c r="R50" s="17">
        <f ca="1">OFFSET(SerbiaOfficialData!$F$17,(ROW(R48)*17)-18,0)</f>
        <v>1025</v>
      </c>
      <c r="S50">
        <f t="shared" ca="1" si="19"/>
        <v>48</v>
      </c>
      <c r="T50" s="3">
        <f t="shared" ca="1" si="18"/>
        <v>0.25283670448939322</v>
      </c>
      <c r="V50">
        <f ca="1">OFFSET(SerbiaOfficialData!$F$8,(ROW(W48)*17)-17,0)</f>
        <v>4</v>
      </c>
      <c r="W50">
        <f ca="1">OFFSET(SerbiaOfficialData!$F$11,(ROW(W48)*17)-17,0)</f>
        <v>134</v>
      </c>
      <c r="X50" s="3">
        <f t="shared" ref="X50" ca="1" si="34">W50/B50</f>
        <v>1.8836097835254428E-2</v>
      </c>
      <c r="Y50" s="3">
        <f t="shared" ref="Y50" ca="1" si="35">W50/B41</f>
        <v>3.3053774050320672E-2</v>
      </c>
      <c r="Z50">
        <f ca="1">OFFSET(SerbiaOfficialData!$F$9,(ROW(Z48)*17)-17,0)</f>
        <v>3</v>
      </c>
      <c r="AA50">
        <f ca="1">OFFSET(SerbiaOfficialData!$F$10,(ROW(AA48)*17)-17,0)</f>
        <v>1</v>
      </c>
      <c r="AB50">
        <f ca="1">OFFSET(SerbiaOfficialData!$F$12,(ROW(AA48)*17)-17,0)</f>
        <v>0</v>
      </c>
      <c r="AC50">
        <f t="shared" si="9"/>
        <v>801</v>
      </c>
      <c r="AD50">
        <f ca="1">OFFSET(SerbiaOfficialData!$F$2,(ROW(AD48)*17)-17,0)</f>
        <v>103</v>
      </c>
      <c r="AE50" s="3">
        <f t="shared" ca="1" si="3"/>
        <v>1.7296389588581023E-2</v>
      </c>
      <c r="AF50" s="15">
        <f t="shared" ca="1" si="10"/>
        <v>237</v>
      </c>
      <c r="AG50">
        <f t="shared" si="11"/>
        <v>802</v>
      </c>
      <c r="AH50">
        <f ca="1">OFFSET(SerbiaOfficialData!$F$3,(ROW(AH48)*17)-17,0)</f>
        <v>3266</v>
      </c>
      <c r="AI50" s="10">
        <f t="shared" ca="1" si="27"/>
        <v>-394</v>
      </c>
      <c r="AJ50" s="3">
        <f t="shared" ca="1" si="26"/>
        <v>0.47793084059600788</v>
      </c>
      <c r="AK50" s="4">
        <f t="shared" ca="1" si="21"/>
        <v>2689</v>
      </c>
      <c r="AL50" s="3">
        <f t="shared" ca="1" si="22"/>
        <v>1.7296389588581023E-2</v>
      </c>
      <c r="AM50" s="3">
        <f t="shared" ca="1" si="23"/>
        <v>0.37798706775372504</v>
      </c>
      <c r="AN50" s="4">
        <f ca="1">IF(_xlfn.FORECAST.ETS(AO50,$B$9:B49,$AO$9:AO49)&gt;0,_xlfn.FORECAST.ETS(AO50,$B$9:B49,$AO$9:AO49),0)</f>
        <v>7518.0851207054329</v>
      </c>
      <c r="AO50" s="9">
        <f t="shared" si="25"/>
        <v>43943</v>
      </c>
    </row>
    <row r="51" spans="1:41" x14ac:dyDescent="0.25">
      <c r="A51" s="9">
        <f t="shared" si="4"/>
        <v>43944</v>
      </c>
      <c r="B51">
        <f ca="1">OFFSET(SerbiaOfficialData!$F$5,(ROW(B49)*17)-17,0)</f>
        <v>7276</v>
      </c>
      <c r="C51" s="4">
        <f t="shared" ca="1" si="0"/>
        <v>6074</v>
      </c>
      <c r="D51" s="4">
        <f t="shared" si="5"/>
        <v>820</v>
      </c>
      <c r="E51" s="10">
        <f ca="1">OFFSET(SerbiaOfficialData!$F$4,(ROW(E49)*17)-17,0)</f>
        <v>162</v>
      </c>
      <c r="F51" s="2">
        <f t="shared" ref="F51" ca="1" si="36">E51/B50</f>
        <v>2.2771998875456844E-2</v>
      </c>
      <c r="G51" s="13">
        <f t="shared" ref="G51" ca="1" si="37">AVERAGE(((SUM(E42:E51)-E42)/(SUM(B42:B51)-B42)))</f>
        <v>5.0104272498796856E-2</v>
      </c>
      <c r="H51" s="2">
        <f t="shared" ca="1" si="13"/>
        <v>2.2264980758658605E-2</v>
      </c>
      <c r="I51" s="4">
        <f ca="1">(ROWS($B$3:B51)*LN(2))/(LN(B51)/$B$3)</f>
        <v>3.8194924018046583</v>
      </c>
      <c r="J51">
        <f ca="1">OFFSET(SerbiaOfficialData!$F$7,(ROW(J49)*17)-17,0)</f>
        <v>51324</v>
      </c>
      <c r="K51" s="11">
        <f ca="1">OFFSET(SerbiaOfficialData!$F$6,(ROW(K49)*17)-17,0)</f>
        <v>2688</v>
      </c>
      <c r="L51" s="12">
        <f t="shared" ref="L51" ca="1" si="38">E51/K51</f>
        <v>6.0267857142857144E-2</v>
      </c>
      <c r="M51" s="13">
        <f t="shared" ref="M51" ca="1" si="39">AVERAGE(((SUM(E42:E51)-E42)/(SUM(K42:K51)-K42)))</f>
        <v>0.10065888419394113</v>
      </c>
      <c r="R51" s="17">
        <f ca="1">OFFSET(SerbiaOfficialData!$F$17,(ROW(R49)*17)-18,0)</f>
        <v>1063</v>
      </c>
      <c r="S51">
        <f t="shared" ca="1" si="19"/>
        <v>38</v>
      </c>
      <c r="T51" s="3">
        <f t="shared" ca="1" si="18"/>
        <v>0.23807390817469204</v>
      </c>
      <c r="V51">
        <f ca="1">OFFSET(SerbiaOfficialData!$F$8,(ROW(W49)*17)-17,0)</f>
        <v>5</v>
      </c>
      <c r="W51">
        <f ca="1">OFFSET(SerbiaOfficialData!$F$11,(ROW(W49)*17)-17,0)</f>
        <v>139</v>
      </c>
      <c r="X51" s="3">
        <f t="shared" ref="X51" ca="1" si="40">W51/B51</f>
        <v>1.9103903243540409E-2</v>
      </c>
      <c r="Y51" s="3">
        <f t="shared" ref="Y51" ca="1" si="41">W51/B42</f>
        <v>3.1131019036954088E-2</v>
      </c>
      <c r="Z51">
        <f ca="1">OFFSET(SerbiaOfficialData!$F$9,(ROW(Z49)*17)-17,0)</f>
        <v>4</v>
      </c>
      <c r="AA51">
        <f ca="1">OFFSET(SerbiaOfficialData!$F$10,(ROW(AA49)*17)-17,0)</f>
        <v>1</v>
      </c>
      <c r="AB51">
        <f ca="1">OFFSET(SerbiaOfficialData!$F$12,(ROW(AA49)*17)-17,0)</f>
        <v>0</v>
      </c>
      <c r="AC51">
        <f t="shared" si="9"/>
        <v>818</v>
      </c>
      <c r="AD51">
        <f ca="1">OFFSET(SerbiaOfficialData!$F$2,(ROW(AD49)*17)-17,0)</f>
        <v>96</v>
      </c>
      <c r="AE51" s="3">
        <f t="shared" ca="1" si="3"/>
        <v>1.5805070793546264E-2</v>
      </c>
      <c r="AF51" s="15">
        <f t="shared" ca="1" si="10"/>
        <v>235</v>
      </c>
      <c r="AG51">
        <f t="shared" si="11"/>
        <v>819</v>
      </c>
      <c r="AH51">
        <f ca="1">OFFSET(SerbiaOfficialData!$F$3,(ROW(AH49)*17)-17,0)</f>
        <v>3477</v>
      </c>
      <c r="AI51" s="10">
        <f t="shared" ca="1" si="27"/>
        <v>211</v>
      </c>
      <c r="AJ51" s="3">
        <f t="shared" ca="1" si="26"/>
        <v>0.49697636063771305</v>
      </c>
      <c r="AK51" s="4">
        <f t="shared" ca="1" si="21"/>
        <v>2597</v>
      </c>
      <c r="AL51" s="3">
        <f t="shared" ca="1" si="22"/>
        <v>1.5805070793546264E-2</v>
      </c>
      <c r="AM51" s="3">
        <f t="shared" ca="1" si="23"/>
        <v>0.35692688290269381</v>
      </c>
      <c r="AN51" s="4">
        <f ca="1">IF(_xlfn.FORECAST.ETS(AO51,$B$9:B50,$AO$9:AO50)&gt;0,_xlfn.FORECAST.ETS(AO51,$B$9:B50,$AO$9:AO50),0)</f>
        <v>7795.3760024226103</v>
      </c>
      <c r="AO51" s="9">
        <f t="shared" si="25"/>
        <v>43944</v>
      </c>
    </row>
    <row r="52" spans="1:41" x14ac:dyDescent="0.25">
      <c r="A52" s="9">
        <f t="shared" si="4"/>
        <v>43945</v>
      </c>
      <c r="B52">
        <f ca="1">OFFSET(SerbiaOfficialData!$F$5,(ROW(B50)*17)-17,0)</f>
        <v>7483</v>
      </c>
      <c r="C52" s="4">
        <f t="shared" ref="C52" ca="1" si="42">B52-R52-W52</f>
        <v>6245</v>
      </c>
      <c r="D52" s="4">
        <f t="shared" si="5"/>
        <v>837</v>
      </c>
      <c r="E52" s="10">
        <f ca="1">OFFSET(SerbiaOfficialData!$F$4,(ROW(E50)*17)-17,0)</f>
        <v>207</v>
      </c>
      <c r="F52" s="2">
        <f t="shared" ref="F52" ca="1" si="43">E52/B51</f>
        <v>2.8449697636063771E-2</v>
      </c>
      <c r="G52" s="13">
        <f t="shared" ref="G52" ca="1" si="44">AVERAGE(((SUM(E43:E52)-E43)/(SUM(B43:B52)-B43)))</f>
        <v>4.4453528179449184E-2</v>
      </c>
      <c r="H52" s="2">
        <f t="shared" ca="1" si="13"/>
        <v>2.7662702124816248E-2</v>
      </c>
      <c r="I52" s="4">
        <f ca="1">(ROWS($B$3:B52)*LN(2))/(LN(B52)/$B$3)</f>
        <v>3.8851846925704669</v>
      </c>
      <c r="J52">
        <f ca="1">OFFSET(SerbiaOfficialData!$F$7,(ROW(J50)*17)-17,0)</f>
        <v>54887</v>
      </c>
      <c r="K52" s="11">
        <f ca="1">OFFSET(SerbiaOfficialData!$F$6,(ROW(K50)*17)-17,0)</f>
        <v>3563</v>
      </c>
      <c r="L52" s="12">
        <f t="shared" ref="L52" ca="1" si="45">E52/K52</f>
        <v>5.8097109177659277E-2</v>
      </c>
      <c r="M52" s="13">
        <f t="shared" ref="M52" ca="1" si="46">AVERAGE(((SUM(E43:E52)-E43)/(SUM(K43:K52)-K43)))</f>
        <v>9.1230032507252964E-2</v>
      </c>
      <c r="R52" s="17">
        <f ca="1">OFFSET(SerbiaOfficialData!$F$17,(ROW(R50)*17)-18,0)</f>
        <v>1094</v>
      </c>
      <c r="S52">
        <f t="shared" ca="1" si="19"/>
        <v>31</v>
      </c>
      <c r="T52" s="3">
        <f t="shared" ca="1" si="18"/>
        <v>0.22450235994254053</v>
      </c>
      <c r="V52">
        <f ca="1">OFFSET(SerbiaOfficialData!$F$8,(ROW(W50)*17)-17,0)</f>
        <v>5</v>
      </c>
      <c r="W52">
        <f ca="1">OFFSET(SerbiaOfficialData!$F$11,(ROW(W50)*17)-17,0)</f>
        <v>144</v>
      </c>
      <c r="X52" s="3">
        <f t="shared" ref="X52" ca="1" si="47">W52/B52</f>
        <v>1.9243618869437391E-2</v>
      </c>
      <c r="Y52" s="3">
        <f t="shared" ref="Y52" ca="1" si="48">W52/B43</f>
        <v>2.9550584855325263E-2</v>
      </c>
      <c r="Z52">
        <f ca="1">OFFSET(SerbiaOfficialData!$F$9,(ROW(Z50)*17)-17,0)</f>
        <v>2</v>
      </c>
      <c r="AA52">
        <f ca="1">OFFSET(SerbiaOfficialData!$F$10,(ROW(AA50)*17)-17,0)</f>
        <v>3</v>
      </c>
      <c r="AB52">
        <f ca="1">OFFSET(SerbiaOfficialData!$F$12,(ROW(AA50)*17)-17,0)</f>
        <v>0</v>
      </c>
      <c r="AC52">
        <f t="shared" si="9"/>
        <v>835</v>
      </c>
      <c r="AD52">
        <f ca="1">OFFSET(SerbiaOfficialData!$F$2,(ROW(AD50)*17)-17,0)</f>
        <v>95</v>
      </c>
      <c r="AE52" s="3">
        <f t="shared" ca="1" si="3"/>
        <v>1.5212169735788631E-2</v>
      </c>
      <c r="AF52" s="15">
        <f t="shared" ca="1" si="10"/>
        <v>239</v>
      </c>
      <c r="AG52">
        <f t="shared" si="11"/>
        <v>836</v>
      </c>
      <c r="AH52">
        <f ca="1">OFFSET(SerbiaOfficialData!$F$3,(ROW(AH50)*17)-17,0)</f>
        <v>3164</v>
      </c>
      <c r="AI52" s="10">
        <f t="shared" ca="1" si="27"/>
        <v>-313</v>
      </c>
      <c r="AJ52" s="3">
        <f t="shared" ca="1" si="26"/>
        <v>0.44206868902846452</v>
      </c>
      <c r="AK52" s="4">
        <f t="shared" ca="1" si="21"/>
        <v>3081</v>
      </c>
      <c r="AL52" s="3">
        <f t="shared" ca="1" si="22"/>
        <v>1.5212169735788631E-2</v>
      </c>
      <c r="AM52" s="3">
        <f t="shared" ca="1" si="23"/>
        <v>0.41173326206067085</v>
      </c>
      <c r="AN52" s="4">
        <f ca="1">IF(_xlfn.FORECAST.ETS(AO52,$B$9:B51,$AO$9:AO51)&gt;0,_xlfn.FORECAST.ETS(AO52,$B$9:B51,$AO$9:AO51),0)</f>
        <v>7486.2783694638183</v>
      </c>
      <c r="AO52" s="9">
        <f t="shared" si="25"/>
        <v>43945</v>
      </c>
    </row>
    <row r="53" spans="1:41" x14ac:dyDescent="0.25">
      <c r="A53" s="9">
        <f t="shared" si="4"/>
        <v>43946</v>
      </c>
      <c r="B53">
        <f ca="1">OFFSET(SerbiaOfficialData!$F$5,(ROW(B51)*17)-17,0)</f>
        <v>7779</v>
      </c>
      <c r="C53" s="4">
        <f t="shared" ref="C53:C55" ca="1" si="49">B53-R53-W53</f>
        <v>6476</v>
      </c>
      <c r="D53" s="4">
        <f t="shared" si="5"/>
        <v>854</v>
      </c>
      <c r="E53" s="10">
        <f ca="1">OFFSET(SerbiaOfficialData!$F$4,(ROW(E51)*17)-17,0)</f>
        <v>296</v>
      </c>
      <c r="F53" s="2">
        <f t="shared" ref="F53" ca="1" si="50">E53/B52</f>
        <v>3.9556327676065747E-2</v>
      </c>
      <c r="G53" s="13">
        <f t="shared" ref="G53" ca="1" si="51">AVERAGE(((SUM(E44:E53)-E44)/(SUM(B44:B53)-B44)))</f>
        <v>4.0229509268643542E-2</v>
      </c>
      <c r="H53" s="2">
        <f t="shared" ca="1" si="13"/>
        <v>3.8051163388610358E-2</v>
      </c>
      <c r="I53" s="4">
        <f ca="1">(ROWS($B$3:B53)*LN(2))/(LN(B53)/$B$3)</f>
        <v>3.945728747337498</v>
      </c>
      <c r="J53">
        <f ca="1">OFFSET(SerbiaOfficialData!$F$7,(ROW(J51)*17)-17,0)</f>
        <v>59938</v>
      </c>
      <c r="K53" s="11">
        <f ca="1">OFFSET(SerbiaOfficialData!$F$6,(ROW(K51)*17)-17,0)</f>
        <v>5051</v>
      </c>
      <c r="L53" s="12">
        <f t="shared" ref="L53" ca="1" si="52">E53/K53</f>
        <v>5.8602256978816075E-2</v>
      </c>
      <c r="M53" s="13">
        <f t="shared" ref="M53" ca="1" si="53">AVERAGE(((SUM(E44:E53)-E44)/(SUM(K44:K53)-K44)))</f>
        <v>8.0778572835291801E-2</v>
      </c>
      <c r="R53" s="17">
        <f ca="1">OFFSET(SerbiaOfficialData!$F$17,(ROW(R51)*17)-18,0)</f>
        <v>1152</v>
      </c>
      <c r="S53">
        <f t="shared" ref="S53:S55" ca="1" si="54">R53-R52</f>
        <v>58</v>
      </c>
      <c r="T53" s="3">
        <f t="shared" ref="T53:T55" ca="1" si="55">R53/B44</f>
        <v>0.21662279052275291</v>
      </c>
      <c r="V53">
        <f ca="1">OFFSET(SerbiaOfficialData!$F$8,(ROW(W51)*17)-17,0)</f>
        <v>7</v>
      </c>
      <c r="W53">
        <f ca="1">OFFSET(SerbiaOfficialData!$F$11,(ROW(W51)*17)-17,0)</f>
        <v>151</v>
      </c>
      <c r="X53" s="3">
        <f t="shared" ref="X53" ca="1" si="56">W53/B53</f>
        <v>1.9411235377297852E-2</v>
      </c>
      <c r="Y53" s="3">
        <f t="shared" ref="Y53" ca="1" si="57">W53/B44</f>
        <v>2.8394133132756676E-2</v>
      </c>
      <c r="Z53">
        <f ca="1">OFFSET(SerbiaOfficialData!$F$9,(ROW(Z51)*17)-17,0)</f>
        <v>4</v>
      </c>
      <c r="AA53">
        <f ca="1">OFFSET(SerbiaOfficialData!$F$10,(ROW(AA51)*17)-17,0)</f>
        <v>3</v>
      </c>
      <c r="AB53">
        <f ca="1">OFFSET(SerbiaOfficialData!$F$12,(ROW(AA51)*17)-17,0)</f>
        <v>0</v>
      </c>
      <c r="AC53">
        <f t="shared" si="9"/>
        <v>852</v>
      </c>
      <c r="AD53">
        <f ca="1">OFFSET(SerbiaOfficialData!$F$2,(ROW(AD51)*17)-17,0)</f>
        <v>91</v>
      </c>
      <c r="AE53" s="3">
        <f t="shared" ca="1" si="3"/>
        <v>1.4051883878937617E-2</v>
      </c>
      <c r="AF53" s="15">
        <f t="shared" ca="1" si="10"/>
        <v>242</v>
      </c>
      <c r="AG53">
        <f t="shared" si="11"/>
        <v>853</v>
      </c>
      <c r="AH53">
        <f ca="1">OFFSET(SerbiaOfficialData!$F$3,(ROW(AH51)*17)-17,0)</f>
        <v>3135</v>
      </c>
      <c r="AI53" s="10">
        <f t="shared" ca="1" si="27"/>
        <v>-29</v>
      </c>
      <c r="AJ53" s="3">
        <f t="shared" ca="1" si="26"/>
        <v>0.42241933410464072</v>
      </c>
      <c r="AK53" s="4">
        <f t="shared" ca="1" si="21"/>
        <v>3341</v>
      </c>
      <c r="AL53" s="3">
        <f t="shared" ca="1" si="22"/>
        <v>1.4051883878937617E-2</v>
      </c>
      <c r="AM53" s="3">
        <f t="shared" ca="1" si="23"/>
        <v>0.42948965162617303</v>
      </c>
      <c r="AN53" s="4">
        <f ca="1">IF(_xlfn.FORECAST.ETS(AO53,$B$9:B52,$AO$9:AO52)&gt;0,_xlfn.FORECAST.ETS(AO53,$B$9:B52,$AO$9:AO52),0)</f>
        <v>7730.7222456483378</v>
      </c>
      <c r="AO53" s="9">
        <f t="shared" si="25"/>
        <v>43946</v>
      </c>
    </row>
    <row r="54" spans="1:41" x14ac:dyDescent="0.25">
      <c r="A54" s="9">
        <f t="shared" si="4"/>
        <v>43947</v>
      </c>
      <c r="B54">
        <f ca="1">OFFSET(SerbiaOfficialData!$F$5,(ROW(B52)*17)-17,0)</f>
        <v>8042</v>
      </c>
      <c r="C54" s="4">
        <f t="shared" ca="1" si="49"/>
        <v>6704</v>
      </c>
      <c r="D54" s="4">
        <f t="shared" si="5"/>
        <v>871</v>
      </c>
      <c r="E54" s="10">
        <f ca="1">OFFSET(SerbiaOfficialData!$F$4,(ROW(E52)*17)-17,0)</f>
        <v>263</v>
      </c>
      <c r="F54" s="2">
        <f t="shared" ref="F54:F55" ca="1" si="58">E54/B53</f>
        <v>3.3808972875690964E-2</v>
      </c>
      <c r="G54" s="13">
        <f t="shared" ref="G54:G55" ca="1" si="59">AVERAGE(((SUM(E45:E54)-E45)/(SUM(B45:B54)-B45)))</f>
        <v>3.702421055945597E-2</v>
      </c>
      <c r="H54" s="2">
        <f t="shared" ca="1" si="13"/>
        <v>3.270330763491669E-2</v>
      </c>
      <c r="I54" s="4">
        <f ca="1">(ROWS($B$3:B54)*LN(2))/(LN(B54)/$B$3)</f>
        <v>4.0082203602261313</v>
      </c>
      <c r="J54">
        <f ca="1">OFFSET(SerbiaOfficialData!$F$7,(ROW(J52)*17)-17,0)</f>
        <v>64303</v>
      </c>
      <c r="K54" s="11">
        <f ca="1">OFFSET(SerbiaOfficialData!$F$6,(ROW(K52)*17)-17,0)</f>
        <v>4365</v>
      </c>
      <c r="L54" s="12">
        <f t="shared" ref="L54:L55" ca="1" si="60">E54/K54</f>
        <v>6.025200458190149E-2</v>
      </c>
      <c r="M54" s="13">
        <f t="shared" ref="M54:M55" ca="1" si="61">AVERAGE(((SUM(E45:E54)-E45)/(SUM(K45:K54)-K45)))</f>
        <v>7.4109084034407788E-2</v>
      </c>
      <c r="R54" s="17">
        <f ca="1">OFFSET(SerbiaOfficialData!$F$17,(ROW(R52)*17)-18,0)</f>
        <v>1182</v>
      </c>
      <c r="S54">
        <f t="shared" ca="1" si="54"/>
        <v>30</v>
      </c>
      <c r="T54" s="3">
        <f t="shared" ca="1" si="55"/>
        <v>0.20773286467486818</v>
      </c>
      <c r="V54">
        <f ca="1">OFFSET(SerbiaOfficialData!$F$8,(ROW(W52)*17)-17,0)</f>
        <v>5</v>
      </c>
      <c r="W54">
        <f ca="1">OFFSET(SerbiaOfficialData!$F$11,(ROW(W52)*17)-17,0)</f>
        <v>156</v>
      </c>
      <c r="X54" s="3">
        <f t="shared" ref="X54:X55" ca="1" si="62">W54/B54</f>
        <v>1.9398159661775678E-2</v>
      </c>
      <c r="Y54" s="3">
        <f t="shared" ref="Y54:Y55" ca="1" si="63">W54/B45</f>
        <v>2.7416520210896311E-2</v>
      </c>
      <c r="Z54">
        <f ca="1">OFFSET(SerbiaOfficialData!$F$9,(ROW(Z52)*17)-17,0)</f>
        <v>2</v>
      </c>
      <c r="AA54">
        <f ca="1">OFFSET(SerbiaOfficialData!$F$10,(ROW(AA52)*17)-17,0)</f>
        <v>3</v>
      </c>
      <c r="AB54">
        <f ca="1">OFFSET(SerbiaOfficialData!$F$12,(ROW(AA52)*17)-17,0)</f>
        <v>0</v>
      </c>
      <c r="AC54">
        <f t="shared" si="9"/>
        <v>869</v>
      </c>
      <c r="AD54">
        <f ca="1">OFFSET(SerbiaOfficialData!$F$2,(ROW(AD52)*17)-17,0)</f>
        <v>85</v>
      </c>
      <c r="AE54" s="3">
        <f t="shared" ca="1" si="3"/>
        <v>1.2678997613365155E-2</v>
      </c>
      <c r="AF54" s="15">
        <f t="shared" ca="1" si="10"/>
        <v>241</v>
      </c>
      <c r="AG54">
        <f t="shared" si="11"/>
        <v>870</v>
      </c>
      <c r="AH54">
        <f ca="1">OFFSET(SerbiaOfficialData!$F$3,(ROW(AH52)*17)-17,0)</f>
        <v>3044</v>
      </c>
      <c r="AI54" s="10">
        <f t="shared" ca="1" si="27"/>
        <v>-91</v>
      </c>
      <c r="AJ54" s="3">
        <f t="shared" ca="1" si="26"/>
        <v>0.39791096742103954</v>
      </c>
      <c r="AK54" s="4">
        <f t="shared" ca="1" si="21"/>
        <v>3660</v>
      </c>
      <c r="AL54" s="3">
        <f t="shared" ca="1" si="22"/>
        <v>1.2678997613365155E-2</v>
      </c>
      <c r="AM54" s="3">
        <f t="shared" ca="1" si="23"/>
        <v>0.45511066898781399</v>
      </c>
      <c r="AN54" s="4">
        <f ca="1">IF(_xlfn.FORECAST.ETS(AO54,$B$9:B53,$AO$9:AO53)&gt;0,_xlfn.FORECAST.ETS(AO54,$B$9:B53,$AO$9:AO53),0)</f>
        <v>8038.5380000231216</v>
      </c>
      <c r="AO54" s="9">
        <f t="shared" si="25"/>
        <v>43947</v>
      </c>
    </row>
    <row r="55" spans="1:41" x14ac:dyDescent="0.25">
      <c r="A55" s="9">
        <f t="shared" si="4"/>
        <v>43948</v>
      </c>
      <c r="B55">
        <f ca="1">OFFSET(SerbiaOfficialData!$F$5,(ROW(B53)*17)-17,0)</f>
        <v>8275</v>
      </c>
      <c r="C55" s="4">
        <f t="shared" ca="1" si="49"/>
        <v>6904</v>
      </c>
      <c r="D55" s="4">
        <f t="shared" si="5"/>
        <v>888</v>
      </c>
      <c r="E55" s="10">
        <f ca="1">OFFSET(SerbiaOfficialData!$F$4,(ROW(E53)*17)-17,0)</f>
        <v>233</v>
      </c>
      <c r="F55" s="2">
        <f t="shared" ca="1" si="58"/>
        <v>2.8972892315344442E-2</v>
      </c>
      <c r="G55" s="13">
        <f t="shared" ca="1" si="59"/>
        <v>3.4661966052243684E-2</v>
      </c>
      <c r="H55" s="2">
        <f t="shared" ca="1" si="13"/>
        <v>2.8157099697885195E-2</v>
      </c>
      <c r="I55" s="4">
        <f ca="1">(ROWS($B$3:B55)*LN(2))/(LN(B55)/$B$3)</f>
        <v>4.0723671642176971</v>
      </c>
      <c r="J55">
        <f ca="1">OFFSET(SerbiaOfficialData!$F$7,(ROW(J53)*17)-17,0)</f>
        <v>67917</v>
      </c>
      <c r="K55" s="11">
        <f ca="1">OFFSET(SerbiaOfficialData!$F$6,(ROW(K53)*17)-17,0)</f>
        <v>3614</v>
      </c>
      <c r="L55" s="12">
        <f t="shared" ca="1" si="60"/>
        <v>6.4471499723298284E-2</v>
      </c>
      <c r="M55" s="13">
        <f t="shared" ca="1" si="61"/>
        <v>7.1529367493493048E-2</v>
      </c>
      <c r="R55" s="17">
        <f ca="1">OFFSET(SerbiaOfficialData!$F$17,(ROW(R53)*17)-18,0)</f>
        <v>1209</v>
      </c>
      <c r="S55">
        <f t="shared" ca="1" si="54"/>
        <v>27</v>
      </c>
      <c r="T55" s="3">
        <f t="shared" ca="1" si="55"/>
        <v>0.20170170170170171</v>
      </c>
      <c r="V55">
        <f ca="1">OFFSET(SerbiaOfficialData!$F$8,(ROW(W53)*17)-17,0)</f>
        <v>6</v>
      </c>
      <c r="W55">
        <f ca="1">OFFSET(SerbiaOfficialData!$F$11,(ROW(W53)*17)-17,0)</f>
        <v>162</v>
      </c>
      <c r="X55" s="3">
        <f t="shared" ca="1" si="62"/>
        <v>1.9577039274924473E-2</v>
      </c>
      <c r="Y55" s="3">
        <f t="shared" ca="1" si="63"/>
        <v>2.7027027027027029E-2</v>
      </c>
      <c r="Z55">
        <f ca="1">OFFSET(SerbiaOfficialData!$F$9,(ROW(Z53)*17)-17,0)</f>
        <v>3</v>
      </c>
      <c r="AA55">
        <f ca="1">OFFSET(SerbiaOfficialData!$F$10,(ROW(AA53)*17)-17,0)</f>
        <v>3</v>
      </c>
      <c r="AB55">
        <f ca="1">OFFSET(SerbiaOfficialData!$F$12,(ROW(AA53)*17)-17,0)</f>
        <v>0</v>
      </c>
      <c r="AC55">
        <f t="shared" si="9"/>
        <v>886</v>
      </c>
      <c r="AD55">
        <f ca="1">OFFSET(SerbiaOfficialData!$F$2,(ROW(AD53)*17)-17,0)</f>
        <v>85</v>
      </c>
      <c r="AE55" s="3">
        <f t="shared" ca="1" si="3"/>
        <v>1.2311703360370799E-2</v>
      </c>
      <c r="AF55" s="15">
        <f t="shared" ca="1" si="10"/>
        <v>247</v>
      </c>
      <c r="AG55">
        <f t="shared" si="11"/>
        <v>887</v>
      </c>
      <c r="AH55">
        <f ca="1">OFFSET(SerbiaOfficialData!$F$3,(ROW(AH53)*17)-17,0)</f>
        <v>2701</v>
      </c>
      <c r="AI55" s="10">
        <f t="shared" ca="1" si="27"/>
        <v>-343</v>
      </c>
      <c r="AJ55" s="3">
        <f t="shared" ca="1" si="26"/>
        <v>0.34598187311178247</v>
      </c>
      <c r="AK55" s="4">
        <f t="shared" ca="1" si="21"/>
        <v>4203</v>
      </c>
      <c r="AL55" s="3">
        <f t="shared" ca="1" si="22"/>
        <v>1.2311703360370799E-2</v>
      </c>
      <c r="AM55" s="3">
        <f t="shared" ca="1" si="23"/>
        <v>0.5079154078549849</v>
      </c>
      <c r="AN55" s="4">
        <f ca="1">IF(_xlfn.FORECAST.ETS(AO55,$B$9:B54,$AO$9:AO54)&gt;0,_xlfn.FORECAST.ETS(AO55,$B$9:B54,$AO$9:AO54),0)</f>
        <v>8307.4432657498219</v>
      </c>
      <c r="AO55" s="9">
        <f t="shared" si="25"/>
        <v>43948</v>
      </c>
    </row>
    <row r="56" spans="1:41" x14ac:dyDescent="0.25">
      <c r="A56" s="9">
        <f t="shared" si="4"/>
        <v>43949</v>
      </c>
      <c r="B56" s="17">
        <f ca="1">OFFSET(SerbiaOfficialData!$F$5,(ROW(B54)*17)-18,0)</f>
        <v>8497</v>
      </c>
      <c r="C56" s="4">
        <f t="shared" ref="C56" ca="1" si="64">B56-R56-W56</f>
        <v>7069</v>
      </c>
      <c r="D56" s="4">
        <f t="shared" si="5"/>
        <v>905</v>
      </c>
      <c r="E56" s="20">
        <f ca="1">OFFSET(SerbiaOfficialData!$F$4,(ROW(E54)*17)-18,0)</f>
        <v>222</v>
      </c>
      <c r="F56" s="2">
        <f t="shared" ref="F56" ca="1" si="65">E56/B55</f>
        <v>2.6827794561933536E-2</v>
      </c>
      <c r="G56" s="13">
        <f t="shared" ref="G56" ca="1" si="66">AVERAGE(((SUM(E47:E56)-E47)/(SUM(B47:B56)-B47)))</f>
        <v>3.2050716323949048E-2</v>
      </c>
      <c r="H56" s="2">
        <f t="shared" ca="1" si="13"/>
        <v>2.6126868306461104E-2</v>
      </c>
      <c r="I56" s="4">
        <f ca="1">(ROWS($B$3:B56)*LN(2))/(LN(B56)/$B$3)</f>
        <v>4.1370630914695363</v>
      </c>
      <c r="J56" s="17">
        <f ca="1">OFFSET(SerbiaOfficialData!$F$7,(ROW(J54)*17)-18,0)</f>
        <v>73363</v>
      </c>
      <c r="K56" s="21">
        <f ca="1">OFFSET(SerbiaOfficialData!$F$6,(ROW(K54)*17)-18,0)</f>
        <v>5446</v>
      </c>
      <c r="L56" s="12">
        <f t="shared" ref="L56" ca="1" si="67">E56/K56</f>
        <v>4.0763863385971356E-2</v>
      </c>
      <c r="M56" s="13">
        <f t="shared" ref="M56" ca="1" si="68">AVERAGE(((SUM(E47:E56)-E47)/(SUM(K47:K56)-K47)))</f>
        <v>6.2864231723501238E-2</v>
      </c>
      <c r="R56" s="17">
        <f ca="1">OFFSET(SerbiaOfficialData!$F$17,(ROW(R54)*17)-19,0)</f>
        <v>1260</v>
      </c>
      <c r="S56">
        <f t="shared" ref="S56:S57" ca="1" si="69">R56-R55</f>
        <v>51</v>
      </c>
      <c r="T56" s="3">
        <f t="shared" ref="T56:T57" ca="1" si="70">R56/B47</f>
        <v>0.19943019943019943</v>
      </c>
      <c r="V56" s="17">
        <f ca="1">OFFSET(SerbiaOfficialData!$F$8,(ROW(W54)*17)-18,0)</f>
        <v>6</v>
      </c>
      <c r="W56" s="17">
        <f ca="1">OFFSET(SerbiaOfficialData!$F$11,(ROW(W54)*17)-18,0)</f>
        <v>168</v>
      </c>
      <c r="X56" s="3">
        <f t="shared" ref="X56" ca="1" si="71">W56/B56</f>
        <v>1.9771684123808402E-2</v>
      </c>
      <c r="Y56" s="3">
        <f t="shared" ref="Y56" ca="1" si="72">W56/B47</f>
        <v>2.6590693257359924E-2</v>
      </c>
      <c r="Z56" s="17">
        <f ca="1">OFFSET(SerbiaOfficialData!$F$9,(ROW(Z54)*17)-17,0)</f>
        <v>3</v>
      </c>
      <c r="AA56" s="17">
        <f ca="1">OFFSET(SerbiaOfficialData!$F$10,(ROW(AA54)*17)-18,0)</f>
        <v>3</v>
      </c>
      <c r="AB56" s="17">
        <f ca="1">OFFSET(SerbiaOfficialData!$F$12,(ROW(AA54)*17)-18,0)</f>
        <v>0</v>
      </c>
      <c r="AC56" s="17">
        <f t="shared" si="9"/>
        <v>903</v>
      </c>
      <c r="AD56" s="17">
        <v>79</v>
      </c>
      <c r="AE56" s="3">
        <f t="shared" ca="1" si="3"/>
        <v>1.1175555241193945E-2</v>
      </c>
      <c r="AF56" s="15">
        <f t="shared" ca="1" si="10"/>
        <v>247</v>
      </c>
      <c r="AG56">
        <f t="shared" si="11"/>
        <v>904</v>
      </c>
      <c r="AH56" s="19">
        <f ca="1">OFFSET(SerbiaOfficialData!$F$3,(ROW(AH54)*17)-18,0)</f>
        <v>2517</v>
      </c>
      <c r="AI56" s="10">
        <f t="shared" ca="1" si="27"/>
        <v>-184</v>
      </c>
      <c r="AJ56" s="3">
        <f t="shared" ca="1" si="26"/>
        <v>0.31599388019300928</v>
      </c>
      <c r="AK56" s="4">
        <f t="shared" ca="1" si="21"/>
        <v>4552</v>
      </c>
      <c r="AL56" s="3">
        <f t="shared" ca="1" si="22"/>
        <v>1.1175555241193945E-2</v>
      </c>
      <c r="AM56" s="3">
        <f t="shared" ca="1" si="23"/>
        <v>0.53571848887842766</v>
      </c>
      <c r="AN56" s="4">
        <f ca="1">IF(_xlfn.FORECAST.ETS(AO56,$B$9:B55,$AO$9:AO55)&gt;0,_xlfn.FORECAST.ETS(AO56,$B$9:B55,$AO$9:AO55),0)</f>
        <v>8537.3163165034402</v>
      </c>
      <c r="AO56" s="9">
        <f t="shared" si="25"/>
        <v>43949</v>
      </c>
    </row>
    <row r="57" spans="1:41" x14ac:dyDescent="0.25">
      <c r="A57" s="9">
        <f t="shared" si="4"/>
        <v>43950</v>
      </c>
      <c r="B57" s="17">
        <f ca="1">OFFSET(SerbiaOfficialData!$F$5,(ROW(B55)*17)-18,0)</f>
        <v>8724</v>
      </c>
      <c r="C57" s="4">
        <f t="shared" ref="C57" ca="1" si="73">B57-R57-W57</f>
        <v>7259</v>
      </c>
      <c r="D57" s="4">
        <f t="shared" si="5"/>
        <v>922</v>
      </c>
      <c r="E57" s="20">
        <f ca="1">OFFSET(SerbiaOfficialData!$F$4,(ROW(E55)*17)-18,0)</f>
        <v>227</v>
      </c>
      <c r="F57" s="2">
        <f t="shared" ref="F57" ca="1" si="74">E57/B56</f>
        <v>2.6715311286336352E-2</v>
      </c>
      <c r="G57" s="13">
        <f t="shared" ref="G57" ca="1" si="75">AVERAGE(((SUM(E48:E57)-E48)/(SUM(B48:B57)-B48)))</f>
        <v>2.9880136986301369E-2</v>
      </c>
      <c r="H57" s="2">
        <f t="shared" ca="1" si="13"/>
        <v>2.6020174232003666E-2</v>
      </c>
      <c r="I57" s="4">
        <f ca="1">(ROWS($B$3:B57)*LN(2))/(LN(B57)/$B$3)</f>
        <v>4.2014322277987981</v>
      </c>
      <c r="J57" s="17">
        <f ca="1">OFFSET(SerbiaOfficialData!$F$7,(ROW(J55)*17)-18,0)</f>
        <v>78942</v>
      </c>
      <c r="K57" s="21">
        <f ca="1">OFFSET(SerbiaOfficialData!$F$6,(ROW(K55)*17)-18,0)</f>
        <v>5579</v>
      </c>
      <c r="L57" s="12">
        <f t="shared" ref="L57" ca="1" si="76">E57/K57</f>
        <v>4.0688295393439683E-2</v>
      </c>
      <c r="M57" s="13">
        <f t="shared" ref="M57" ca="1" si="77">AVERAGE(((SUM(E48:E57)-E48)/(SUM(K48:K57)-K48)))</f>
        <v>5.639644492324266E-2</v>
      </c>
      <c r="R57" s="17">
        <f ca="1">OFFSET(SerbiaOfficialData!$F$17,(ROW(R55)*17)-19,0)</f>
        <v>1292</v>
      </c>
      <c r="S57">
        <f t="shared" ca="1" si="69"/>
        <v>32</v>
      </c>
      <c r="T57" s="3">
        <f t="shared" ca="1" si="70"/>
        <v>0.19487179487179487</v>
      </c>
      <c r="V57" s="17">
        <f ca="1">OFFSET(SerbiaOfficialData!$F$8,(ROW(W55)*17)-18,0)</f>
        <v>5</v>
      </c>
      <c r="W57" s="17">
        <f ca="1">OFFSET(SerbiaOfficialData!$F$11,(ROW(W55)*17)-18,0)</f>
        <v>173</v>
      </c>
      <c r="X57" s="3">
        <f t="shared" ref="X57" ca="1" si="78">W57/B57</f>
        <v>1.9830353049060064E-2</v>
      </c>
      <c r="Y57" s="3">
        <f t="shared" ref="Y57" ca="1" si="79">W57/B48</f>
        <v>2.6093514328808447E-2</v>
      </c>
      <c r="Z57" s="17">
        <f ca="1">OFFSET(SerbiaOfficialData!$F$9,(ROW(Z55)*17)-17,0)</f>
        <v>2</v>
      </c>
      <c r="AA57" s="17">
        <f ca="1">OFFSET(SerbiaOfficialData!$F$10,(ROW(AA55)*17)-18,0)</f>
        <v>2</v>
      </c>
      <c r="AB57" s="17">
        <f ca="1">OFFSET(SerbiaOfficialData!$F$12,(ROW(AA55)*17)-18,0)</f>
        <v>0</v>
      </c>
      <c r="AC57" s="17">
        <f>(ROW(AD55)*17)-18+2</f>
        <v>919</v>
      </c>
      <c r="AD57" s="17">
        <f ca="1">OFFSET(SerbiaOfficialData!$F$2,(ROW(AD55)*17)-18,0)</f>
        <v>78</v>
      </c>
      <c r="AE57" s="3">
        <f t="shared" ca="1" si="3"/>
        <v>1.0745281719245076E-2</v>
      </c>
      <c r="AF57" s="15">
        <f t="shared" ca="1" si="10"/>
        <v>251</v>
      </c>
      <c r="AG57">
        <f t="shared" si="11"/>
        <v>921</v>
      </c>
      <c r="AH57" s="19">
        <f ca="1">OFFSET(SerbiaOfficialData!$F$3,(ROW(AH55)*17)-18,0)</f>
        <v>2470</v>
      </c>
      <c r="AI57" s="10">
        <f t="shared" ca="1" si="27"/>
        <v>-47</v>
      </c>
      <c r="AJ57" s="3">
        <f t="shared" ca="1" si="26"/>
        <v>0.30295735900962861</v>
      </c>
      <c r="AK57" s="4">
        <f t="shared" ca="1" si="21"/>
        <v>4789</v>
      </c>
      <c r="AL57" s="3">
        <f t="shared" ca="1" si="22"/>
        <v>1.0745281719245076E-2</v>
      </c>
      <c r="AM57" s="3">
        <f t="shared" ca="1" si="23"/>
        <v>0.54894543787253558</v>
      </c>
      <c r="AN57" s="4">
        <f ca="1">IF(_xlfn.FORECAST.ETS(AO57,$B$9:B56,$AO$9:AO56)&gt;0,_xlfn.FORECAST.ETS(AO57,$B$9:B56,$AO$9:AO56),0)</f>
        <v>8755.3612947349266</v>
      </c>
      <c r="AO57" s="9">
        <f t="shared" si="25"/>
        <v>43950</v>
      </c>
    </row>
    <row r="58" spans="1:41" x14ac:dyDescent="0.25">
      <c r="A58" s="9">
        <f t="shared" si="4"/>
        <v>43951</v>
      </c>
      <c r="B58" s="17">
        <f ca="1">OFFSET(SerbiaOfficialData!$F$5,(ROW(B56)*17)-18,0)</f>
        <v>9009</v>
      </c>
      <c r="C58" s="4">
        <f t="shared" ref="C58" ca="1" si="80">B58-R58-W58</f>
        <v>7487</v>
      </c>
      <c r="D58" s="4">
        <f t="shared" si="5"/>
        <v>939</v>
      </c>
      <c r="E58" s="20">
        <f ca="1">OFFSET(SerbiaOfficialData!$F$4,(ROW(E56)*17)-18,0)</f>
        <v>285</v>
      </c>
      <c r="F58" s="2">
        <f t="shared" ref="F58" ca="1" si="81">E58/B57</f>
        <v>3.2668500687757909E-2</v>
      </c>
      <c r="G58" s="13">
        <f t="shared" ref="G58" ca="1" si="82">AVERAGE(((SUM(E49:E58)-E49)/(SUM(B49:B58)-B49)))</f>
        <v>2.9349436972811258E-2</v>
      </c>
      <c r="H58" s="2">
        <f t="shared" ca="1" si="13"/>
        <v>3.1635031635031632E-2</v>
      </c>
      <c r="I58" s="4">
        <f ca="1">(ROWS($B$3:B58)*LN(2))/(LN(B58)/$B$3)</f>
        <v>4.2627201963733539</v>
      </c>
      <c r="J58" s="17">
        <f ca="1">OFFSET(SerbiaOfficialData!$F$7,(ROW(J56)*17)-18,0)</f>
        <v>85645</v>
      </c>
      <c r="K58" s="21">
        <f ca="1">OFFSET(SerbiaOfficialData!$F$6,(ROW(K56)*17)-18,0)</f>
        <v>6703</v>
      </c>
      <c r="L58" s="12">
        <f t="shared" ref="L58" ca="1" si="83">E58/K58</f>
        <v>4.2518275399075038E-2</v>
      </c>
      <c r="M58" s="13">
        <f t="shared" ref="M58" ca="1" si="84">AVERAGE(((SUM(E49:E58)-E49)/(SUM(K49:K58)-K49)))</f>
        <v>5.2593695706130553E-2</v>
      </c>
      <c r="R58" s="17">
        <f ca="1">OFFSET(SerbiaOfficialData!$F$17,(ROW(R56)*17)-19,0)</f>
        <v>1343</v>
      </c>
      <c r="S58">
        <f t="shared" ref="S58" ca="1" si="85">R58-R57</f>
        <v>51</v>
      </c>
      <c r="T58" s="3">
        <f t="shared" ref="T58" ca="1" si="86">R58/B49</f>
        <v>0.19492017416545718</v>
      </c>
      <c r="V58" s="17">
        <f ca="1">OFFSET(SerbiaOfficialData!$F$8,(ROW(W56)*17)-18,0)</f>
        <v>6</v>
      </c>
      <c r="W58" s="17">
        <f ca="1">OFFSET(SerbiaOfficialData!$F$11,(ROW(W56)*17)-18,0)</f>
        <v>179</v>
      </c>
      <c r="X58" s="3">
        <f t="shared" ref="X58" ca="1" si="87">W58/B58</f>
        <v>1.9869019869019868E-2</v>
      </c>
      <c r="Y58" s="3">
        <f t="shared" ref="Y58" ca="1" si="88">W58/B49</f>
        <v>2.597968069666183E-2</v>
      </c>
      <c r="Z58" s="17">
        <f ca="1">OFFSET(SerbiaOfficialData!$F$9,(ROW(Z56)*17)-17,0)</f>
        <v>4</v>
      </c>
      <c r="AA58" s="17">
        <f ca="1">OFFSET(SerbiaOfficialData!$F$10,(ROW(AA56)*17)-18,0)</f>
        <v>4</v>
      </c>
      <c r="AB58" s="17">
        <f ca="1">OFFSET(SerbiaOfficialData!$F$12,(ROW(AA56)*17)-18,0)</f>
        <v>0</v>
      </c>
      <c r="AC58" s="17">
        <f t="shared" si="9"/>
        <v>937</v>
      </c>
      <c r="AD58" s="17">
        <f ca="1">OFFSET(SerbiaOfficialData!$F$2,(ROW(AD56)*17)-18,0)</f>
        <v>71</v>
      </c>
      <c r="AE58" s="3">
        <f t="shared" ca="1" si="3"/>
        <v>9.4831040470148252E-3</v>
      </c>
      <c r="AF58" s="15">
        <f t="shared" ca="1" si="10"/>
        <v>250</v>
      </c>
      <c r="AG58">
        <f t="shared" si="11"/>
        <v>938</v>
      </c>
      <c r="AH58" s="19">
        <f ca="1">OFFSET(SerbiaOfficialData!$F$3,(ROW(AH56)*17)-18,0)</f>
        <v>2479</v>
      </c>
      <c r="AI58" s="10">
        <f t="shared" ca="1" si="27"/>
        <v>9</v>
      </c>
      <c r="AJ58" s="3">
        <f t="shared" ca="1" si="26"/>
        <v>0.29503829503829504</v>
      </c>
      <c r="AK58" s="4">
        <f t="shared" ca="1" si="21"/>
        <v>5008</v>
      </c>
      <c r="AL58" s="3">
        <f t="shared" ca="1" si="22"/>
        <v>9.4831040470148252E-3</v>
      </c>
      <c r="AM58" s="3">
        <f t="shared" ca="1" si="23"/>
        <v>0.5558885558885559</v>
      </c>
      <c r="AN58" s="4">
        <f ca="1">IF(_xlfn.FORECAST.ETS(AO58,$B$9:B57,$AO$9:AO57)&gt;0,_xlfn.FORECAST.ETS(AO58,$B$9:B57,$AO$9:AO57),0)</f>
        <v>8979.2554496279536</v>
      </c>
      <c r="AO58" s="9">
        <f t="shared" si="25"/>
        <v>43951</v>
      </c>
    </row>
    <row r="59" spans="1:41" x14ac:dyDescent="0.25">
      <c r="A59" s="9">
        <f t="shared" si="4"/>
        <v>43952</v>
      </c>
      <c r="B59" s="17">
        <f ca="1">OFFSET(SerbiaOfficialData!$F$5,(ROW(B57)*17)-18,0)</f>
        <v>9205</v>
      </c>
      <c r="C59" s="4">
        <f t="shared" ref="C59" ca="1" si="89">B59-R59-W59</f>
        <v>7641</v>
      </c>
      <c r="D59" s="4">
        <f t="shared" si="5"/>
        <v>956</v>
      </c>
      <c r="E59" s="20">
        <f ca="1">OFFSET(SerbiaOfficialData!$F$4,(ROW(E57)*17)-18,0)</f>
        <v>196</v>
      </c>
      <c r="F59" s="2">
        <f t="shared" ref="F59" ca="1" si="90">E59/B58</f>
        <v>2.1756021756021756E-2</v>
      </c>
      <c r="G59" s="13">
        <f t="shared" ref="G59" ca="1" si="91">AVERAGE(((SUM(E50:E59)-E50)/(SUM(B50:B59)-B50)))</f>
        <v>2.8146453089244853E-2</v>
      </c>
      <c r="H59" s="2">
        <f t="shared" ca="1" si="13"/>
        <v>2.1292775665399239E-2</v>
      </c>
      <c r="I59" s="4">
        <f ca="1">(ROWS($B$3:B59)*LN(2))/(LN(B59)/$B$3)</f>
        <v>4.3286091732949794</v>
      </c>
      <c r="J59" s="17">
        <f ca="1">OFFSET(SerbiaOfficialData!$F$7,(ROW(J57)*17)-18,0)</f>
        <v>91551</v>
      </c>
      <c r="K59" s="21">
        <f ca="1">OFFSET(SerbiaOfficialData!$F$6,(ROW(K57)*17)-18,0)</f>
        <v>5906</v>
      </c>
      <c r="L59" s="12">
        <f t="shared" ref="L59" ca="1" si="92">E59/K59</f>
        <v>3.3186589908567557E-2</v>
      </c>
      <c r="M59" s="13">
        <f t="shared" ref="M59" ca="1" si="93">AVERAGE(((SUM(E50:E59)-E50)/(SUM(K50:K59)-K50)))</f>
        <v>4.8724222299895141E-2</v>
      </c>
      <c r="R59" s="17">
        <f ca="1">OFFSET(SerbiaOfficialData!$F$17,(ROW(R57)*17)-19,0)</f>
        <v>1379</v>
      </c>
      <c r="S59">
        <f t="shared" ref="S59:S62" ca="1" si="94">R59-R58</f>
        <v>36</v>
      </c>
      <c r="T59" s="3">
        <f t="shared" ref="T59:T62" ca="1" si="95">R59/B50</f>
        <v>0.19384312622996908</v>
      </c>
      <c r="V59" s="17">
        <f ca="1">OFFSET(SerbiaOfficialData!$F$8,(ROW(W57)*17)-18,0)</f>
        <v>6</v>
      </c>
      <c r="W59" s="17">
        <f ca="1">OFFSET(SerbiaOfficialData!$F$11,(ROW(W57)*17)-18,0)</f>
        <v>185</v>
      </c>
      <c r="X59" s="3">
        <f t="shared" ref="X59" ca="1" si="96">W59/B59</f>
        <v>2.0097772949483977E-2</v>
      </c>
      <c r="Y59" s="3">
        <f t="shared" ref="Y59" ca="1" si="97">W59/B50</f>
        <v>2.6005060444194546E-2</v>
      </c>
      <c r="Z59" s="17">
        <f ca="1">OFFSET(SerbiaOfficialData!$F$9,(ROW(Z57)*17)-17,0)</f>
        <v>4</v>
      </c>
      <c r="AA59" s="17">
        <f ca="1">OFFSET(SerbiaOfficialData!$F$10,(ROW(AA57)*17)-18,0)</f>
        <v>4</v>
      </c>
      <c r="AB59" s="17">
        <f ca="1">OFFSET(SerbiaOfficialData!$F$12,(ROW(AA57)*17)-18,0)</f>
        <v>0</v>
      </c>
      <c r="AC59" s="17">
        <f t="shared" si="9"/>
        <v>954</v>
      </c>
      <c r="AD59" s="17">
        <f ca="1">OFFSET(SerbiaOfficialData!$F$2,(ROW(AD57)*17)-18,0)</f>
        <v>65</v>
      </c>
      <c r="AE59" s="3">
        <f t="shared" ca="1" si="3"/>
        <v>8.5067399555032071E-3</v>
      </c>
      <c r="AF59" s="15">
        <f t="shared" ca="1" si="10"/>
        <v>250</v>
      </c>
      <c r="AG59">
        <f t="shared" si="11"/>
        <v>955</v>
      </c>
      <c r="AH59" s="19">
        <f ca="1">OFFSET(SerbiaOfficialData!$F$3,(ROW(AH57)*17)-18,0)</f>
        <v>2375</v>
      </c>
      <c r="AI59" s="10">
        <f t="shared" ca="1" si="27"/>
        <v>-104</v>
      </c>
      <c r="AJ59" s="3">
        <f t="shared" ca="1" si="26"/>
        <v>0.2781097229766431</v>
      </c>
      <c r="AK59" s="4">
        <f t="shared" ca="1" si="21"/>
        <v>5266</v>
      </c>
      <c r="AL59" s="3">
        <f t="shared" ca="1" si="22"/>
        <v>8.5067399555032071E-3</v>
      </c>
      <c r="AM59" s="3">
        <f t="shared" ca="1" si="23"/>
        <v>0.57208039109179798</v>
      </c>
      <c r="AN59" s="4">
        <f ca="1">IF(_xlfn.FORECAST.ETS(AO59,$B$9:B58,$AO$9:AO58)&gt;0,_xlfn.FORECAST.ETS(AO59,$B$9:B58,$AO$9:AO58),0)</f>
        <v>9235.1825227720783</v>
      </c>
      <c r="AO59" s="9">
        <f t="shared" si="25"/>
        <v>43952</v>
      </c>
    </row>
    <row r="60" spans="1:41" x14ac:dyDescent="0.25">
      <c r="A60" s="9">
        <f t="shared" si="4"/>
        <v>43953</v>
      </c>
      <c r="B60" s="17">
        <f ca="1">OFFSET(SerbiaOfficialData!$F$5,(ROW(B58)*17)-18,0)</f>
        <v>9362</v>
      </c>
      <c r="C60" s="4">
        <f t="shared" ref="C60" ca="1" si="98">B60-R60-W60</f>
        <v>7747</v>
      </c>
      <c r="D60" s="4">
        <f t="shared" si="5"/>
        <v>973</v>
      </c>
      <c r="E60" s="20">
        <f ca="1">OFFSET(SerbiaOfficialData!$F$4,(ROW(E58)*17)-18,0)</f>
        <v>157</v>
      </c>
      <c r="F60" s="2">
        <f t="shared" ref="F60" ca="1" si="99">E60/B59</f>
        <v>1.7055947854426941E-2</v>
      </c>
      <c r="G60" s="13">
        <f t="shared" ref="G60" ca="1" si="100">AVERAGE(((SUM(E51:E60)-E51)/(SUM(B51:B60)-B51)))</f>
        <v>2.7312244684193989E-2</v>
      </c>
      <c r="H60" s="2">
        <f t="shared" ca="1" si="13"/>
        <v>1.6769920957060456E-2</v>
      </c>
      <c r="I60" s="4">
        <f ca="1">(ROWS($B$3:B60)*LN(2))/(LN(B60)/$B$3)</f>
        <v>4.3964036948776197</v>
      </c>
      <c r="J60" s="17">
        <f ca="1">OFFSET(SerbiaOfficialData!$F$7,(ROW(J58)*17)-18,0)</f>
        <v>96637</v>
      </c>
      <c r="K60" s="21">
        <f ca="1">OFFSET(SerbiaOfficialData!$F$6,(ROW(K58)*17)-18,0)</f>
        <v>5086</v>
      </c>
      <c r="L60" s="12">
        <f t="shared" ref="L60" ca="1" si="101">E60/K60</f>
        <v>3.0869052300432558E-2</v>
      </c>
      <c r="M60" s="13">
        <f t="shared" ref="M60" ca="1" si="102">AVERAGE(((SUM(E51:E60)-E51)/(SUM(K51:K60)-K51)))</f>
        <v>4.6035354092644497E-2</v>
      </c>
      <c r="R60" s="17">
        <f ca="1">OFFSET(SerbiaOfficialData!$F$17,(ROW(R58)*17)-19,0)</f>
        <v>1426</v>
      </c>
      <c r="S60">
        <f t="shared" ca="1" si="94"/>
        <v>47</v>
      </c>
      <c r="T60" s="3">
        <f t="shared" ca="1" si="95"/>
        <v>0.1959868059373282</v>
      </c>
      <c r="V60" s="17">
        <f ca="1">OFFSET(SerbiaOfficialData!$F$8,(ROW(W58)*17)-18,0)</f>
        <v>4</v>
      </c>
      <c r="W60" s="17">
        <f ca="1">OFFSET(SerbiaOfficialData!$F$11,(ROW(W58)*17)-18,0)</f>
        <v>189</v>
      </c>
      <c r="X60" s="3">
        <f t="shared" ref="X60" ca="1" si="103">W60/B60</f>
        <v>2.0187994018372141E-2</v>
      </c>
      <c r="Y60" s="3">
        <f t="shared" ref="Y60" ca="1" si="104">W60/B51</f>
        <v>2.5975810885101706E-2</v>
      </c>
      <c r="Z60" s="17">
        <f ca="1">OFFSET(SerbiaOfficialData!$F$9,(ROW(Z58)*17)-17,0)</f>
        <v>1</v>
      </c>
      <c r="AA60" s="17">
        <f ca="1">OFFSET(SerbiaOfficialData!$F$10,(ROW(AA58)*17)-18,0)</f>
        <v>1</v>
      </c>
      <c r="AB60" s="17">
        <f ca="1">OFFSET(SerbiaOfficialData!$F$12,(ROW(AA58)*17)-18,0)</f>
        <v>0</v>
      </c>
      <c r="AC60" s="17">
        <f t="shared" si="9"/>
        <v>971</v>
      </c>
      <c r="AD60" s="17">
        <f ca="1">OFFSET(SerbiaOfficialData!$F$2,(ROW(AD58)*17)-18,0)</f>
        <v>57</v>
      </c>
      <c r="AE60" s="3">
        <f t="shared" ca="1" si="3"/>
        <v>7.3576868465212338E-3</v>
      </c>
      <c r="AF60" s="15">
        <f t="shared" ca="1" si="10"/>
        <v>246</v>
      </c>
      <c r="AG60">
        <f t="shared" si="11"/>
        <v>972</v>
      </c>
      <c r="AH60" s="19">
        <f ca="1">OFFSET(SerbiaOfficialData!$F$3,(ROW(AH58)*17)-18,0)</f>
        <v>2286</v>
      </c>
      <c r="AI60" s="10">
        <f t="shared" ca="1" si="27"/>
        <v>-89</v>
      </c>
      <c r="AJ60" s="3">
        <f t="shared" ca="1" si="26"/>
        <v>0.26436658833582566</v>
      </c>
      <c r="AK60" s="4">
        <f t="shared" ca="1" si="21"/>
        <v>5461</v>
      </c>
      <c r="AL60" s="3">
        <f t="shared" ca="1" si="22"/>
        <v>7.3576868465212338E-3</v>
      </c>
      <c r="AM60" s="3">
        <f t="shared" ca="1" si="23"/>
        <v>0.5833155308694723</v>
      </c>
      <c r="AN60" s="4">
        <f ca="1">IF(_xlfn.FORECAST.ETS(AO60,$B$9:B59,$AO$9:AO59)&gt;0,_xlfn.FORECAST.ETS(AO60,$B$9:B59,$AO$9:AO59),0)</f>
        <v>9448.4096187683299</v>
      </c>
      <c r="AO60" s="9">
        <f t="shared" si="25"/>
        <v>43953</v>
      </c>
    </row>
    <row r="61" spans="1:41" x14ac:dyDescent="0.25">
      <c r="A61" s="9">
        <f t="shared" si="4"/>
        <v>43954</v>
      </c>
      <c r="B61" s="17">
        <f ca="1">OFFSET(SerbiaOfficialData!$F$5,(ROW(B59)*17)-18,0)</f>
        <v>9464</v>
      </c>
      <c r="C61" s="4">
        <f t="shared" ref="C61:C62" ca="1" si="105">B61-R61-W61</f>
        <v>7720</v>
      </c>
      <c r="D61" s="4">
        <f t="shared" si="5"/>
        <v>990</v>
      </c>
      <c r="E61" s="20">
        <f ca="1">OFFSET(SerbiaOfficialData!$F$4,(ROW(E59)*17)-18,0)</f>
        <v>102</v>
      </c>
      <c r="F61" s="2">
        <f t="shared" ref="F61:F62" ca="1" si="106">E61/B60</f>
        <v>1.0895107882930999E-2</v>
      </c>
      <c r="G61" s="13">
        <f t="shared" ref="G61:G62" ca="1" si="107">AVERAGE(((SUM(E52:E61)-E52)/(SUM(B52:B61)-B52)))</f>
        <v>2.5281723394208557E-2</v>
      </c>
      <c r="H61" s="2">
        <f t="shared" ca="1" si="13"/>
        <v>1.0777683854606932E-2</v>
      </c>
      <c r="I61" s="4">
        <f ca="1">(ROWS($B$3:B61)*LN(2))/(LN(B61)/$B$3)</f>
        <v>4.4669104438434584</v>
      </c>
      <c r="J61" s="17">
        <f ca="1">OFFSET(SerbiaOfficialData!$F$7,(ROW(J59)*17)-18,0)</f>
        <v>101911</v>
      </c>
      <c r="K61" s="21">
        <f ca="1">OFFSET(SerbiaOfficialData!$F$6,(ROW(K59)*17)-18,0)</f>
        <v>5274</v>
      </c>
      <c r="L61" s="12">
        <f t="shared" ref="L61" ca="1" si="108">E61/K61</f>
        <v>1.9340159271899887E-2</v>
      </c>
      <c r="M61" s="13">
        <f t="shared" ref="M61" ca="1" si="109">AVERAGE(((SUM(E52:E61)-E52)/(SUM(K52:K61)-K52)))</f>
        <v>4.212742429397754E-2</v>
      </c>
      <c r="R61" s="17">
        <f ca="1">OFFSET(SerbiaOfficialData!$F$17,(ROW(R59)*17)-19,0)</f>
        <v>1551</v>
      </c>
      <c r="S61">
        <f t="shared" ca="1" si="94"/>
        <v>125</v>
      </c>
      <c r="T61" s="3">
        <f t="shared" ca="1" si="95"/>
        <v>0.20726981157289856</v>
      </c>
      <c r="V61" s="17">
        <f ca="1">OFFSET(SerbiaOfficialData!$F$8,(ROW(W59)*17)-18,0)</f>
        <v>4</v>
      </c>
      <c r="W61" s="17">
        <f ca="1">OFFSET(SerbiaOfficialData!$F$11,(ROW(W59)*17)-18,0)</f>
        <v>193</v>
      </c>
      <c r="X61" s="3">
        <f t="shared" ref="X61" ca="1" si="110">W61/B61</f>
        <v>2.0393068469991546E-2</v>
      </c>
      <c r="Y61" s="3">
        <f t="shared" ref="Y61" ca="1" si="111">W61/B52</f>
        <v>2.579179473473206E-2</v>
      </c>
      <c r="Z61" s="17">
        <f ca="1">OFFSET(SerbiaOfficialData!$F$9,(ROW(Z59)*17)-17,0)</f>
        <v>1</v>
      </c>
      <c r="AA61" s="17">
        <f ca="1">OFFSET(SerbiaOfficialData!$F$10,(ROW(AA59)*17)-18,0)</f>
        <v>1</v>
      </c>
      <c r="AB61" s="17">
        <f ca="1">OFFSET(SerbiaOfficialData!$F$12,(ROW(AA59)*17)-18,0)</f>
        <v>0</v>
      </c>
      <c r="AC61" s="17">
        <f t="shared" si="9"/>
        <v>988</v>
      </c>
      <c r="AD61" s="17">
        <f ca="1">OFFSET(SerbiaOfficialData!$F$2,(ROW(AD59)*17)-18,0)</f>
        <v>54</v>
      </c>
      <c r="AE61" s="3">
        <f t="shared" ca="1" si="3"/>
        <v>6.9948186528497412E-3</v>
      </c>
      <c r="AF61" s="15">
        <f t="shared" ca="1" si="10"/>
        <v>247</v>
      </c>
      <c r="AG61">
        <f t="shared" si="11"/>
        <v>989</v>
      </c>
      <c r="AH61" s="19">
        <f ca="1">OFFSET(SerbiaOfficialData!$F$3,(ROW(AH59)*17)-18,0)</f>
        <v>2116</v>
      </c>
      <c r="AI61" s="10">
        <f t="shared" ca="1" si="27"/>
        <v>-170</v>
      </c>
      <c r="AJ61" s="3">
        <f t="shared" ca="1" si="26"/>
        <v>0.24397717666948437</v>
      </c>
      <c r="AK61" s="4">
        <f t="shared" ca="1" si="21"/>
        <v>5604</v>
      </c>
      <c r="AL61" s="3">
        <f t="shared" ca="1" si="22"/>
        <v>6.9948186528497412E-3</v>
      </c>
      <c r="AM61" s="3">
        <f t="shared" ca="1" si="23"/>
        <v>0.59213863060016902</v>
      </c>
      <c r="AN61" s="4">
        <f ca="1">IF(_xlfn.FORECAST.ETS(AO61,$B$9:B60,$AO$9:AO60)&gt;0,_xlfn.FORECAST.ETS(AO61,$B$9:B60,$AO$9:AO60),0)</f>
        <v>9523.7435093897311</v>
      </c>
      <c r="AO61" s="9">
        <f t="shared" si="25"/>
        <v>43954</v>
      </c>
    </row>
    <row r="62" spans="1:41" x14ac:dyDescent="0.25">
      <c r="A62" s="9">
        <f t="shared" si="4"/>
        <v>43955</v>
      </c>
      <c r="B62" s="17">
        <f ca="1">OFFSET(SerbiaOfficialData!$F$5,(ROW(B60)*17)-18,0)</f>
        <v>9557</v>
      </c>
      <c r="C62" s="4">
        <f t="shared" ca="1" si="105"/>
        <v>7786</v>
      </c>
      <c r="D62" s="4">
        <f t="shared" si="5"/>
        <v>1007</v>
      </c>
      <c r="E62" s="20">
        <f ca="1">OFFSET(SerbiaOfficialData!$F$4,(ROW(E60)*17)-18,0)</f>
        <v>93</v>
      </c>
      <c r="F62" s="2">
        <f t="shared" ca="1" si="106"/>
        <v>9.8267117497886722E-3</v>
      </c>
      <c r="G62" s="13">
        <f t="shared" ca="1" si="107"/>
        <v>2.218755849503962E-2</v>
      </c>
      <c r="H62" s="2">
        <f t="shared" ca="1" si="13"/>
        <v>9.7310871612430686E-3</v>
      </c>
      <c r="I62" s="4">
        <f ca="1">(ROWS($B$3:B62)*LN(2))/(LN(B62)/$B$3)</f>
        <v>4.537773983722313</v>
      </c>
      <c r="J62" s="17">
        <f ca="1">OFFSET(SerbiaOfficialData!$F$7,(ROW(J60)*17)-18,0)</f>
        <v>106461</v>
      </c>
      <c r="K62" s="21">
        <f ca="1">OFFSET(SerbiaOfficialData!$F$6,(ROW(K60)*17)-18,0)</f>
        <v>4550</v>
      </c>
      <c r="L62" s="12">
        <f t="shared" ref="L62" ca="1" si="112">E62/K62</f>
        <v>2.0439560439560439E-2</v>
      </c>
      <c r="M62" s="13">
        <f t="shared" ref="M62" ca="1" si="113">AVERAGE(((SUM(E53:E62)-E53)/(SUM(K53:K62)-K53)))</f>
        <v>3.8217655783161018E-2</v>
      </c>
      <c r="R62" s="17">
        <f ca="1">OFFSET(SerbiaOfficialData!$F$17,(ROW(R60)*17)-19,0)</f>
        <v>1574</v>
      </c>
      <c r="S62">
        <f t="shared" ca="1" si="94"/>
        <v>23</v>
      </c>
      <c r="T62" s="3">
        <f t="shared" ca="1" si="95"/>
        <v>0.20233963234348887</v>
      </c>
      <c r="V62" s="17">
        <f ca="1">OFFSET(SerbiaOfficialData!$F$8,(ROW(W60)*17)-18,0)</f>
        <v>4</v>
      </c>
      <c r="W62" s="17">
        <f ca="1">OFFSET(SerbiaOfficialData!$F$11,(ROW(W60)*17)-18,0)</f>
        <v>197</v>
      </c>
      <c r="X62" s="3">
        <f t="shared" ref="X62" ca="1" si="114">W62/B62</f>
        <v>2.0613163126504134E-2</v>
      </c>
      <c r="Y62" s="3">
        <f t="shared" ref="Y62" ca="1" si="115">W62/B53</f>
        <v>2.5324591849852165E-2</v>
      </c>
      <c r="Z62" s="17">
        <f ca="1">OFFSET(SerbiaOfficialData!$F$9,(ROW(Z60)*17)-17,0)</f>
        <v>0</v>
      </c>
      <c r="AA62" s="17">
        <f ca="1">OFFSET(SerbiaOfficialData!$F$10,(ROW(AA60)*17)-18,0)</f>
        <v>0</v>
      </c>
      <c r="AB62" s="17">
        <f ca="1">OFFSET(SerbiaOfficialData!$F$12,(ROW(AA60)*17)-18,0)</f>
        <v>0</v>
      </c>
      <c r="AC62" s="17">
        <f t="shared" si="9"/>
        <v>1005</v>
      </c>
      <c r="AD62" s="17">
        <f ca="1">OFFSET(SerbiaOfficialData!$F$2,(ROW(AD60)*17)-18,0)</f>
        <v>53</v>
      </c>
      <c r="AE62" s="3">
        <f t="shared" ca="1" si="3"/>
        <v>6.8070896480863091E-3</v>
      </c>
      <c r="AF62" s="15">
        <f t="shared" ca="1" si="10"/>
        <v>250</v>
      </c>
      <c r="AG62">
        <f t="shared" si="11"/>
        <v>1006</v>
      </c>
      <c r="AH62" s="19">
        <f ca="1">OFFSET(SerbiaOfficialData!$F$3,(ROW(AH60)*17)-18,0)</f>
        <v>2023</v>
      </c>
      <c r="AI62" s="10">
        <f t="shared" ca="1" si="27"/>
        <v>-93</v>
      </c>
      <c r="AJ62" s="3">
        <f t="shared" ca="1" si="26"/>
        <v>0.23229046771999581</v>
      </c>
      <c r="AK62" s="4">
        <f t="shared" ca="1" si="21"/>
        <v>5763</v>
      </c>
      <c r="AL62" s="3">
        <f t="shared" ca="1" si="22"/>
        <v>6.8070896480863091E-3</v>
      </c>
      <c r="AM62" s="3">
        <f t="shared" ca="1" si="23"/>
        <v>0.60301349795961079</v>
      </c>
      <c r="AN62" s="4">
        <f ca="1">IF(_xlfn.FORECAST.ETS(AO62,$B$9:B61,$AO$9:AO61)&gt;0,_xlfn.FORECAST.ETS(AO62,$B$9:B61,$AO$9:AO61),0)</f>
        <v>9571.887033100722</v>
      </c>
      <c r="AO62" s="9">
        <f t="shared" si="25"/>
        <v>43955</v>
      </c>
    </row>
    <row r="63" spans="1:41" x14ac:dyDescent="0.25">
      <c r="A63" s="9">
        <f t="shared" si="4"/>
        <v>43956</v>
      </c>
      <c r="B63" s="17">
        <f ca="1">OFFSET(SerbiaOfficialData!$F$5,(ROW(B61)*17)-18,0)</f>
        <v>9677</v>
      </c>
      <c r="C63" s="4">
        <f t="shared" ref="C63:C64" ca="1" si="116">B63-R63-W63</f>
        <v>7754</v>
      </c>
      <c r="D63" s="4">
        <f t="shared" ref="D63:D64" si="117">(ROW(E61)*17)-16+3</f>
        <v>1024</v>
      </c>
      <c r="E63" s="20">
        <f ca="1">OFFSET(SerbiaOfficialData!$F$4,(ROW(E61)*17)-18,0)</f>
        <v>120</v>
      </c>
      <c r="F63" s="2">
        <f t="shared" ref="F63:F64" ca="1" si="118">E63/B62</f>
        <v>1.2556241498378152E-2</v>
      </c>
      <c r="G63" s="13">
        <f t="shared" ref="G63:G64" ca="1" si="119">AVERAGE(((SUM(E54:E63)-E54)/(SUM(B54:B63)-B54)))</f>
        <v>1.9995108230402348E-2</v>
      </c>
      <c r="H63" s="2">
        <f t="shared" ref="H63:H64" ca="1" si="120">E63/B63</f>
        <v>1.2400537356618786E-2</v>
      </c>
      <c r="I63" s="4">
        <f ca="1">(ROWS($B$3:B63)*LN(2))/(LN(B63)/$B$3)</f>
        <v>4.6071310023704708</v>
      </c>
      <c r="J63" s="17">
        <f ca="1">OFFSET(SerbiaOfficialData!$F$7,(ROW(J61)*17)-18,0)</f>
        <v>111278</v>
      </c>
      <c r="K63" s="21">
        <f ca="1">OFFSET(SerbiaOfficialData!$F$6,(ROW(K61)*17)-18,0)</f>
        <v>4817</v>
      </c>
      <c r="L63" s="12">
        <f t="shared" ref="L63:L64" ca="1" si="121">E63/K63</f>
        <v>2.4911770811708533E-2</v>
      </c>
      <c r="M63" s="13">
        <f t="shared" ref="M63:M64" ca="1" si="122">AVERAGE(((SUM(E54:E63)-E54)/(SUM(K54:K63)-K54)))</f>
        <v>3.4805747738158595E-2</v>
      </c>
      <c r="R63" s="17">
        <f ca="1">OFFSET(SerbiaOfficialData!$F$17,(ROW(R61)*17)-19,0)</f>
        <v>1723</v>
      </c>
      <c r="S63">
        <f t="shared" ref="S63:S64" ca="1" si="123">R63-R62</f>
        <v>149</v>
      </c>
      <c r="T63" s="3">
        <f t="shared" ref="T63:T64" ca="1" si="124">R63/B54</f>
        <v>0.21425018652076597</v>
      </c>
      <c r="V63" s="17">
        <f ca="1">OFFSET(SerbiaOfficialData!$F$8,(ROW(W61)*17)-18,0)</f>
        <v>3</v>
      </c>
      <c r="W63" s="17">
        <f ca="1">OFFSET(SerbiaOfficialData!$F$11,(ROW(W61)*17)-18,0)</f>
        <v>200</v>
      </c>
      <c r="X63" s="3">
        <f t="shared" ref="X63:X64" ca="1" si="125">W63/B63</f>
        <v>2.0667562261031312E-2</v>
      </c>
      <c r="Y63" s="3">
        <f t="shared" ref="Y63:Y64" ca="1" si="126">W63/B54</f>
        <v>2.4869435463814971E-2</v>
      </c>
      <c r="Z63" s="17">
        <f ca="1">OFFSET(SerbiaOfficialData!$F$9,(ROW(Z61)*17)-17,0)</f>
        <v>0</v>
      </c>
      <c r="AA63" s="17">
        <f ca="1">OFFSET(SerbiaOfficialData!$F$10,(ROW(AA61)*17)-18,0)</f>
        <v>0</v>
      </c>
      <c r="AB63" s="17">
        <f ca="1">OFFSET(SerbiaOfficialData!$F$12,(ROW(AA61)*17)-18,0)</f>
        <v>0</v>
      </c>
      <c r="AC63" s="17">
        <f t="shared" ref="AC63:AC64" si="127">(ROW(AD61)*17)-17+2</f>
        <v>1022</v>
      </c>
      <c r="AD63" s="17">
        <f ca="1">OFFSET(SerbiaOfficialData!$F$2,(ROW(AD61)*17)-18,0)</f>
        <v>51</v>
      </c>
      <c r="AE63" s="3">
        <f t="shared" ref="AE63:AE64" ca="1" si="128">AD63/C63</f>
        <v>6.5772504513799332E-3</v>
      </c>
      <c r="AF63" s="15">
        <f t="shared" ref="AF63:AF64" ca="1" si="129">W63+AD63</f>
        <v>251</v>
      </c>
      <c r="AG63">
        <f t="shared" ref="AG63:AG64" si="130">(ROW(AH61)*17)-16+2</f>
        <v>1023</v>
      </c>
      <c r="AH63" s="19">
        <f ca="1">OFFSET(SerbiaOfficialData!$F$3,(ROW(AH61)*17)-18,0)</f>
        <v>1855</v>
      </c>
      <c r="AI63" s="10">
        <f t="shared" ref="AI63:AI64" ca="1" si="131">AH63-AH62</f>
        <v>-168</v>
      </c>
      <c r="AJ63" s="3">
        <f t="shared" ref="AJ63:AJ64" ca="1" si="132">(AH63+W63)/B63</f>
        <v>0.21235920223209673</v>
      </c>
      <c r="AK63" s="4">
        <f t="shared" ref="AK63:AK64" ca="1" si="133">B63-R63-W63-AH63</f>
        <v>5899</v>
      </c>
      <c r="AL63" s="3">
        <f t="shared" ca="1" si="22"/>
        <v>6.5772504513799332E-3</v>
      </c>
      <c r="AM63" s="3">
        <f t="shared" ref="AM63:AM64" ca="1" si="134">AK63/B63</f>
        <v>0.60958974888911854</v>
      </c>
      <c r="AN63" s="4">
        <f ca="1">IF(_xlfn.FORECAST.ETS(AO63,$B$9:B62,$AO$9:AO62)&gt;0,_xlfn.FORECAST.ETS(AO63,$B$9:B62,$AO$9:AO62),0)</f>
        <v>9677.0741123675089</v>
      </c>
      <c r="AO63" s="9">
        <f t="shared" si="25"/>
        <v>43956</v>
      </c>
    </row>
    <row r="64" spans="1:41" ht="14.95" thickBot="1" x14ac:dyDescent="0.3">
      <c r="A64" s="9">
        <f t="shared" si="4"/>
        <v>43957</v>
      </c>
      <c r="B64" s="17">
        <f ca="1">OFFSET(SerbiaOfficialData!$F$5,(ROW(B62)*17)-18,0)</f>
        <v>9791</v>
      </c>
      <c r="C64" s="4">
        <f t="shared" ca="1" si="116"/>
        <v>7617</v>
      </c>
      <c r="D64" s="4">
        <f t="shared" si="117"/>
        <v>1041</v>
      </c>
      <c r="E64" s="20">
        <f ca="1">IF(OFFSET(SerbiaOfficialData!$F$4,(ROW(E62)*17)-18,0)=0,"",OFFSET(SerbiaOfficialData!$F$4,(ROW(E62)*17)-18,0))</f>
        <v>114</v>
      </c>
      <c r="F64" s="2">
        <f t="shared" ca="1" si="118"/>
        <v>1.1780510488787848E-2</v>
      </c>
      <c r="G64" s="13">
        <f t="shared" ca="1" si="119"/>
        <v>1.8202338928511395E-2</v>
      </c>
      <c r="H64" s="2">
        <f t="shared" ca="1" si="120"/>
        <v>1.1643345929935656E-2</v>
      </c>
      <c r="I64" s="4">
        <f ca="1">(ROWS($B$3:B64)*LN(2))/(LN(B64)/$B$3)</f>
        <v>4.6766896923064882</v>
      </c>
      <c r="J64" s="17">
        <f ca="1">IF(OFFSET(SerbiaOfficialData!$F$7,(ROW(J62)*17)-18,0)=0,"",OFFSET(SerbiaOfficialData!$F$7,(ROW(J62)*17)-18,0))</f>
        <v>117474</v>
      </c>
      <c r="K64" s="21">
        <f ca="1">OFFSET(SerbiaOfficialData!$F$6,(ROW(K62)*17)-18,0)</f>
        <v>6196</v>
      </c>
      <c r="L64" s="12">
        <f t="shared" ca="1" si="121"/>
        <v>1.8398967075532603E-2</v>
      </c>
      <c r="M64" s="13">
        <f t="shared" ca="1" si="122"/>
        <v>3.059103658413544E-2</v>
      </c>
      <c r="R64" s="17">
        <f ca="1">OFFSET(SerbiaOfficialData!$F$17,(ROW(R62)*17)-19,0)</f>
        <v>1971</v>
      </c>
      <c r="S64">
        <f t="shared" ca="1" si="123"/>
        <v>248</v>
      </c>
      <c r="T64" s="3">
        <f t="shared" ca="1" si="124"/>
        <v>0.23818731117824773</v>
      </c>
      <c r="V64" s="17">
        <f ca="1">OFFSET(SerbiaOfficialData!$F$8,(ROW(W62)*17)-18,0)</f>
        <v>3</v>
      </c>
      <c r="W64" s="17">
        <f ca="1">OFFSET(SerbiaOfficialData!$F$11,(ROW(W62)*17)-18,0)</f>
        <v>203</v>
      </c>
      <c r="X64" s="3">
        <f t="shared" ca="1" si="125"/>
        <v>2.0733326524359105E-2</v>
      </c>
      <c r="Y64" s="3">
        <f t="shared" ca="1" si="126"/>
        <v>2.4531722054380665E-2</v>
      </c>
      <c r="Z64" s="17">
        <f ca="1">OFFSET(SerbiaOfficialData!$F$9,(ROW(Z62)*17)-17,0)</f>
        <v>0</v>
      </c>
      <c r="AA64" s="17">
        <f ca="1">OFFSET(SerbiaOfficialData!$F$10,(ROW(AA62)*17)-18,0)</f>
        <v>0</v>
      </c>
      <c r="AB64" s="17">
        <f ca="1">OFFSET(SerbiaOfficialData!$F$12,(ROW(AA62)*17)-18,0)</f>
        <v>0</v>
      </c>
      <c r="AC64" s="17">
        <f t="shared" si="127"/>
        <v>1039</v>
      </c>
      <c r="AD64" s="17">
        <f ca="1">OFFSET(SerbiaOfficialData!$F$2,(ROW(AD62)*17)-18,0)</f>
        <v>48</v>
      </c>
      <c r="AE64" s="3">
        <f t="shared" ca="1" si="128"/>
        <v>6.301693580149665E-3</v>
      </c>
      <c r="AF64" s="15">
        <f t="shared" ca="1" si="129"/>
        <v>251</v>
      </c>
      <c r="AG64">
        <f t="shared" si="130"/>
        <v>1040</v>
      </c>
      <c r="AH64" s="19">
        <f ca="1">OFFSET(SerbiaOfficialData!$F$3,(ROW(AH62)*17)-18,0)</f>
        <v>1750</v>
      </c>
      <c r="AI64" s="10">
        <f t="shared" ca="1" si="131"/>
        <v>-105</v>
      </c>
      <c r="AJ64" s="3">
        <f t="shared" ca="1" si="132"/>
        <v>0.19946890001021347</v>
      </c>
      <c r="AK64" s="4">
        <f t="shared" ca="1" si="133"/>
        <v>5867</v>
      </c>
      <c r="AL64" s="3">
        <f t="shared" ca="1" si="22"/>
        <v>6.301693580149665E-3</v>
      </c>
      <c r="AM64" s="3">
        <f t="shared" ca="1" si="134"/>
        <v>0.59922377693800433</v>
      </c>
      <c r="AN64" s="4">
        <f ca="1">IF(_xlfn.FORECAST.ETS(AO64,$B$9:B63,$AO$9:AO63)&gt;0,_xlfn.FORECAST.ETS(AO64,$B$9:B63,$AO$9:AO63),0)</f>
        <v>9796.9289114210587</v>
      </c>
      <c r="AO64" s="9">
        <f t="shared" si="25"/>
        <v>43957</v>
      </c>
    </row>
    <row r="65" spans="1:41" ht="14.95" thickBot="1" x14ac:dyDescent="0.3">
      <c r="A65" s="9">
        <f ca="1">IF(B65="","",A64+1)</f>
        <v>43958</v>
      </c>
      <c r="B65" s="17">
        <f ca="1">IF(OFFSET(SerbiaOfficialData!$F$5,(ROW(B63)*17)-18,0)=0,"",OFFSET(SerbiaOfficialData!$F$5,(ROW(B63)*17)-18,0))</f>
        <v>9848</v>
      </c>
      <c r="C65" s="4">
        <f ca="1">IF($A65="","",B65-R65-W65)</f>
        <v>7482</v>
      </c>
      <c r="D65" s="23">
        <f>(ROW(E63)*17)-16+2</f>
        <v>1057</v>
      </c>
      <c r="E65" s="22">
        <f ca="1">IF(OFFSET(SerbiaOfficialData!$F$5,(ROW(E63)*17)-19,0)=0,"",OFFSET(SerbiaOfficialData!$F$5,(ROW(E63)*17)-19,0))</f>
        <v>57</v>
      </c>
      <c r="F65" s="2">
        <f ca="1">IF($A65="","",E65/B64)</f>
        <v>5.8216729649678278E-3</v>
      </c>
      <c r="G65" s="13">
        <f ca="1">IF($A65="","",AVERAGE(((SUM(E56:E65)-E56)/(SUM(B56:B65)-B56))))</f>
        <v>1.5962285997849639E-2</v>
      </c>
      <c r="H65" s="2">
        <f ca="1">IF($A65="","",E65/B65)</f>
        <v>5.787977254264825E-3</v>
      </c>
      <c r="I65" s="4">
        <f ca="1">IF($A65="","",(ROWS($B$3:B65)*LN(2))/(LN(B65)/$B$3))</f>
        <v>4.7491201711522404</v>
      </c>
      <c r="J65" s="17">
        <f ca="1">IF(OFFSET(SerbiaOfficialData!$F$7,(ROW(J63)*17)-18,0)=0,"",OFFSET(SerbiaOfficialData!$F$7,(ROW(J63)*17)-18,0))</f>
        <v>122995</v>
      </c>
      <c r="K65" s="21">
        <f ca="1">IF(OFFSET(SerbiaOfficialData!$F$6,(ROW(K63)*17)-18,0)=0,"",OFFSET(SerbiaOfficialData!$F$6,(ROW(K63)*17)-18,0))</f>
        <v>5521</v>
      </c>
      <c r="L65" s="12">
        <f ca="1">IF($A65="","",E65/K65)</f>
        <v>1.0324216627422568E-2</v>
      </c>
      <c r="M65" s="13">
        <f ca="1">IF($A65="","",AVERAGE(((SUM(E56:E65)-E56)/(SUM(K56:K65)-K56))))</f>
        <v>2.7220341715022568E-2</v>
      </c>
      <c r="R65" s="17">
        <f ca="1">IF(OFFSET(SerbiaOfficialData!$F$17,(ROW(R63)*17)-19,0)=0,"",OFFSET(SerbiaOfficialData!$F$17,(ROW(R63)*17)-19,0))</f>
        <v>2160</v>
      </c>
      <c r="S65">
        <f ca="1">IF($A65="","",R65-R64)</f>
        <v>189</v>
      </c>
      <c r="T65" s="3">
        <f ca="1">IF($A65="","",R65/B56)</f>
        <v>0.25420736730610805</v>
      </c>
      <c r="V65" s="17">
        <f ca="1">IF(OFFSET(SerbiaOfficialData!$F$8,(ROW(W63)*17)-18,0)=0,"",OFFSET(SerbiaOfficialData!$F$8,(ROW(W63)*17)-18,0))</f>
        <v>3</v>
      </c>
      <c r="W65" s="17">
        <f ca="1">IF(OFFSET(SerbiaOfficialData!$F$11,(ROW(W63)*17)-18,0)=0,"",OFFSET(SerbiaOfficialData!$F$11,(ROW(W63)*17)-18,0))</f>
        <v>206</v>
      </c>
      <c r="X65" s="3">
        <f ca="1">IF($A65="","",W65/B65)</f>
        <v>2.091795288383428E-2</v>
      </c>
      <c r="Y65" s="3">
        <f ca="1">IF($A65="","",W65/B56)</f>
        <v>2.4243850770860303E-2</v>
      </c>
      <c r="Z65" s="17" t="str">
        <f ca="1">IF(OFFSET(SerbiaOfficialData!$F$9,(ROW(Z63)*17)-18,0)=0,"",OFFSET(SerbiaOfficialData!$F$9,(ROW(Z63)*17)-18,0))</f>
        <v/>
      </c>
      <c r="AA65" s="17" t="str">
        <f ca="1">IF(OFFSET(SerbiaOfficialData!$F$10,(ROW(AA63)*17)-18,0)=0,"",OFFSET(SerbiaOfficialData!$F$10,(ROW(AA63)*17)-18,0))</f>
        <v/>
      </c>
      <c r="AB65" s="17" t="str">
        <f ca="1">IF(OFFSET(SerbiaOfficialData!$F$12,(ROW(AA63)*17)-18,0)=0,"",OFFSET(SerbiaOfficialData!$F$12,(ROW(AA63)*17)-18,0))</f>
        <v/>
      </c>
      <c r="AC65" s="17">
        <f t="shared" ref="AC65" si="135">(ROW(AD63)*17)-17+2</f>
        <v>1056</v>
      </c>
      <c r="AD65" s="17">
        <f ca="1">IF(OFFSET(SerbiaOfficialData!$F$2,(ROW(AD63)*17)-18,0)=0,"",OFFSET(SerbiaOfficialData!$F$2,(ROW(AD63)*17)-18,0))</f>
        <v>46</v>
      </c>
      <c r="AE65" s="3">
        <f ca="1">IF($A65="","",AD65/C65)</f>
        <v>6.1480887463245121E-3</v>
      </c>
      <c r="AF65" s="15">
        <f ca="1">IF($A65="","",W65+AD65)</f>
        <v>252</v>
      </c>
      <c r="AH65" s="19">
        <f ca="1">IF(OFFSET(SerbiaOfficialData!$F$3,(ROW(AH63)*17)-18,0)=0,"",OFFSET(SerbiaOfficialData!$F$3,(ROW(AH63)*17)-18,0))</f>
        <v>1710</v>
      </c>
      <c r="AI65" s="10">
        <f ca="1">IF($A65="","",AH65-AH64)</f>
        <v>-40</v>
      </c>
      <c r="AJ65" s="3">
        <f ca="1">IF($A65="","",(AH65+W65)/B65)</f>
        <v>0.19455727051177904</v>
      </c>
      <c r="AK65" s="4">
        <f ca="1">IF($A65="","",B65-R65-W65-AH65)</f>
        <v>5772</v>
      </c>
      <c r="AL65" s="3">
        <f ca="1">IF($A65="","",AD65/C65)</f>
        <v>6.1480887463245121E-3</v>
      </c>
      <c r="AM65" s="3">
        <f ca="1">IF($A65="","",AK65/B65)</f>
        <v>0.58610885458976447</v>
      </c>
      <c r="AN65" s="4">
        <f ca="1">IF(_xlfn.FORECAST.ETS(AO65,$B$9:B64,$AO$9:AO64)&gt;0,_xlfn.FORECAST.ETS(AO65,$B$9:B64,$AO$9:AO64),0)</f>
        <v>9907.9820942200586</v>
      </c>
      <c r="AO65" s="9">
        <f t="shared" si="25"/>
        <v>43958</v>
      </c>
    </row>
    <row r="66" spans="1:41" x14ac:dyDescent="0.25">
      <c r="A66" s="9">
        <f ca="1">IF(B66="","",A65+1)</f>
        <v>43959</v>
      </c>
      <c r="B66" s="17">
        <f ca="1">IF(OFFSET(SerbiaOfficialData!$F$5,(ROW(B64)*17)-18,0)=0,"",OFFSET(SerbiaOfficialData!$F$5,(ROW(B64)*17)-18,0))</f>
        <v>9943</v>
      </c>
      <c r="C66" s="4">
        <f ca="1">IF($A66="","",B66-R66-W66)</f>
        <v>7281</v>
      </c>
      <c r="D66" s="4">
        <f>(ROW(E64)*17)-16+2</f>
        <v>1074</v>
      </c>
      <c r="E66" s="17">
        <f ca="1">IF(OFFSET(SerbiaOfficialData!$F$5,(ROW(E64)*17)-19,0)=0,"",OFFSET(SerbiaOfficialData!$F$5,(ROW(E64)*17)-19,0))</f>
        <v>95</v>
      </c>
      <c r="F66" s="2">
        <f ca="1">IF($A66="","",E66/B65)</f>
        <v>9.646628757108042E-3</v>
      </c>
      <c r="G66" s="13">
        <f ca="1">IF($A66="","",AVERAGE(((SUM(E57:E66)-E57)/(SUM(B57:B66)-B57))))</f>
        <v>1.4198192322027582E-2</v>
      </c>
      <c r="H66" s="2">
        <f ca="1">IF($A66="","",E66/B66)</f>
        <v>9.5544604244191898E-3</v>
      </c>
      <c r="I66" s="4">
        <f ca="1">IF($A66="","",(ROWS($B$3:B66)*LN(2))/(LN(B66)/$B$3))</f>
        <v>4.8194710878648506</v>
      </c>
      <c r="J66" s="17">
        <f ca="1">IF(OFFSET(SerbiaOfficialData!$F$7,(ROW(J64)*17)-18,0)=0,"",OFFSET(SerbiaOfficialData!$F$7,(ROW(J64)*17)-18,0))</f>
        <v>128805</v>
      </c>
      <c r="K66" s="21">
        <f ca="1">IF(OFFSET(SerbiaOfficialData!$F$6,(ROW(K64)*17)-18,0)=0,"",OFFSET(SerbiaOfficialData!$F$6,(ROW(K64)*17)-18,0))</f>
        <v>5810</v>
      </c>
      <c r="L66" s="12">
        <f ca="1">IF($A66="","",E66/K66)</f>
        <v>1.6351118760757316E-2</v>
      </c>
      <c r="M66" s="13">
        <f ca="1">IF($A66="","",AVERAGE(((SUM(E57:E66)-E57)/(SUM(K57:K66)-K57))))</f>
        <v>2.4446984738182621E-2</v>
      </c>
      <c r="R66" s="17">
        <f ca="1">IF(OFFSET(SerbiaOfficialData!$F$17,(ROW(R64)*17)-19,0)=0,"",OFFSET(SerbiaOfficialData!$F$17,(ROW(R64)*17)-19,0))</f>
        <v>2453</v>
      </c>
      <c r="S66">
        <f ca="1">IF($A66="","",R66-R65)</f>
        <v>293</v>
      </c>
      <c r="T66" s="3">
        <f ca="1">IF($A66="","",R66/B57)</f>
        <v>0.28117835855112333</v>
      </c>
      <c r="V66" s="17">
        <f ca="1">IF(OFFSET(SerbiaOfficialData!$F$8,(ROW(W64)*17)-18,0)=0,"",OFFSET(SerbiaOfficialData!$F$8,(ROW(W64)*17)-18,0))</f>
        <v>3</v>
      </c>
      <c r="W66" s="17">
        <f ca="1">IF(OFFSET(SerbiaOfficialData!$F$11,(ROW(W64)*17)-18,0)=0,"",OFFSET(SerbiaOfficialData!$F$11,(ROW(W64)*17)-18,0))</f>
        <v>209</v>
      </c>
      <c r="X66" s="3">
        <f ca="1">IF($A66="","",W66/B66)</f>
        <v>2.1019812933722216E-2</v>
      </c>
      <c r="Y66" s="3">
        <f ca="1">IF($A66="","",W66/B57)</f>
        <v>2.39569005043558E-2</v>
      </c>
      <c r="Z66" s="17" t="str">
        <f ca="1">IF(OFFSET(SerbiaOfficialData!$F$9,(ROW(Z64)*17)-18,0)=0,"",OFFSET(SerbiaOfficialData!$F$9,(ROW(Z64)*17)-18,0))</f>
        <v/>
      </c>
      <c r="AA66" s="17" t="str">
        <f ca="1">IF(OFFSET(SerbiaOfficialData!$F$10,(ROW(AA64)*17)-18,0)=0,"",OFFSET(SerbiaOfficialData!$F$10,(ROW(AA64)*17)-18,0))</f>
        <v/>
      </c>
      <c r="AB66" s="17" t="str">
        <f ca="1">IF(OFFSET(SerbiaOfficialData!$F$12,(ROW(AA64)*17)-18,0)=0,"",OFFSET(SerbiaOfficialData!$F$12,(ROW(AA64)*17)-18,0))</f>
        <v/>
      </c>
      <c r="AC66" s="17">
        <f t="shared" ref="AC66" si="136">(ROW(AD64)*17)-17+2</f>
        <v>1073</v>
      </c>
      <c r="AD66" s="17">
        <f ca="1">IF(OFFSET(SerbiaOfficialData!$F$2,(ROW(AD64)*17)-18,0)=0,"",OFFSET(SerbiaOfficialData!$F$2,(ROW(AD64)*17)-18,0))</f>
        <v>45</v>
      </c>
      <c r="AE66" s="3">
        <f ca="1">IF($A66="","",AD66/C66)</f>
        <v>6.180469715698393E-3</v>
      </c>
      <c r="AF66" s="15">
        <f ca="1">IF($A66="","",W66+AD66)</f>
        <v>254</v>
      </c>
      <c r="AH66" s="19">
        <f ca="1">IF(OFFSET(SerbiaOfficialData!$F$3,(ROW(AH64)*17)-18,0)=0,"",OFFSET(SerbiaOfficialData!$F$3,(ROW(AH64)*17)-18,0))</f>
        <v>1577</v>
      </c>
      <c r="AI66" s="10">
        <f ca="1">IF($A66="","",AH66-AH65)</f>
        <v>-133</v>
      </c>
      <c r="AJ66" s="3">
        <f ca="1">IF($A66="","",(AH66+W66)/B66)</f>
        <v>0.17962385597908076</v>
      </c>
      <c r="AK66" s="4">
        <f ca="1">IF($A66="","",B66-R66-W66-AH66)</f>
        <v>5704</v>
      </c>
      <c r="AL66" s="3">
        <f t="shared" ref="AL66:AL68" ca="1" si="137">IF($A66="","",AD66/C66)</f>
        <v>6.180469715698393E-3</v>
      </c>
      <c r="AM66" s="3">
        <f ca="1">IF($A66="","",AK66/B66)</f>
        <v>0.57366991853565319</v>
      </c>
      <c r="AN66" s="4">
        <f ca="1">IF(_xlfn.FORECAST.ETS(AO66,$B$9:B65,$AO$9:AO65)&gt;0,_xlfn.FORECAST.ETS(AO66,$B$9:B65,$AO$9:AO65),0)</f>
        <v>9963.0979277197948</v>
      </c>
      <c r="AO66" s="9">
        <f t="shared" si="25"/>
        <v>43959</v>
      </c>
    </row>
    <row r="67" spans="1:41" x14ac:dyDescent="0.25">
      <c r="A67" s="9">
        <f t="shared" ref="A67:A120" ca="1" si="138">IF(B67="","",A66+1)</f>
        <v>43960</v>
      </c>
      <c r="B67" s="17">
        <f ca="1">IF(OFFSET(SerbiaOfficialData!$F$5,(ROW(B65)*17)-18,0)=0,"",OFFSET(SerbiaOfficialData!$F$5,(ROW(B65)*17)-18,0))</f>
        <v>10032</v>
      </c>
      <c r="C67" s="4">
        <f t="shared" ref="C67:C120" ca="1" si="139">IF($A67="","",B67-R67-W67)</f>
        <v>7087</v>
      </c>
      <c r="E67" s="17">
        <f ca="1">IF(OFFSET(SerbiaOfficialData!$F$5,(ROW(E65)*17)-19,0)=0,"",OFFSET(SerbiaOfficialData!$F$5,(ROW(E65)*17)-19,0))</f>
        <v>89</v>
      </c>
      <c r="F67" s="2">
        <f t="shared" ref="F67:F68" ca="1" si="140">IF($A67="","",E67/B66)</f>
        <v>8.9510208186663991E-3</v>
      </c>
      <c r="G67" s="13">
        <f t="shared" ref="G67:G68" ca="1" si="141">IF($A67="","",AVERAGE(((SUM(E58:E67)-E58)/(SUM(B58:B67)-B58))))</f>
        <v>1.1774997410191185E-2</v>
      </c>
      <c r="H67" s="2">
        <f t="shared" ref="H67:H68" ca="1" si="142">IF($A67="","",E67/B67)</f>
        <v>8.8716108452950564E-3</v>
      </c>
      <c r="I67" s="4">
        <f ca="1">IF($A67="","",(ROWS($B$3:B67)*LN(2))/(LN(B67)/$B$3))</f>
        <v>4.8900411677969542</v>
      </c>
      <c r="J67" s="17">
        <f ca="1">IF(OFFSET(SerbiaOfficialData!$F$7,(ROW(J65)*17)-18,0)=0,"",OFFSET(SerbiaOfficialData!$F$7,(ROW(J65)*17)-18,0))</f>
        <v>134533</v>
      </c>
      <c r="K67" s="21">
        <f ca="1">IF(OFFSET(SerbiaOfficialData!$F$6,(ROW(K65)*17)-18,0)=0,"",OFFSET(SerbiaOfficialData!$F$6,(ROW(K65)*17)-18,0))</f>
        <v>5728</v>
      </c>
      <c r="L67" s="12">
        <f t="shared" ref="L67:L68" ca="1" si="143">IF($A67="","",E67/K67)</f>
        <v>1.5537709497206703E-2</v>
      </c>
      <c r="M67" s="13">
        <f t="shared" ref="M67:M68" ca="1" si="144">IF($A67="","",AVERAGE(((SUM(E58:E67)-E58)/(SUM(K58:K67)-K58))))</f>
        <v>2.0925380461462934E-2</v>
      </c>
      <c r="R67" s="17">
        <f ca="1">IF(OFFSET(SerbiaOfficialData!$F$17,(ROW(R65)*17)-19,0)=0,"",OFFSET(SerbiaOfficialData!$F$17,(ROW(R65)*17)-19,0))</f>
        <v>2732</v>
      </c>
      <c r="S67">
        <f t="shared" ref="S67:S68" ca="1" si="145">IF($A67="","",R67-R66)</f>
        <v>279</v>
      </c>
      <c r="T67" s="3">
        <f t="shared" ref="T67:T68" ca="1" si="146">IF($A67="","",R67/B58)</f>
        <v>0.30325230325230323</v>
      </c>
      <c r="V67" s="17">
        <f ca="1">IF(OFFSET(SerbiaOfficialData!$F$8,(ROW(W65)*17)-18,0)=0,"",OFFSET(SerbiaOfficialData!$F$8,(ROW(W65)*17)-18,0))</f>
        <v>4</v>
      </c>
      <c r="W67" s="17">
        <f ca="1">IF(OFFSET(SerbiaOfficialData!$F$11,(ROW(W65)*17)-18,0)=0,"",OFFSET(SerbiaOfficialData!$F$11,(ROW(W65)*17)-18,0))</f>
        <v>213</v>
      </c>
      <c r="X67" s="3">
        <f t="shared" ref="X67:X68" ca="1" si="147">IF($A67="","",W67/B67)</f>
        <v>2.1232057416267942E-2</v>
      </c>
      <c r="Y67" s="3">
        <f t="shared" ref="Y67:Y68" ca="1" si="148">IF($A67="","",W67/B58)</f>
        <v>2.3643023643023644E-2</v>
      </c>
      <c r="Z67" s="17" t="str">
        <f ca="1">IF(OFFSET(SerbiaOfficialData!$F$9,(ROW(Z65)*17)-18,0)=0,"",OFFSET(SerbiaOfficialData!$F$9,(ROW(Z65)*17)-18,0))</f>
        <v/>
      </c>
      <c r="AA67" s="17" t="str">
        <f ca="1">IF(OFFSET(SerbiaOfficialData!$F$10,(ROW(AA65)*17)-18,0)=0,"",OFFSET(SerbiaOfficialData!$F$10,(ROW(AA65)*17)-18,0))</f>
        <v/>
      </c>
      <c r="AB67" s="17" t="str">
        <f ca="1">IF(OFFSET(SerbiaOfficialData!$F$12,(ROW(AA65)*17)-18,0)=0,"",OFFSET(SerbiaOfficialData!$F$12,(ROW(AA65)*17)-18,0))</f>
        <v/>
      </c>
      <c r="AC67" s="17">
        <f t="shared" ref="AC67:AC68" si="149">(ROW(AD65)*17)-17+2</f>
        <v>1090</v>
      </c>
      <c r="AD67" s="17">
        <f ca="1">IF(OFFSET(SerbiaOfficialData!$F$2,(ROW(AD65)*17)-18,0)=0,"",OFFSET(SerbiaOfficialData!$F$2,(ROW(AD65)*17)-18,0))</f>
        <v>43</v>
      </c>
      <c r="AE67" s="3">
        <f t="shared" ref="AE67:AE68" ca="1" si="150">IF($A67="","",AD67/C67)</f>
        <v>6.0674474389727671E-3</v>
      </c>
      <c r="AF67" s="15">
        <f t="shared" ref="AF67:AF68" ca="1" si="151">IF($A67="","",W67+AD67)</f>
        <v>256</v>
      </c>
      <c r="AH67" s="19">
        <f ca="1">IF(OFFSET(SerbiaOfficialData!$F$3,(ROW(AH65)*17)-18,0)=0,"",OFFSET(SerbiaOfficialData!$F$3,(ROW(AH65)*17)-18,0))</f>
        <v>1437</v>
      </c>
      <c r="AI67" s="10">
        <f t="shared" ref="AI67:AI68" ca="1" si="152">IF($A67="","",AH67-AH66)</f>
        <v>-140</v>
      </c>
      <c r="AJ67" s="3">
        <f t="shared" ref="AJ67:AJ68" ca="1" si="153">IF($A67="","",(AH67+W67)/B67)</f>
        <v>0.16447368421052633</v>
      </c>
      <c r="AK67" s="4">
        <f t="shared" ref="AK67:AK68" ca="1" si="154">IF($A67="","",B67-R67-W67-AH67)</f>
        <v>5650</v>
      </c>
      <c r="AL67" s="3">
        <f t="shared" ca="1" si="137"/>
        <v>6.0674474389727671E-3</v>
      </c>
      <c r="AM67" s="3">
        <f t="shared" ref="AM67:AM68" ca="1" si="155">IF($A67="","",AK67/B67)</f>
        <v>0.56319776714513559</v>
      </c>
      <c r="AN67" s="4">
        <f ca="1">IF(_xlfn.FORECAST.ETS(AO67,$B$9:B66,$AO$9:AO66)&gt;0,_xlfn.FORECAST.ETS(AO67,$B$9:B66,$AO$9:AO66),0)</f>
        <v>10068.044004590905</v>
      </c>
      <c r="AO67" s="9">
        <f t="shared" si="25"/>
        <v>43960</v>
      </c>
    </row>
    <row r="68" spans="1:41" x14ac:dyDescent="0.25">
      <c r="A68" s="9" t="str">
        <f t="shared" ca="1" si="138"/>
        <v/>
      </c>
      <c r="B68" s="17" t="str">
        <f ca="1">IF(OFFSET(SerbiaOfficialData!$F$5,(ROW(B66)*17)-18,0)=0,"",OFFSET(SerbiaOfficialData!$F$5,(ROW(B66)*17)-18,0))</f>
        <v/>
      </c>
      <c r="C68" s="4" t="str">
        <f t="shared" ca="1" si="139"/>
        <v/>
      </c>
      <c r="E68" s="17" t="str">
        <f ca="1">IF(OFFSET(SerbiaOfficialData!$F$5,(ROW(E66)*17)-19,0)=0,"",OFFSET(SerbiaOfficialData!$F$5,(ROW(E66)*17)-19,0))</f>
        <v/>
      </c>
      <c r="F68" s="2" t="str">
        <f t="shared" ca="1" si="140"/>
        <v/>
      </c>
      <c r="G68" s="13" t="str">
        <f t="shared" ca="1" si="141"/>
        <v/>
      </c>
      <c r="H68" s="2" t="str">
        <f t="shared" ca="1" si="142"/>
        <v/>
      </c>
      <c r="I68" s="4" t="str">
        <f ca="1">IF($A68="","",(ROWS($B$3:B68)*LN(2))/(LN(B68)/$B$3))</f>
        <v/>
      </c>
      <c r="J68" s="17" t="str">
        <f ca="1">IF(OFFSET(SerbiaOfficialData!$F$7,(ROW(J66)*17)-18,0)=0,"",OFFSET(SerbiaOfficialData!$F$7,(ROW(J66)*17)-18,0))</f>
        <v/>
      </c>
      <c r="K68" s="21" t="str">
        <f ca="1">IF(OFFSET(SerbiaOfficialData!$F$6,(ROW(K66)*17)-18,0)=0,"",OFFSET(SerbiaOfficialData!$F$6,(ROW(K66)*17)-18,0))</f>
        <v/>
      </c>
      <c r="L68" s="12" t="str">
        <f t="shared" ca="1" si="143"/>
        <v/>
      </c>
      <c r="M68" s="13" t="str">
        <f t="shared" ca="1" si="144"/>
        <v/>
      </c>
      <c r="R68" s="17" t="str">
        <f ca="1">IF(OFFSET(SerbiaOfficialData!$F$17,(ROW(R66)*17)-19,0)=0,"",OFFSET(SerbiaOfficialData!$F$17,(ROW(R66)*17)-19,0))</f>
        <v/>
      </c>
      <c r="S68" t="str">
        <f t="shared" ca="1" si="145"/>
        <v/>
      </c>
      <c r="T68" s="3" t="str">
        <f t="shared" ca="1" si="146"/>
        <v/>
      </c>
      <c r="V68" s="17" t="str">
        <f ca="1">IF(OFFSET(SerbiaOfficialData!$F$8,(ROW(W66)*17)-18,0)=0,"",OFFSET(SerbiaOfficialData!$F$8,(ROW(W66)*17)-18,0))</f>
        <v/>
      </c>
      <c r="W68" s="17" t="str">
        <f ca="1">IF(OFFSET(SerbiaOfficialData!$F$11,(ROW(W66)*17)-18,0)=0,"",OFFSET(SerbiaOfficialData!$F$11,(ROW(W66)*17)-18,0))</f>
        <v/>
      </c>
      <c r="X68" s="3" t="str">
        <f t="shared" ca="1" si="147"/>
        <v/>
      </c>
      <c r="Y68" s="3" t="str">
        <f t="shared" ca="1" si="148"/>
        <v/>
      </c>
      <c r="Z68" s="17" t="str">
        <f ca="1">IF(OFFSET(SerbiaOfficialData!$F$9,(ROW(Z66)*17)-18,0)=0,"",OFFSET(SerbiaOfficialData!$F$9,(ROW(Z66)*17)-18,0))</f>
        <v/>
      </c>
      <c r="AA68" s="17" t="str">
        <f ca="1">IF(OFFSET(SerbiaOfficialData!$F$10,(ROW(AA66)*17)-18,0)=0,"",OFFSET(SerbiaOfficialData!$F$10,(ROW(AA66)*17)-18,0))</f>
        <v/>
      </c>
      <c r="AB68" s="17" t="str">
        <f ca="1">IF(OFFSET(SerbiaOfficialData!$F$12,(ROW(AA66)*17)-18,0)=0,"",OFFSET(SerbiaOfficialData!$F$12,(ROW(AA66)*17)-18,0))</f>
        <v/>
      </c>
      <c r="AC68" s="17">
        <f t="shared" si="149"/>
        <v>1107</v>
      </c>
      <c r="AD68" s="17" t="str">
        <f ca="1">IF(OFFSET(SerbiaOfficialData!$F$2,(ROW(AD66)*17)-18,0)=0,"",OFFSET(SerbiaOfficialData!$F$2,(ROW(AD66)*17)-18,0))</f>
        <v/>
      </c>
      <c r="AE68" s="3" t="str">
        <f t="shared" ca="1" si="150"/>
        <v/>
      </c>
      <c r="AF68" s="15" t="str">
        <f t="shared" ca="1" si="151"/>
        <v/>
      </c>
      <c r="AH68" s="19" t="str">
        <f ca="1">IF(OFFSET(SerbiaOfficialData!$F$3,(ROW(AH66)*17)-18,0)=0,"",OFFSET(SerbiaOfficialData!$F$3,(ROW(AH66)*17)-18,0))</f>
        <v/>
      </c>
      <c r="AI68" s="10" t="str">
        <f t="shared" ca="1" si="152"/>
        <v/>
      </c>
      <c r="AJ68" s="3" t="str">
        <f t="shared" ca="1" si="153"/>
        <v/>
      </c>
      <c r="AK68" s="4" t="str">
        <f t="shared" ca="1" si="154"/>
        <v/>
      </c>
      <c r="AL68" s="3" t="str">
        <f t="shared" ca="1" si="137"/>
        <v/>
      </c>
      <c r="AM68" s="3" t="str">
        <f t="shared" ca="1" si="155"/>
        <v/>
      </c>
      <c r="AN68" s="4">
        <f ca="1">IF(_xlfn.FORECAST.ETS(AO68,$B$9:B67,$AO$9:AO67)&gt;0,_xlfn.FORECAST.ETS(AO68,$B$9:B67,$AO$9:AO67),0)</f>
        <v>10118.130419100864</v>
      </c>
      <c r="AO68" s="9">
        <f t="shared" ref="AO68:AO131" si="156">AO67+1</f>
        <v>43961</v>
      </c>
    </row>
    <row r="69" spans="1:41" x14ac:dyDescent="0.25">
      <c r="A69" s="9" t="str">
        <f t="shared" ca="1" si="138"/>
        <v/>
      </c>
      <c r="B69" s="17" t="str">
        <f ca="1">IF(OFFSET(SerbiaOfficialData!$F$5,(ROW(B67)*17)-18,0)=0,"",OFFSET(SerbiaOfficialData!$F$5,(ROW(B67)*17)-18,0))</f>
        <v/>
      </c>
      <c r="C69" s="4" t="str">
        <f t="shared" ca="1" si="139"/>
        <v/>
      </c>
      <c r="E69" s="17" t="str">
        <f ca="1">IF(OFFSET(SerbiaOfficialData!$F$5,(ROW(E67)*17)-19,0)=0,"",OFFSET(SerbiaOfficialData!$F$5,(ROW(E67)*17)-19,0))</f>
        <v/>
      </c>
      <c r="F69" s="2" t="str">
        <f t="shared" ref="F69:F132" ca="1" si="157">IF($A69="","",E69/B68)</f>
        <v/>
      </c>
      <c r="G69" s="13" t="str">
        <f t="shared" ref="G69:G132" ca="1" si="158">IF($A69="","",AVERAGE(((SUM(E60:E69)-E60)/(SUM(B60:B69)-B60))))</f>
        <v/>
      </c>
      <c r="H69" s="2" t="str">
        <f t="shared" ref="H69:H132" ca="1" si="159">IF($A69="","",E69/B69)</f>
        <v/>
      </c>
      <c r="I69" s="4" t="str">
        <f ca="1">IF($A69="","",(ROWS($B$3:B69)*LN(2))/(LN(B69)/$B$3))</f>
        <v/>
      </c>
      <c r="J69" s="17" t="str">
        <f ca="1">IF(OFFSET(SerbiaOfficialData!$F$7,(ROW(J67)*17)-18,0)=0,"",OFFSET(SerbiaOfficialData!$F$7,(ROW(J67)*17)-18,0))</f>
        <v/>
      </c>
      <c r="K69" s="21" t="str">
        <f ca="1">IF(OFFSET(SerbiaOfficialData!$F$6,(ROW(K67)*17)-18,0)=0,"",OFFSET(SerbiaOfficialData!$F$6,(ROW(K67)*17)-18,0))</f>
        <v/>
      </c>
      <c r="L69" s="12" t="str">
        <f t="shared" ref="L69:L132" ca="1" si="160">IF($A69="","",E69/K69)</f>
        <v/>
      </c>
      <c r="M69" s="13" t="str">
        <f t="shared" ref="M69:M132" ca="1" si="161">IF($A69="","",AVERAGE(((SUM(E60:E69)-E60)/(SUM(K60:K69)-K60))))</f>
        <v/>
      </c>
      <c r="R69" s="17" t="str">
        <f ca="1">IF(OFFSET(SerbiaOfficialData!$F$17,(ROW(R67)*17)-19,0)=0,"",OFFSET(SerbiaOfficialData!$F$17,(ROW(R67)*17)-19,0))</f>
        <v/>
      </c>
      <c r="S69" t="str">
        <f t="shared" ref="S69:S132" ca="1" si="162">IF($A69="","",R69-R68)</f>
        <v/>
      </c>
      <c r="T69" s="3" t="str">
        <f t="shared" ref="T69:T132" ca="1" si="163">IF($A69="","",R69/B60)</f>
        <v/>
      </c>
      <c r="V69" s="17" t="str">
        <f ca="1">IF(OFFSET(SerbiaOfficialData!$F$8,(ROW(W67)*17)-18,0)=0,"",OFFSET(SerbiaOfficialData!$F$8,(ROW(W67)*17)-18,0))</f>
        <v/>
      </c>
      <c r="W69" s="17" t="str">
        <f ca="1">IF(OFFSET(SerbiaOfficialData!$F$11,(ROW(W67)*17)-18,0)=0,"",OFFSET(SerbiaOfficialData!$F$11,(ROW(W67)*17)-18,0))</f>
        <v/>
      </c>
      <c r="X69" s="3" t="str">
        <f t="shared" ref="X69:X132" ca="1" si="164">IF($A69="","",W69/B69)</f>
        <v/>
      </c>
      <c r="Y69" s="3" t="str">
        <f t="shared" ref="Y69:Y132" ca="1" si="165">IF($A69="","",W69/B60)</f>
        <v/>
      </c>
      <c r="Z69" s="17" t="str">
        <f ca="1">IF(OFFSET(SerbiaOfficialData!$F$9,(ROW(Z67)*17)-18,0)=0,"",OFFSET(SerbiaOfficialData!$F$9,(ROW(Z67)*17)-18,0))</f>
        <v/>
      </c>
      <c r="AA69" s="17" t="str">
        <f ca="1">IF(OFFSET(SerbiaOfficialData!$F$10,(ROW(AA67)*17)-18,0)=0,"",OFFSET(SerbiaOfficialData!$F$10,(ROW(AA67)*17)-18,0))</f>
        <v/>
      </c>
      <c r="AB69" s="17" t="str">
        <f ca="1">IF(OFFSET(SerbiaOfficialData!$F$12,(ROW(AA67)*17)-18,0)=0,"",OFFSET(SerbiaOfficialData!$F$12,(ROW(AA67)*17)-18,0))</f>
        <v/>
      </c>
      <c r="AC69" s="17">
        <f t="shared" ref="AC69:AC132" si="166">(ROW(AD67)*17)-17+2</f>
        <v>1124</v>
      </c>
      <c r="AD69" s="17" t="str">
        <f ca="1">IF(OFFSET(SerbiaOfficialData!$F$2,(ROW(AD67)*17)-18,0)=0,"",OFFSET(SerbiaOfficialData!$F$2,(ROW(AD67)*17)-18,0))</f>
        <v/>
      </c>
      <c r="AE69" s="3" t="str">
        <f t="shared" ref="AE69:AE132" ca="1" si="167">IF($A69="","",AD69/C69)</f>
        <v/>
      </c>
      <c r="AF69" s="15" t="str">
        <f t="shared" ref="AF69:AF132" ca="1" si="168">IF($A69="","",W69+AD69)</f>
        <v/>
      </c>
      <c r="AH69" s="19" t="str">
        <f ca="1">IF(OFFSET(SerbiaOfficialData!$F$3,(ROW(AH67)*17)-18,0)=0,"",OFFSET(SerbiaOfficialData!$F$3,(ROW(AH67)*17)-18,0))</f>
        <v/>
      </c>
      <c r="AI69" s="10" t="str">
        <f t="shared" ref="AI69:AI132" ca="1" si="169">IF($A69="","",AH69-AH68)</f>
        <v/>
      </c>
      <c r="AJ69" s="3" t="str">
        <f t="shared" ref="AJ69:AJ132" ca="1" si="170">IF($A69="","",(AH69+W69)/B69)</f>
        <v/>
      </c>
      <c r="AK69" s="4" t="str">
        <f t="shared" ref="AK69:AK132" ca="1" si="171">IF($A69="","",B69-R69-W69-AH69)</f>
        <v/>
      </c>
      <c r="AL69" s="3" t="str">
        <f t="shared" ref="AL69:AL132" ca="1" si="172">IF($A69="","",AD69/C69)</f>
        <v/>
      </c>
      <c r="AM69" s="3" t="str">
        <f t="shared" ref="AM69:AM132" ca="1" si="173">IF($A69="","",AK69/B69)</f>
        <v/>
      </c>
      <c r="AN69" s="4">
        <f ca="1">IF(_xlfn.FORECAST.ETS(AO69,$B$9:B68,$AO$9:AO68)&gt;0,_xlfn.FORECAST.ETS(AO69,$B$9:B68,$AO$9:AO68),0)</f>
        <v>10180.231485773011</v>
      </c>
      <c r="AO69" s="9">
        <f t="shared" si="156"/>
        <v>43962</v>
      </c>
    </row>
    <row r="70" spans="1:41" x14ac:dyDescent="0.25">
      <c r="A70" s="9" t="str">
        <f t="shared" ca="1" si="138"/>
        <v/>
      </c>
      <c r="B70" s="17" t="str">
        <f ca="1">IF(OFFSET(SerbiaOfficialData!$F$5,(ROW(B68)*17)-18,0)=0,"",OFFSET(SerbiaOfficialData!$F$5,(ROW(B68)*17)-18,0))</f>
        <v/>
      </c>
      <c r="C70" s="4" t="str">
        <f t="shared" ca="1" si="139"/>
        <v/>
      </c>
      <c r="E70" s="17" t="str">
        <f ca="1">IF(OFFSET(SerbiaOfficialData!$F$5,(ROW(E68)*17)-19,0)=0,"",OFFSET(SerbiaOfficialData!$F$5,(ROW(E68)*17)-19,0))</f>
        <v/>
      </c>
      <c r="F70" s="2" t="str">
        <f t="shared" ca="1" si="157"/>
        <v/>
      </c>
      <c r="G70" s="13" t="str">
        <f t="shared" ca="1" si="158"/>
        <v/>
      </c>
      <c r="H70" s="2" t="str">
        <f t="shared" ca="1" si="159"/>
        <v/>
      </c>
      <c r="I70" s="4" t="str">
        <f ca="1">IF($A70="","",(ROWS($B$3:B70)*LN(2))/(LN(B70)/$B$3))</f>
        <v/>
      </c>
      <c r="J70" s="17" t="str">
        <f ca="1">IF(OFFSET(SerbiaOfficialData!$F$7,(ROW(J68)*17)-18,0)=0,"",OFFSET(SerbiaOfficialData!$F$7,(ROW(J68)*17)-18,0))</f>
        <v/>
      </c>
      <c r="K70" s="21" t="str">
        <f ca="1">IF(OFFSET(SerbiaOfficialData!$F$6,(ROW(K68)*17)-18,0)=0,"",OFFSET(SerbiaOfficialData!$F$6,(ROW(K68)*17)-18,0))</f>
        <v/>
      </c>
      <c r="L70" s="12" t="str">
        <f t="shared" ca="1" si="160"/>
        <v/>
      </c>
      <c r="M70" s="13" t="str">
        <f t="shared" ca="1" si="161"/>
        <v/>
      </c>
      <c r="R70" s="17" t="str">
        <f ca="1">IF(OFFSET(SerbiaOfficialData!$F$17,(ROW(R68)*17)-19,0)=0,"",OFFSET(SerbiaOfficialData!$F$17,(ROW(R68)*17)-19,0))</f>
        <v/>
      </c>
      <c r="S70" t="str">
        <f t="shared" ca="1" si="162"/>
        <v/>
      </c>
      <c r="T70" s="3" t="str">
        <f t="shared" ca="1" si="163"/>
        <v/>
      </c>
      <c r="V70" s="17" t="str">
        <f ca="1">IF(OFFSET(SerbiaOfficialData!$F$8,(ROW(W68)*17)-18,0)=0,"",OFFSET(SerbiaOfficialData!$F$8,(ROW(W68)*17)-18,0))</f>
        <v/>
      </c>
      <c r="W70" s="17" t="str">
        <f ca="1">IF(OFFSET(SerbiaOfficialData!$F$11,(ROW(W68)*17)-18,0)=0,"",OFFSET(SerbiaOfficialData!$F$11,(ROW(W68)*17)-18,0))</f>
        <v/>
      </c>
      <c r="X70" s="3" t="str">
        <f t="shared" ca="1" si="164"/>
        <v/>
      </c>
      <c r="Y70" s="3" t="str">
        <f t="shared" ca="1" si="165"/>
        <v/>
      </c>
      <c r="Z70" s="17" t="str">
        <f ca="1">IF(OFFSET(SerbiaOfficialData!$F$9,(ROW(Z68)*17)-18,0)=0,"",OFFSET(SerbiaOfficialData!$F$9,(ROW(Z68)*17)-18,0))</f>
        <v/>
      </c>
      <c r="AA70" s="17" t="str">
        <f ca="1">IF(OFFSET(SerbiaOfficialData!$F$10,(ROW(AA68)*17)-18,0)=0,"",OFFSET(SerbiaOfficialData!$F$10,(ROW(AA68)*17)-18,0))</f>
        <v/>
      </c>
      <c r="AB70" s="17" t="str">
        <f ca="1">IF(OFFSET(SerbiaOfficialData!$F$12,(ROW(AA68)*17)-18,0)=0,"",OFFSET(SerbiaOfficialData!$F$12,(ROW(AA68)*17)-18,0))</f>
        <v/>
      </c>
      <c r="AC70" s="17">
        <f t="shared" si="166"/>
        <v>1141</v>
      </c>
      <c r="AD70" s="17" t="str">
        <f ca="1">IF(OFFSET(SerbiaOfficialData!$F$2,(ROW(AD68)*17)-18,0)=0,"",OFFSET(SerbiaOfficialData!$F$2,(ROW(AD68)*17)-18,0))</f>
        <v/>
      </c>
      <c r="AE70" s="3" t="str">
        <f t="shared" ca="1" si="167"/>
        <v/>
      </c>
      <c r="AF70" s="15" t="str">
        <f t="shared" ca="1" si="168"/>
        <v/>
      </c>
      <c r="AH70" s="19" t="str">
        <f ca="1">IF(OFFSET(SerbiaOfficialData!$F$3,(ROW(AH68)*17)-18,0)=0,"",OFFSET(SerbiaOfficialData!$F$3,(ROW(AH68)*17)-18,0))</f>
        <v/>
      </c>
      <c r="AI70" s="10" t="str">
        <f t="shared" ca="1" si="169"/>
        <v/>
      </c>
      <c r="AJ70" s="3" t="str">
        <f t="shared" ca="1" si="170"/>
        <v/>
      </c>
      <c r="AK70" s="4" t="str">
        <f t="shared" ca="1" si="171"/>
        <v/>
      </c>
      <c r="AL70" s="3" t="str">
        <f t="shared" ca="1" si="172"/>
        <v/>
      </c>
      <c r="AM70" s="3" t="str">
        <f t="shared" ca="1" si="173"/>
        <v/>
      </c>
      <c r="AN70" s="4">
        <f ca="1">IF(_xlfn.FORECAST.ETS(AO70,$B$9:B69,$AO$9:AO69)&gt;0,_xlfn.FORECAST.ETS(AO70,$B$9:B69,$AO$9:AO69),0)</f>
        <v>10242.332552445157</v>
      </c>
      <c r="AO70" s="9">
        <f t="shared" si="156"/>
        <v>43963</v>
      </c>
    </row>
    <row r="71" spans="1:41" x14ac:dyDescent="0.25">
      <c r="A71" s="9" t="str">
        <f t="shared" ca="1" si="138"/>
        <v/>
      </c>
      <c r="B71" s="17" t="str">
        <f ca="1">IF(OFFSET(SerbiaOfficialData!$F$5,(ROW(B69)*17)-18,0)=0,"",OFFSET(SerbiaOfficialData!$F$5,(ROW(B69)*17)-18,0))</f>
        <v/>
      </c>
      <c r="C71" s="4" t="str">
        <f t="shared" ca="1" si="139"/>
        <v/>
      </c>
      <c r="E71" s="17" t="str">
        <f ca="1">IF(OFFSET(SerbiaOfficialData!$F$5,(ROW(E69)*17)-19,0)=0,"",OFFSET(SerbiaOfficialData!$F$5,(ROW(E69)*17)-19,0))</f>
        <v/>
      </c>
      <c r="F71" s="2" t="str">
        <f t="shared" ca="1" si="157"/>
        <v/>
      </c>
      <c r="G71" s="13" t="str">
        <f t="shared" ca="1" si="158"/>
        <v/>
      </c>
      <c r="H71" s="2" t="str">
        <f t="shared" ca="1" si="159"/>
        <v/>
      </c>
      <c r="I71" s="4" t="str">
        <f ca="1">IF($A71="","",(ROWS($B$3:B71)*LN(2))/(LN(B71)/$B$3))</f>
        <v/>
      </c>
      <c r="J71" s="17" t="str">
        <f ca="1">IF(OFFSET(SerbiaOfficialData!$F$7,(ROW(J69)*17)-18,0)=0,"",OFFSET(SerbiaOfficialData!$F$7,(ROW(J69)*17)-18,0))</f>
        <v/>
      </c>
      <c r="K71" s="21" t="str">
        <f ca="1">IF(OFFSET(SerbiaOfficialData!$F$6,(ROW(K69)*17)-18,0)=0,"",OFFSET(SerbiaOfficialData!$F$6,(ROW(K69)*17)-18,0))</f>
        <v/>
      </c>
      <c r="L71" s="12" t="str">
        <f t="shared" ca="1" si="160"/>
        <v/>
      </c>
      <c r="M71" s="13" t="str">
        <f t="shared" ca="1" si="161"/>
        <v/>
      </c>
      <c r="R71" s="17" t="str">
        <f ca="1">IF(OFFSET(SerbiaOfficialData!$F$17,(ROW(R69)*17)-19,0)=0,"",OFFSET(SerbiaOfficialData!$F$17,(ROW(R69)*17)-19,0))</f>
        <v/>
      </c>
      <c r="S71" t="str">
        <f t="shared" ca="1" si="162"/>
        <v/>
      </c>
      <c r="T71" s="3" t="str">
        <f t="shared" ca="1" si="163"/>
        <v/>
      </c>
      <c r="V71" s="17" t="str">
        <f ca="1">IF(OFFSET(SerbiaOfficialData!$F$8,(ROW(W69)*17)-18,0)=0,"",OFFSET(SerbiaOfficialData!$F$8,(ROW(W69)*17)-18,0))</f>
        <v/>
      </c>
      <c r="W71" s="17" t="str">
        <f ca="1">IF(OFFSET(SerbiaOfficialData!$F$11,(ROW(W69)*17)-18,0)=0,"",OFFSET(SerbiaOfficialData!$F$11,(ROW(W69)*17)-18,0))</f>
        <v/>
      </c>
      <c r="X71" s="3" t="str">
        <f t="shared" ca="1" si="164"/>
        <v/>
      </c>
      <c r="Y71" s="3" t="str">
        <f t="shared" ca="1" si="165"/>
        <v/>
      </c>
      <c r="Z71" s="17" t="str">
        <f ca="1">IF(OFFSET(SerbiaOfficialData!$F$9,(ROW(Z69)*17)-18,0)=0,"",OFFSET(SerbiaOfficialData!$F$9,(ROW(Z69)*17)-18,0))</f>
        <v/>
      </c>
      <c r="AA71" s="17" t="str">
        <f ca="1">IF(OFFSET(SerbiaOfficialData!$F$10,(ROW(AA69)*17)-18,0)=0,"",OFFSET(SerbiaOfficialData!$F$10,(ROW(AA69)*17)-18,0))</f>
        <v/>
      </c>
      <c r="AB71" s="17" t="str">
        <f ca="1">IF(OFFSET(SerbiaOfficialData!$F$12,(ROW(AA69)*17)-18,0)=0,"",OFFSET(SerbiaOfficialData!$F$12,(ROW(AA69)*17)-18,0))</f>
        <v/>
      </c>
      <c r="AC71" s="17">
        <f t="shared" si="166"/>
        <v>1158</v>
      </c>
      <c r="AD71" s="17" t="str">
        <f ca="1">IF(OFFSET(SerbiaOfficialData!$F$2,(ROW(AD69)*17)-18,0)=0,"",OFFSET(SerbiaOfficialData!$F$2,(ROW(AD69)*17)-18,0))</f>
        <v/>
      </c>
      <c r="AE71" s="3" t="str">
        <f t="shared" ca="1" si="167"/>
        <v/>
      </c>
      <c r="AF71" s="15" t="str">
        <f t="shared" ca="1" si="168"/>
        <v/>
      </c>
      <c r="AH71" s="19" t="str">
        <f ca="1">IF(OFFSET(SerbiaOfficialData!$F$3,(ROW(AH69)*17)-18,0)=0,"",OFFSET(SerbiaOfficialData!$F$3,(ROW(AH69)*17)-18,0))</f>
        <v/>
      </c>
      <c r="AI71" s="10" t="str">
        <f t="shared" ca="1" si="169"/>
        <v/>
      </c>
      <c r="AJ71" s="3" t="str">
        <f t="shared" ca="1" si="170"/>
        <v/>
      </c>
      <c r="AK71" s="4" t="str">
        <f t="shared" ca="1" si="171"/>
        <v/>
      </c>
      <c r="AL71" s="3" t="str">
        <f t="shared" ca="1" si="172"/>
        <v/>
      </c>
      <c r="AM71" s="3" t="str">
        <f t="shared" ca="1" si="173"/>
        <v/>
      </c>
      <c r="AN71" s="4">
        <f ca="1">IF(_xlfn.FORECAST.ETS(AO71,$B$9:B70,$AO$9:AO70)&gt;0,_xlfn.FORECAST.ETS(AO71,$B$9:B70,$AO$9:AO70),0)</f>
        <v>10304.433619117304</v>
      </c>
      <c r="AO71" s="9">
        <f t="shared" si="156"/>
        <v>43964</v>
      </c>
    </row>
    <row r="72" spans="1:41" x14ac:dyDescent="0.25">
      <c r="A72" s="9" t="str">
        <f t="shared" ca="1" si="138"/>
        <v/>
      </c>
      <c r="B72" s="17" t="str">
        <f ca="1">IF(OFFSET(SerbiaOfficialData!$F$5,(ROW(B70)*17)-18,0)=0,"",OFFSET(SerbiaOfficialData!$F$5,(ROW(B70)*17)-18,0))</f>
        <v/>
      </c>
      <c r="C72" s="4" t="str">
        <f t="shared" ca="1" si="139"/>
        <v/>
      </c>
      <c r="E72" s="17" t="str">
        <f ca="1">IF(OFFSET(SerbiaOfficialData!$F$5,(ROW(E70)*17)-19,0)=0,"",OFFSET(SerbiaOfficialData!$F$5,(ROW(E70)*17)-19,0))</f>
        <v/>
      </c>
      <c r="F72" s="2" t="str">
        <f t="shared" ca="1" si="157"/>
        <v/>
      </c>
      <c r="G72" s="13" t="str">
        <f t="shared" ca="1" si="158"/>
        <v/>
      </c>
      <c r="H72" s="2" t="str">
        <f t="shared" ca="1" si="159"/>
        <v/>
      </c>
      <c r="I72" s="4" t="str">
        <f ca="1">IF($A72="","",(ROWS($B$3:B72)*LN(2))/(LN(B72)/$B$3))</f>
        <v/>
      </c>
      <c r="J72" s="17" t="str">
        <f ca="1">IF(OFFSET(SerbiaOfficialData!$F$7,(ROW(J70)*17)-18,0)=0,"",OFFSET(SerbiaOfficialData!$F$7,(ROW(J70)*17)-18,0))</f>
        <v/>
      </c>
      <c r="K72" s="21" t="str">
        <f ca="1">IF(OFFSET(SerbiaOfficialData!$F$6,(ROW(K70)*17)-18,0)=0,"",OFFSET(SerbiaOfficialData!$F$6,(ROW(K70)*17)-18,0))</f>
        <v/>
      </c>
      <c r="L72" s="12" t="str">
        <f t="shared" ca="1" si="160"/>
        <v/>
      </c>
      <c r="M72" s="13" t="str">
        <f t="shared" ca="1" si="161"/>
        <v/>
      </c>
      <c r="R72" s="17" t="str">
        <f ca="1">IF(OFFSET(SerbiaOfficialData!$F$17,(ROW(R70)*17)-19,0)=0,"",OFFSET(SerbiaOfficialData!$F$17,(ROW(R70)*17)-19,0))</f>
        <v/>
      </c>
      <c r="S72" t="str">
        <f t="shared" ca="1" si="162"/>
        <v/>
      </c>
      <c r="T72" s="3" t="str">
        <f t="shared" ca="1" si="163"/>
        <v/>
      </c>
      <c r="V72" s="17" t="str">
        <f ca="1">IF(OFFSET(SerbiaOfficialData!$F$8,(ROW(W70)*17)-18,0)=0,"",OFFSET(SerbiaOfficialData!$F$8,(ROW(W70)*17)-18,0))</f>
        <v/>
      </c>
      <c r="W72" s="17" t="str">
        <f ca="1">IF(OFFSET(SerbiaOfficialData!$F$11,(ROW(W70)*17)-18,0)=0,"",OFFSET(SerbiaOfficialData!$F$11,(ROW(W70)*17)-18,0))</f>
        <v/>
      </c>
      <c r="X72" s="3" t="str">
        <f t="shared" ca="1" si="164"/>
        <v/>
      </c>
      <c r="Y72" s="3" t="str">
        <f t="shared" ca="1" si="165"/>
        <v/>
      </c>
      <c r="Z72" s="17" t="str">
        <f ca="1">IF(OFFSET(SerbiaOfficialData!$F$9,(ROW(Z70)*17)-18,0)=0,"",OFFSET(SerbiaOfficialData!$F$9,(ROW(Z70)*17)-18,0))</f>
        <v/>
      </c>
      <c r="AA72" s="17" t="str">
        <f ca="1">IF(OFFSET(SerbiaOfficialData!$F$10,(ROW(AA70)*17)-18,0)=0,"",OFFSET(SerbiaOfficialData!$F$10,(ROW(AA70)*17)-18,0))</f>
        <v/>
      </c>
      <c r="AB72" s="17" t="str">
        <f ca="1">IF(OFFSET(SerbiaOfficialData!$F$12,(ROW(AA70)*17)-18,0)=0,"",OFFSET(SerbiaOfficialData!$F$12,(ROW(AA70)*17)-18,0))</f>
        <v/>
      </c>
      <c r="AC72" s="17">
        <f t="shared" si="166"/>
        <v>1175</v>
      </c>
      <c r="AD72" s="17" t="str">
        <f ca="1">IF(OFFSET(SerbiaOfficialData!$F$2,(ROW(AD70)*17)-18,0)=0,"",OFFSET(SerbiaOfficialData!$F$2,(ROW(AD70)*17)-18,0))</f>
        <v/>
      </c>
      <c r="AE72" s="3" t="str">
        <f t="shared" ca="1" si="167"/>
        <v/>
      </c>
      <c r="AF72" s="15" t="str">
        <f t="shared" ca="1" si="168"/>
        <v/>
      </c>
      <c r="AH72" s="19" t="str">
        <f ca="1">IF(OFFSET(SerbiaOfficialData!$F$3,(ROW(AH70)*17)-18,0)=0,"",OFFSET(SerbiaOfficialData!$F$3,(ROW(AH70)*17)-18,0))</f>
        <v/>
      </c>
      <c r="AI72" s="10" t="str">
        <f t="shared" ca="1" si="169"/>
        <v/>
      </c>
      <c r="AJ72" s="3" t="str">
        <f t="shared" ca="1" si="170"/>
        <v/>
      </c>
      <c r="AK72" s="4" t="str">
        <f t="shared" ca="1" si="171"/>
        <v/>
      </c>
      <c r="AL72" s="3" t="str">
        <f t="shared" ca="1" si="172"/>
        <v/>
      </c>
      <c r="AM72" s="3" t="str">
        <f t="shared" ca="1" si="173"/>
        <v/>
      </c>
      <c r="AN72" s="4">
        <f ca="1">IF(_xlfn.FORECAST.ETS(AO72,$B$9:B71,$AO$9:AO71)&gt;0,_xlfn.FORECAST.ETS(AO72,$B$9:B71,$AO$9:AO71),0)</f>
        <v>10366.534685789451</v>
      </c>
      <c r="AO72" s="9">
        <f t="shared" si="156"/>
        <v>43965</v>
      </c>
    </row>
    <row r="73" spans="1:41" x14ac:dyDescent="0.25">
      <c r="A73" s="9" t="str">
        <f t="shared" ca="1" si="138"/>
        <v/>
      </c>
      <c r="B73" s="17" t="str">
        <f ca="1">IF(OFFSET(SerbiaOfficialData!$F$5,(ROW(B71)*17)-18,0)=0,"",OFFSET(SerbiaOfficialData!$F$5,(ROW(B71)*17)-18,0))</f>
        <v/>
      </c>
      <c r="C73" s="4" t="str">
        <f t="shared" ca="1" si="139"/>
        <v/>
      </c>
      <c r="E73" s="17" t="str">
        <f ca="1">IF(OFFSET(SerbiaOfficialData!$F$5,(ROW(E71)*17)-19,0)=0,"",OFFSET(SerbiaOfficialData!$F$5,(ROW(E71)*17)-19,0))</f>
        <v/>
      </c>
      <c r="F73" s="2" t="str">
        <f t="shared" ca="1" si="157"/>
        <v/>
      </c>
      <c r="G73" s="13" t="str">
        <f t="shared" ca="1" si="158"/>
        <v/>
      </c>
      <c r="H73" s="2" t="str">
        <f t="shared" ca="1" si="159"/>
        <v/>
      </c>
      <c r="I73" s="4" t="str">
        <f ca="1">IF($A73="","",(ROWS($B$3:B73)*LN(2))/(LN(B73)/$B$3))</f>
        <v/>
      </c>
      <c r="J73" s="17" t="str">
        <f ca="1">IF(OFFSET(SerbiaOfficialData!$F$7,(ROW(J71)*17)-18,0)=0,"",OFFSET(SerbiaOfficialData!$F$7,(ROW(J71)*17)-18,0))</f>
        <v/>
      </c>
      <c r="K73" s="21" t="str">
        <f ca="1">IF(OFFSET(SerbiaOfficialData!$F$6,(ROW(K71)*17)-18,0)=0,"",OFFSET(SerbiaOfficialData!$F$6,(ROW(K71)*17)-18,0))</f>
        <v/>
      </c>
      <c r="L73" s="12" t="str">
        <f t="shared" ca="1" si="160"/>
        <v/>
      </c>
      <c r="M73" s="13" t="str">
        <f t="shared" ca="1" si="161"/>
        <v/>
      </c>
      <c r="R73" s="17" t="str">
        <f ca="1">IF(OFFSET(SerbiaOfficialData!$F$17,(ROW(R71)*17)-19,0)=0,"",OFFSET(SerbiaOfficialData!$F$17,(ROW(R71)*17)-19,0))</f>
        <v/>
      </c>
      <c r="S73" t="str">
        <f t="shared" ca="1" si="162"/>
        <v/>
      </c>
      <c r="T73" s="3" t="str">
        <f t="shared" ca="1" si="163"/>
        <v/>
      </c>
      <c r="V73" s="17" t="str">
        <f ca="1">IF(OFFSET(SerbiaOfficialData!$F$8,(ROW(W71)*17)-18,0)=0,"",OFFSET(SerbiaOfficialData!$F$8,(ROW(W71)*17)-18,0))</f>
        <v/>
      </c>
      <c r="W73" s="17" t="str">
        <f ca="1">IF(OFFSET(SerbiaOfficialData!$F$11,(ROW(W71)*17)-18,0)=0,"",OFFSET(SerbiaOfficialData!$F$11,(ROW(W71)*17)-18,0))</f>
        <v/>
      </c>
      <c r="X73" s="3" t="str">
        <f t="shared" ca="1" si="164"/>
        <v/>
      </c>
      <c r="Y73" s="3" t="str">
        <f t="shared" ca="1" si="165"/>
        <v/>
      </c>
      <c r="Z73" s="17" t="str">
        <f ca="1">IF(OFFSET(SerbiaOfficialData!$F$9,(ROW(Z71)*17)-18,0)=0,"",OFFSET(SerbiaOfficialData!$F$9,(ROW(Z71)*17)-18,0))</f>
        <v/>
      </c>
      <c r="AA73" s="17" t="str">
        <f ca="1">IF(OFFSET(SerbiaOfficialData!$F$10,(ROW(AA71)*17)-18,0)=0,"",OFFSET(SerbiaOfficialData!$F$10,(ROW(AA71)*17)-18,0))</f>
        <v/>
      </c>
      <c r="AB73" s="17" t="str">
        <f ca="1">IF(OFFSET(SerbiaOfficialData!$F$12,(ROW(AA71)*17)-18,0)=0,"",OFFSET(SerbiaOfficialData!$F$12,(ROW(AA71)*17)-18,0))</f>
        <v/>
      </c>
      <c r="AC73" s="17">
        <f t="shared" si="166"/>
        <v>1192</v>
      </c>
      <c r="AD73" s="17" t="str">
        <f ca="1">IF(OFFSET(SerbiaOfficialData!$F$2,(ROW(AD71)*17)-18,0)=0,"",OFFSET(SerbiaOfficialData!$F$2,(ROW(AD71)*17)-18,0))</f>
        <v/>
      </c>
      <c r="AE73" s="3" t="str">
        <f t="shared" ca="1" si="167"/>
        <v/>
      </c>
      <c r="AF73" s="15" t="str">
        <f t="shared" ca="1" si="168"/>
        <v/>
      </c>
      <c r="AH73" s="19" t="str">
        <f ca="1">IF(OFFSET(SerbiaOfficialData!$F$3,(ROW(AH71)*17)-18,0)=0,"",OFFSET(SerbiaOfficialData!$F$3,(ROW(AH71)*17)-18,0))</f>
        <v/>
      </c>
      <c r="AI73" s="10" t="str">
        <f t="shared" ca="1" si="169"/>
        <v/>
      </c>
      <c r="AJ73" s="3" t="str">
        <f t="shared" ca="1" si="170"/>
        <v/>
      </c>
      <c r="AK73" s="4" t="str">
        <f t="shared" ca="1" si="171"/>
        <v/>
      </c>
      <c r="AL73" s="3" t="str">
        <f t="shared" ca="1" si="172"/>
        <v/>
      </c>
      <c r="AM73" s="3" t="str">
        <f t="shared" ca="1" si="173"/>
        <v/>
      </c>
      <c r="AN73" s="4">
        <f ca="1">IF(_xlfn.FORECAST.ETS(AO73,$B$9:B72,$AO$9:AO72)&gt;0,_xlfn.FORECAST.ETS(AO73,$B$9:B72,$AO$9:AO72),0)</f>
        <v>10428.635752461598</v>
      </c>
      <c r="AO73" s="9">
        <f t="shared" si="156"/>
        <v>43966</v>
      </c>
    </row>
    <row r="74" spans="1:41" x14ac:dyDescent="0.25">
      <c r="A74" s="9" t="str">
        <f t="shared" ca="1" si="138"/>
        <v/>
      </c>
      <c r="B74" s="17" t="str">
        <f ca="1">IF(OFFSET(SerbiaOfficialData!$F$5,(ROW(B72)*17)-18,0)=0,"",OFFSET(SerbiaOfficialData!$F$5,(ROW(B72)*17)-18,0))</f>
        <v/>
      </c>
      <c r="C74" s="4" t="str">
        <f t="shared" ca="1" si="139"/>
        <v/>
      </c>
      <c r="E74" s="17" t="str">
        <f ca="1">IF(OFFSET(SerbiaOfficialData!$F$5,(ROW(E72)*17)-19,0)=0,"",OFFSET(SerbiaOfficialData!$F$5,(ROW(E72)*17)-19,0))</f>
        <v/>
      </c>
      <c r="F74" s="2" t="str">
        <f t="shared" ca="1" si="157"/>
        <v/>
      </c>
      <c r="G74" s="13" t="str">
        <f t="shared" ca="1" si="158"/>
        <v/>
      </c>
      <c r="H74" s="2" t="str">
        <f t="shared" ca="1" si="159"/>
        <v/>
      </c>
      <c r="I74" s="4" t="str">
        <f ca="1">IF($A74="","",(ROWS($B$3:B74)*LN(2))/(LN(B74)/$B$3))</f>
        <v/>
      </c>
      <c r="J74" s="17" t="str">
        <f ca="1">IF(OFFSET(SerbiaOfficialData!$F$7,(ROW(J72)*17)-18,0)=0,"",OFFSET(SerbiaOfficialData!$F$7,(ROW(J72)*17)-18,0))</f>
        <v/>
      </c>
      <c r="K74" s="21" t="str">
        <f ca="1">IF(OFFSET(SerbiaOfficialData!$F$6,(ROW(K72)*17)-18,0)=0,"",OFFSET(SerbiaOfficialData!$F$6,(ROW(K72)*17)-18,0))</f>
        <v/>
      </c>
      <c r="L74" s="12" t="str">
        <f t="shared" ca="1" si="160"/>
        <v/>
      </c>
      <c r="M74" s="13" t="str">
        <f t="shared" ca="1" si="161"/>
        <v/>
      </c>
      <c r="R74" s="17" t="str">
        <f ca="1">IF(OFFSET(SerbiaOfficialData!$F$17,(ROW(R72)*17)-19,0)=0,"",OFFSET(SerbiaOfficialData!$F$17,(ROW(R72)*17)-19,0))</f>
        <v/>
      </c>
      <c r="S74" t="str">
        <f t="shared" ca="1" si="162"/>
        <v/>
      </c>
      <c r="T74" s="3" t="str">
        <f t="shared" ca="1" si="163"/>
        <v/>
      </c>
      <c r="V74" s="17" t="str">
        <f ca="1">IF(OFFSET(SerbiaOfficialData!$F$8,(ROW(W72)*17)-18,0)=0,"",OFFSET(SerbiaOfficialData!$F$8,(ROW(W72)*17)-18,0))</f>
        <v/>
      </c>
      <c r="W74" s="17" t="str">
        <f ca="1">IF(OFFSET(SerbiaOfficialData!$F$11,(ROW(W72)*17)-18,0)=0,"",OFFSET(SerbiaOfficialData!$F$11,(ROW(W72)*17)-18,0))</f>
        <v/>
      </c>
      <c r="X74" s="3" t="str">
        <f t="shared" ca="1" si="164"/>
        <v/>
      </c>
      <c r="Y74" s="3" t="str">
        <f t="shared" ca="1" si="165"/>
        <v/>
      </c>
      <c r="Z74" s="17" t="str">
        <f ca="1">IF(OFFSET(SerbiaOfficialData!$F$9,(ROW(Z72)*17)-18,0)=0,"",OFFSET(SerbiaOfficialData!$F$9,(ROW(Z72)*17)-18,0))</f>
        <v/>
      </c>
      <c r="AA74" s="17" t="str">
        <f ca="1">IF(OFFSET(SerbiaOfficialData!$F$10,(ROW(AA72)*17)-18,0)=0,"",OFFSET(SerbiaOfficialData!$F$10,(ROW(AA72)*17)-18,0))</f>
        <v/>
      </c>
      <c r="AB74" s="17" t="str">
        <f ca="1">IF(OFFSET(SerbiaOfficialData!$F$12,(ROW(AA72)*17)-18,0)=0,"",OFFSET(SerbiaOfficialData!$F$12,(ROW(AA72)*17)-18,0))</f>
        <v/>
      </c>
      <c r="AC74" s="17">
        <f t="shared" si="166"/>
        <v>1209</v>
      </c>
      <c r="AD74" s="17" t="str">
        <f ca="1">IF(OFFSET(SerbiaOfficialData!$F$2,(ROW(AD72)*17)-18,0)=0,"",OFFSET(SerbiaOfficialData!$F$2,(ROW(AD72)*17)-18,0))</f>
        <v/>
      </c>
      <c r="AE74" s="3" t="str">
        <f t="shared" ca="1" si="167"/>
        <v/>
      </c>
      <c r="AF74" s="15" t="str">
        <f t="shared" ca="1" si="168"/>
        <v/>
      </c>
      <c r="AH74" s="19" t="str">
        <f ca="1">IF(OFFSET(SerbiaOfficialData!$F$3,(ROW(AH72)*17)-18,0)=0,"",OFFSET(SerbiaOfficialData!$F$3,(ROW(AH72)*17)-18,0))</f>
        <v/>
      </c>
      <c r="AI74" s="10" t="str">
        <f t="shared" ca="1" si="169"/>
        <v/>
      </c>
      <c r="AJ74" s="3" t="str">
        <f t="shared" ca="1" si="170"/>
        <v/>
      </c>
      <c r="AK74" s="4" t="str">
        <f t="shared" ca="1" si="171"/>
        <v/>
      </c>
      <c r="AL74" s="3" t="str">
        <f t="shared" ca="1" si="172"/>
        <v/>
      </c>
      <c r="AM74" s="3" t="str">
        <f t="shared" ca="1" si="173"/>
        <v/>
      </c>
      <c r="AN74" s="4">
        <f ca="1">IF(_xlfn.FORECAST.ETS(AO74,$B$9:B73,$AO$9:AO73)&gt;0,_xlfn.FORECAST.ETS(AO74,$B$9:B73,$AO$9:AO73),0)</f>
        <v>10490.736819133745</v>
      </c>
      <c r="AO74" s="9">
        <f t="shared" si="156"/>
        <v>43967</v>
      </c>
    </row>
    <row r="75" spans="1:41" x14ac:dyDescent="0.25">
      <c r="A75" s="9" t="str">
        <f t="shared" ca="1" si="138"/>
        <v/>
      </c>
      <c r="B75" s="17" t="str">
        <f ca="1">IF(OFFSET(SerbiaOfficialData!$F$5,(ROW(B73)*17)-18,0)=0,"",OFFSET(SerbiaOfficialData!$F$5,(ROW(B73)*17)-18,0))</f>
        <v/>
      </c>
      <c r="C75" s="4" t="str">
        <f t="shared" ca="1" si="139"/>
        <v/>
      </c>
      <c r="E75" s="17" t="str">
        <f ca="1">IF(OFFSET(SerbiaOfficialData!$F$5,(ROW(E73)*17)-19,0)=0,"",OFFSET(SerbiaOfficialData!$F$5,(ROW(E73)*17)-19,0))</f>
        <v/>
      </c>
      <c r="F75" s="2" t="str">
        <f t="shared" ca="1" si="157"/>
        <v/>
      </c>
      <c r="G75" s="13" t="str">
        <f t="shared" ca="1" si="158"/>
        <v/>
      </c>
      <c r="H75" s="2" t="str">
        <f t="shared" ca="1" si="159"/>
        <v/>
      </c>
      <c r="I75" s="4" t="str">
        <f ca="1">IF($A75="","",(ROWS($B$3:B75)*LN(2))/(LN(B75)/$B$3))</f>
        <v/>
      </c>
      <c r="J75" s="17" t="str">
        <f ca="1">IF(OFFSET(SerbiaOfficialData!$F$7,(ROW(J73)*17)-18,0)=0,"",OFFSET(SerbiaOfficialData!$F$7,(ROW(J73)*17)-18,0))</f>
        <v/>
      </c>
      <c r="K75" s="21" t="str">
        <f ca="1">IF(OFFSET(SerbiaOfficialData!$F$6,(ROW(K73)*17)-18,0)=0,"",OFFSET(SerbiaOfficialData!$F$6,(ROW(K73)*17)-18,0))</f>
        <v/>
      </c>
      <c r="L75" s="12" t="str">
        <f t="shared" ca="1" si="160"/>
        <v/>
      </c>
      <c r="M75" s="13" t="str">
        <f t="shared" ca="1" si="161"/>
        <v/>
      </c>
      <c r="R75" s="17" t="str">
        <f ca="1">IF(OFFSET(SerbiaOfficialData!$F$17,(ROW(R73)*17)-19,0)=0,"",OFFSET(SerbiaOfficialData!$F$17,(ROW(R73)*17)-19,0))</f>
        <v/>
      </c>
      <c r="S75" t="str">
        <f t="shared" ca="1" si="162"/>
        <v/>
      </c>
      <c r="T75" s="3" t="str">
        <f t="shared" ca="1" si="163"/>
        <v/>
      </c>
      <c r="V75" s="17" t="str">
        <f ca="1">IF(OFFSET(SerbiaOfficialData!$F$8,(ROW(W73)*17)-18,0)=0,"",OFFSET(SerbiaOfficialData!$F$8,(ROW(W73)*17)-18,0))</f>
        <v/>
      </c>
      <c r="W75" s="17" t="str">
        <f ca="1">IF(OFFSET(SerbiaOfficialData!$F$11,(ROW(W73)*17)-18,0)=0,"",OFFSET(SerbiaOfficialData!$F$11,(ROW(W73)*17)-18,0))</f>
        <v/>
      </c>
      <c r="X75" s="3" t="str">
        <f t="shared" ca="1" si="164"/>
        <v/>
      </c>
      <c r="Y75" s="3" t="str">
        <f t="shared" ca="1" si="165"/>
        <v/>
      </c>
      <c r="Z75" s="17" t="str">
        <f ca="1">IF(OFFSET(SerbiaOfficialData!$F$9,(ROW(Z73)*17)-18,0)=0,"",OFFSET(SerbiaOfficialData!$F$9,(ROW(Z73)*17)-18,0))</f>
        <v/>
      </c>
      <c r="AA75" s="17" t="str">
        <f ca="1">IF(OFFSET(SerbiaOfficialData!$F$10,(ROW(AA73)*17)-18,0)=0,"",OFFSET(SerbiaOfficialData!$F$10,(ROW(AA73)*17)-18,0))</f>
        <v/>
      </c>
      <c r="AB75" s="17" t="str">
        <f ca="1">IF(OFFSET(SerbiaOfficialData!$F$12,(ROW(AA73)*17)-18,0)=0,"",OFFSET(SerbiaOfficialData!$F$12,(ROW(AA73)*17)-18,0))</f>
        <v/>
      </c>
      <c r="AC75" s="17">
        <f t="shared" si="166"/>
        <v>1226</v>
      </c>
      <c r="AD75" s="17" t="str">
        <f ca="1">IF(OFFSET(SerbiaOfficialData!$F$2,(ROW(AD73)*17)-18,0)=0,"",OFFSET(SerbiaOfficialData!$F$2,(ROW(AD73)*17)-18,0))</f>
        <v/>
      </c>
      <c r="AE75" s="3" t="str">
        <f t="shared" ca="1" si="167"/>
        <v/>
      </c>
      <c r="AF75" s="15" t="str">
        <f t="shared" ca="1" si="168"/>
        <v/>
      </c>
      <c r="AH75" s="19" t="str">
        <f ca="1">IF(OFFSET(SerbiaOfficialData!$F$3,(ROW(AH73)*17)-18,0)=0,"",OFFSET(SerbiaOfficialData!$F$3,(ROW(AH73)*17)-18,0))</f>
        <v/>
      </c>
      <c r="AI75" s="10" t="str">
        <f t="shared" ca="1" si="169"/>
        <v/>
      </c>
      <c r="AJ75" s="3" t="str">
        <f t="shared" ca="1" si="170"/>
        <v/>
      </c>
      <c r="AK75" s="4" t="str">
        <f t="shared" ca="1" si="171"/>
        <v/>
      </c>
      <c r="AL75" s="3" t="str">
        <f t="shared" ca="1" si="172"/>
        <v/>
      </c>
      <c r="AM75" s="3" t="str">
        <f t="shared" ca="1" si="173"/>
        <v/>
      </c>
      <c r="AN75" s="4">
        <f ca="1">IF(_xlfn.FORECAST.ETS(AO75,$B$9:B74,$AO$9:AO74)&gt;0,_xlfn.FORECAST.ETS(AO75,$B$9:B74,$AO$9:AO74),0)</f>
        <v>10552.837885805891</v>
      </c>
      <c r="AO75" s="9">
        <f t="shared" si="156"/>
        <v>43968</v>
      </c>
    </row>
    <row r="76" spans="1:41" x14ac:dyDescent="0.25">
      <c r="A76" s="9" t="str">
        <f t="shared" ca="1" si="138"/>
        <v/>
      </c>
      <c r="B76" s="17" t="str">
        <f ca="1">IF(OFFSET(SerbiaOfficialData!$F$5,(ROW(B74)*17)-18,0)=0,"",OFFSET(SerbiaOfficialData!$F$5,(ROW(B74)*17)-18,0))</f>
        <v/>
      </c>
      <c r="C76" s="4" t="str">
        <f t="shared" ca="1" si="139"/>
        <v/>
      </c>
      <c r="E76" s="17" t="str">
        <f ca="1">IF(OFFSET(SerbiaOfficialData!$F$5,(ROW(E74)*17)-19,0)=0,"",OFFSET(SerbiaOfficialData!$F$5,(ROW(E74)*17)-19,0))</f>
        <v/>
      </c>
      <c r="F76" s="2" t="str">
        <f t="shared" ca="1" si="157"/>
        <v/>
      </c>
      <c r="G76" s="13" t="str">
        <f t="shared" ca="1" si="158"/>
        <v/>
      </c>
      <c r="H76" s="2" t="str">
        <f t="shared" ca="1" si="159"/>
        <v/>
      </c>
      <c r="I76" s="4" t="str">
        <f ca="1">IF($A76="","",(ROWS($B$3:B76)*LN(2))/(LN(B76)/$B$3))</f>
        <v/>
      </c>
      <c r="J76" s="17" t="str">
        <f ca="1">IF(OFFSET(SerbiaOfficialData!$F$7,(ROW(J74)*17)-18,0)=0,"",OFFSET(SerbiaOfficialData!$F$7,(ROW(J74)*17)-18,0))</f>
        <v/>
      </c>
      <c r="K76" s="21" t="str">
        <f ca="1">IF(OFFSET(SerbiaOfficialData!$F$6,(ROW(K74)*17)-18,0)=0,"",OFFSET(SerbiaOfficialData!$F$6,(ROW(K74)*17)-18,0))</f>
        <v/>
      </c>
      <c r="L76" s="12" t="str">
        <f t="shared" ca="1" si="160"/>
        <v/>
      </c>
      <c r="M76" s="13" t="str">
        <f t="shared" ca="1" si="161"/>
        <v/>
      </c>
      <c r="R76" s="17" t="str">
        <f ca="1">IF(OFFSET(SerbiaOfficialData!$F$17,(ROW(R74)*17)-19,0)=0,"",OFFSET(SerbiaOfficialData!$F$17,(ROW(R74)*17)-19,0))</f>
        <v/>
      </c>
      <c r="S76" t="str">
        <f t="shared" ca="1" si="162"/>
        <v/>
      </c>
      <c r="T76" s="3" t="str">
        <f t="shared" ca="1" si="163"/>
        <v/>
      </c>
      <c r="V76" s="17" t="str">
        <f ca="1">IF(OFFSET(SerbiaOfficialData!$F$8,(ROW(W74)*17)-18,0)=0,"",OFFSET(SerbiaOfficialData!$F$8,(ROW(W74)*17)-18,0))</f>
        <v/>
      </c>
      <c r="W76" s="17" t="str">
        <f ca="1">IF(OFFSET(SerbiaOfficialData!$F$11,(ROW(W74)*17)-18,0)=0,"",OFFSET(SerbiaOfficialData!$F$11,(ROW(W74)*17)-18,0))</f>
        <v/>
      </c>
      <c r="X76" s="3" t="str">
        <f t="shared" ca="1" si="164"/>
        <v/>
      </c>
      <c r="Y76" s="3" t="str">
        <f t="shared" ca="1" si="165"/>
        <v/>
      </c>
      <c r="Z76" s="17" t="str">
        <f ca="1">IF(OFFSET(SerbiaOfficialData!$F$9,(ROW(Z74)*17)-18,0)=0,"",OFFSET(SerbiaOfficialData!$F$9,(ROW(Z74)*17)-18,0))</f>
        <v/>
      </c>
      <c r="AA76" s="17" t="str">
        <f ca="1">IF(OFFSET(SerbiaOfficialData!$F$10,(ROW(AA74)*17)-18,0)=0,"",OFFSET(SerbiaOfficialData!$F$10,(ROW(AA74)*17)-18,0))</f>
        <v/>
      </c>
      <c r="AB76" s="17" t="str">
        <f ca="1">IF(OFFSET(SerbiaOfficialData!$F$12,(ROW(AA74)*17)-18,0)=0,"",OFFSET(SerbiaOfficialData!$F$12,(ROW(AA74)*17)-18,0))</f>
        <v/>
      </c>
      <c r="AC76" s="17">
        <f t="shared" si="166"/>
        <v>1243</v>
      </c>
      <c r="AD76" s="17" t="str">
        <f ca="1">IF(OFFSET(SerbiaOfficialData!$F$2,(ROW(AD74)*17)-18,0)=0,"",OFFSET(SerbiaOfficialData!$F$2,(ROW(AD74)*17)-18,0))</f>
        <v/>
      </c>
      <c r="AE76" s="3" t="str">
        <f t="shared" ca="1" si="167"/>
        <v/>
      </c>
      <c r="AF76" s="15" t="str">
        <f t="shared" ca="1" si="168"/>
        <v/>
      </c>
      <c r="AH76" s="19" t="str">
        <f ca="1">IF(OFFSET(SerbiaOfficialData!$F$3,(ROW(AH74)*17)-18,0)=0,"",OFFSET(SerbiaOfficialData!$F$3,(ROW(AH74)*17)-18,0))</f>
        <v/>
      </c>
      <c r="AI76" s="10" t="str">
        <f t="shared" ca="1" si="169"/>
        <v/>
      </c>
      <c r="AJ76" s="3" t="str">
        <f t="shared" ca="1" si="170"/>
        <v/>
      </c>
      <c r="AK76" s="4" t="str">
        <f t="shared" ca="1" si="171"/>
        <v/>
      </c>
      <c r="AL76" s="3" t="str">
        <f t="shared" ca="1" si="172"/>
        <v/>
      </c>
      <c r="AM76" s="3" t="str">
        <f t="shared" ca="1" si="173"/>
        <v/>
      </c>
      <c r="AN76" s="4">
        <f ca="1">IF(_xlfn.FORECAST.ETS(AO76,$B$9:B75,$AO$9:AO75)&gt;0,_xlfn.FORECAST.ETS(AO76,$B$9:B75,$AO$9:AO75),0)</f>
        <v>10614.938952478038</v>
      </c>
      <c r="AO76" s="9">
        <f t="shared" si="156"/>
        <v>43969</v>
      </c>
    </row>
    <row r="77" spans="1:41" x14ac:dyDescent="0.25">
      <c r="A77" s="9" t="str">
        <f t="shared" ca="1" si="138"/>
        <v/>
      </c>
      <c r="B77" s="17" t="str">
        <f ca="1">IF(OFFSET(SerbiaOfficialData!$F$5,(ROW(B75)*17)-18,0)=0,"",OFFSET(SerbiaOfficialData!$F$5,(ROW(B75)*17)-18,0))</f>
        <v/>
      </c>
      <c r="C77" s="4" t="str">
        <f t="shared" ca="1" si="139"/>
        <v/>
      </c>
      <c r="E77" s="17" t="str">
        <f ca="1">IF(OFFSET(SerbiaOfficialData!$F$5,(ROW(E75)*17)-19,0)=0,"",OFFSET(SerbiaOfficialData!$F$5,(ROW(E75)*17)-19,0))</f>
        <v/>
      </c>
      <c r="F77" s="2" t="str">
        <f t="shared" ca="1" si="157"/>
        <v/>
      </c>
      <c r="G77" s="13" t="str">
        <f t="shared" ca="1" si="158"/>
        <v/>
      </c>
      <c r="H77" s="2" t="str">
        <f t="shared" ca="1" si="159"/>
        <v/>
      </c>
      <c r="I77" s="4" t="str">
        <f ca="1">IF($A77="","",(ROWS($B$3:B77)*LN(2))/(LN(B77)/$B$3))</f>
        <v/>
      </c>
      <c r="J77" s="17" t="str">
        <f ca="1">IF(OFFSET(SerbiaOfficialData!$F$7,(ROW(J75)*17)-18,0)=0,"",OFFSET(SerbiaOfficialData!$F$7,(ROW(J75)*17)-18,0))</f>
        <v/>
      </c>
      <c r="K77" s="21" t="str">
        <f ca="1">IF(OFFSET(SerbiaOfficialData!$F$6,(ROW(K75)*17)-18,0)=0,"",OFFSET(SerbiaOfficialData!$F$6,(ROW(K75)*17)-18,0))</f>
        <v/>
      </c>
      <c r="L77" s="12" t="str">
        <f t="shared" ca="1" si="160"/>
        <v/>
      </c>
      <c r="M77" s="13" t="str">
        <f t="shared" ca="1" si="161"/>
        <v/>
      </c>
      <c r="R77" s="17" t="str">
        <f ca="1">IF(OFFSET(SerbiaOfficialData!$F$17,(ROW(R75)*17)-19,0)=0,"",OFFSET(SerbiaOfficialData!$F$17,(ROW(R75)*17)-19,0))</f>
        <v/>
      </c>
      <c r="S77" t="str">
        <f t="shared" ca="1" si="162"/>
        <v/>
      </c>
      <c r="T77" s="3" t="str">
        <f t="shared" ca="1" si="163"/>
        <v/>
      </c>
      <c r="V77" s="17" t="str">
        <f ca="1">IF(OFFSET(SerbiaOfficialData!$F$8,(ROW(W75)*17)-18,0)=0,"",OFFSET(SerbiaOfficialData!$F$8,(ROW(W75)*17)-18,0))</f>
        <v/>
      </c>
      <c r="W77" s="17" t="str">
        <f ca="1">IF(OFFSET(SerbiaOfficialData!$F$11,(ROW(W75)*17)-18,0)=0,"",OFFSET(SerbiaOfficialData!$F$11,(ROW(W75)*17)-18,0))</f>
        <v/>
      </c>
      <c r="X77" s="3" t="str">
        <f t="shared" ca="1" si="164"/>
        <v/>
      </c>
      <c r="Y77" s="3" t="str">
        <f t="shared" ca="1" si="165"/>
        <v/>
      </c>
      <c r="Z77" s="17" t="str">
        <f ca="1">IF(OFFSET(SerbiaOfficialData!$F$9,(ROW(Z75)*17)-18,0)=0,"",OFFSET(SerbiaOfficialData!$F$9,(ROW(Z75)*17)-18,0))</f>
        <v/>
      </c>
      <c r="AA77" s="17" t="str">
        <f ca="1">IF(OFFSET(SerbiaOfficialData!$F$10,(ROW(AA75)*17)-18,0)=0,"",OFFSET(SerbiaOfficialData!$F$10,(ROW(AA75)*17)-18,0))</f>
        <v/>
      </c>
      <c r="AB77" s="17" t="str">
        <f ca="1">IF(OFFSET(SerbiaOfficialData!$F$12,(ROW(AA75)*17)-18,0)=0,"",OFFSET(SerbiaOfficialData!$F$12,(ROW(AA75)*17)-18,0))</f>
        <v/>
      </c>
      <c r="AC77" s="17">
        <f t="shared" si="166"/>
        <v>1260</v>
      </c>
      <c r="AD77" s="17" t="str">
        <f ca="1">IF(OFFSET(SerbiaOfficialData!$F$2,(ROW(AD75)*17)-18,0)=0,"",OFFSET(SerbiaOfficialData!$F$2,(ROW(AD75)*17)-18,0))</f>
        <v/>
      </c>
      <c r="AE77" s="3" t="str">
        <f t="shared" ca="1" si="167"/>
        <v/>
      </c>
      <c r="AF77" s="15" t="str">
        <f t="shared" ca="1" si="168"/>
        <v/>
      </c>
      <c r="AH77" s="19" t="str">
        <f ca="1">IF(OFFSET(SerbiaOfficialData!$F$3,(ROW(AH75)*17)-18,0)=0,"",OFFSET(SerbiaOfficialData!$F$3,(ROW(AH75)*17)-18,0))</f>
        <v/>
      </c>
      <c r="AI77" s="10" t="str">
        <f t="shared" ca="1" si="169"/>
        <v/>
      </c>
      <c r="AJ77" s="3" t="str">
        <f t="shared" ca="1" si="170"/>
        <v/>
      </c>
      <c r="AK77" s="4" t="str">
        <f t="shared" ca="1" si="171"/>
        <v/>
      </c>
      <c r="AL77" s="3" t="str">
        <f t="shared" ca="1" si="172"/>
        <v/>
      </c>
      <c r="AM77" s="3" t="str">
        <f t="shared" ca="1" si="173"/>
        <v/>
      </c>
      <c r="AN77" s="4">
        <f ca="1">IF(_xlfn.FORECAST.ETS(AO77,$B$9:B76,$AO$9:AO76)&gt;0,_xlfn.FORECAST.ETS(AO77,$B$9:B76,$AO$9:AO76),0)</f>
        <v>10677.040019150185</v>
      </c>
      <c r="AO77" s="9">
        <f t="shared" si="156"/>
        <v>43970</v>
      </c>
    </row>
    <row r="78" spans="1:41" x14ac:dyDescent="0.25">
      <c r="A78" s="9" t="str">
        <f t="shared" ca="1" si="138"/>
        <v/>
      </c>
      <c r="B78" s="17" t="str">
        <f ca="1">IF(OFFSET(SerbiaOfficialData!$F$5,(ROW(B76)*17)-18,0)=0,"",OFFSET(SerbiaOfficialData!$F$5,(ROW(B76)*17)-18,0))</f>
        <v/>
      </c>
      <c r="C78" s="4" t="str">
        <f t="shared" ca="1" si="139"/>
        <v/>
      </c>
      <c r="E78" s="17" t="str">
        <f ca="1">IF(OFFSET(SerbiaOfficialData!$F$5,(ROW(E76)*17)-19,0)=0,"",OFFSET(SerbiaOfficialData!$F$5,(ROW(E76)*17)-19,0))</f>
        <v/>
      </c>
      <c r="F78" s="2" t="str">
        <f t="shared" ca="1" si="157"/>
        <v/>
      </c>
      <c r="G78" s="13" t="str">
        <f t="shared" ca="1" si="158"/>
        <v/>
      </c>
      <c r="H78" s="2" t="str">
        <f t="shared" ca="1" si="159"/>
        <v/>
      </c>
      <c r="I78" s="4" t="str">
        <f ca="1">IF($A78="","",(ROWS($B$3:B78)*LN(2))/(LN(B78)/$B$3))</f>
        <v/>
      </c>
      <c r="J78" s="17" t="str">
        <f ca="1">IF(OFFSET(SerbiaOfficialData!$F$7,(ROW(J76)*17)-18,0)=0,"",OFFSET(SerbiaOfficialData!$F$7,(ROW(J76)*17)-18,0))</f>
        <v/>
      </c>
      <c r="K78" s="21" t="str">
        <f ca="1">IF(OFFSET(SerbiaOfficialData!$F$6,(ROW(K76)*17)-18,0)=0,"",OFFSET(SerbiaOfficialData!$F$6,(ROW(K76)*17)-18,0))</f>
        <v/>
      </c>
      <c r="L78" s="12" t="str">
        <f t="shared" ca="1" si="160"/>
        <v/>
      </c>
      <c r="M78" s="13" t="str">
        <f t="shared" ca="1" si="161"/>
        <v/>
      </c>
      <c r="R78" s="17" t="str">
        <f ca="1">IF(OFFSET(SerbiaOfficialData!$F$17,(ROW(R76)*17)-19,0)=0,"",OFFSET(SerbiaOfficialData!$F$17,(ROW(R76)*17)-19,0))</f>
        <v/>
      </c>
      <c r="S78" t="str">
        <f t="shared" ca="1" si="162"/>
        <v/>
      </c>
      <c r="T78" s="3" t="str">
        <f t="shared" ca="1" si="163"/>
        <v/>
      </c>
      <c r="V78" s="17" t="str">
        <f ca="1">IF(OFFSET(SerbiaOfficialData!$F$8,(ROW(W76)*17)-18,0)=0,"",OFFSET(SerbiaOfficialData!$F$8,(ROW(W76)*17)-18,0))</f>
        <v/>
      </c>
      <c r="W78" s="17" t="str">
        <f ca="1">IF(OFFSET(SerbiaOfficialData!$F$11,(ROW(W76)*17)-18,0)=0,"",OFFSET(SerbiaOfficialData!$F$11,(ROW(W76)*17)-18,0))</f>
        <v/>
      </c>
      <c r="X78" s="3" t="str">
        <f t="shared" ca="1" si="164"/>
        <v/>
      </c>
      <c r="Y78" s="3" t="str">
        <f t="shared" ca="1" si="165"/>
        <v/>
      </c>
      <c r="Z78" s="17" t="str">
        <f ca="1">IF(OFFSET(SerbiaOfficialData!$F$9,(ROW(Z76)*17)-18,0)=0,"",OFFSET(SerbiaOfficialData!$F$9,(ROW(Z76)*17)-18,0))</f>
        <v/>
      </c>
      <c r="AA78" s="17" t="str">
        <f ca="1">IF(OFFSET(SerbiaOfficialData!$F$10,(ROW(AA76)*17)-18,0)=0,"",OFFSET(SerbiaOfficialData!$F$10,(ROW(AA76)*17)-18,0))</f>
        <v/>
      </c>
      <c r="AB78" s="17" t="str">
        <f ca="1">IF(OFFSET(SerbiaOfficialData!$F$12,(ROW(AA76)*17)-18,0)=0,"",OFFSET(SerbiaOfficialData!$F$12,(ROW(AA76)*17)-18,0))</f>
        <v/>
      </c>
      <c r="AC78" s="17">
        <f t="shared" si="166"/>
        <v>1277</v>
      </c>
      <c r="AD78" s="17" t="str">
        <f ca="1">IF(OFFSET(SerbiaOfficialData!$F$2,(ROW(AD76)*17)-18,0)=0,"",OFFSET(SerbiaOfficialData!$F$2,(ROW(AD76)*17)-18,0))</f>
        <v/>
      </c>
      <c r="AE78" s="3" t="str">
        <f t="shared" ca="1" si="167"/>
        <v/>
      </c>
      <c r="AF78" s="15" t="str">
        <f t="shared" ca="1" si="168"/>
        <v/>
      </c>
      <c r="AH78" s="19" t="str">
        <f ca="1">IF(OFFSET(SerbiaOfficialData!$F$3,(ROW(AH76)*17)-18,0)=0,"",OFFSET(SerbiaOfficialData!$F$3,(ROW(AH76)*17)-18,0))</f>
        <v/>
      </c>
      <c r="AI78" s="10" t="str">
        <f t="shared" ca="1" si="169"/>
        <v/>
      </c>
      <c r="AJ78" s="3" t="str">
        <f t="shared" ca="1" si="170"/>
        <v/>
      </c>
      <c r="AK78" s="4" t="str">
        <f t="shared" ca="1" si="171"/>
        <v/>
      </c>
      <c r="AL78" s="3" t="str">
        <f t="shared" ca="1" si="172"/>
        <v/>
      </c>
      <c r="AM78" s="3" t="str">
        <f t="shared" ca="1" si="173"/>
        <v/>
      </c>
      <c r="AN78" s="4">
        <f ca="1">IF(_xlfn.FORECAST.ETS(AO78,$B$9:B77,$AO$9:AO77)&gt;0,_xlfn.FORECAST.ETS(AO78,$B$9:B77,$AO$9:AO77),0)</f>
        <v>10739.141085822332</v>
      </c>
      <c r="AO78" s="9">
        <f t="shared" si="156"/>
        <v>43971</v>
      </c>
    </row>
    <row r="79" spans="1:41" x14ac:dyDescent="0.25">
      <c r="A79" s="9" t="str">
        <f t="shared" ca="1" si="138"/>
        <v/>
      </c>
      <c r="B79" s="17" t="str">
        <f ca="1">IF(OFFSET(SerbiaOfficialData!$F$5,(ROW(B77)*17)-18,0)=0,"",OFFSET(SerbiaOfficialData!$F$5,(ROW(B77)*17)-18,0))</f>
        <v/>
      </c>
      <c r="C79" s="4" t="str">
        <f t="shared" ca="1" si="139"/>
        <v/>
      </c>
      <c r="E79" s="17" t="str">
        <f ca="1">IF(OFFSET(SerbiaOfficialData!$F$5,(ROW(E77)*17)-19,0)=0,"",OFFSET(SerbiaOfficialData!$F$5,(ROW(E77)*17)-19,0))</f>
        <v/>
      </c>
      <c r="F79" s="2" t="str">
        <f t="shared" ca="1" si="157"/>
        <v/>
      </c>
      <c r="G79" s="13" t="str">
        <f t="shared" ca="1" si="158"/>
        <v/>
      </c>
      <c r="H79" s="2" t="str">
        <f t="shared" ca="1" si="159"/>
        <v/>
      </c>
      <c r="I79" s="4" t="str">
        <f ca="1">IF($A79="","",(ROWS($B$3:B79)*LN(2))/(LN(B79)/$B$3))</f>
        <v/>
      </c>
      <c r="J79" s="17" t="str">
        <f ca="1">IF(OFFSET(SerbiaOfficialData!$F$7,(ROW(J77)*17)-18,0)=0,"",OFFSET(SerbiaOfficialData!$F$7,(ROW(J77)*17)-18,0))</f>
        <v/>
      </c>
      <c r="K79" s="21" t="str">
        <f ca="1">IF(OFFSET(SerbiaOfficialData!$F$6,(ROW(K77)*17)-18,0)=0,"",OFFSET(SerbiaOfficialData!$F$6,(ROW(K77)*17)-18,0))</f>
        <v/>
      </c>
      <c r="L79" s="12" t="str">
        <f t="shared" ca="1" si="160"/>
        <v/>
      </c>
      <c r="M79" s="13" t="str">
        <f t="shared" ca="1" si="161"/>
        <v/>
      </c>
      <c r="R79" s="17" t="str">
        <f ca="1">IF(OFFSET(SerbiaOfficialData!$F$17,(ROW(R77)*17)-19,0)=0,"",OFFSET(SerbiaOfficialData!$F$17,(ROW(R77)*17)-19,0))</f>
        <v/>
      </c>
      <c r="S79" t="str">
        <f t="shared" ca="1" si="162"/>
        <v/>
      </c>
      <c r="T79" s="3" t="str">
        <f t="shared" ca="1" si="163"/>
        <v/>
      </c>
      <c r="V79" s="17" t="str">
        <f ca="1">IF(OFFSET(SerbiaOfficialData!$F$8,(ROW(W77)*17)-18,0)=0,"",OFFSET(SerbiaOfficialData!$F$8,(ROW(W77)*17)-18,0))</f>
        <v/>
      </c>
      <c r="W79" s="17" t="str">
        <f ca="1">IF(OFFSET(SerbiaOfficialData!$F$11,(ROW(W77)*17)-18,0)=0,"",OFFSET(SerbiaOfficialData!$F$11,(ROW(W77)*17)-18,0))</f>
        <v/>
      </c>
      <c r="X79" s="3" t="str">
        <f t="shared" ca="1" si="164"/>
        <v/>
      </c>
      <c r="Y79" s="3" t="str">
        <f t="shared" ca="1" si="165"/>
        <v/>
      </c>
      <c r="Z79" s="17" t="str">
        <f ca="1">IF(OFFSET(SerbiaOfficialData!$F$9,(ROW(Z77)*17)-18,0)=0,"",OFFSET(SerbiaOfficialData!$F$9,(ROW(Z77)*17)-18,0))</f>
        <v/>
      </c>
      <c r="AA79" s="17" t="str">
        <f ca="1">IF(OFFSET(SerbiaOfficialData!$F$10,(ROW(AA77)*17)-18,0)=0,"",OFFSET(SerbiaOfficialData!$F$10,(ROW(AA77)*17)-18,0))</f>
        <v/>
      </c>
      <c r="AB79" s="17" t="str">
        <f ca="1">IF(OFFSET(SerbiaOfficialData!$F$12,(ROW(AA77)*17)-18,0)=0,"",OFFSET(SerbiaOfficialData!$F$12,(ROW(AA77)*17)-18,0))</f>
        <v/>
      </c>
      <c r="AC79" s="17">
        <f t="shared" si="166"/>
        <v>1294</v>
      </c>
      <c r="AD79" s="17" t="str">
        <f ca="1">IF(OFFSET(SerbiaOfficialData!$F$2,(ROW(AD77)*17)-18,0)=0,"",OFFSET(SerbiaOfficialData!$F$2,(ROW(AD77)*17)-18,0))</f>
        <v/>
      </c>
      <c r="AE79" s="3" t="str">
        <f t="shared" ca="1" si="167"/>
        <v/>
      </c>
      <c r="AF79" s="15" t="str">
        <f t="shared" ca="1" si="168"/>
        <v/>
      </c>
      <c r="AH79" s="19" t="str">
        <f ca="1">IF(OFFSET(SerbiaOfficialData!$F$3,(ROW(AH77)*17)-18,0)=0,"",OFFSET(SerbiaOfficialData!$F$3,(ROW(AH77)*17)-18,0))</f>
        <v/>
      </c>
      <c r="AI79" s="10" t="str">
        <f t="shared" ca="1" si="169"/>
        <v/>
      </c>
      <c r="AJ79" s="3" t="str">
        <f t="shared" ca="1" si="170"/>
        <v/>
      </c>
      <c r="AK79" s="4" t="str">
        <f t="shared" ca="1" si="171"/>
        <v/>
      </c>
      <c r="AL79" s="3" t="str">
        <f t="shared" ca="1" si="172"/>
        <v/>
      </c>
      <c r="AM79" s="3" t="str">
        <f t="shared" ca="1" si="173"/>
        <v/>
      </c>
      <c r="AN79" s="4">
        <f ca="1">IF(_xlfn.FORECAST.ETS(AO79,$B$9:B78,$AO$9:AO78)&gt;0,_xlfn.FORECAST.ETS(AO79,$B$9:B78,$AO$9:AO78),0)</f>
        <v>10801.242152494478</v>
      </c>
      <c r="AO79" s="9">
        <f t="shared" si="156"/>
        <v>43972</v>
      </c>
    </row>
    <row r="80" spans="1:41" x14ac:dyDescent="0.25">
      <c r="A80" s="9" t="str">
        <f t="shared" ca="1" si="138"/>
        <v/>
      </c>
      <c r="B80" s="17" t="str">
        <f ca="1">IF(OFFSET(SerbiaOfficialData!$F$5,(ROW(B78)*17)-18,0)=0,"",OFFSET(SerbiaOfficialData!$F$5,(ROW(B78)*17)-18,0))</f>
        <v/>
      </c>
      <c r="C80" s="4" t="str">
        <f t="shared" ca="1" si="139"/>
        <v/>
      </c>
      <c r="E80" s="17" t="str">
        <f ca="1">IF(OFFSET(SerbiaOfficialData!$F$5,(ROW(E78)*17)-19,0)=0,"",OFFSET(SerbiaOfficialData!$F$5,(ROW(E78)*17)-19,0))</f>
        <v/>
      </c>
      <c r="F80" s="2" t="str">
        <f t="shared" ca="1" si="157"/>
        <v/>
      </c>
      <c r="G80" s="13" t="str">
        <f t="shared" ca="1" si="158"/>
        <v/>
      </c>
      <c r="H80" s="2" t="str">
        <f t="shared" ca="1" si="159"/>
        <v/>
      </c>
      <c r="I80" s="4" t="str">
        <f ca="1">IF($A80="","",(ROWS($B$3:B80)*LN(2))/(LN(B80)/$B$3))</f>
        <v/>
      </c>
      <c r="J80" s="17" t="str">
        <f ca="1">IF(OFFSET(SerbiaOfficialData!$F$7,(ROW(J78)*17)-18,0)=0,"",OFFSET(SerbiaOfficialData!$F$7,(ROW(J78)*17)-18,0))</f>
        <v/>
      </c>
      <c r="K80" s="21" t="str">
        <f ca="1">IF(OFFSET(SerbiaOfficialData!$F$6,(ROW(K78)*17)-18,0)=0,"",OFFSET(SerbiaOfficialData!$F$6,(ROW(K78)*17)-18,0))</f>
        <v/>
      </c>
      <c r="L80" s="12" t="str">
        <f t="shared" ca="1" si="160"/>
        <v/>
      </c>
      <c r="M80" s="13" t="str">
        <f t="shared" ca="1" si="161"/>
        <v/>
      </c>
      <c r="R80" s="17" t="str">
        <f ca="1">IF(OFFSET(SerbiaOfficialData!$F$17,(ROW(R78)*17)-19,0)=0,"",OFFSET(SerbiaOfficialData!$F$17,(ROW(R78)*17)-19,0))</f>
        <v/>
      </c>
      <c r="S80" t="str">
        <f t="shared" ca="1" si="162"/>
        <v/>
      </c>
      <c r="T80" s="3" t="str">
        <f t="shared" ca="1" si="163"/>
        <v/>
      </c>
      <c r="V80" s="17" t="str">
        <f ca="1">IF(OFFSET(SerbiaOfficialData!$F$8,(ROW(W78)*17)-18,0)=0,"",OFFSET(SerbiaOfficialData!$F$8,(ROW(W78)*17)-18,0))</f>
        <v/>
      </c>
      <c r="W80" s="17" t="str">
        <f ca="1">IF(OFFSET(SerbiaOfficialData!$F$11,(ROW(W78)*17)-18,0)=0,"",OFFSET(SerbiaOfficialData!$F$11,(ROW(W78)*17)-18,0))</f>
        <v/>
      </c>
      <c r="X80" s="3" t="str">
        <f t="shared" ca="1" si="164"/>
        <v/>
      </c>
      <c r="Y80" s="3" t="str">
        <f t="shared" ca="1" si="165"/>
        <v/>
      </c>
      <c r="Z80" s="17" t="str">
        <f ca="1">IF(OFFSET(SerbiaOfficialData!$F$9,(ROW(Z78)*17)-18,0)=0,"",OFFSET(SerbiaOfficialData!$F$9,(ROW(Z78)*17)-18,0))</f>
        <v/>
      </c>
      <c r="AA80" s="17" t="str">
        <f ca="1">IF(OFFSET(SerbiaOfficialData!$F$10,(ROW(AA78)*17)-18,0)=0,"",OFFSET(SerbiaOfficialData!$F$10,(ROW(AA78)*17)-18,0))</f>
        <v/>
      </c>
      <c r="AB80" s="17" t="str">
        <f ca="1">IF(OFFSET(SerbiaOfficialData!$F$12,(ROW(AA78)*17)-18,0)=0,"",OFFSET(SerbiaOfficialData!$F$12,(ROW(AA78)*17)-18,0))</f>
        <v/>
      </c>
      <c r="AC80" s="17">
        <f t="shared" si="166"/>
        <v>1311</v>
      </c>
      <c r="AD80" s="17" t="str">
        <f ca="1">IF(OFFSET(SerbiaOfficialData!$F$2,(ROW(AD78)*17)-18,0)=0,"",OFFSET(SerbiaOfficialData!$F$2,(ROW(AD78)*17)-18,0))</f>
        <v/>
      </c>
      <c r="AE80" s="3" t="str">
        <f t="shared" ca="1" si="167"/>
        <v/>
      </c>
      <c r="AF80" s="15" t="str">
        <f t="shared" ca="1" si="168"/>
        <v/>
      </c>
      <c r="AH80" s="19" t="str">
        <f ca="1">IF(OFFSET(SerbiaOfficialData!$F$3,(ROW(AH78)*17)-18,0)=0,"",OFFSET(SerbiaOfficialData!$F$3,(ROW(AH78)*17)-18,0))</f>
        <v/>
      </c>
      <c r="AI80" s="10" t="str">
        <f t="shared" ca="1" si="169"/>
        <v/>
      </c>
      <c r="AJ80" s="3" t="str">
        <f t="shared" ca="1" si="170"/>
        <v/>
      </c>
      <c r="AK80" s="4" t="str">
        <f t="shared" ca="1" si="171"/>
        <v/>
      </c>
      <c r="AL80" s="3" t="str">
        <f t="shared" ca="1" si="172"/>
        <v/>
      </c>
      <c r="AM80" s="3" t="str">
        <f t="shared" ca="1" si="173"/>
        <v/>
      </c>
      <c r="AN80" s="4">
        <f ca="1">IF(_xlfn.FORECAST.ETS(AO80,$B$9:B79,$AO$9:AO79)&gt;0,_xlfn.FORECAST.ETS(AO80,$B$9:B79,$AO$9:AO79),0)</f>
        <v>10863.343219166625</v>
      </c>
      <c r="AO80" s="9">
        <f t="shared" si="156"/>
        <v>43973</v>
      </c>
    </row>
    <row r="81" spans="1:41" x14ac:dyDescent="0.25">
      <c r="A81" s="9" t="str">
        <f t="shared" ca="1" si="138"/>
        <v/>
      </c>
      <c r="B81" s="17" t="str">
        <f ca="1">IF(OFFSET(SerbiaOfficialData!$F$5,(ROW(B79)*17)-18,0)=0,"",OFFSET(SerbiaOfficialData!$F$5,(ROW(B79)*17)-18,0))</f>
        <v/>
      </c>
      <c r="C81" s="4" t="str">
        <f t="shared" ca="1" si="139"/>
        <v/>
      </c>
      <c r="E81" s="17" t="str">
        <f ca="1">IF(OFFSET(SerbiaOfficialData!$F$5,(ROW(E79)*17)-19,0)=0,"",OFFSET(SerbiaOfficialData!$F$5,(ROW(E79)*17)-19,0))</f>
        <v/>
      </c>
      <c r="F81" s="2" t="str">
        <f t="shared" ca="1" si="157"/>
        <v/>
      </c>
      <c r="G81" s="13" t="str">
        <f t="shared" ca="1" si="158"/>
        <v/>
      </c>
      <c r="H81" s="2" t="str">
        <f t="shared" ca="1" si="159"/>
        <v/>
      </c>
      <c r="I81" s="4" t="str">
        <f ca="1">IF($A81="","",(ROWS($B$3:B81)*LN(2))/(LN(B81)/$B$3))</f>
        <v/>
      </c>
      <c r="J81" s="17" t="str">
        <f ca="1">IF(OFFSET(SerbiaOfficialData!$F$7,(ROW(J79)*17)-18,0)=0,"",OFFSET(SerbiaOfficialData!$F$7,(ROW(J79)*17)-18,0))</f>
        <v/>
      </c>
      <c r="K81" s="21" t="str">
        <f ca="1">IF(OFFSET(SerbiaOfficialData!$F$6,(ROW(K79)*17)-18,0)=0,"",OFFSET(SerbiaOfficialData!$F$6,(ROW(K79)*17)-18,0))</f>
        <v/>
      </c>
      <c r="L81" s="12" t="str">
        <f t="shared" ca="1" si="160"/>
        <v/>
      </c>
      <c r="M81" s="13" t="str">
        <f t="shared" ca="1" si="161"/>
        <v/>
      </c>
      <c r="R81" s="17" t="str">
        <f ca="1">IF(OFFSET(SerbiaOfficialData!$F$17,(ROW(R79)*17)-19,0)=0,"",OFFSET(SerbiaOfficialData!$F$17,(ROW(R79)*17)-19,0))</f>
        <v/>
      </c>
      <c r="S81" t="str">
        <f t="shared" ca="1" si="162"/>
        <v/>
      </c>
      <c r="T81" s="3" t="str">
        <f t="shared" ca="1" si="163"/>
        <v/>
      </c>
      <c r="V81" s="17" t="str">
        <f ca="1">IF(OFFSET(SerbiaOfficialData!$F$8,(ROW(W79)*17)-18,0)=0,"",OFFSET(SerbiaOfficialData!$F$8,(ROW(W79)*17)-18,0))</f>
        <v/>
      </c>
      <c r="W81" s="17" t="str">
        <f ca="1">IF(OFFSET(SerbiaOfficialData!$F$11,(ROW(W79)*17)-18,0)=0,"",OFFSET(SerbiaOfficialData!$F$11,(ROW(W79)*17)-18,0))</f>
        <v/>
      </c>
      <c r="X81" s="3" t="str">
        <f t="shared" ca="1" si="164"/>
        <v/>
      </c>
      <c r="Y81" s="3" t="str">
        <f t="shared" ca="1" si="165"/>
        <v/>
      </c>
      <c r="Z81" s="17" t="str">
        <f ca="1">IF(OFFSET(SerbiaOfficialData!$F$9,(ROW(Z79)*17)-18,0)=0,"",OFFSET(SerbiaOfficialData!$F$9,(ROW(Z79)*17)-18,0))</f>
        <v/>
      </c>
      <c r="AA81" s="17" t="str">
        <f ca="1">IF(OFFSET(SerbiaOfficialData!$F$10,(ROW(AA79)*17)-18,0)=0,"",OFFSET(SerbiaOfficialData!$F$10,(ROW(AA79)*17)-18,0))</f>
        <v/>
      </c>
      <c r="AB81" s="17" t="str">
        <f ca="1">IF(OFFSET(SerbiaOfficialData!$F$12,(ROW(AA79)*17)-18,0)=0,"",OFFSET(SerbiaOfficialData!$F$12,(ROW(AA79)*17)-18,0))</f>
        <v/>
      </c>
      <c r="AC81" s="17">
        <f t="shared" si="166"/>
        <v>1328</v>
      </c>
      <c r="AD81" s="17" t="str">
        <f ca="1">IF(OFFSET(SerbiaOfficialData!$F$2,(ROW(AD79)*17)-18,0)=0,"",OFFSET(SerbiaOfficialData!$F$2,(ROW(AD79)*17)-18,0))</f>
        <v/>
      </c>
      <c r="AE81" s="3" t="str">
        <f t="shared" ca="1" si="167"/>
        <v/>
      </c>
      <c r="AF81" s="15" t="str">
        <f t="shared" ca="1" si="168"/>
        <v/>
      </c>
      <c r="AH81" s="19" t="str">
        <f ca="1">IF(OFFSET(SerbiaOfficialData!$F$3,(ROW(AH79)*17)-18,0)=0,"",OFFSET(SerbiaOfficialData!$F$3,(ROW(AH79)*17)-18,0))</f>
        <v/>
      </c>
      <c r="AI81" s="10" t="str">
        <f t="shared" ca="1" si="169"/>
        <v/>
      </c>
      <c r="AJ81" s="3" t="str">
        <f t="shared" ca="1" si="170"/>
        <v/>
      </c>
      <c r="AK81" s="4" t="str">
        <f t="shared" ca="1" si="171"/>
        <v/>
      </c>
      <c r="AL81" s="3" t="str">
        <f t="shared" ca="1" si="172"/>
        <v/>
      </c>
      <c r="AM81" s="3" t="str">
        <f t="shared" ca="1" si="173"/>
        <v/>
      </c>
      <c r="AN81" s="4">
        <f ca="1">IF(_xlfn.FORECAST.ETS(AO81,$B$9:B80,$AO$9:AO80)&gt;0,_xlfn.FORECAST.ETS(AO81,$B$9:B80,$AO$9:AO80),0)</f>
        <v>10925.444285838772</v>
      </c>
      <c r="AO81" s="9">
        <f t="shared" si="156"/>
        <v>43974</v>
      </c>
    </row>
    <row r="82" spans="1:41" x14ac:dyDescent="0.25">
      <c r="A82" s="9" t="str">
        <f t="shared" ca="1" si="138"/>
        <v/>
      </c>
      <c r="B82" s="17" t="str">
        <f ca="1">IF(OFFSET(SerbiaOfficialData!$F$5,(ROW(B80)*17)-18,0)=0,"",OFFSET(SerbiaOfficialData!$F$5,(ROW(B80)*17)-18,0))</f>
        <v/>
      </c>
      <c r="C82" s="4" t="str">
        <f t="shared" ca="1" si="139"/>
        <v/>
      </c>
      <c r="E82" s="17" t="str">
        <f ca="1">IF(OFFSET(SerbiaOfficialData!$F$5,(ROW(E80)*17)-19,0)=0,"",OFFSET(SerbiaOfficialData!$F$5,(ROW(E80)*17)-19,0))</f>
        <v/>
      </c>
      <c r="F82" s="2" t="str">
        <f t="shared" ca="1" si="157"/>
        <v/>
      </c>
      <c r="G82" s="13" t="str">
        <f t="shared" ca="1" si="158"/>
        <v/>
      </c>
      <c r="H82" s="2" t="str">
        <f t="shared" ca="1" si="159"/>
        <v/>
      </c>
      <c r="I82" s="4" t="str">
        <f ca="1">IF($A82="","",(ROWS($B$3:B82)*LN(2))/(LN(B82)/$B$3))</f>
        <v/>
      </c>
      <c r="J82" s="17" t="str">
        <f ca="1">IF(OFFSET(SerbiaOfficialData!$F$7,(ROW(J80)*17)-18,0)=0,"",OFFSET(SerbiaOfficialData!$F$7,(ROW(J80)*17)-18,0))</f>
        <v/>
      </c>
      <c r="K82" s="21" t="str">
        <f ca="1">IF(OFFSET(SerbiaOfficialData!$F$6,(ROW(K80)*17)-18,0)=0,"",OFFSET(SerbiaOfficialData!$F$6,(ROW(K80)*17)-18,0))</f>
        <v/>
      </c>
      <c r="L82" s="12" t="str">
        <f t="shared" ca="1" si="160"/>
        <v/>
      </c>
      <c r="M82" s="13" t="str">
        <f t="shared" ca="1" si="161"/>
        <v/>
      </c>
      <c r="R82" s="17" t="str">
        <f ca="1">IF(OFFSET(SerbiaOfficialData!$F$17,(ROW(R80)*17)-19,0)=0,"",OFFSET(SerbiaOfficialData!$F$17,(ROW(R80)*17)-19,0))</f>
        <v/>
      </c>
      <c r="S82" t="str">
        <f t="shared" ca="1" si="162"/>
        <v/>
      </c>
      <c r="T82" s="3" t="str">
        <f t="shared" ca="1" si="163"/>
        <v/>
      </c>
      <c r="V82" s="17" t="str">
        <f ca="1">IF(OFFSET(SerbiaOfficialData!$F$8,(ROW(W80)*17)-18,0)=0,"",OFFSET(SerbiaOfficialData!$F$8,(ROW(W80)*17)-18,0))</f>
        <v/>
      </c>
      <c r="W82" s="17" t="str">
        <f ca="1">IF(OFFSET(SerbiaOfficialData!$F$11,(ROW(W80)*17)-18,0)=0,"",OFFSET(SerbiaOfficialData!$F$11,(ROW(W80)*17)-18,0))</f>
        <v/>
      </c>
      <c r="X82" s="3" t="str">
        <f t="shared" ca="1" si="164"/>
        <v/>
      </c>
      <c r="Y82" s="3" t="str">
        <f t="shared" ca="1" si="165"/>
        <v/>
      </c>
      <c r="Z82" s="17" t="str">
        <f ca="1">IF(OFFSET(SerbiaOfficialData!$F$9,(ROW(Z80)*17)-18,0)=0,"",OFFSET(SerbiaOfficialData!$F$9,(ROW(Z80)*17)-18,0))</f>
        <v/>
      </c>
      <c r="AA82" s="17" t="str">
        <f ca="1">IF(OFFSET(SerbiaOfficialData!$F$10,(ROW(AA80)*17)-18,0)=0,"",OFFSET(SerbiaOfficialData!$F$10,(ROW(AA80)*17)-18,0))</f>
        <v/>
      </c>
      <c r="AB82" s="17" t="str">
        <f ca="1">IF(OFFSET(SerbiaOfficialData!$F$12,(ROW(AA80)*17)-18,0)=0,"",OFFSET(SerbiaOfficialData!$F$12,(ROW(AA80)*17)-18,0))</f>
        <v/>
      </c>
      <c r="AC82" s="17">
        <f t="shared" si="166"/>
        <v>1345</v>
      </c>
      <c r="AD82" s="17" t="str">
        <f ca="1">IF(OFFSET(SerbiaOfficialData!$F$2,(ROW(AD80)*17)-18,0)=0,"",OFFSET(SerbiaOfficialData!$F$2,(ROW(AD80)*17)-18,0))</f>
        <v/>
      </c>
      <c r="AE82" s="3" t="str">
        <f t="shared" ca="1" si="167"/>
        <v/>
      </c>
      <c r="AF82" s="15" t="str">
        <f t="shared" ca="1" si="168"/>
        <v/>
      </c>
      <c r="AH82" s="19" t="str">
        <f ca="1">IF(OFFSET(SerbiaOfficialData!$F$3,(ROW(AH80)*17)-18,0)=0,"",OFFSET(SerbiaOfficialData!$F$3,(ROW(AH80)*17)-18,0))</f>
        <v/>
      </c>
      <c r="AI82" s="10" t="str">
        <f t="shared" ca="1" si="169"/>
        <v/>
      </c>
      <c r="AJ82" s="3" t="str">
        <f t="shared" ca="1" si="170"/>
        <v/>
      </c>
      <c r="AK82" s="4" t="str">
        <f t="shared" ca="1" si="171"/>
        <v/>
      </c>
      <c r="AL82" s="3" t="str">
        <f t="shared" ca="1" si="172"/>
        <v/>
      </c>
      <c r="AM82" s="3" t="str">
        <f t="shared" ca="1" si="173"/>
        <v/>
      </c>
      <c r="AN82" s="4">
        <f ca="1">IF(_xlfn.FORECAST.ETS(AO82,$B$9:B81,$AO$9:AO81)&gt;0,_xlfn.FORECAST.ETS(AO82,$B$9:B81,$AO$9:AO81),0)</f>
        <v>10987.545352510919</v>
      </c>
      <c r="AO82" s="9">
        <f t="shared" si="156"/>
        <v>43975</v>
      </c>
    </row>
    <row r="83" spans="1:41" x14ac:dyDescent="0.25">
      <c r="A83" s="9" t="str">
        <f t="shared" ca="1" si="138"/>
        <v/>
      </c>
      <c r="B83" s="17" t="str">
        <f ca="1">IF(OFFSET(SerbiaOfficialData!$F$5,(ROW(B81)*17)-18,0)=0,"",OFFSET(SerbiaOfficialData!$F$5,(ROW(B81)*17)-18,0))</f>
        <v/>
      </c>
      <c r="C83" s="4" t="str">
        <f t="shared" ca="1" si="139"/>
        <v/>
      </c>
      <c r="E83" s="17" t="str">
        <f ca="1">IF(OFFSET(SerbiaOfficialData!$F$5,(ROW(E81)*17)-19,0)=0,"",OFFSET(SerbiaOfficialData!$F$5,(ROW(E81)*17)-19,0))</f>
        <v/>
      </c>
      <c r="F83" s="2" t="str">
        <f t="shared" ca="1" si="157"/>
        <v/>
      </c>
      <c r="G83" s="13" t="str">
        <f t="shared" ca="1" si="158"/>
        <v/>
      </c>
      <c r="H83" s="2" t="str">
        <f t="shared" ca="1" si="159"/>
        <v/>
      </c>
      <c r="I83" s="4" t="str">
        <f ca="1">IF($A83="","",(ROWS($B$3:B83)*LN(2))/(LN(B83)/$B$3))</f>
        <v/>
      </c>
      <c r="J83" s="17" t="str">
        <f ca="1">IF(OFFSET(SerbiaOfficialData!$F$7,(ROW(J81)*17)-18,0)=0,"",OFFSET(SerbiaOfficialData!$F$7,(ROW(J81)*17)-18,0))</f>
        <v/>
      </c>
      <c r="K83" s="21" t="str">
        <f ca="1">IF(OFFSET(SerbiaOfficialData!$F$6,(ROW(K81)*17)-18,0)=0,"",OFFSET(SerbiaOfficialData!$F$6,(ROW(K81)*17)-18,0))</f>
        <v/>
      </c>
      <c r="L83" s="12" t="str">
        <f t="shared" ca="1" si="160"/>
        <v/>
      </c>
      <c r="M83" s="13" t="str">
        <f t="shared" ca="1" si="161"/>
        <v/>
      </c>
      <c r="R83" s="17" t="str">
        <f ca="1">IF(OFFSET(SerbiaOfficialData!$F$17,(ROW(R81)*17)-19,0)=0,"",OFFSET(SerbiaOfficialData!$F$17,(ROW(R81)*17)-19,0))</f>
        <v/>
      </c>
      <c r="S83" t="str">
        <f t="shared" ca="1" si="162"/>
        <v/>
      </c>
      <c r="T83" s="3" t="str">
        <f t="shared" ca="1" si="163"/>
        <v/>
      </c>
      <c r="V83" s="17" t="str">
        <f ca="1">IF(OFFSET(SerbiaOfficialData!$F$8,(ROW(W81)*17)-18,0)=0,"",OFFSET(SerbiaOfficialData!$F$8,(ROW(W81)*17)-18,0))</f>
        <v/>
      </c>
      <c r="W83" s="17" t="str">
        <f ca="1">IF(OFFSET(SerbiaOfficialData!$F$11,(ROW(W81)*17)-18,0)=0,"",OFFSET(SerbiaOfficialData!$F$11,(ROW(W81)*17)-18,0))</f>
        <v/>
      </c>
      <c r="X83" s="3" t="str">
        <f t="shared" ca="1" si="164"/>
        <v/>
      </c>
      <c r="Y83" s="3" t="str">
        <f t="shared" ca="1" si="165"/>
        <v/>
      </c>
      <c r="Z83" s="17" t="str">
        <f ca="1">IF(OFFSET(SerbiaOfficialData!$F$9,(ROW(Z81)*17)-18,0)=0,"",OFFSET(SerbiaOfficialData!$F$9,(ROW(Z81)*17)-18,0))</f>
        <v/>
      </c>
      <c r="AA83" s="17" t="str">
        <f ca="1">IF(OFFSET(SerbiaOfficialData!$F$10,(ROW(AA81)*17)-18,0)=0,"",OFFSET(SerbiaOfficialData!$F$10,(ROW(AA81)*17)-18,0))</f>
        <v/>
      </c>
      <c r="AB83" s="17" t="str">
        <f ca="1">IF(OFFSET(SerbiaOfficialData!$F$12,(ROW(AA81)*17)-18,0)=0,"",OFFSET(SerbiaOfficialData!$F$12,(ROW(AA81)*17)-18,0))</f>
        <v/>
      </c>
      <c r="AC83" s="17">
        <f t="shared" si="166"/>
        <v>1362</v>
      </c>
      <c r="AD83" s="17" t="str">
        <f ca="1">IF(OFFSET(SerbiaOfficialData!$F$2,(ROW(AD81)*17)-18,0)=0,"",OFFSET(SerbiaOfficialData!$F$2,(ROW(AD81)*17)-18,0))</f>
        <v/>
      </c>
      <c r="AE83" s="3" t="str">
        <f t="shared" ca="1" si="167"/>
        <v/>
      </c>
      <c r="AF83" s="15" t="str">
        <f t="shared" ca="1" si="168"/>
        <v/>
      </c>
      <c r="AH83" s="19" t="str">
        <f ca="1">IF(OFFSET(SerbiaOfficialData!$F$3,(ROW(AH81)*17)-18,0)=0,"",OFFSET(SerbiaOfficialData!$F$3,(ROW(AH81)*17)-18,0))</f>
        <v/>
      </c>
      <c r="AI83" s="10" t="str">
        <f t="shared" ca="1" si="169"/>
        <v/>
      </c>
      <c r="AJ83" s="3" t="str">
        <f t="shared" ca="1" si="170"/>
        <v/>
      </c>
      <c r="AK83" s="4" t="str">
        <f t="shared" ca="1" si="171"/>
        <v/>
      </c>
      <c r="AL83" s="3" t="str">
        <f t="shared" ca="1" si="172"/>
        <v/>
      </c>
      <c r="AM83" s="3" t="str">
        <f t="shared" ca="1" si="173"/>
        <v/>
      </c>
      <c r="AN83" s="4">
        <f ca="1">IF(_xlfn.FORECAST.ETS(AO83,$B$9:B82,$AO$9:AO82)&gt;0,_xlfn.FORECAST.ETS(AO83,$B$9:B82,$AO$9:AO82),0)</f>
        <v>11049.646419183066</v>
      </c>
      <c r="AO83" s="9">
        <f t="shared" si="156"/>
        <v>43976</v>
      </c>
    </row>
    <row r="84" spans="1:41" x14ac:dyDescent="0.25">
      <c r="A84" s="9" t="str">
        <f t="shared" ca="1" si="138"/>
        <v/>
      </c>
      <c r="B84" s="17" t="str">
        <f ca="1">IF(OFFSET(SerbiaOfficialData!$F$5,(ROW(B82)*17)-18,0)=0,"",OFFSET(SerbiaOfficialData!$F$5,(ROW(B82)*17)-18,0))</f>
        <v/>
      </c>
      <c r="C84" s="4" t="str">
        <f t="shared" ca="1" si="139"/>
        <v/>
      </c>
      <c r="E84" s="17" t="str">
        <f ca="1">IF(OFFSET(SerbiaOfficialData!$F$5,(ROW(E82)*17)-19,0)=0,"",OFFSET(SerbiaOfficialData!$F$5,(ROW(E82)*17)-19,0))</f>
        <v/>
      </c>
      <c r="F84" s="2" t="str">
        <f t="shared" ca="1" si="157"/>
        <v/>
      </c>
      <c r="G84" s="13" t="str">
        <f t="shared" ca="1" si="158"/>
        <v/>
      </c>
      <c r="H84" s="2" t="str">
        <f t="shared" ca="1" si="159"/>
        <v/>
      </c>
      <c r="I84" s="4" t="str">
        <f ca="1">IF($A84="","",(ROWS($B$3:B84)*LN(2))/(LN(B84)/$B$3))</f>
        <v/>
      </c>
      <c r="J84" s="17" t="str">
        <f ca="1">IF(OFFSET(SerbiaOfficialData!$F$7,(ROW(J82)*17)-18,0)=0,"",OFFSET(SerbiaOfficialData!$F$7,(ROW(J82)*17)-18,0))</f>
        <v/>
      </c>
      <c r="K84" s="21" t="str">
        <f ca="1">IF(OFFSET(SerbiaOfficialData!$F$6,(ROW(K82)*17)-18,0)=0,"",OFFSET(SerbiaOfficialData!$F$6,(ROW(K82)*17)-18,0))</f>
        <v/>
      </c>
      <c r="L84" s="12" t="str">
        <f t="shared" ca="1" si="160"/>
        <v/>
      </c>
      <c r="M84" s="13" t="str">
        <f t="shared" ca="1" si="161"/>
        <v/>
      </c>
      <c r="R84" s="17" t="str">
        <f ca="1">IF(OFFSET(SerbiaOfficialData!$F$17,(ROW(R82)*17)-19,0)=0,"",OFFSET(SerbiaOfficialData!$F$17,(ROW(R82)*17)-19,0))</f>
        <v/>
      </c>
      <c r="S84" t="str">
        <f t="shared" ca="1" si="162"/>
        <v/>
      </c>
      <c r="T84" s="3" t="str">
        <f t="shared" ca="1" si="163"/>
        <v/>
      </c>
      <c r="V84" s="17" t="str">
        <f ca="1">IF(OFFSET(SerbiaOfficialData!$F$8,(ROW(W82)*17)-18,0)=0,"",OFFSET(SerbiaOfficialData!$F$8,(ROW(W82)*17)-18,0))</f>
        <v/>
      </c>
      <c r="W84" s="17" t="str">
        <f ca="1">IF(OFFSET(SerbiaOfficialData!$F$11,(ROW(W82)*17)-18,0)=0,"",OFFSET(SerbiaOfficialData!$F$11,(ROW(W82)*17)-18,0))</f>
        <v/>
      </c>
      <c r="X84" s="3" t="str">
        <f t="shared" ca="1" si="164"/>
        <v/>
      </c>
      <c r="Y84" s="3" t="str">
        <f t="shared" ca="1" si="165"/>
        <v/>
      </c>
      <c r="Z84" s="17" t="str">
        <f ca="1">IF(OFFSET(SerbiaOfficialData!$F$9,(ROW(Z82)*17)-18,0)=0,"",OFFSET(SerbiaOfficialData!$F$9,(ROW(Z82)*17)-18,0))</f>
        <v/>
      </c>
      <c r="AA84" s="17" t="str">
        <f ca="1">IF(OFFSET(SerbiaOfficialData!$F$10,(ROW(AA82)*17)-18,0)=0,"",OFFSET(SerbiaOfficialData!$F$10,(ROW(AA82)*17)-18,0))</f>
        <v/>
      </c>
      <c r="AB84" s="17" t="str">
        <f ca="1">IF(OFFSET(SerbiaOfficialData!$F$12,(ROW(AA82)*17)-18,0)=0,"",OFFSET(SerbiaOfficialData!$F$12,(ROW(AA82)*17)-18,0))</f>
        <v/>
      </c>
      <c r="AC84" s="17">
        <f t="shared" si="166"/>
        <v>1379</v>
      </c>
      <c r="AD84" s="17" t="str">
        <f ca="1">IF(OFFSET(SerbiaOfficialData!$F$2,(ROW(AD82)*17)-18,0)=0,"",OFFSET(SerbiaOfficialData!$F$2,(ROW(AD82)*17)-18,0))</f>
        <v/>
      </c>
      <c r="AE84" s="3" t="str">
        <f t="shared" ca="1" si="167"/>
        <v/>
      </c>
      <c r="AF84" s="15" t="str">
        <f t="shared" ca="1" si="168"/>
        <v/>
      </c>
      <c r="AH84" s="19" t="str">
        <f ca="1">IF(OFFSET(SerbiaOfficialData!$F$3,(ROW(AH82)*17)-18,0)=0,"",OFFSET(SerbiaOfficialData!$F$3,(ROW(AH82)*17)-18,0))</f>
        <v/>
      </c>
      <c r="AI84" s="10" t="str">
        <f t="shared" ca="1" si="169"/>
        <v/>
      </c>
      <c r="AJ84" s="3" t="str">
        <f t="shared" ca="1" si="170"/>
        <v/>
      </c>
      <c r="AK84" s="4" t="str">
        <f t="shared" ca="1" si="171"/>
        <v/>
      </c>
      <c r="AL84" s="3" t="str">
        <f t="shared" ca="1" si="172"/>
        <v/>
      </c>
      <c r="AM84" s="3" t="str">
        <f t="shared" ca="1" si="173"/>
        <v/>
      </c>
      <c r="AN84" s="4">
        <f ca="1">IF(_xlfn.FORECAST.ETS(AO84,$B$9:B83,$AO$9:AO83)&gt;0,_xlfn.FORECAST.ETS(AO84,$B$9:B83,$AO$9:AO83),0)</f>
        <v>11111.747485855212</v>
      </c>
      <c r="AO84" s="9">
        <f t="shared" si="156"/>
        <v>43977</v>
      </c>
    </row>
    <row r="85" spans="1:41" x14ac:dyDescent="0.25">
      <c r="A85" s="9" t="str">
        <f t="shared" ca="1" si="138"/>
        <v/>
      </c>
      <c r="B85" s="17" t="str">
        <f ca="1">IF(OFFSET(SerbiaOfficialData!$F$5,(ROW(B83)*17)-18,0)=0,"",OFFSET(SerbiaOfficialData!$F$5,(ROW(B83)*17)-18,0))</f>
        <v/>
      </c>
      <c r="C85" s="4" t="str">
        <f t="shared" ca="1" si="139"/>
        <v/>
      </c>
      <c r="E85" s="17" t="str">
        <f ca="1">IF(OFFSET(SerbiaOfficialData!$F$5,(ROW(E83)*17)-19,0)=0,"",OFFSET(SerbiaOfficialData!$F$5,(ROW(E83)*17)-19,0))</f>
        <v/>
      </c>
      <c r="F85" s="2" t="str">
        <f t="shared" ca="1" si="157"/>
        <v/>
      </c>
      <c r="G85" s="13" t="str">
        <f t="shared" ca="1" si="158"/>
        <v/>
      </c>
      <c r="H85" s="2" t="str">
        <f t="shared" ca="1" si="159"/>
        <v/>
      </c>
      <c r="I85" s="4" t="str">
        <f ca="1">IF($A85="","",(ROWS($B$3:B85)*LN(2))/(LN(B85)/$B$3))</f>
        <v/>
      </c>
      <c r="J85" s="17" t="str">
        <f ca="1">IF(OFFSET(SerbiaOfficialData!$F$7,(ROW(J83)*17)-18,0)=0,"",OFFSET(SerbiaOfficialData!$F$7,(ROW(J83)*17)-18,0))</f>
        <v/>
      </c>
      <c r="K85" s="21" t="str">
        <f ca="1">IF(OFFSET(SerbiaOfficialData!$F$6,(ROW(K83)*17)-18,0)=0,"",OFFSET(SerbiaOfficialData!$F$6,(ROW(K83)*17)-18,0))</f>
        <v/>
      </c>
      <c r="L85" s="12" t="str">
        <f t="shared" ca="1" si="160"/>
        <v/>
      </c>
      <c r="M85" s="13" t="str">
        <f t="shared" ca="1" si="161"/>
        <v/>
      </c>
      <c r="R85" s="17" t="str">
        <f ca="1">IF(OFFSET(SerbiaOfficialData!$F$17,(ROW(R83)*17)-19,0)=0,"",OFFSET(SerbiaOfficialData!$F$17,(ROW(R83)*17)-19,0))</f>
        <v/>
      </c>
      <c r="S85" t="str">
        <f t="shared" ca="1" si="162"/>
        <v/>
      </c>
      <c r="T85" s="3" t="str">
        <f t="shared" ca="1" si="163"/>
        <v/>
      </c>
      <c r="V85" s="17" t="str">
        <f ca="1">IF(OFFSET(SerbiaOfficialData!$F$8,(ROW(W83)*17)-18,0)=0,"",OFFSET(SerbiaOfficialData!$F$8,(ROW(W83)*17)-18,0))</f>
        <v/>
      </c>
      <c r="W85" s="17" t="str">
        <f ca="1">IF(OFFSET(SerbiaOfficialData!$F$11,(ROW(W83)*17)-18,0)=0,"",OFFSET(SerbiaOfficialData!$F$11,(ROW(W83)*17)-18,0))</f>
        <v/>
      </c>
      <c r="X85" s="3" t="str">
        <f t="shared" ca="1" si="164"/>
        <v/>
      </c>
      <c r="Y85" s="3" t="str">
        <f t="shared" ca="1" si="165"/>
        <v/>
      </c>
      <c r="Z85" s="17" t="str">
        <f ca="1">IF(OFFSET(SerbiaOfficialData!$F$9,(ROW(Z83)*17)-18,0)=0,"",OFFSET(SerbiaOfficialData!$F$9,(ROW(Z83)*17)-18,0))</f>
        <v/>
      </c>
      <c r="AA85" s="17" t="str">
        <f ca="1">IF(OFFSET(SerbiaOfficialData!$F$10,(ROW(AA83)*17)-18,0)=0,"",OFFSET(SerbiaOfficialData!$F$10,(ROW(AA83)*17)-18,0))</f>
        <v/>
      </c>
      <c r="AB85" s="17" t="str">
        <f ca="1">IF(OFFSET(SerbiaOfficialData!$F$12,(ROW(AA83)*17)-18,0)=0,"",OFFSET(SerbiaOfficialData!$F$12,(ROW(AA83)*17)-18,0))</f>
        <v/>
      </c>
      <c r="AC85" s="17">
        <f t="shared" si="166"/>
        <v>1396</v>
      </c>
      <c r="AD85" s="17" t="str">
        <f ca="1">IF(OFFSET(SerbiaOfficialData!$F$2,(ROW(AD83)*17)-18,0)=0,"",OFFSET(SerbiaOfficialData!$F$2,(ROW(AD83)*17)-18,0))</f>
        <v/>
      </c>
      <c r="AE85" s="3" t="str">
        <f t="shared" ca="1" si="167"/>
        <v/>
      </c>
      <c r="AF85" s="15" t="str">
        <f t="shared" ca="1" si="168"/>
        <v/>
      </c>
      <c r="AH85" s="19" t="str">
        <f ca="1">IF(OFFSET(SerbiaOfficialData!$F$3,(ROW(AH83)*17)-18,0)=0,"",OFFSET(SerbiaOfficialData!$F$3,(ROW(AH83)*17)-18,0))</f>
        <v/>
      </c>
      <c r="AI85" s="10" t="str">
        <f t="shared" ca="1" si="169"/>
        <v/>
      </c>
      <c r="AJ85" s="3" t="str">
        <f t="shared" ca="1" si="170"/>
        <v/>
      </c>
      <c r="AK85" s="4" t="str">
        <f t="shared" ca="1" si="171"/>
        <v/>
      </c>
      <c r="AL85" s="3" t="str">
        <f t="shared" ca="1" si="172"/>
        <v/>
      </c>
      <c r="AM85" s="3" t="str">
        <f t="shared" ca="1" si="173"/>
        <v/>
      </c>
      <c r="AN85" s="4">
        <f ca="1">IF(_xlfn.FORECAST.ETS(AO85,$B$9:B84,$AO$9:AO84)&gt;0,_xlfn.FORECAST.ETS(AO85,$B$9:B84,$AO$9:AO84),0)</f>
        <v>11173.848552527359</v>
      </c>
      <c r="AO85" s="9">
        <f t="shared" si="156"/>
        <v>43978</v>
      </c>
    </row>
    <row r="86" spans="1:41" x14ac:dyDescent="0.25">
      <c r="A86" s="9" t="str">
        <f t="shared" ca="1" si="138"/>
        <v/>
      </c>
      <c r="B86" s="17" t="str">
        <f ca="1">IF(OFFSET(SerbiaOfficialData!$F$5,(ROW(B84)*17)-18,0)=0,"",OFFSET(SerbiaOfficialData!$F$5,(ROW(B84)*17)-18,0))</f>
        <v/>
      </c>
      <c r="C86" s="4" t="str">
        <f t="shared" ca="1" si="139"/>
        <v/>
      </c>
      <c r="E86" s="17" t="str">
        <f ca="1">IF(OFFSET(SerbiaOfficialData!$F$5,(ROW(E84)*17)-19,0)=0,"",OFFSET(SerbiaOfficialData!$F$5,(ROW(E84)*17)-19,0))</f>
        <v/>
      </c>
      <c r="F86" s="2" t="str">
        <f t="shared" ca="1" si="157"/>
        <v/>
      </c>
      <c r="G86" s="13" t="str">
        <f t="shared" ca="1" si="158"/>
        <v/>
      </c>
      <c r="H86" s="2" t="str">
        <f t="shared" ca="1" si="159"/>
        <v/>
      </c>
      <c r="I86" s="4" t="str">
        <f ca="1">IF($A86="","",(ROWS($B$3:B86)*LN(2))/(LN(B86)/$B$3))</f>
        <v/>
      </c>
      <c r="J86" s="17" t="str">
        <f ca="1">IF(OFFSET(SerbiaOfficialData!$F$7,(ROW(J84)*17)-18,0)=0,"",OFFSET(SerbiaOfficialData!$F$7,(ROW(J84)*17)-18,0))</f>
        <v/>
      </c>
      <c r="K86" s="21" t="str">
        <f ca="1">IF(OFFSET(SerbiaOfficialData!$F$6,(ROW(K84)*17)-18,0)=0,"",OFFSET(SerbiaOfficialData!$F$6,(ROW(K84)*17)-18,0))</f>
        <v/>
      </c>
      <c r="L86" s="12" t="str">
        <f t="shared" ca="1" si="160"/>
        <v/>
      </c>
      <c r="M86" s="13" t="str">
        <f t="shared" ca="1" si="161"/>
        <v/>
      </c>
      <c r="R86" s="17" t="str">
        <f ca="1">IF(OFFSET(SerbiaOfficialData!$F$17,(ROW(R84)*17)-19,0)=0,"",OFFSET(SerbiaOfficialData!$F$17,(ROW(R84)*17)-19,0))</f>
        <v/>
      </c>
      <c r="S86" t="str">
        <f t="shared" ca="1" si="162"/>
        <v/>
      </c>
      <c r="T86" s="3" t="str">
        <f t="shared" ca="1" si="163"/>
        <v/>
      </c>
      <c r="V86" s="17" t="str">
        <f ca="1">IF(OFFSET(SerbiaOfficialData!$F$8,(ROW(W84)*17)-18,0)=0,"",OFFSET(SerbiaOfficialData!$F$8,(ROW(W84)*17)-18,0))</f>
        <v/>
      </c>
      <c r="W86" s="17" t="str">
        <f ca="1">IF(OFFSET(SerbiaOfficialData!$F$11,(ROW(W84)*17)-18,0)=0,"",OFFSET(SerbiaOfficialData!$F$11,(ROW(W84)*17)-18,0))</f>
        <v/>
      </c>
      <c r="X86" s="3" t="str">
        <f t="shared" ca="1" si="164"/>
        <v/>
      </c>
      <c r="Y86" s="3" t="str">
        <f t="shared" ca="1" si="165"/>
        <v/>
      </c>
      <c r="Z86" s="17" t="str">
        <f ca="1">IF(OFFSET(SerbiaOfficialData!$F$9,(ROW(Z84)*17)-18,0)=0,"",OFFSET(SerbiaOfficialData!$F$9,(ROW(Z84)*17)-18,0))</f>
        <v/>
      </c>
      <c r="AA86" s="17" t="str">
        <f ca="1">IF(OFFSET(SerbiaOfficialData!$F$10,(ROW(AA84)*17)-18,0)=0,"",OFFSET(SerbiaOfficialData!$F$10,(ROW(AA84)*17)-18,0))</f>
        <v/>
      </c>
      <c r="AB86" s="17" t="str">
        <f ca="1">IF(OFFSET(SerbiaOfficialData!$F$12,(ROW(AA84)*17)-18,0)=0,"",OFFSET(SerbiaOfficialData!$F$12,(ROW(AA84)*17)-18,0))</f>
        <v/>
      </c>
      <c r="AC86" s="17">
        <f t="shared" si="166"/>
        <v>1413</v>
      </c>
      <c r="AD86" s="17" t="str">
        <f ca="1">IF(OFFSET(SerbiaOfficialData!$F$2,(ROW(AD84)*17)-18,0)=0,"",OFFSET(SerbiaOfficialData!$F$2,(ROW(AD84)*17)-18,0))</f>
        <v/>
      </c>
      <c r="AE86" s="3" t="str">
        <f t="shared" ca="1" si="167"/>
        <v/>
      </c>
      <c r="AF86" s="15" t="str">
        <f t="shared" ca="1" si="168"/>
        <v/>
      </c>
      <c r="AH86" s="19" t="str">
        <f ca="1">IF(OFFSET(SerbiaOfficialData!$F$3,(ROW(AH84)*17)-18,0)=0,"",OFFSET(SerbiaOfficialData!$F$3,(ROW(AH84)*17)-18,0))</f>
        <v/>
      </c>
      <c r="AI86" s="10" t="str">
        <f t="shared" ca="1" si="169"/>
        <v/>
      </c>
      <c r="AJ86" s="3" t="str">
        <f t="shared" ca="1" si="170"/>
        <v/>
      </c>
      <c r="AK86" s="4" t="str">
        <f t="shared" ca="1" si="171"/>
        <v/>
      </c>
      <c r="AL86" s="3" t="str">
        <f t="shared" ca="1" si="172"/>
        <v/>
      </c>
      <c r="AM86" s="3" t="str">
        <f t="shared" ca="1" si="173"/>
        <v/>
      </c>
      <c r="AN86" s="4">
        <f ca="1">IF(_xlfn.FORECAST.ETS(AO86,$B$9:B85,$AO$9:AO85)&gt;0,_xlfn.FORECAST.ETS(AO86,$B$9:B85,$AO$9:AO85),0)</f>
        <v>11235.949619199506</v>
      </c>
      <c r="AO86" s="9">
        <f t="shared" si="156"/>
        <v>43979</v>
      </c>
    </row>
    <row r="87" spans="1:41" x14ac:dyDescent="0.25">
      <c r="A87" s="9" t="str">
        <f t="shared" ca="1" si="138"/>
        <v/>
      </c>
      <c r="B87" s="17" t="str">
        <f ca="1">IF(OFFSET(SerbiaOfficialData!$F$5,(ROW(B85)*17)-18,0)=0,"",OFFSET(SerbiaOfficialData!$F$5,(ROW(B85)*17)-18,0))</f>
        <v/>
      </c>
      <c r="C87" s="4" t="str">
        <f t="shared" ca="1" si="139"/>
        <v/>
      </c>
      <c r="E87" s="17" t="str">
        <f ca="1">IF(OFFSET(SerbiaOfficialData!$F$5,(ROW(E85)*17)-19,0)=0,"",OFFSET(SerbiaOfficialData!$F$5,(ROW(E85)*17)-19,0))</f>
        <v/>
      </c>
      <c r="F87" s="2" t="str">
        <f t="shared" ca="1" si="157"/>
        <v/>
      </c>
      <c r="G87" s="13" t="str">
        <f t="shared" ca="1" si="158"/>
        <v/>
      </c>
      <c r="H87" s="2" t="str">
        <f t="shared" ca="1" si="159"/>
        <v/>
      </c>
      <c r="I87" s="4" t="str">
        <f ca="1">IF($A87="","",(ROWS($B$3:B87)*LN(2))/(LN(B87)/$B$3))</f>
        <v/>
      </c>
      <c r="J87" s="17" t="str">
        <f ca="1">IF(OFFSET(SerbiaOfficialData!$F$7,(ROW(J85)*17)-18,0)=0,"",OFFSET(SerbiaOfficialData!$F$7,(ROW(J85)*17)-18,0))</f>
        <v/>
      </c>
      <c r="K87" s="21" t="str">
        <f ca="1">IF(OFFSET(SerbiaOfficialData!$F$6,(ROW(K85)*17)-18,0)=0,"",OFFSET(SerbiaOfficialData!$F$6,(ROW(K85)*17)-18,0))</f>
        <v/>
      </c>
      <c r="L87" s="12" t="str">
        <f t="shared" ca="1" si="160"/>
        <v/>
      </c>
      <c r="M87" s="13" t="str">
        <f t="shared" ca="1" si="161"/>
        <v/>
      </c>
      <c r="R87" s="17" t="str">
        <f ca="1">IF(OFFSET(SerbiaOfficialData!$F$17,(ROW(R85)*17)-19,0)=0,"",OFFSET(SerbiaOfficialData!$F$17,(ROW(R85)*17)-19,0))</f>
        <v/>
      </c>
      <c r="S87" t="str">
        <f t="shared" ca="1" si="162"/>
        <v/>
      </c>
      <c r="T87" s="3" t="str">
        <f t="shared" ca="1" si="163"/>
        <v/>
      </c>
      <c r="V87" s="17" t="str">
        <f ca="1">IF(OFFSET(SerbiaOfficialData!$F$8,(ROW(W85)*17)-18,0)=0,"",OFFSET(SerbiaOfficialData!$F$8,(ROW(W85)*17)-18,0))</f>
        <v/>
      </c>
      <c r="W87" s="17" t="str">
        <f ca="1">IF(OFFSET(SerbiaOfficialData!$F$11,(ROW(W85)*17)-18,0)=0,"",OFFSET(SerbiaOfficialData!$F$11,(ROW(W85)*17)-18,0))</f>
        <v/>
      </c>
      <c r="X87" s="3" t="str">
        <f t="shared" ca="1" si="164"/>
        <v/>
      </c>
      <c r="Y87" s="3" t="str">
        <f t="shared" ca="1" si="165"/>
        <v/>
      </c>
      <c r="Z87" s="17" t="str">
        <f ca="1">IF(OFFSET(SerbiaOfficialData!$F$9,(ROW(Z85)*17)-18,0)=0,"",OFFSET(SerbiaOfficialData!$F$9,(ROW(Z85)*17)-18,0))</f>
        <v/>
      </c>
      <c r="AA87" s="17" t="str">
        <f ca="1">IF(OFFSET(SerbiaOfficialData!$F$10,(ROW(AA85)*17)-18,0)=0,"",OFFSET(SerbiaOfficialData!$F$10,(ROW(AA85)*17)-18,0))</f>
        <v/>
      </c>
      <c r="AB87" s="17" t="str">
        <f ca="1">IF(OFFSET(SerbiaOfficialData!$F$12,(ROW(AA85)*17)-18,0)=0,"",OFFSET(SerbiaOfficialData!$F$12,(ROW(AA85)*17)-18,0))</f>
        <v/>
      </c>
      <c r="AC87" s="17">
        <f t="shared" si="166"/>
        <v>1430</v>
      </c>
      <c r="AD87" s="17" t="str">
        <f ca="1">IF(OFFSET(SerbiaOfficialData!$F$2,(ROW(AD85)*17)-18,0)=0,"",OFFSET(SerbiaOfficialData!$F$2,(ROW(AD85)*17)-18,0))</f>
        <v/>
      </c>
      <c r="AE87" s="3" t="str">
        <f t="shared" ca="1" si="167"/>
        <v/>
      </c>
      <c r="AF87" s="15" t="str">
        <f t="shared" ca="1" si="168"/>
        <v/>
      </c>
      <c r="AH87" s="19" t="str">
        <f ca="1">IF(OFFSET(SerbiaOfficialData!$F$3,(ROW(AH85)*17)-18,0)=0,"",OFFSET(SerbiaOfficialData!$F$3,(ROW(AH85)*17)-18,0))</f>
        <v/>
      </c>
      <c r="AI87" s="10" t="str">
        <f t="shared" ca="1" si="169"/>
        <v/>
      </c>
      <c r="AJ87" s="3" t="str">
        <f t="shared" ca="1" si="170"/>
        <v/>
      </c>
      <c r="AK87" s="4" t="str">
        <f t="shared" ca="1" si="171"/>
        <v/>
      </c>
      <c r="AL87" s="3" t="str">
        <f t="shared" ca="1" si="172"/>
        <v/>
      </c>
      <c r="AM87" s="3" t="str">
        <f t="shared" ca="1" si="173"/>
        <v/>
      </c>
      <c r="AN87" s="4">
        <f ca="1">IF(_xlfn.FORECAST.ETS(AO87,$B$9:B86,$AO$9:AO86)&gt;0,_xlfn.FORECAST.ETS(AO87,$B$9:B86,$AO$9:AO86),0)</f>
        <v>11298.050685871653</v>
      </c>
      <c r="AO87" s="9">
        <f t="shared" si="156"/>
        <v>43980</v>
      </c>
    </row>
    <row r="88" spans="1:41" x14ac:dyDescent="0.25">
      <c r="A88" s="9" t="str">
        <f t="shared" ca="1" si="138"/>
        <v/>
      </c>
      <c r="B88" s="17" t="str">
        <f ca="1">IF(OFFSET(SerbiaOfficialData!$F$5,(ROW(B86)*17)-18,0)=0,"",OFFSET(SerbiaOfficialData!$F$5,(ROW(B86)*17)-18,0))</f>
        <v/>
      </c>
      <c r="C88" s="4" t="str">
        <f t="shared" ca="1" si="139"/>
        <v/>
      </c>
      <c r="E88" s="17" t="str">
        <f ca="1">IF(OFFSET(SerbiaOfficialData!$F$5,(ROW(E86)*17)-19,0)=0,"",OFFSET(SerbiaOfficialData!$F$5,(ROW(E86)*17)-19,0))</f>
        <v/>
      </c>
      <c r="F88" s="2" t="str">
        <f t="shared" ca="1" si="157"/>
        <v/>
      </c>
      <c r="G88" s="13" t="str">
        <f t="shared" ca="1" si="158"/>
        <v/>
      </c>
      <c r="H88" s="2" t="str">
        <f t="shared" ca="1" si="159"/>
        <v/>
      </c>
      <c r="I88" s="4" t="str">
        <f ca="1">IF($A88="","",(ROWS($B$3:B88)*LN(2))/(LN(B88)/$B$3))</f>
        <v/>
      </c>
      <c r="J88" s="17" t="str">
        <f ca="1">IF(OFFSET(SerbiaOfficialData!$F$7,(ROW(J86)*17)-18,0)=0,"",OFFSET(SerbiaOfficialData!$F$7,(ROW(J86)*17)-18,0))</f>
        <v/>
      </c>
      <c r="K88" s="21" t="str">
        <f ca="1">IF(OFFSET(SerbiaOfficialData!$F$6,(ROW(K86)*17)-18,0)=0,"",OFFSET(SerbiaOfficialData!$F$6,(ROW(K86)*17)-18,0))</f>
        <v/>
      </c>
      <c r="L88" s="12" t="str">
        <f t="shared" ca="1" si="160"/>
        <v/>
      </c>
      <c r="M88" s="13" t="str">
        <f t="shared" ca="1" si="161"/>
        <v/>
      </c>
      <c r="R88" s="17" t="str">
        <f ca="1">IF(OFFSET(SerbiaOfficialData!$F$17,(ROW(R86)*17)-19,0)=0,"",OFFSET(SerbiaOfficialData!$F$17,(ROW(R86)*17)-19,0))</f>
        <v/>
      </c>
      <c r="S88" t="str">
        <f t="shared" ca="1" si="162"/>
        <v/>
      </c>
      <c r="T88" s="3" t="str">
        <f t="shared" ca="1" si="163"/>
        <v/>
      </c>
      <c r="V88" s="17" t="str">
        <f ca="1">IF(OFFSET(SerbiaOfficialData!$F$8,(ROW(W86)*17)-18,0)=0,"",OFFSET(SerbiaOfficialData!$F$8,(ROW(W86)*17)-18,0))</f>
        <v/>
      </c>
      <c r="W88" s="17" t="str">
        <f ca="1">IF(OFFSET(SerbiaOfficialData!$F$11,(ROW(W86)*17)-18,0)=0,"",OFFSET(SerbiaOfficialData!$F$11,(ROW(W86)*17)-18,0))</f>
        <v/>
      </c>
      <c r="X88" s="3" t="str">
        <f t="shared" ca="1" si="164"/>
        <v/>
      </c>
      <c r="Y88" s="3" t="str">
        <f t="shared" ca="1" si="165"/>
        <v/>
      </c>
      <c r="Z88" s="17" t="str">
        <f ca="1">IF(OFFSET(SerbiaOfficialData!$F$9,(ROW(Z86)*17)-18,0)=0,"",OFFSET(SerbiaOfficialData!$F$9,(ROW(Z86)*17)-18,0))</f>
        <v/>
      </c>
      <c r="AA88" s="17" t="str">
        <f ca="1">IF(OFFSET(SerbiaOfficialData!$F$10,(ROW(AA86)*17)-18,0)=0,"",OFFSET(SerbiaOfficialData!$F$10,(ROW(AA86)*17)-18,0))</f>
        <v/>
      </c>
      <c r="AB88" s="17" t="str">
        <f ca="1">IF(OFFSET(SerbiaOfficialData!$F$12,(ROW(AA86)*17)-18,0)=0,"",OFFSET(SerbiaOfficialData!$F$12,(ROW(AA86)*17)-18,0))</f>
        <v/>
      </c>
      <c r="AC88" s="17">
        <f t="shared" si="166"/>
        <v>1447</v>
      </c>
      <c r="AD88" s="17" t="str">
        <f ca="1">IF(OFFSET(SerbiaOfficialData!$F$2,(ROW(AD86)*17)-18,0)=0,"",OFFSET(SerbiaOfficialData!$F$2,(ROW(AD86)*17)-18,0))</f>
        <v/>
      </c>
      <c r="AE88" s="3" t="str">
        <f t="shared" ca="1" si="167"/>
        <v/>
      </c>
      <c r="AF88" s="15" t="str">
        <f t="shared" ca="1" si="168"/>
        <v/>
      </c>
      <c r="AH88" s="19" t="str">
        <f ca="1">IF(OFFSET(SerbiaOfficialData!$F$3,(ROW(AH86)*17)-18,0)=0,"",OFFSET(SerbiaOfficialData!$F$3,(ROW(AH86)*17)-18,0))</f>
        <v/>
      </c>
      <c r="AI88" s="10" t="str">
        <f t="shared" ca="1" si="169"/>
        <v/>
      </c>
      <c r="AJ88" s="3" t="str">
        <f t="shared" ca="1" si="170"/>
        <v/>
      </c>
      <c r="AK88" s="4" t="str">
        <f t="shared" ca="1" si="171"/>
        <v/>
      </c>
      <c r="AL88" s="3" t="str">
        <f t="shared" ca="1" si="172"/>
        <v/>
      </c>
      <c r="AM88" s="3" t="str">
        <f t="shared" ca="1" si="173"/>
        <v/>
      </c>
      <c r="AN88" s="4">
        <f ca="1">IF(_xlfn.FORECAST.ETS(AO88,$B$9:B87,$AO$9:AO87)&gt;0,_xlfn.FORECAST.ETS(AO88,$B$9:B87,$AO$9:AO87),0)</f>
        <v>11360.151752543799</v>
      </c>
      <c r="AO88" s="9">
        <f t="shared" si="156"/>
        <v>43981</v>
      </c>
    </row>
    <row r="89" spans="1:41" x14ac:dyDescent="0.25">
      <c r="A89" s="9" t="str">
        <f t="shared" ca="1" si="138"/>
        <v/>
      </c>
      <c r="B89" s="17" t="str">
        <f ca="1">IF(OFFSET(SerbiaOfficialData!$F$5,(ROW(B87)*17)-18,0)=0,"",OFFSET(SerbiaOfficialData!$F$5,(ROW(B87)*17)-18,0))</f>
        <v/>
      </c>
      <c r="C89" s="4" t="str">
        <f t="shared" ca="1" si="139"/>
        <v/>
      </c>
      <c r="E89" s="17" t="str">
        <f ca="1">IF(OFFSET(SerbiaOfficialData!$F$5,(ROW(E87)*17)-19,0)=0,"",OFFSET(SerbiaOfficialData!$F$5,(ROW(E87)*17)-19,0))</f>
        <v/>
      </c>
      <c r="F89" s="2" t="str">
        <f t="shared" ca="1" si="157"/>
        <v/>
      </c>
      <c r="G89" s="13" t="str">
        <f t="shared" ca="1" si="158"/>
        <v/>
      </c>
      <c r="H89" s="2" t="str">
        <f t="shared" ca="1" si="159"/>
        <v/>
      </c>
      <c r="I89" s="4" t="str">
        <f ca="1">IF($A89="","",(ROWS($B$3:B89)*LN(2))/(LN(B89)/$B$3))</f>
        <v/>
      </c>
      <c r="J89" s="17" t="str">
        <f ca="1">IF(OFFSET(SerbiaOfficialData!$F$7,(ROW(J87)*17)-18,0)=0,"",OFFSET(SerbiaOfficialData!$F$7,(ROW(J87)*17)-18,0))</f>
        <v/>
      </c>
      <c r="K89" s="21" t="str">
        <f ca="1">IF(OFFSET(SerbiaOfficialData!$F$6,(ROW(K87)*17)-18,0)=0,"",OFFSET(SerbiaOfficialData!$F$6,(ROW(K87)*17)-18,0))</f>
        <v/>
      </c>
      <c r="L89" s="12" t="str">
        <f t="shared" ca="1" si="160"/>
        <v/>
      </c>
      <c r="M89" s="13" t="str">
        <f t="shared" ca="1" si="161"/>
        <v/>
      </c>
      <c r="R89" s="17" t="str">
        <f ca="1">IF(OFFSET(SerbiaOfficialData!$F$17,(ROW(R87)*17)-19,0)=0,"",OFFSET(SerbiaOfficialData!$F$17,(ROW(R87)*17)-19,0))</f>
        <v/>
      </c>
      <c r="S89" t="str">
        <f t="shared" ca="1" si="162"/>
        <v/>
      </c>
      <c r="T89" s="3" t="str">
        <f t="shared" ca="1" si="163"/>
        <v/>
      </c>
      <c r="V89" s="17" t="str">
        <f ca="1">IF(OFFSET(SerbiaOfficialData!$F$8,(ROW(W87)*17)-18,0)=0,"",OFFSET(SerbiaOfficialData!$F$8,(ROW(W87)*17)-18,0))</f>
        <v/>
      </c>
      <c r="W89" s="17" t="str">
        <f ca="1">IF(OFFSET(SerbiaOfficialData!$F$11,(ROW(W87)*17)-18,0)=0,"",OFFSET(SerbiaOfficialData!$F$11,(ROW(W87)*17)-18,0))</f>
        <v/>
      </c>
      <c r="X89" s="3" t="str">
        <f t="shared" ca="1" si="164"/>
        <v/>
      </c>
      <c r="Y89" s="3" t="str">
        <f t="shared" ca="1" si="165"/>
        <v/>
      </c>
      <c r="Z89" s="17" t="str">
        <f ca="1">IF(OFFSET(SerbiaOfficialData!$F$9,(ROW(Z87)*17)-18,0)=0,"",OFFSET(SerbiaOfficialData!$F$9,(ROW(Z87)*17)-18,0))</f>
        <v/>
      </c>
      <c r="AA89" s="17" t="str">
        <f ca="1">IF(OFFSET(SerbiaOfficialData!$F$10,(ROW(AA87)*17)-18,0)=0,"",OFFSET(SerbiaOfficialData!$F$10,(ROW(AA87)*17)-18,0))</f>
        <v/>
      </c>
      <c r="AB89" s="17" t="str">
        <f ca="1">IF(OFFSET(SerbiaOfficialData!$F$12,(ROW(AA87)*17)-18,0)=0,"",OFFSET(SerbiaOfficialData!$F$12,(ROW(AA87)*17)-18,0))</f>
        <v/>
      </c>
      <c r="AC89" s="17">
        <f t="shared" si="166"/>
        <v>1464</v>
      </c>
      <c r="AD89" s="17" t="str">
        <f ca="1">IF(OFFSET(SerbiaOfficialData!$F$2,(ROW(AD87)*17)-18,0)=0,"",OFFSET(SerbiaOfficialData!$F$2,(ROW(AD87)*17)-18,0))</f>
        <v/>
      </c>
      <c r="AE89" s="3" t="str">
        <f t="shared" ca="1" si="167"/>
        <v/>
      </c>
      <c r="AF89" s="15" t="str">
        <f t="shared" ca="1" si="168"/>
        <v/>
      </c>
      <c r="AH89" s="19" t="str">
        <f ca="1">IF(OFFSET(SerbiaOfficialData!$F$3,(ROW(AH87)*17)-18,0)=0,"",OFFSET(SerbiaOfficialData!$F$3,(ROW(AH87)*17)-18,0))</f>
        <v/>
      </c>
      <c r="AI89" s="10" t="str">
        <f t="shared" ca="1" si="169"/>
        <v/>
      </c>
      <c r="AJ89" s="3" t="str">
        <f t="shared" ca="1" si="170"/>
        <v/>
      </c>
      <c r="AK89" s="4" t="str">
        <f t="shared" ca="1" si="171"/>
        <v/>
      </c>
      <c r="AL89" s="3" t="str">
        <f t="shared" ca="1" si="172"/>
        <v/>
      </c>
      <c r="AM89" s="3" t="str">
        <f t="shared" ca="1" si="173"/>
        <v/>
      </c>
      <c r="AN89" s="4">
        <f ca="1">IF(_xlfn.FORECAST.ETS(AO89,$B$9:B88,$AO$9:AO88)&gt;0,_xlfn.FORECAST.ETS(AO89,$B$9:B88,$AO$9:AO88),0)</f>
        <v>11422.252819215946</v>
      </c>
      <c r="AO89" s="9">
        <f t="shared" si="156"/>
        <v>43982</v>
      </c>
    </row>
    <row r="90" spans="1:41" x14ac:dyDescent="0.25">
      <c r="A90" s="9" t="str">
        <f t="shared" ca="1" si="138"/>
        <v/>
      </c>
      <c r="B90" s="17" t="str">
        <f ca="1">IF(OFFSET(SerbiaOfficialData!$F$5,(ROW(B88)*17)-18,0)=0,"",OFFSET(SerbiaOfficialData!$F$5,(ROW(B88)*17)-18,0))</f>
        <v/>
      </c>
      <c r="C90" s="4" t="str">
        <f t="shared" ca="1" si="139"/>
        <v/>
      </c>
      <c r="E90" s="17" t="str">
        <f ca="1">IF(OFFSET(SerbiaOfficialData!$F$5,(ROW(E88)*17)-19,0)=0,"",OFFSET(SerbiaOfficialData!$F$5,(ROW(E88)*17)-19,0))</f>
        <v/>
      </c>
      <c r="F90" s="2" t="str">
        <f t="shared" ca="1" si="157"/>
        <v/>
      </c>
      <c r="G90" s="13" t="str">
        <f t="shared" ca="1" si="158"/>
        <v/>
      </c>
      <c r="H90" s="2" t="str">
        <f t="shared" ca="1" si="159"/>
        <v/>
      </c>
      <c r="I90" s="4" t="str">
        <f ca="1">IF($A90="","",(ROWS($B$3:B90)*LN(2))/(LN(B90)/$B$3))</f>
        <v/>
      </c>
      <c r="J90" s="17" t="str">
        <f ca="1">IF(OFFSET(SerbiaOfficialData!$F$7,(ROW(J88)*17)-18,0)=0,"",OFFSET(SerbiaOfficialData!$F$7,(ROW(J88)*17)-18,0))</f>
        <v/>
      </c>
      <c r="K90" s="21" t="str">
        <f ca="1">IF(OFFSET(SerbiaOfficialData!$F$6,(ROW(K88)*17)-18,0)=0,"",OFFSET(SerbiaOfficialData!$F$6,(ROW(K88)*17)-18,0))</f>
        <v/>
      </c>
      <c r="L90" s="12" t="str">
        <f t="shared" ca="1" si="160"/>
        <v/>
      </c>
      <c r="M90" s="13" t="str">
        <f t="shared" ca="1" si="161"/>
        <v/>
      </c>
      <c r="R90" s="17" t="str">
        <f ca="1">IF(OFFSET(SerbiaOfficialData!$F$17,(ROW(R88)*17)-19,0)=0,"",OFFSET(SerbiaOfficialData!$F$17,(ROW(R88)*17)-19,0))</f>
        <v/>
      </c>
      <c r="S90" t="str">
        <f t="shared" ca="1" si="162"/>
        <v/>
      </c>
      <c r="T90" s="3" t="str">
        <f t="shared" ca="1" si="163"/>
        <v/>
      </c>
      <c r="V90" s="17" t="str">
        <f ca="1">IF(OFFSET(SerbiaOfficialData!$F$8,(ROW(W88)*17)-18,0)=0,"",OFFSET(SerbiaOfficialData!$F$8,(ROW(W88)*17)-18,0))</f>
        <v/>
      </c>
      <c r="W90" s="17" t="str">
        <f ca="1">IF(OFFSET(SerbiaOfficialData!$F$11,(ROW(W88)*17)-18,0)=0,"",OFFSET(SerbiaOfficialData!$F$11,(ROW(W88)*17)-18,0))</f>
        <v/>
      </c>
      <c r="X90" s="3" t="str">
        <f t="shared" ca="1" si="164"/>
        <v/>
      </c>
      <c r="Y90" s="3" t="str">
        <f t="shared" ca="1" si="165"/>
        <v/>
      </c>
      <c r="Z90" s="17" t="str">
        <f ca="1">IF(OFFSET(SerbiaOfficialData!$F$9,(ROW(Z88)*17)-18,0)=0,"",OFFSET(SerbiaOfficialData!$F$9,(ROW(Z88)*17)-18,0))</f>
        <v/>
      </c>
      <c r="AA90" s="17" t="str">
        <f ca="1">IF(OFFSET(SerbiaOfficialData!$F$10,(ROW(AA88)*17)-18,0)=0,"",OFFSET(SerbiaOfficialData!$F$10,(ROW(AA88)*17)-18,0))</f>
        <v/>
      </c>
      <c r="AB90" s="17" t="str">
        <f ca="1">IF(OFFSET(SerbiaOfficialData!$F$12,(ROW(AA88)*17)-18,0)=0,"",OFFSET(SerbiaOfficialData!$F$12,(ROW(AA88)*17)-18,0))</f>
        <v/>
      </c>
      <c r="AC90" s="17">
        <f t="shared" si="166"/>
        <v>1481</v>
      </c>
      <c r="AD90" s="17" t="str">
        <f ca="1">IF(OFFSET(SerbiaOfficialData!$F$2,(ROW(AD88)*17)-18,0)=0,"",OFFSET(SerbiaOfficialData!$F$2,(ROW(AD88)*17)-18,0))</f>
        <v/>
      </c>
      <c r="AE90" s="3" t="str">
        <f t="shared" ca="1" si="167"/>
        <v/>
      </c>
      <c r="AF90" s="15" t="str">
        <f t="shared" ca="1" si="168"/>
        <v/>
      </c>
      <c r="AH90" s="19" t="str">
        <f ca="1">IF(OFFSET(SerbiaOfficialData!$F$3,(ROW(AH88)*17)-18,0)=0,"",OFFSET(SerbiaOfficialData!$F$3,(ROW(AH88)*17)-18,0))</f>
        <v/>
      </c>
      <c r="AI90" s="10" t="str">
        <f t="shared" ca="1" si="169"/>
        <v/>
      </c>
      <c r="AJ90" s="3" t="str">
        <f t="shared" ca="1" si="170"/>
        <v/>
      </c>
      <c r="AK90" s="4" t="str">
        <f t="shared" ca="1" si="171"/>
        <v/>
      </c>
      <c r="AL90" s="3" t="str">
        <f t="shared" ca="1" si="172"/>
        <v/>
      </c>
      <c r="AM90" s="3" t="str">
        <f t="shared" ca="1" si="173"/>
        <v/>
      </c>
      <c r="AN90" s="4">
        <f ca="1">IF(_xlfn.FORECAST.ETS(AO90,$B$9:B89,$AO$9:AO89)&gt;0,_xlfn.FORECAST.ETS(AO90,$B$9:B89,$AO$9:AO89),0)</f>
        <v>11484.353885888093</v>
      </c>
      <c r="AO90" s="9">
        <f t="shared" si="156"/>
        <v>43983</v>
      </c>
    </row>
    <row r="91" spans="1:41" x14ac:dyDescent="0.25">
      <c r="A91" s="9" t="str">
        <f t="shared" ca="1" si="138"/>
        <v/>
      </c>
      <c r="B91" s="17" t="str">
        <f ca="1">IF(OFFSET(SerbiaOfficialData!$F$5,(ROW(B89)*17)-18,0)=0,"",OFFSET(SerbiaOfficialData!$F$5,(ROW(B89)*17)-18,0))</f>
        <v/>
      </c>
      <c r="C91" s="4" t="str">
        <f t="shared" ca="1" si="139"/>
        <v/>
      </c>
      <c r="E91" s="17" t="str">
        <f ca="1">IF(OFFSET(SerbiaOfficialData!$F$5,(ROW(E89)*17)-19,0)=0,"",OFFSET(SerbiaOfficialData!$F$5,(ROW(E89)*17)-19,0))</f>
        <v/>
      </c>
      <c r="F91" s="2" t="str">
        <f t="shared" ca="1" si="157"/>
        <v/>
      </c>
      <c r="G91" s="13" t="str">
        <f t="shared" ca="1" si="158"/>
        <v/>
      </c>
      <c r="H91" s="2" t="str">
        <f t="shared" ca="1" si="159"/>
        <v/>
      </c>
      <c r="I91" s="4" t="str">
        <f ca="1">IF($A91="","",(ROWS($B$3:B91)*LN(2))/(LN(B91)/$B$3))</f>
        <v/>
      </c>
      <c r="J91" s="17" t="str">
        <f ca="1">IF(OFFSET(SerbiaOfficialData!$F$7,(ROW(J89)*17)-18,0)=0,"",OFFSET(SerbiaOfficialData!$F$7,(ROW(J89)*17)-18,0))</f>
        <v/>
      </c>
      <c r="K91" s="21" t="str">
        <f ca="1">IF(OFFSET(SerbiaOfficialData!$F$6,(ROW(K89)*17)-18,0)=0,"",OFFSET(SerbiaOfficialData!$F$6,(ROW(K89)*17)-18,0))</f>
        <v/>
      </c>
      <c r="L91" s="12" t="str">
        <f t="shared" ca="1" si="160"/>
        <v/>
      </c>
      <c r="M91" s="13" t="str">
        <f t="shared" ca="1" si="161"/>
        <v/>
      </c>
      <c r="R91" s="17" t="str">
        <f ca="1">IF(OFFSET(SerbiaOfficialData!$F$17,(ROW(R89)*17)-19,0)=0,"",OFFSET(SerbiaOfficialData!$F$17,(ROW(R89)*17)-19,0))</f>
        <v/>
      </c>
      <c r="S91" t="str">
        <f t="shared" ca="1" si="162"/>
        <v/>
      </c>
      <c r="T91" s="3" t="str">
        <f t="shared" ca="1" si="163"/>
        <v/>
      </c>
      <c r="V91" s="17" t="str">
        <f ca="1">IF(OFFSET(SerbiaOfficialData!$F$8,(ROW(W89)*17)-18,0)=0,"",OFFSET(SerbiaOfficialData!$F$8,(ROW(W89)*17)-18,0))</f>
        <v/>
      </c>
      <c r="W91" s="17" t="str">
        <f ca="1">IF(OFFSET(SerbiaOfficialData!$F$11,(ROW(W89)*17)-18,0)=0,"",OFFSET(SerbiaOfficialData!$F$11,(ROW(W89)*17)-18,0))</f>
        <v/>
      </c>
      <c r="X91" s="3" t="str">
        <f t="shared" ca="1" si="164"/>
        <v/>
      </c>
      <c r="Y91" s="3" t="str">
        <f t="shared" ca="1" si="165"/>
        <v/>
      </c>
      <c r="Z91" s="17" t="str">
        <f ca="1">IF(OFFSET(SerbiaOfficialData!$F$9,(ROW(Z89)*17)-18,0)=0,"",OFFSET(SerbiaOfficialData!$F$9,(ROW(Z89)*17)-18,0))</f>
        <v/>
      </c>
      <c r="AA91" s="17" t="str">
        <f ca="1">IF(OFFSET(SerbiaOfficialData!$F$10,(ROW(AA89)*17)-18,0)=0,"",OFFSET(SerbiaOfficialData!$F$10,(ROW(AA89)*17)-18,0))</f>
        <v/>
      </c>
      <c r="AB91" s="17" t="str">
        <f ca="1">IF(OFFSET(SerbiaOfficialData!$F$12,(ROW(AA89)*17)-18,0)=0,"",OFFSET(SerbiaOfficialData!$F$12,(ROW(AA89)*17)-18,0))</f>
        <v/>
      </c>
      <c r="AC91" s="17">
        <f t="shared" si="166"/>
        <v>1498</v>
      </c>
      <c r="AD91" s="17" t="str">
        <f ca="1">IF(OFFSET(SerbiaOfficialData!$F$2,(ROW(AD89)*17)-18,0)=0,"",OFFSET(SerbiaOfficialData!$F$2,(ROW(AD89)*17)-18,0))</f>
        <v/>
      </c>
      <c r="AE91" s="3" t="str">
        <f t="shared" ca="1" si="167"/>
        <v/>
      </c>
      <c r="AF91" s="15" t="str">
        <f t="shared" ca="1" si="168"/>
        <v/>
      </c>
      <c r="AH91" s="19" t="str">
        <f ca="1">IF(OFFSET(SerbiaOfficialData!$F$3,(ROW(AH89)*17)-18,0)=0,"",OFFSET(SerbiaOfficialData!$F$3,(ROW(AH89)*17)-18,0))</f>
        <v/>
      </c>
      <c r="AI91" s="10" t="str">
        <f t="shared" ca="1" si="169"/>
        <v/>
      </c>
      <c r="AJ91" s="3" t="str">
        <f t="shared" ca="1" si="170"/>
        <v/>
      </c>
      <c r="AK91" s="4" t="str">
        <f t="shared" ca="1" si="171"/>
        <v/>
      </c>
      <c r="AL91" s="3" t="str">
        <f t="shared" ca="1" si="172"/>
        <v/>
      </c>
      <c r="AM91" s="3" t="str">
        <f t="shared" ca="1" si="173"/>
        <v/>
      </c>
      <c r="AN91" s="4">
        <f ca="1">IF(_xlfn.FORECAST.ETS(AO91,$B$9:B90,$AO$9:AO90)&gt;0,_xlfn.FORECAST.ETS(AO91,$B$9:B90,$AO$9:AO90),0)</f>
        <v>11546.45495256024</v>
      </c>
      <c r="AO91" s="9">
        <f t="shared" si="156"/>
        <v>43984</v>
      </c>
    </row>
    <row r="92" spans="1:41" x14ac:dyDescent="0.25">
      <c r="A92" s="9" t="str">
        <f t="shared" ca="1" si="138"/>
        <v/>
      </c>
      <c r="B92" s="17" t="str">
        <f ca="1">IF(OFFSET(SerbiaOfficialData!$F$5,(ROW(B90)*17)-18,0)=0,"",OFFSET(SerbiaOfficialData!$F$5,(ROW(B90)*17)-18,0))</f>
        <v/>
      </c>
      <c r="C92" s="4" t="str">
        <f t="shared" ca="1" si="139"/>
        <v/>
      </c>
      <c r="E92" s="17" t="str">
        <f ca="1">IF(OFFSET(SerbiaOfficialData!$F$5,(ROW(E90)*17)-19,0)=0,"",OFFSET(SerbiaOfficialData!$F$5,(ROW(E90)*17)-19,0))</f>
        <v/>
      </c>
      <c r="F92" s="2" t="str">
        <f t="shared" ca="1" si="157"/>
        <v/>
      </c>
      <c r="G92" s="13" t="str">
        <f t="shared" ca="1" si="158"/>
        <v/>
      </c>
      <c r="H92" s="2" t="str">
        <f t="shared" ca="1" si="159"/>
        <v/>
      </c>
      <c r="I92" s="4" t="str">
        <f ca="1">IF($A92="","",(ROWS($B$3:B92)*LN(2))/(LN(B92)/$B$3))</f>
        <v/>
      </c>
      <c r="J92" s="17" t="str">
        <f ca="1">IF(OFFSET(SerbiaOfficialData!$F$7,(ROW(J90)*17)-18,0)=0,"",OFFSET(SerbiaOfficialData!$F$7,(ROW(J90)*17)-18,0))</f>
        <v/>
      </c>
      <c r="K92" s="21" t="str">
        <f ca="1">IF(OFFSET(SerbiaOfficialData!$F$6,(ROW(K90)*17)-18,0)=0,"",OFFSET(SerbiaOfficialData!$F$6,(ROW(K90)*17)-18,0))</f>
        <v/>
      </c>
      <c r="L92" s="12" t="str">
        <f t="shared" ca="1" si="160"/>
        <v/>
      </c>
      <c r="M92" s="13" t="str">
        <f t="shared" ca="1" si="161"/>
        <v/>
      </c>
      <c r="R92" s="17" t="str">
        <f ca="1">IF(OFFSET(SerbiaOfficialData!$F$17,(ROW(R90)*17)-19,0)=0,"",OFFSET(SerbiaOfficialData!$F$17,(ROW(R90)*17)-19,0))</f>
        <v/>
      </c>
      <c r="S92" t="str">
        <f t="shared" ca="1" si="162"/>
        <v/>
      </c>
      <c r="T92" s="3" t="str">
        <f t="shared" ca="1" si="163"/>
        <v/>
      </c>
      <c r="V92" s="17" t="str">
        <f ca="1">IF(OFFSET(SerbiaOfficialData!$F$8,(ROW(W90)*17)-18,0)=0,"",OFFSET(SerbiaOfficialData!$F$8,(ROW(W90)*17)-18,0))</f>
        <v/>
      </c>
      <c r="W92" s="17" t="str">
        <f ca="1">IF(OFFSET(SerbiaOfficialData!$F$11,(ROW(W90)*17)-18,0)=0,"",OFFSET(SerbiaOfficialData!$F$11,(ROW(W90)*17)-18,0))</f>
        <v/>
      </c>
      <c r="X92" s="3" t="str">
        <f t="shared" ca="1" si="164"/>
        <v/>
      </c>
      <c r="Y92" s="3" t="str">
        <f t="shared" ca="1" si="165"/>
        <v/>
      </c>
      <c r="Z92" s="17" t="str">
        <f ca="1">IF(OFFSET(SerbiaOfficialData!$F$9,(ROW(Z90)*17)-18,0)=0,"",OFFSET(SerbiaOfficialData!$F$9,(ROW(Z90)*17)-18,0))</f>
        <v/>
      </c>
      <c r="AA92" s="17" t="str">
        <f ca="1">IF(OFFSET(SerbiaOfficialData!$F$10,(ROW(AA90)*17)-18,0)=0,"",OFFSET(SerbiaOfficialData!$F$10,(ROW(AA90)*17)-18,0))</f>
        <v/>
      </c>
      <c r="AB92" s="17" t="str">
        <f ca="1">IF(OFFSET(SerbiaOfficialData!$F$12,(ROW(AA90)*17)-18,0)=0,"",OFFSET(SerbiaOfficialData!$F$12,(ROW(AA90)*17)-18,0))</f>
        <v/>
      </c>
      <c r="AC92" s="17">
        <f t="shared" si="166"/>
        <v>1515</v>
      </c>
      <c r="AD92" s="17" t="str">
        <f ca="1">IF(OFFSET(SerbiaOfficialData!$F$2,(ROW(AD90)*17)-18,0)=0,"",OFFSET(SerbiaOfficialData!$F$2,(ROW(AD90)*17)-18,0))</f>
        <v/>
      </c>
      <c r="AE92" s="3" t="str">
        <f t="shared" ca="1" si="167"/>
        <v/>
      </c>
      <c r="AF92" s="15" t="str">
        <f t="shared" ca="1" si="168"/>
        <v/>
      </c>
      <c r="AH92" s="19" t="str">
        <f ca="1">IF(OFFSET(SerbiaOfficialData!$F$3,(ROW(AH90)*17)-18,0)=0,"",OFFSET(SerbiaOfficialData!$F$3,(ROW(AH90)*17)-18,0))</f>
        <v/>
      </c>
      <c r="AI92" s="10" t="str">
        <f t="shared" ca="1" si="169"/>
        <v/>
      </c>
      <c r="AJ92" s="3" t="str">
        <f t="shared" ca="1" si="170"/>
        <v/>
      </c>
      <c r="AK92" s="4" t="str">
        <f t="shared" ca="1" si="171"/>
        <v/>
      </c>
      <c r="AL92" s="3" t="str">
        <f t="shared" ca="1" si="172"/>
        <v/>
      </c>
      <c r="AM92" s="3" t="str">
        <f t="shared" ca="1" si="173"/>
        <v/>
      </c>
      <c r="AN92" s="4">
        <f ca="1">IF(_xlfn.FORECAST.ETS(AO92,$B$9:B91,$AO$9:AO91)&gt;0,_xlfn.FORECAST.ETS(AO92,$B$9:B91,$AO$9:AO91),0)</f>
        <v>11608.556019232386</v>
      </c>
      <c r="AO92" s="9">
        <f t="shared" si="156"/>
        <v>43985</v>
      </c>
    </row>
    <row r="93" spans="1:41" x14ac:dyDescent="0.25">
      <c r="A93" s="9" t="str">
        <f t="shared" ca="1" si="138"/>
        <v/>
      </c>
      <c r="B93" s="17" t="str">
        <f ca="1">IF(OFFSET(SerbiaOfficialData!$F$5,(ROW(B91)*17)-18,0)=0,"",OFFSET(SerbiaOfficialData!$F$5,(ROW(B91)*17)-18,0))</f>
        <v/>
      </c>
      <c r="C93" s="4" t="str">
        <f t="shared" ca="1" si="139"/>
        <v/>
      </c>
      <c r="E93" s="17" t="str">
        <f ca="1">IF(OFFSET(SerbiaOfficialData!$F$5,(ROW(E91)*17)-19,0)=0,"",OFFSET(SerbiaOfficialData!$F$5,(ROW(E91)*17)-19,0))</f>
        <v/>
      </c>
      <c r="F93" s="2" t="str">
        <f t="shared" ca="1" si="157"/>
        <v/>
      </c>
      <c r="G93" s="13" t="str">
        <f t="shared" ca="1" si="158"/>
        <v/>
      </c>
      <c r="H93" s="2" t="str">
        <f t="shared" ca="1" si="159"/>
        <v/>
      </c>
      <c r="I93" s="4" t="str">
        <f ca="1">IF($A93="","",(ROWS($B$3:B93)*LN(2))/(LN(B93)/$B$3))</f>
        <v/>
      </c>
      <c r="J93" s="17" t="str">
        <f ca="1">IF(OFFSET(SerbiaOfficialData!$F$7,(ROW(J91)*17)-18,0)=0,"",OFFSET(SerbiaOfficialData!$F$7,(ROW(J91)*17)-18,0))</f>
        <v/>
      </c>
      <c r="K93" s="21" t="str">
        <f ca="1">IF(OFFSET(SerbiaOfficialData!$F$6,(ROW(K91)*17)-18,0)=0,"",OFFSET(SerbiaOfficialData!$F$6,(ROW(K91)*17)-18,0))</f>
        <v/>
      </c>
      <c r="L93" s="12" t="str">
        <f t="shared" ca="1" si="160"/>
        <v/>
      </c>
      <c r="M93" s="13" t="str">
        <f t="shared" ca="1" si="161"/>
        <v/>
      </c>
      <c r="R93" s="17" t="str">
        <f ca="1">IF(OFFSET(SerbiaOfficialData!$F$17,(ROW(R91)*17)-19,0)=0,"",OFFSET(SerbiaOfficialData!$F$17,(ROW(R91)*17)-19,0))</f>
        <v/>
      </c>
      <c r="S93" t="str">
        <f t="shared" ca="1" si="162"/>
        <v/>
      </c>
      <c r="T93" s="3" t="str">
        <f t="shared" ca="1" si="163"/>
        <v/>
      </c>
      <c r="V93" s="17" t="str">
        <f ca="1">IF(OFFSET(SerbiaOfficialData!$F$8,(ROW(W91)*17)-18,0)=0,"",OFFSET(SerbiaOfficialData!$F$8,(ROW(W91)*17)-18,0))</f>
        <v/>
      </c>
      <c r="W93" s="17" t="str">
        <f ca="1">IF(OFFSET(SerbiaOfficialData!$F$11,(ROW(W91)*17)-18,0)=0,"",OFFSET(SerbiaOfficialData!$F$11,(ROW(W91)*17)-18,0))</f>
        <v/>
      </c>
      <c r="X93" s="3" t="str">
        <f t="shared" ca="1" si="164"/>
        <v/>
      </c>
      <c r="Y93" s="3" t="str">
        <f t="shared" ca="1" si="165"/>
        <v/>
      </c>
      <c r="Z93" s="17" t="str">
        <f ca="1">IF(OFFSET(SerbiaOfficialData!$F$9,(ROW(Z91)*17)-18,0)=0,"",OFFSET(SerbiaOfficialData!$F$9,(ROW(Z91)*17)-18,0))</f>
        <v/>
      </c>
      <c r="AA93" s="17" t="str">
        <f ca="1">IF(OFFSET(SerbiaOfficialData!$F$10,(ROW(AA91)*17)-18,0)=0,"",OFFSET(SerbiaOfficialData!$F$10,(ROW(AA91)*17)-18,0))</f>
        <v/>
      </c>
      <c r="AB93" s="17" t="str">
        <f ca="1">IF(OFFSET(SerbiaOfficialData!$F$12,(ROW(AA91)*17)-18,0)=0,"",OFFSET(SerbiaOfficialData!$F$12,(ROW(AA91)*17)-18,0))</f>
        <v/>
      </c>
      <c r="AC93" s="17">
        <f t="shared" si="166"/>
        <v>1532</v>
      </c>
      <c r="AD93" s="17" t="str">
        <f ca="1">IF(OFFSET(SerbiaOfficialData!$F$2,(ROW(AD91)*17)-18,0)=0,"",OFFSET(SerbiaOfficialData!$F$2,(ROW(AD91)*17)-18,0))</f>
        <v/>
      </c>
      <c r="AE93" s="3" t="str">
        <f t="shared" ca="1" si="167"/>
        <v/>
      </c>
      <c r="AF93" s="15" t="str">
        <f t="shared" ca="1" si="168"/>
        <v/>
      </c>
      <c r="AH93" s="19" t="str">
        <f ca="1">IF(OFFSET(SerbiaOfficialData!$F$3,(ROW(AH91)*17)-18,0)=0,"",OFFSET(SerbiaOfficialData!$F$3,(ROW(AH91)*17)-18,0))</f>
        <v/>
      </c>
      <c r="AI93" s="10" t="str">
        <f t="shared" ca="1" si="169"/>
        <v/>
      </c>
      <c r="AJ93" s="3" t="str">
        <f t="shared" ca="1" si="170"/>
        <v/>
      </c>
      <c r="AK93" s="4" t="str">
        <f t="shared" ca="1" si="171"/>
        <v/>
      </c>
      <c r="AL93" s="3" t="str">
        <f t="shared" ca="1" si="172"/>
        <v/>
      </c>
      <c r="AM93" s="3" t="str">
        <f t="shared" ca="1" si="173"/>
        <v/>
      </c>
      <c r="AN93" s="4">
        <f ca="1">IF(_xlfn.FORECAST.ETS(AO93,$B$9:B92,$AO$9:AO92)&gt;0,_xlfn.FORECAST.ETS(AO93,$B$9:B92,$AO$9:AO92),0)</f>
        <v>11670.657085904533</v>
      </c>
      <c r="AO93" s="9">
        <f t="shared" si="156"/>
        <v>43986</v>
      </c>
    </row>
    <row r="94" spans="1:41" x14ac:dyDescent="0.25">
      <c r="A94" s="9" t="str">
        <f t="shared" ca="1" si="138"/>
        <v/>
      </c>
      <c r="B94" s="17" t="str">
        <f ca="1">IF(OFFSET(SerbiaOfficialData!$F$5,(ROW(B92)*17)-18,0)=0,"",OFFSET(SerbiaOfficialData!$F$5,(ROW(B92)*17)-18,0))</f>
        <v/>
      </c>
      <c r="C94" s="4" t="str">
        <f t="shared" ca="1" si="139"/>
        <v/>
      </c>
      <c r="E94" s="17" t="str">
        <f ca="1">IF(OFFSET(SerbiaOfficialData!$F$5,(ROW(E92)*17)-19,0)=0,"",OFFSET(SerbiaOfficialData!$F$5,(ROW(E92)*17)-19,0))</f>
        <v/>
      </c>
      <c r="F94" s="2" t="str">
        <f t="shared" ca="1" si="157"/>
        <v/>
      </c>
      <c r="G94" s="13" t="str">
        <f t="shared" ca="1" si="158"/>
        <v/>
      </c>
      <c r="H94" s="2" t="str">
        <f t="shared" ca="1" si="159"/>
        <v/>
      </c>
      <c r="I94" s="4" t="str">
        <f ca="1">IF($A94="","",(ROWS($B$3:B94)*LN(2))/(LN(B94)/$B$3))</f>
        <v/>
      </c>
      <c r="J94" s="17" t="str">
        <f ca="1">IF(OFFSET(SerbiaOfficialData!$F$7,(ROW(J92)*17)-18,0)=0,"",OFFSET(SerbiaOfficialData!$F$7,(ROW(J92)*17)-18,0))</f>
        <v/>
      </c>
      <c r="K94" s="21" t="str">
        <f ca="1">IF(OFFSET(SerbiaOfficialData!$F$6,(ROW(K92)*17)-18,0)=0,"",OFFSET(SerbiaOfficialData!$F$6,(ROW(K92)*17)-18,0))</f>
        <v/>
      </c>
      <c r="L94" s="12" t="str">
        <f t="shared" ca="1" si="160"/>
        <v/>
      </c>
      <c r="M94" s="13" t="str">
        <f t="shared" ca="1" si="161"/>
        <v/>
      </c>
      <c r="R94" s="17" t="str">
        <f ca="1">IF(OFFSET(SerbiaOfficialData!$F$17,(ROW(R92)*17)-19,0)=0,"",OFFSET(SerbiaOfficialData!$F$17,(ROW(R92)*17)-19,0))</f>
        <v/>
      </c>
      <c r="S94" t="str">
        <f t="shared" ca="1" si="162"/>
        <v/>
      </c>
      <c r="T94" s="3" t="str">
        <f t="shared" ca="1" si="163"/>
        <v/>
      </c>
      <c r="V94" s="17" t="str">
        <f ca="1">IF(OFFSET(SerbiaOfficialData!$F$8,(ROW(W92)*17)-18,0)=0,"",OFFSET(SerbiaOfficialData!$F$8,(ROW(W92)*17)-18,0))</f>
        <v/>
      </c>
      <c r="W94" s="17" t="str">
        <f ca="1">IF(OFFSET(SerbiaOfficialData!$F$11,(ROW(W92)*17)-18,0)=0,"",OFFSET(SerbiaOfficialData!$F$11,(ROW(W92)*17)-18,0))</f>
        <v/>
      </c>
      <c r="X94" s="3" t="str">
        <f t="shared" ca="1" si="164"/>
        <v/>
      </c>
      <c r="Y94" s="3" t="str">
        <f t="shared" ca="1" si="165"/>
        <v/>
      </c>
      <c r="Z94" s="17" t="str">
        <f ca="1">IF(OFFSET(SerbiaOfficialData!$F$9,(ROW(Z92)*17)-18,0)=0,"",OFFSET(SerbiaOfficialData!$F$9,(ROW(Z92)*17)-18,0))</f>
        <v/>
      </c>
      <c r="AA94" s="17" t="str">
        <f ca="1">IF(OFFSET(SerbiaOfficialData!$F$10,(ROW(AA92)*17)-18,0)=0,"",OFFSET(SerbiaOfficialData!$F$10,(ROW(AA92)*17)-18,0))</f>
        <v/>
      </c>
      <c r="AB94" s="17" t="str">
        <f ca="1">IF(OFFSET(SerbiaOfficialData!$F$12,(ROW(AA92)*17)-18,0)=0,"",OFFSET(SerbiaOfficialData!$F$12,(ROW(AA92)*17)-18,0))</f>
        <v/>
      </c>
      <c r="AC94" s="17">
        <f t="shared" si="166"/>
        <v>1549</v>
      </c>
      <c r="AD94" s="17" t="str">
        <f ca="1">IF(OFFSET(SerbiaOfficialData!$F$2,(ROW(AD92)*17)-18,0)=0,"",OFFSET(SerbiaOfficialData!$F$2,(ROW(AD92)*17)-18,0))</f>
        <v/>
      </c>
      <c r="AE94" s="3" t="str">
        <f t="shared" ca="1" si="167"/>
        <v/>
      </c>
      <c r="AF94" s="15" t="str">
        <f t="shared" ca="1" si="168"/>
        <v/>
      </c>
      <c r="AH94" s="19" t="str">
        <f ca="1">IF(OFFSET(SerbiaOfficialData!$F$3,(ROW(AH92)*17)-18,0)=0,"",OFFSET(SerbiaOfficialData!$F$3,(ROW(AH92)*17)-18,0))</f>
        <v/>
      </c>
      <c r="AI94" s="10" t="str">
        <f t="shared" ca="1" si="169"/>
        <v/>
      </c>
      <c r="AJ94" s="3" t="str">
        <f t="shared" ca="1" si="170"/>
        <v/>
      </c>
      <c r="AK94" s="4" t="str">
        <f t="shared" ca="1" si="171"/>
        <v/>
      </c>
      <c r="AL94" s="3" t="str">
        <f t="shared" ca="1" si="172"/>
        <v/>
      </c>
      <c r="AM94" s="3" t="str">
        <f t="shared" ca="1" si="173"/>
        <v/>
      </c>
      <c r="AN94" s="4">
        <f ca="1">IF(_xlfn.FORECAST.ETS(AO94,$B$9:B93,$AO$9:AO93)&gt;0,_xlfn.FORECAST.ETS(AO94,$B$9:B93,$AO$9:AO93),0)</f>
        <v>11732.75815257668</v>
      </c>
      <c r="AO94" s="9">
        <f t="shared" si="156"/>
        <v>43987</v>
      </c>
    </row>
    <row r="95" spans="1:41" x14ac:dyDescent="0.25">
      <c r="A95" s="9" t="str">
        <f t="shared" ca="1" si="138"/>
        <v/>
      </c>
      <c r="B95" s="17" t="str">
        <f ca="1">IF(OFFSET(SerbiaOfficialData!$F$5,(ROW(B93)*17)-18,0)=0,"",OFFSET(SerbiaOfficialData!$F$5,(ROW(B93)*17)-18,0))</f>
        <v/>
      </c>
      <c r="C95" s="4" t="str">
        <f t="shared" ca="1" si="139"/>
        <v/>
      </c>
      <c r="E95" s="17" t="str">
        <f ca="1">IF(OFFSET(SerbiaOfficialData!$F$5,(ROW(E93)*17)-19,0)=0,"",OFFSET(SerbiaOfficialData!$F$5,(ROW(E93)*17)-19,0))</f>
        <v/>
      </c>
      <c r="F95" s="2" t="str">
        <f t="shared" ca="1" si="157"/>
        <v/>
      </c>
      <c r="G95" s="13" t="str">
        <f t="shared" ca="1" si="158"/>
        <v/>
      </c>
      <c r="H95" s="2" t="str">
        <f t="shared" ca="1" si="159"/>
        <v/>
      </c>
      <c r="I95" s="4" t="str">
        <f ca="1">IF($A95="","",(ROWS($B$3:B95)*LN(2))/(LN(B95)/$B$3))</f>
        <v/>
      </c>
      <c r="J95" s="17" t="str">
        <f ca="1">IF(OFFSET(SerbiaOfficialData!$F$7,(ROW(J93)*17)-18,0)=0,"",OFFSET(SerbiaOfficialData!$F$7,(ROW(J93)*17)-18,0))</f>
        <v/>
      </c>
      <c r="K95" s="21" t="str">
        <f ca="1">IF(OFFSET(SerbiaOfficialData!$F$6,(ROW(K93)*17)-18,0)=0,"",OFFSET(SerbiaOfficialData!$F$6,(ROW(K93)*17)-18,0))</f>
        <v/>
      </c>
      <c r="L95" s="12" t="str">
        <f t="shared" ca="1" si="160"/>
        <v/>
      </c>
      <c r="M95" s="13" t="str">
        <f t="shared" ca="1" si="161"/>
        <v/>
      </c>
      <c r="R95" s="17" t="str">
        <f ca="1">IF(OFFSET(SerbiaOfficialData!$F$17,(ROW(R93)*17)-19,0)=0,"",OFFSET(SerbiaOfficialData!$F$17,(ROW(R93)*17)-19,0))</f>
        <v/>
      </c>
      <c r="S95" t="str">
        <f t="shared" ca="1" si="162"/>
        <v/>
      </c>
      <c r="T95" s="3" t="str">
        <f t="shared" ca="1" si="163"/>
        <v/>
      </c>
      <c r="V95" s="17" t="str">
        <f ca="1">IF(OFFSET(SerbiaOfficialData!$F$8,(ROW(W93)*17)-18,0)=0,"",OFFSET(SerbiaOfficialData!$F$8,(ROW(W93)*17)-18,0))</f>
        <v/>
      </c>
      <c r="W95" s="17" t="str">
        <f ca="1">IF(OFFSET(SerbiaOfficialData!$F$11,(ROW(W93)*17)-18,0)=0,"",OFFSET(SerbiaOfficialData!$F$11,(ROW(W93)*17)-18,0))</f>
        <v/>
      </c>
      <c r="X95" s="3" t="str">
        <f t="shared" ca="1" si="164"/>
        <v/>
      </c>
      <c r="Y95" s="3" t="str">
        <f t="shared" ca="1" si="165"/>
        <v/>
      </c>
      <c r="Z95" s="17" t="str">
        <f ca="1">IF(OFFSET(SerbiaOfficialData!$F$9,(ROW(Z93)*17)-18,0)=0,"",OFFSET(SerbiaOfficialData!$F$9,(ROW(Z93)*17)-18,0))</f>
        <v/>
      </c>
      <c r="AA95" s="17" t="str">
        <f ca="1">IF(OFFSET(SerbiaOfficialData!$F$10,(ROW(AA93)*17)-18,0)=0,"",OFFSET(SerbiaOfficialData!$F$10,(ROW(AA93)*17)-18,0))</f>
        <v/>
      </c>
      <c r="AB95" s="17" t="str">
        <f ca="1">IF(OFFSET(SerbiaOfficialData!$F$12,(ROW(AA93)*17)-18,0)=0,"",OFFSET(SerbiaOfficialData!$F$12,(ROW(AA93)*17)-18,0))</f>
        <v/>
      </c>
      <c r="AC95" s="17">
        <f t="shared" si="166"/>
        <v>1566</v>
      </c>
      <c r="AD95" s="17" t="str">
        <f ca="1">IF(OFFSET(SerbiaOfficialData!$F$2,(ROW(AD93)*17)-18,0)=0,"",OFFSET(SerbiaOfficialData!$F$2,(ROW(AD93)*17)-18,0))</f>
        <v/>
      </c>
      <c r="AE95" s="3" t="str">
        <f t="shared" ca="1" si="167"/>
        <v/>
      </c>
      <c r="AF95" s="15" t="str">
        <f t="shared" ca="1" si="168"/>
        <v/>
      </c>
      <c r="AH95" s="19" t="str">
        <f ca="1">IF(OFFSET(SerbiaOfficialData!$F$3,(ROW(AH93)*17)-18,0)=0,"",OFFSET(SerbiaOfficialData!$F$3,(ROW(AH93)*17)-18,0))</f>
        <v/>
      </c>
      <c r="AI95" s="10" t="str">
        <f t="shared" ca="1" si="169"/>
        <v/>
      </c>
      <c r="AJ95" s="3" t="str">
        <f t="shared" ca="1" si="170"/>
        <v/>
      </c>
      <c r="AK95" s="4" t="str">
        <f t="shared" ca="1" si="171"/>
        <v/>
      </c>
      <c r="AL95" s="3" t="str">
        <f t="shared" ca="1" si="172"/>
        <v/>
      </c>
      <c r="AM95" s="3" t="str">
        <f t="shared" ca="1" si="173"/>
        <v/>
      </c>
      <c r="AN95" s="4">
        <f ca="1">IF(_xlfn.FORECAST.ETS(AO95,$B$9:B94,$AO$9:AO94)&gt;0,_xlfn.FORECAST.ETS(AO95,$B$9:B94,$AO$9:AO94),0)</f>
        <v>11794.859219248827</v>
      </c>
      <c r="AO95" s="9">
        <f t="shared" si="156"/>
        <v>43988</v>
      </c>
    </row>
    <row r="96" spans="1:41" x14ac:dyDescent="0.25">
      <c r="A96" s="9" t="str">
        <f t="shared" ca="1" si="138"/>
        <v/>
      </c>
      <c r="B96" s="17" t="str">
        <f ca="1">IF(OFFSET(SerbiaOfficialData!$F$5,(ROW(B94)*17)-18,0)=0,"",OFFSET(SerbiaOfficialData!$F$5,(ROW(B94)*17)-18,0))</f>
        <v/>
      </c>
      <c r="C96" s="4" t="str">
        <f t="shared" ca="1" si="139"/>
        <v/>
      </c>
      <c r="E96" s="17" t="str">
        <f ca="1">IF(OFFSET(SerbiaOfficialData!$F$5,(ROW(E94)*17)-19,0)=0,"",OFFSET(SerbiaOfficialData!$F$5,(ROW(E94)*17)-19,0))</f>
        <v/>
      </c>
      <c r="F96" s="2" t="str">
        <f t="shared" ca="1" si="157"/>
        <v/>
      </c>
      <c r="G96" s="13" t="str">
        <f t="shared" ca="1" si="158"/>
        <v/>
      </c>
      <c r="H96" s="2" t="str">
        <f t="shared" ca="1" si="159"/>
        <v/>
      </c>
      <c r="I96" s="4" t="str">
        <f ca="1">IF($A96="","",(ROWS($B$3:B96)*LN(2))/(LN(B96)/$B$3))</f>
        <v/>
      </c>
      <c r="J96" s="17" t="str">
        <f ca="1">IF(OFFSET(SerbiaOfficialData!$F$7,(ROW(J94)*17)-18,0)=0,"",OFFSET(SerbiaOfficialData!$F$7,(ROW(J94)*17)-18,0))</f>
        <v/>
      </c>
      <c r="K96" s="21" t="str">
        <f ca="1">IF(OFFSET(SerbiaOfficialData!$F$6,(ROW(K94)*17)-18,0)=0,"",OFFSET(SerbiaOfficialData!$F$6,(ROW(K94)*17)-18,0))</f>
        <v/>
      </c>
      <c r="L96" s="12" t="str">
        <f t="shared" ca="1" si="160"/>
        <v/>
      </c>
      <c r="M96" s="13" t="str">
        <f t="shared" ca="1" si="161"/>
        <v/>
      </c>
      <c r="R96" s="17" t="str">
        <f ca="1">IF(OFFSET(SerbiaOfficialData!$F$17,(ROW(R94)*17)-19,0)=0,"",OFFSET(SerbiaOfficialData!$F$17,(ROW(R94)*17)-19,0))</f>
        <v/>
      </c>
      <c r="S96" t="str">
        <f t="shared" ca="1" si="162"/>
        <v/>
      </c>
      <c r="T96" s="3" t="str">
        <f t="shared" ca="1" si="163"/>
        <v/>
      </c>
      <c r="V96" s="17" t="str">
        <f ca="1">IF(OFFSET(SerbiaOfficialData!$F$8,(ROW(W94)*17)-18,0)=0,"",OFFSET(SerbiaOfficialData!$F$8,(ROW(W94)*17)-18,0))</f>
        <v/>
      </c>
      <c r="W96" s="17" t="str">
        <f ca="1">IF(OFFSET(SerbiaOfficialData!$F$11,(ROW(W94)*17)-18,0)=0,"",OFFSET(SerbiaOfficialData!$F$11,(ROW(W94)*17)-18,0))</f>
        <v/>
      </c>
      <c r="X96" s="3" t="str">
        <f t="shared" ca="1" si="164"/>
        <v/>
      </c>
      <c r="Y96" s="3" t="str">
        <f t="shared" ca="1" si="165"/>
        <v/>
      </c>
      <c r="Z96" s="17" t="str">
        <f ca="1">IF(OFFSET(SerbiaOfficialData!$F$9,(ROW(Z94)*17)-18,0)=0,"",OFFSET(SerbiaOfficialData!$F$9,(ROW(Z94)*17)-18,0))</f>
        <v/>
      </c>
      <c r="AA96" s="17" t="str">
        <f ca="1">IF(OFFSET(SerbiaOfficialData!$F$10,(ROW(AA94)*17)-18,0)=0,"",OFFSET(SerbiaOfficialData!$F$10,(ROW(AA94)*17)-18,0))</f>
        <v/>
      </c>
      <c r="AB96" s="17" t="str">
        <f ca="1">IF(OFFSET(SerbiaOfficialData!$F$12,(ROW(AA94)*17)-18,0)=0,"",OFFSET(SerbiaOfficialData!$F$12,(ROW(AA94)*17)-18,0))</f>
        <v/>
      </c>
      <c r="AC96" s="17">
        <f t="shared" si="166"/>
        <v>1583</v>
      </c>
      <c r="AD96" s="17" t="str">
        <f ca="1">IF(OFFSET(SerbiaOfficialData!$F$2,(ROW(AD94)*17)-18,0)=0,"",OFFSET(SerbiaOfficialData!$F$2,(ROW(AD94)*17)-18,0))</f>
        <v/>
      </c>
      <c r="AE96" s="3" t="str">
        <f t="shared" ca="1" si="167"/>
        <v/>
      </c>
      <c r="AF96" s="15" t="str">
        <f t="shared" ca="1" si="168"/>
        <v/>
      </c>
      <c r="AH96" s="19" t="str">
        <f ca="1">IF(OFFSET(SerbiaOfficialData!$F$3,(ROW(AH94)*17)-18,0)=0,"",OFFSET(SerbiaOfficialData!$F$3,(ROW(AH94)*17)-18,0))</f>
        <v/>
      </c>
      <c r="AI96" s="10" t="str">
        <f t="shared" ca="1" si="169"/>
        <v/>
      </c>
      <c r="AJ96" s="3" t="str">
        <f t="shared" ca="1" si="170"/>
        <v/>
      </c>
      <c r="AK96" s="4" t="str">
        <f t="shared" ca="1" si="171"/>
        <v/>
      </c>
      <c r="AL96" s="3" t="str">
        <f t="shared" ca="1" si="172"/>
        <v/>
      </c>
      <c r="AM96" s="3" t="str">
        <f t="shared" ca="1" si="173"/>
        <v/>
      </c>
      <c r="AN96" s="4">
        <f ca="1">IF(_xlfn.FORECAST.ETS(AO96,$B$9:B95,$AO$9:AO95)&gt;0,_xlfn.FORECAST.ETS(AO96,$B$9:B95,$AO$9:AO95),0)</f>
        <v>11856.960285920974</v>
      </c>
      <c r="AO96" s="9">
        <f t="shared" si="156"/>
        <v>43989</v>
      </c>
    </row>
    <row r="97" spans="1:41" x14ac:dyDescent="0.25">
      <c r="A97" s="9" t="str">
        <f t="shared" ca="1" si="138"/>
        <v/>
      </c>
      <c r="B97" s="17" t="str">
        <f ca="1">IF(OFFSET(SerbiaOfficialData!$F$5,(ROW(B95)*17)-18,0)=0,"",OFFSET(SerbiaOfficialData!$F$5,(ROW(B95)*17)-18,0))</f>
        <v/>
      </c>
      <c r="C97" s="4" t="str">
        <f t="shared" ca="1" si="139"/>
        <v/>
      </c>
      <c r="E97" s="17" t="str">
        <f ca="1">IF(OFFSET(SerbiaOfficialData!$F$5,(ROW(E95)*17)-19,0)=0,"",OFFSET(SerbiaOfficialData!$F$5,(ROW(E95)*17)-19,0))</f>
        <v/>
      </c>
      <c r="F97" s="2" t="str">
        <f t="shared" ca="1" si="157"/>
        <v/>
      </c>
      <c r="G97" s="13" t="str">
        <f t="shared" ca="1" si="158"/>
        <v/>
      </c>
      <c r="H97" s="2" t="str">
        <f t="shared" ca="1" si="159"/>
        <v/>
      </c>
      <c r="I97" s="4" t="str">
        <f ca="1">IF($A97="","",(ROWS($B$3:B97)*LN(2))/(LN(B97)/$B$3))</f>
        <v/>
      </c>
      <c r="J97" s="17" t="str">
        <f ca="1">IF(OFFSET(SerbiaOfficialData!$F$7,(ROW(J95)*17)-18,0)=0,"",OFFSET(SerbiaOfficialData!$F$7,(ROW(J95)*17)-18,0))</f>
        <v/>
      </c>
      <c r="K97" s="21" t="str">
        <f ca="1">IF(OFFSET(SerbiaOfficialData!$F$6,(ROW(K95)*17)-18,0)=0,"",OFFSET(SerbiaOfficialData!$F$6,(ROW(K95)*17)-18,0))</f>
        <v/>
      </c>
      <c r="L97" s="12" t="str">
        <f t="shared" ca="1" si="160"/>
        <v/>
      </c>
      <c r="M97" s="13" t="str">
        <f t="shared" ca="1" si="161"/>
        <v/>
      </c>
      <c r="R97" s="17" t="str">
        <f ca="1">IF(OFFSET(SerbiaOfficialData!$F$17,(ROW(R95)*17)-19,0)=0,"",OFFSET(SerbiaOfficialData!$F$17,(ROW(R95)*17)-19,0))</f>
        <v/>
      </c>
      <c r="S97" t="str">
        <f t="shared" ca="1" si="162"/>
        <v/>
      </c>
      <c r="T97" s="3" t="str">
        <f t="shared" ca="1" si="163"/>
        <v/>
      </c>
      <c r="V97" s="17" t="str">
        <f ca="1">IF(OFFSET(SerbiaOfficialData!$F$8,(ROW(W95)*17)-18,0)=0,"",OFFSET(SerbiaOfficialData!$F$8,(ROW(W95)*17)-18,0))</f>
        <v/>
      </c>
      <c r="W97" s="17" t="str">
        <f ca="1">IF(OFFSET(SerbiaOfficialData!$F$11,(ROW(W95)*17)-18,0)=0,"",OFFSET(SerbiaOfficialData!$F$11,(ROW(W95)*17)-18,0))</f>
        <v/>
      </c>
      <c r="X97" s="3" t="str">
        <f t="shared" ca="1" si="164"/>
        <v/>
      </c>
      <c r="Y97" s="3" t="str">
        <f t="shared" ca="1" si="165"/>
        <v/>
      </c>
      <c r="Z97" s="17" t="str">
        <f ca="1">IF(OFFSET(SerbiaOfficialData!$F$9,(ROW(Z95)*17)-18,0)=0,"",OFFSET(SerbiaOfficialData!$F$9,(ROW(Z95)*17)-18,0))</f>
        <v/>
      </c>
      <c r="AA97" s="17" t="str">
        <f ca="1">IF(OFFSET(SerbiaOfficialData!$F$10,(ROW(AA95)*17)-18,0)=0,"",OFFSET(SerbiaOfficialData!$F$10,(ROW(AA95)*17)-18,0))</f>
        <v/>
      </c>
      <c r="AB97" s="17" t="str">
        <f ca="1">IF(OFFSET(SerbiaOfficialData!$F$12,(ROW(AA95)*17)-18,0)=0,"",OFFSET(SerbiaOfficialData!$F$12,(ROW(AA95)*17)-18,0))</f>
        <v/>
      </c>
      <c r="AC97" s="17">
        <f t="shared" si="166"/>
        <v>1600</v>
      </c>
      <c r="AD97" s="17" t="str">
        <f ca="1">IF(OFFSET(SerbiaOfficialData!$F$2,(ROW(AD95)*17)-18,0)=0,"",OFFSET(SerbiaOfficialData!$F$2,(ROW(AD95)*17)-18,0))</f>
        <v/>
      </c>
      <c r="AE97" s="3" t="str">
        <f t="shared" ca="1" si="167"/>
        <v/>
      </c>
      <c r="AF97" s="15" t="str">
        <f t="shared" ca="1" si="168"/>
        <v/>
      </c>
      <c r="AH97" s="19" t="str">
        <f ca="1">IF(OFFSET(SerbiaOfficialData!$F$3,(ROW(AH95)*17)-18,0)=0,"",OFFSET(SerbiaOfficialData!$F$3,(ROW(AH95)*17)-18,0))</f>
        <v/>
      </c>
      <c r="AI97" s="10" t="str">
        <f t="shared" ca="1" si="169"/>
        <v/>
      </c>
      <c r="AJ97" s="3" t="str">
        <f t="shared" ca="1" si="170"/>
        <v/>
      </c>
      <c r="AK97" s="4" t="str">
        <f t="shared" ca="1" si="171"/>
        <v/>
      </c>
      <c r="AL97" s="3" t="str">
        <f t="shared" ca="1" si="172"/>
        <v/>
      </c>
      <c r="AM97" s="3" t="str">
        <f t="shared" ca="1" si="173"/>
        <v/>
      </c>
      <c r="AN97" s="4">
        <f ca="1">IF(_xlfn.FORECAST.ETS(AO97,$B$9:B96,$AO$9:AO96)&gt;0,_xlfn.FORECAST.ETS(AO97,$B$9:B96,$AO$9:AO96),0)</f>
        <v>11919.06135259312</v>
      </c>
      <c r="AO97" s="9">
        <f t="shared" si="156"/>
        <v>43990</v>
      </c>
    </row>
    <row r="98" spans="1:41" x14ac:dyDescent="0.25">
      <c r="A98" s="9" t="str">
        <f t="shared" ca="1" si="138"/>
        <v/>
      </c>
      <c r="B98" s="17" t="str">
        <f ca="1">IF(OFFSET(SerbiaOfficialData!$F$5,(ROW(B96)*17)-18,0)=0,"",OFFSET(SerbiaOfficialData!$F$5,(ROW(B96)*17)-18,0))</f>
        <v/>
      </c>
      <c r="C98" s="4" t="str">
        <f t="shared" ca="1" si="139"/>
        <v/>
      </c>
      <c r="E98" s="17" t="str">
        <f ca="1">IF(OFFSET(SerbiaOfficialData!$F$5,(ROW(E96)*17)-19,0)=0,"",OFFSET(SerbiaOfficialData!$F$5,(ROW(E96)*17)-19,0))</f>
        <v/>
      </c>
      <c r="F98" s="2" t="str">
        <f t="shared" ca="1" si="157"/>
        <v/>
      </c>
      <c r="G98" s="13" t="str">
        <f t="shared" ca="1" si="158"/>
        <v/>
      </c>
      <c r="H98" s="2" t="str">
        <f t="shared" ca="1" si="159"/>
        <v/>
      </c>
      <c r="I98" s="4" t="str">
        <f ca="1">IF($A98="","",(ROWS($B$3:B98)*LN(2))/(LN(B98)/$B$3))</f>
        <v/>
      </c>
      <c r="J98" s="17" t="str">
        <f ca="1">IF(OFFSET(SerbiaOfficialData!$F$7,(ROW(J96)*17)-18,0)=0,"",OFFSET(SerbiaOfficialData!$F$7,(ROW(J96)*17)-18,0))</f>
        <v/>
      </c>
      <c r="K98" s="21" t="str">
        <f ca="1">IF(OFFSET(SerbiaOfficialData!$F$6,(ROW(K96)*17)-18,0)=0,"",OFFSET(SerbiaOfficialData!$F$6,(ROW(K96)*17)-18,0))</f>
        <v/>
      </c>
      <c r="L98" s="12" t="str">
        <f t="shared" ca="1" si="160"/>
        <v/>
      </c>
      <c r="M98" s="13" t="str">
        <f t="shared" ca="1" si="161"/>
        <v/>
      </c>
      <c r="R98" s="17" t="str">
        <f ca="1">IF(OFFSET(SerbiaOfficialData!$F$17,(ROW(R96)*17)-19,0)=0,"",OFFSET(SerbiaOfficialData!$F$17,(ROW(R96)*17)-19,0))</f>
        <v/>
      </c>
      <c r="S98" t="str">
        <f t="shared" ca="1" si="162"/>
        <v/>
      </c>
      <c r="T98" s="3" t="str">
        <f t="shared" ca="1" si="163"/>
        <v/>
      </c>
      <c r="V98" s="17" t="str">
        <f ca="1">IF(OFFSET(SerbiaOfficialData!$F$8,(ROW(W96)*17)-18,0)=0,"",OFFSET(SerbiaOfficialData!$F$8,(ROW(W96)*17)-18,0))</f>
        <v/>
      </c>
      <c r="W98" s="17" t="str">
        <f ca="1">IF(OFFSET(SerbiaOfficialData!$F$11,(ROW(W96)*17)-18,0)=0,"",OFFSET(SerbiaOfficialData!$F$11,(ROW(W96)*17)-18,0))</f>
        <v/>
      </c>
      <c r="X98" s="3" t="str">
        <f t="shared" ca="1" si="164"/>
        <v/>
      </c>
      <c r="Y98" s="3" t="str">
        <f t="shared" ca="1" si="165"/>
        <v/>
      </c>
      <c r="Z98" s="17" t="str">
        <f ca="1">IF(OFFSET(SerbiaOfficialData!$F$9,(ROW(Z96)*17)-18,0)=0,"",OFFSET(SerbiaOfficialData!$F$9,(ROW(Z96)*17)-18,0))</f>
        <v/>
      </c>
      <c r="AA98" s="17" t="str">
        <f ca="1">IF(OFFSET(SerbiaOfficialData!$F$10,(ROW(AA96)*17)-18,0)=0,"",OFFSET(SerbiaOfficialData!$F$10,(ROW(AA96)*17)-18,0))</f>
        <v/>
      </c>
      <c r="AB98" s="17" t="str">
        <f ca="1">IF(OFFSET(SerbiaOfficialData!$F$12,(ROW(AA96)*17)-18,0)=0,"",OFFSET(SerbiaOfficialData!$F$12,(ROW(AA96)*17)-18,0))</f>
        <v/>
      </c>
      <c r="AC98" s="17">
        <f t="shared" si="166"/>
        <v>1617</v>
      </c>
      <c r="AD98" s="17" t="str">
        <f ca="1">IF(OFFSET(SerbiaOfficialData!$F$2,(ROW(AD96)*17)-18,0)=0,"",OFFSET(SerbiaOfficialData!$F$2,(ROW(AD96)*17)-18,0))</f>
        <v/>
      </c>
      <c r="AE98" s="3" t="str">
        <f t="shared" ca="1" si="167"/>
        <v/>
      </c>
      <c r="AF98" s="15" t="str">
        <f t="shared" ca="1" si="168"/>
        <v/>
      </c>
      <c r="AH98" s="19" t="str">
        <f ca="1">IF(OFFSET(SerbiaOfficialData!$F$3,(ROW(AH96)*17)-18,0)=0,"",OFFSET(SerbiaOfficialData!$F$3,(ROW(AH96)*17)-18,0))</f>
        <v/>
      </c>
      <c r="AI98" s="10" t="str">
        <f t="shared" ca="1" si="169"/>
        <v/>
      </c>
      <c r="AJ98" s="3" t="str">
        <f t="shared" ca="1" si="170"/>
        <v/>
      </c>
      <c r="AK98" s="4" t="str">
        <f t="shared" ca="1" si="171"/>
        <v/>
      </c>
      <c r="AL98" s="3" t="str">
        <f t="shared" ca="1" si="172"/>
        <v/>
      </c>
      <c r="AM98" s="3" t="str">
        <f t="shared" ca="1" si="173"/>
        <v/>
      </c>
      <c r="AN98" s="4">
        <f ca="1">IF(_xlfn.FORECAST.ETS(AO98,$B$9:B97,$AO$9:AO97)&gt;0,_xlfn.FORECAST.ETS(AO98,$B$9:B97,$AO$9:AO97),0)</f>
        <v>11981.162419265267</v>
      </c>
      <c r="AO98" s="9">
        <f t="shared" si="156"/>
        <v>43991</v>
      </c>
    </row>
    <row r="99" spans="1:41" x14ac:dyDescent="0.25">
      <c r="A99" s="9" t="str">
        <f t="shared" ca="1" si="138"/>
        <v/>
      </c>
      <c r="B99" s="17" t="str">
        <f ca="1">IF(OFFSET(SerbiaOfficialData!$F$5,(ROW(B97)*17)-18,0)=0,"",OFFSET(SerbiaOfficialData!$F$5,(ROW(B97)*17)-18,0))</f>
        <v/>
      </c>
      <c r="C99" s="4" t="str">
        <f t="shared" ca="1" si="139"/>
        <v/>
      </c>
      <c r="E99" s="17" t="str">
        <f ca="1">IF(OFFSET(SerbiaOfficialData!$F$5,(ROW(E97)*17)-19,0)=0,"",OFFSET(SerbiaOfficialData!$F$5,(ROW(E97)*17)-19,0))</f>
        <v/>
      </c>
      <c r="F99" s="2" t="str">
        <f t="shared" ca="1" si="157"/>
        <v/>
      </c>
      <c r="G99" s="13" t="str">
        <f t="shared" ca="1" si="158"/>
        <v/>
      </c>
      <c r="H99" s="2" t="str">
        <f t="shared" ca="1" si="159"/>
        <v/>
      </c>
      <c r="I99" s="4" t="str">
        <f ca="1">IF($A99="","",(ROWS($B$3:B99)*LN(2))/(LN(B99)/$B$3))</f>
        <v/>
      </c>
      <c r="J99" s="17" t="str">
        <f ca="1">IF(OFFSET(SerbiaOfficialData!$F$7,(ROW(J97)*17)-18,0)=0,"",OFFSET(SerbiaOfficialData!$F$7,(ROW(J97)*17)-18,0))</f>
        <v/>
      </c>
      <c r="K99" s="21" t="str">
        <f ca="1">IF(OFFSET(SerbiaOfficialData!$F$6,(ROW(K97)*17)-18,0)=0,"",OFFSET(SerbiaOfficialData!$F$6,(ROW(K97)*17)-18,0))</f>
        <v/>
      </c>
      <c r="L99" s="12" t="str">
        <f t="shared" ca="1" si="160"/>
        <v/>
      </c>
      <c r="M99" s="13" t="str">
        <f t="shared" ca="1" si="161"/>
        <v/>
      </c>
      <c r="R99" s="17" t="str">
        <f ca="1">IF(OFFSET(SerbiaOfficialData!$F$17,(ROW(R97)*17)-19,0)=0,"",OFFSET(SerbiaOfficialData!$F$17,(ROW(R97)*17)-19,0))</f>
        <v/>
      </c>
      <c r="S99" t="str">
        <f t="shared" ca="1" si="162"/>
        <v/>
      </c>
      <c r="T99" s="3" t="str">
        <f t="shared" ca="1" si="163"/>
        <v/>
      </c>
      <c r="V99" s="17" t="str">
        <f ca="1">IF(OFFSET(SerbiaOfficialData!$F$8,(ROW(W97)*17)-18,0)=0,"",OFFSET(SerbiaOfficialData!$F$8,(ROW(W97)*17)-18,0))</f>
        <v/>
      </c>
      <c r="W99" s="17" t="str">
        <f ca="1">IF(OFFSET(SerbiaOfficialData!$F$11,(ROW(W97)*17)-18,0)=0,"",OFFSET(SerbiaOfficialData!$F$11,(ROW(W97)*17)-18,0))</f>
        <v/>
      </c>
      <c r="X99" s="3" t="str">
        <f t="shared" ca="1" si="164"/>
        <v/>
      </c>
      <c r="Y99" s="3" t="str">
        <f t="shared" ca="1" si="165"/>
        <v/>
      </c>
      <c r="Z99" s="17" t="str">
        <f ca="1">IF(OFFSET(SerbiaOfficialData!$F$9,(ROW(Z97)*17)-18,0)=0,"",OFFSET(SerbiaOfficialData!$F$9,(ROW(Z97)*17)-18,0))</f>
        <v/>
      </c>
      <c r="AA99" s="17" t="str">
        <f ca="1">IF(OFFSET(SerbiaOfficialData!$F$10,(ROW(AA97)*17)-18,0)=0,"",OFFSET(SerbiaOfficialData!$F$10,(ROW(AA97)*17)-18,0))</f>
        <v/>
      </c>
      <c r="AB99" s="17" t="str">
        <f ca="1">IF(OFFSET(SerbiaOfficialData!$F$12,(ROW(AA97)*17)-18,0)=0,"",OFFSET(SerbiaOfficialData!$F$12,(ROW(AA97)*17)-18,0))</f>
        <v/>
      </c>
      <c r="AC99" s="17">
        <f t="shared" si="166"/>
        <v>1634</v>
      </c>
      <c r="AD99" s="17" t="str">
        <f ca="1">IF(OFFSET(SerbiaOfficialData!$F$2,(ROW(AD97)*17)-18,0)=0,"",OFFSET(SerbiaOfficialData!$F$2,(ROW(AD97)*17)-18,0))</f>
        <v/>
      </c>
      <c r="AE99" s="3" t="str">
        <f t="shared" ca="1" si="167"/>
        <v/>
      </c>
      <c r="AF99" s="15" t="str">
        <f t="shared" ca="1" si="168"/>
        <v/>
      </c>
      <c r="AH99" s="19" t="str">
        <f ca="1">IF(OFFSET(SerbiaOfficialData!$F$3,(ROW(AH97)*17)-18,0)=0,"",OFFSET(SerbiaOfficialData!$F$3,(ROW(AH97)*17)-18,0))</f>
        <v/>
      </c>
      <c r="AI99" s="10" t="str">
        <f t="shared" ca="1" si="169"/>
        <v/>
      </c>
      <c r="AJ99" s="3" t="str">
        <f t="shared" ca="1" si="170"/>
        <v/>
      </c>
      <c r="AK99" s="4" t="str">
        <f t="shared" ca="1" si="171"/>
        <v/>
      </c>
      <c r="AL99" s="3" t="str">
        <f t="shared" ca="1" si="172"/>
        <v/>
      </c>
      <c r="AM99" s="3" t="str">
        <f t="shared" ca="1" si="173"/>
        <v/>
      </c>
      <c r="AN99" s="4">
        <f ca="1">IF(_xlfn.FORECAST.ETS(AO99,$B$9:B98,$AO$9:AO98)&gt;0,_xlfn.FORECAST.ETS(AO99,$B$9:B98,$AO$9:AO98),0)</f>
        <v>12043.263485937414</v>
      </c>
      <c r="AO99" s="9">
        <f t="shared" si="156"/>
        <v>43992</v>
      </c>
    </row>
    <row r="100" spans="1:41" x14ac:dyDescent="0.25">
      <c r="A100" s="9" t="str">
        <f t="shared" ca="1" si="138"/>
        <v/>
      </c>
      <c r="B100" s="17" t="str">
        <f ca="1">IF(OFFSET(SerbiaOfficialData!$F$5,(ROW(B98)*17)-18,0)=0,"",OFFSET(SerbiaOfficialData!$F$5,(ROW(B98)*17)-18,0))</f>
        <v/>
      </c>
      <c r="C100" s="4" t="str">
        <f t="shared" ca="1" si="139"/>
        <v/>
      </c>
      <c r="E100" s="17" t="str">
        <f ca="1">IF(OFFSET(SerbiaOfficialData!$F$5,(ROW(E98)*17)-19,0)=0,"",OFFSET(SerbiaOfficialData!$F$5,(ROW(E98)*17)-19,0))</f>
        <v/>
      </c>
      <c r="F100" s="2" t="str">
        <f t="shared" ca="1" si="157"/>
        <v/>
      </c>
      <c r="G100" s="13" t="str">
        <f t="shared" ca="1" si="158"/>
        <v/>
      </c>
      <c r="H100" s="2" t="str">
        <f t="shared" ca="1" si="159"/>
        <v/>
      </c>
      <c r="I100" s="4" t="str">
        <f ca="1">IF($A100="","",(ROWS($B$3:B100)*LN(2))/(LN(B100)/$B$3))</f>
        <v/>
      </c>
      <c r="J100" s="17" t="str">
        <f ca="1">IF(OFFSET(SerbiaOfficialData!$F$7,(ROW(J98)*17)-18,0)=0,"",OFFSET(SerbiaOfficialData!$F$7,(ROW(J98)*17)-18,0))</f>
        <v/>
      </c>
      <c r="K100" s="21" t="str">
        <f ca="1">IF(OFFSET(SerbiaOfficialData!$F$6,(ROW(K98)*17)-18,0)=0,"",OFFSET(SerbiaOfficialData!$F$6,(ROW(K98)*17)-18,0))</f>
        <v/>
      </c>
      <c r="L100" s="12" t="str">
        <f t="shared" ca="1" si="160"/>
        <v/>
      </c>
      <c r="M100" s="13" t="str">
        <f t="shared" ca="1" si="161"/>
        <v/>
      </c>
      <c r="R100" s="17" t="str">
        <f ca="1">IF(OFFSET(SerbiaOfficialData!$F$17,(ROW(R98)*17)-19,0)=0,"",OFFSET(SerbiaOfficialData!$F$17,(ROW(R98)*17)-19,0))</f>
        <v/>
      </c>
      <c r="S100" t="str">
        <f t="shared" ca="1" si="162"/>
        <v/>
      </c>
      <c r="T100" s="3" t="str">
        <f t="shared" ca="1" si="163"/>
        <v/>
      </c>
      <c r="V100" s="17" t="str">
        <f ca="1">IF(OFFSET(SerbiaOfficialData!$F$8,(ROW(W98)*17)-18,0)=0,"",OFFSET(SerbiaOfficialData!$F$8,(ROW(W98)*17)-18,0))</f>
        <v/>
      </c>
      <c r="W100" s="17" t="str">
        <f ca="1">IF(OFFSET(SerbiaOfficialData!$F$11,(ROW(W98)*17)-18,0)=0,"",OFFSET(SerbiaOfficialData!$F$11,(ROW(W98)*17)-18,0))</f>
        <v/>
      </c>
      <c r="X100" s="3" t="str">
        <f t="shared" ca="1" si="164"/>
        <v/>
      </c>
      <c r="Y100" s="3" t="str">
        <f t="shared" ca="1" si="165"/>
        <v/>
      </c>
      <c r="Z100" s="17" t="str">
        <f ca="1">IF(OFFSET(SerbiaOfficialData!$F$9,(ROW(Z98)*17)-18,0)=0,"",OFFSET(SerbiaOfficialData!$F$9,(ROW(Z98)*17)-18,0))</f>
        <v/>
      </c>
      <c r="AA100" s="17" t="str">
        <f ca="1">IF(OFFSET(SerbiaOfficialData!$F$10,(ROW(AA98)*17)-18,0)=0,"",OFFSET(SerbiaOfficialData!$F$10,(ROW(AA98)*17)-18,0))</f>
        <v/>
      </c>
      <c r="AB100" s="17" t="str">
        <f ca="1">IF(OFFSET(SerbiaOfficialData!$F$12,(ROW(AA98)*17)-18,0)=0,"",OFFSET(SerbiaOfficialData!$F$12,(ROW(AA98)*17)-18,0))</f>
        <v/>
      </c>
      <c r="AC100" s="17">
        <f t="shared" si="166"/>
        <v>1651</v>
      </c>
      <c r="AD100" s="17" t="str">
        <f ca="1">IF(OFFSET(SerbiaOfficialData!$F$2,(ROW(AD98)*17)-18,0)=0,"",OFFSET(SerbiaOfficialData!$F$2,(ROW(AD98)*17)-18,0))</f>
        <v/>
      </c>
      <c r="AE100" s="3" t="str">
        <f t="shared" ca="1" si="167"/>
        <v/>
      </c>
      <c r="AF100" s="15" t="str">
        <f t="shared" ca="1" si="168"/>
        <v/>
      </c>
      <c r="AH100" s="19" t="str">
        <f ca="1">IF(OFFSET(SerbiaOfficialData!$F$3,(ROW(AH98)*17)-18,0)=0,"",OFFSET(SerbiaOfficialData!$F$3,(ROW(AH98)*17)-18,0))</f>
        <v/>
      </c>
      <c r="AI100" s="10" t="str">
        <f t="shared" ca="1" si="169"/>
        <v/>
      </c>
      <c r="AJ100" s="3" t="str">
        <f t="shared" ca="1" si="170"/>
        <v/>
      </c>
      <c r="AK100" s="4" t="str">
        <f t="shared" ca="1" si="171"/>
        <v/>
      </c>
      <c r="AL100" s="3" t="str">
        <f t="shared" ca="1" si="172"/>
        <v/>
      </c>
      <c r="AM100" s="3" t="str">
        <f t="shared" ca="1" si="173"/>
        <v/>
      </c>
      <c r="AN100" s="4">
        <f ca="1">IF(_xlfn.FORECAST.ETS(AO100,$B$9:B99,$AO$9:AO99)&gt;0,_xlfn.FORECAST.ETS(AO100,$B$9:B99,$AO$9:AO99),0)</f>
        <v>12105.364552609561</v>
      </c>
      <c r="AO100" s="9">
        <f t="shared" si="156"/>
        <v>43993</v>
      </c>
    </row>
    <row r="101" spans="1:41" x14ac:dyDescent="0.25">
      <c r="A101" s="9" t="str">
        <f t="shared" ca="1" si="138"/>
        <v/>
      </c>
      <c r="B101" s="17" t="str">
        <f ca="1">IF(OFFSET(SerbiaOfficialData!$F$5,(ROW(B99)*17)-18,0)=0,"",OFFSET(SerbiaOfficialData!$F$5,(ROW(B99)*17)-18,0))</f>
        <v/>
      </c>
      <c r="C101" s="4" t="str">
        <f t="shared" ca="1" si="139"/>
        <v/>
      </c>
      <c r="E101" s="17" t="str">
        <f ca="1">IF(OFFSET(SerbiaOfficialData!$F$5,(ROW(E99)*17)-19,0)=0,"",OFFSET(SerbiaOfficialData!$F$5,(ROW(E99)*17)-19,0))</f>
        <v/>
      </c>
      <c r="F101" s="2" t="str">
        <f t="shared" ca="1" si="157"/>
        <v/>
      </c>
      <c r="G101" s="13" t="str">
        <f t="shared" ca="1" si="158"/>
        <v/>
      </c>
      <c r="H101" s="2" t="str">
        <f t="shared" ca="1" si="159"/>
        <v/>
      </c>
      <c r="I101" s="4" t="str">
        <f ca="1">IF($A101="","",(ROWS($B$3:B101)*LN(2))/(LN(B101)/$B$3))</f>
        <v/>
      </c>
      <c r="J101" s="17" t="str">
        <f ca="1">IF(OFFSET(SerbiaOfficialData!$F$7,(ROW(J99)*17)-18,0)=0,"",OFFSET(SerbiaOfficialData!$F$7,(ROW(J99)*17)-18,0))</f>
        <v/>
      </c>
      <c r="K101" s="21" t="str">
        <f ca="1">IF(OFFSET(SerbiaOfficialData!$F$6,(ROW(K99)*17)-18,0)=0,"",OFFSET(SerbiaOfficialData!$F$6,(ROW(K99)*17)-18,0))</f>
        <v/>
      </c>
      <c r="L101" s="12" t="str">
        <f t="shared" ca="1" si="160"/>
        <v/>
      </c>
      <c r="M101" s="13" t="str">
        <f t="shared" ca="1" si="161"/>
        <v/>
      </c>
      <c r="R101" s="17" t="str">
        <f ca="1">IF(OFFSET(SerbiaOfficialData!$F$17,(ROW(R99)*17)-19,0)=0,"",OFFSET(SerbiaOfficialData!$F$17,(ROW(R99)*17)-19,0))</f>
        <v/>
      </c>
      <c r="S101" t="str">
        <f t="shared" ca="1" si="162"/>
        <v/>
      </c>
      <c r="T101" s="3" t="str">
        <f t="shared" ca="1" si="163"/>
        <v/>
      </c>
      <c r="V101" s="17" t="str">
        <f ca="1">IF(OFFSET(SerbiaOfficialData!$F$8,(ROW(W99)*17)-18,0)=0,"",OFFSET(SerbiaOfficialData!$F$8,(ROW(W99)*17)-18,0))</f>
        <v/>
      </c>
      <c r="W101" s="17" t="str">
        <f ca="1">IF(OFFSET(SerbiaOfficialData!$F$11,(ROW(W99)*17)-18,0)=0,"",OFFSET(SerbiaOfficialData!$F$11,(ROW(W99)*17)-18,0))</f>
        <v/>
      </c>
      <c r="X101" s="3" t="str">
        <f t="shared" ca="1" si="164"/>
        <v/>
      </c>
      <c r="Y101" s="3" t="str">
        <f t="shared" ca="1" si="165"/>
        <v/>
      </c>
      <c r="Z101" s="17" t="str">
        <f ca="1">IF(OFFSET(SerbiaOfficialData!$F$9,(ROW(Z99)*17)-18,0)=0,"",OFFSET(SerbiaOfficialData!$F$9,(ROW(Z99)*17)-18,0))</f>
        <v/>
      </c>
      <c r="AA101" s="17" t="str">
        <f ca="1">IF(OFFSET(SerbiaOfficialData!$F$10,(ROW(AA99)*17)-18,0)=0,"",OFFSET(SerbiaOfficialData!$F$10,(ROW(AA99)*17)-18,0))</f>
        <v/>
      </c>
      <c r="AB101" s="17" t="str">
        <f ca="1">IF(OFFSET(SerbiaOfficialData!$F$12,(ROW(AA99)*17)-18,0)=0,"",OFFSET(SerbiaOfficialData!$F$12,(ROW(AA99)*17)-18,0))</f>
        <v/>
      </c>
      <c r="AC101" s="17">
        <f t="shared" si="166"/>
        <v>1668</v>
      </c>
      <c r="AD101" s="17" t="str">
        <f ca="1">IF(OFFSET(SerbiaOfficialData!$F$2,(ROW(AD99)*17)-18,0)=0,"",OFFSET(SerbiaOfficialData!$F$2,(ROW(AD99)*17)-18,0))</f>
        <v/>
      </c>
      <c r="AE101" s="3" t="str">
        <f t="shared" ca="1" si="167"/>
        <v/>
      </c>
      <c r="AF101" s="15" t="str">
        <f t="shared" ca="1" si="168"/>
        <v/>
      </c>
      <c r="AH101" s="19" t="str">
        <f ca="1">IF(OFFSET(SerbiaOfficialData!$F$3,(ROW(AH99)*17)-18,0)=0,"",OFFSET(SerbiaOfficialData!$F$3,(ROW(AH99)*17)-18,0))</f>
        <v/>
      </c>
      <c r="AI101" s="10" t="str">
        <f t="shared" ca="1" si="169"/>
        <v/>
      </c>
      <c r="AJ101" s="3" t="str">
        <f t="shared" ca="1" si="170"/>
        <v/>
      </c>
      <c r="AK101" s="4" t="str">
        <f t="shared" ca="1" si="171"/>
        <v/>
      </c>
      <c r="AL101" s="3" t="str">
        <f t="shared" ca="1" si="172"/>
        <v/>
      </c>
      <c r="AM101" s="3" t="str">
        <f t="shared" ca="1" si="173"/>
        <v/>
      </c>
      <c r="AN101" s="4">
        <f ca="1">IF(_xlfn.FORECAST.ETS(AO101,$B$9:B100,$AO$9:AO100)&gt;0,_xlfn.FORECAST.ETS(AO101,$B$9:B100,$AO$9:AO100),0)</f>
        <v>12167.465619281707</v>
      </c>
      <c r="AO101" s="9">
        <f t="shared" si="156"/>
        <v>43994</v>
      </c>
    </row>
    <row r="102" spans="1:41" x14ac:dyDescent="0.25">
      <c r="A102" s="9" t="str">
        <f t="shared" ca="1" si="138"/>
        <v/>
      </c>
      <c r="B102" s="17" t="str">
        <f ca="1">IF(OFFSET(SerbiaOfficialData!$F$5,(ROW(B100)*17)-18,0)=0,"",OFFSET(SerbiaOfficialData!$F$5,(ROW(B100)*17)-18,0))</f>
        <v/>
      </c>
      <c r="C102" s="4" t="str">
        <f t="shared" ca="1" si="139"/>
        <v/>
      </c>
      <c r="E102" s="17" t="str">
        <f ca="1">IF(OFFSET(SerbiaOfficialData!$F$5,(ROW(E100)*17)-19,0)=0,"",OFFSET(SerbiaOfficialData!$F$5,(ROW(E100)*17)-19,0))</f>
        <v/>
      </c>
      <c r="F102" s="2" t="str">
        <f t="shared" ca="1" si="157"/>
        <v/>
      </c>
      <c r="G102" s="13" t="str">
        <f t="shared" ca="1" si="158"/>
        <v/>
      </c>
      <c r="H102" s="2" t="str">
        <f t="shared" ca="1" si="159"/>
        <v/>
      </c>
      <c r="I102" s="4" t="str">
        <f ca="1">IF($A102="","",(ROWS($B$3:B102)*LN(2))/(LN(B102)/$B$3))</f>
        <v/>
      </c>
      <c r="J102" s="17" t="str">
        <f ca="1">IF(OFFSET(SerbiaOfficialData!$F$7,(ROW(J100)*17)-18,0)=0,"",OFFSET(SerbiaOfficialData!$F$7,(ROW(J100)*17)-18,0))</f>
        <v/>
      </c>
      <c r="K102" s="21" t="str">
        <f ca="1">IF(OFFSET(SerbiaOfficialData!$F$6,(ROW(K100)*17)-18,0)=0,"",OFFSET(SerbiaOfficialData!$F$6,(ROW(K100)*17)-18,0))</f>
        <v/>
      </c>
      <c r="L102" s="12" t="str">
        <f t="shared" ca="1" si="160"/>
        <v/>
      </c>
      <c r="M102" s="13" t="str">
        <f t="shared" ca="1" si="161"/>
        <v/>
      </c>
      <c r="R102" s="17" t="str">
        <f ca="1">IF(OFFSET(SerbiaOfficialData!$F$17,(ROW(R100)*17)-19,0)=0,"",OFFSET(SerbiaOfficialData!$F$17,(ROW(R100)*17)-19,0))</f>
        <v/>
      </c>
      <c r="S102" t="str">
        <f t="shared" ca="1" si="162"/>
        <v/>
      </c>
      <c r="T102" s="3" t="str">
        <f t="shared" ca="1" si="163"/>
        <v/>
      </c>
      <c r="V102" s="17" t="str">
        <f ca="1">IF(OFFSET(SerbiaOfficialData!$F$8,(ROW(W100)*17)-18,0)=0,"",OFFSET(SerbiaOfficialData!$F$8,(ROW(W100)*17)-18,0))</f>
        <v/>
      </c>
      <c r="W102" s="17" t="str">
        <f ca="1">IF(OFFSET(SerbiaOfficialData!$F$11,(ROW(W100)*17)-18,0)=0,"",OFFSET(SerbiaOfficialData!$F$11,(ROW(W100)*17)-18,0))</f>
        <v/>
      </c>
      <c r="X102" s="3" t="str">
        <f t="shared" ca="1" si="164"/>
        <v/>
      </c>
      <c r="Y102" s="3" t="str">
        <f t="shared" ca="1" si="165"/>
        <v/>
      </c>
      <c r="Z102" s="17" t="str">
        <f ca="1">IF(OFFSET(SerbiaOfficialData!$F$9,(ROW(Z100)*17)-18,0)=0,"",OFFSET(SerbiaOfficialData!$F$9,(ROW(Z100)*17)-18,0))</f>
        <v/>
      </c>
      <c r="AA102" s="17" t="str">
        <f ca="1">IF(OFFSET(SerbiaOfficialData!$F$10,(ROW(AA100)*17)-18,0)=0,"",OFFSET(SerbiaOfficialData!$F$10,(ROW(AA100)*17)-18,0))</f>
        <v/>
      </c>
      <c r="AB102" s="17" t="str">
        <f ca="1">IF(OFFSET(SerbiaOfficialData!$F$12,(ROW(AA100)*17)-18,0)=0,"",OFFSET(SerbiaOfficialData!$F$12,(ROW(AA100)*17)-18,0))</f>
        <v/>
      </c>
      <c r="AC102" s="17">
        <f t="shared" si="166"/>
        <v>1685</v>
      </c>
      <c r="AD102" s="17" t="str">
        <f ca="1">IF(OFFSET(SerbiaOfficialData!$F$2,(ROW(AD100)*17)-18,0)=0,"",OFFSET(SerbiaOfficialData!$F$2,(ROW(AD100)*17)-18,0))</f>
        <v/>
      </c>
      <c r="AE102" s="3" t="str">
        <f t="shared" ca="1" si="167"/>
        <v/>
      </c>
      <c r="AF102" s="15" t="str">
        <f t="shared" ca="1" si="168"/>
        <v/>
      </c>
      <c r="AH102" s="19" t="str">
        <f ca="1">IF(OFFSET(SerbiaOfficialData!$F$3,(ROW(AH100)*17)-18,0)=0,"",OFFSET(SerbiaOfficialData!$F$3,(ROW(AH100)*17)-18,0))</f>
        <v/>
      </c>
      <c r="AI102" s="10" t="str">
        <f t="shared" ca="1" si="169"/>
        <v/>
      </c>
      <c r="AJ102" s="3" t="str">
        <f t="shared" ca="1" si="170"/>
        <v/>
      </c>
      <c r="AK102" s="4" t="str">
        <f t="shared" ca="1" si="171"/>
        <v/>
      </c>
      <c r="AL102" s="3" t="str">
        <f t="shared" ca="1" si="172"/>
        <v/>
      </c>
      <c r="AM102" s="3" t="str">
        <f t="shared" ca="1" si="173"/>
        <v/>
      </c>
      <c r="AN102" s="4">
        <f ca="1">IF(_xlfn.FORECAST.ETS(AO102,$B$9:B101,$AO$9:AO101)&gt;0,_xlfn.FORECAST.ETS(AO102,$B$9:B101,$AO$9:AO101),0)</f>
        <v>12229.566685953854</v>
      </c>
      <c r="AO102" s="9">
        <f t="shared" si="156"/>
        <v>43995</v>
      </c>
    </row>
    <row r="103" spans="1:41" x14ac:dyDescent="0.25">
      <c r="A103" s="9" t="str">
        <f t="shared" ca="1" si="138"/>
        <v/>
      </c>
      <c r="B103" s="17" t="str">
        <f ca="1">IF(OFFSET(SerbiaOfficialData!$F$5,(ROW(B101)*17)-18,0)=0,"",OFFSET(SerbiaOfficialData!$F$5,(ROW(B101)*17)-18,0))</f>
        <v/>
      </c>
      <c r="C103" s="4" t="str">
        <f t="shared" ca="1" si="139"/>
        <v/>
      </c>
      <c r="E103" s="17" t="str">
        <f ca="1">IF(OFFSET(SerbiaOfficialData!$F$5,(ROW(E101)*17)-19,0)=0,"",OFFSET(SerbiaOfficialData!$F$5,(ROW(E101)*17)-19,0))</f>
        <v/>
      </c>
      <c r="F103" s="2" t="str">
        <f t="shared" ca="1" si="157"/>
        <v/>
      </c>
      <c r="G103" s="13" t="str">
        <f t="shared" ca="1" si="158"/>
        <v/>
      </c>
      <c r="H103" s="2" t="str">
        <f t="shared" ca="1" si="159"/>
        <v/>
      </c>
      <c r="I103" s="4" t="str">
        <f ca="1">IF($A103="","",(ROWS($B$3:B103)*LN(2))/(LN(B103)/$B$3))</f>
        <v/>
      </c>
      <c r="J103" s="17" t="str">
        <f ca="1">IF(OFFSET(SerbiaOfficialData!$F$7,(ROW(J101)*17)-18,0)=0,"",OFFSET(SerbiaOfficialData!$F$7,(ROW(J101)*17)-18,0))</f>
        <v/>
      </c>
      <c r="K103" s="21" t="str">
        <f ca="1">IF(OFFSET(SerbiaOfficialData!$F$6,(ROW(K101)*17)-18,0)=0,"",OFFSET(SerbiaOfficialData!$F$6,(ROW(K101)*17)-18,0))</f>
        <v/>
      </c>
      <c r="L103" s="12" t="str">
        <f t="shared" ca="1" si="160"/>
        <v/>
      </c>
      <c r="M103" s="13" t="str">
        <f t="shared" ca="1" si="161"/>
        <v/>
      </c>
      <c r="R103" s="17" t="str">
        <f ca="1">IF(OFFSET(SerbiaOfficialData!$F$17,(ROW(R101)*17)-19,0)=0,"",OFFSET(SerbiaOfficialData!$F$17,(ROW(R101)*17)-19,0))</f>
        <v/>
      </c>
      <c r="S103" t="str">
        <f t="shared" ca="1" si="162"/>
        <v/>
      </c>
      <c r="T103" s="3" t="str">
        <f t="shared" ca="1" si="163"/>
        <v/>
      </c>
      <c r="V103" s="17" t="str">
        <f ca="1">IF(OFFSET(SerbiaOfficialData!$F$8,(ROW(W101)*17)-18,0)=0,"",OFFSET(SerbiaOfficialData!$F$8,(ROW(W101)*17)-18,0))</f>
        <v/>
      </c>
      <c r="W103" s="17" t="str">
        <f ca="1">IF(OFFSET(SerbiaOfficialData!$F$11,(ROW(W101)*17)-18,0)=0,"",OFFSET(SerbiaOfficialData!$F$11,(ROW(W101)*17)-18,0))</f>
        <v/>
      </c>
      <c r="X103" s="3" t="str">
        <f t="shared" ca="1" si="164"/>
        <v/>
      </c>
      <c r="Y103" s="3" t="str">
        <f t="shared" ca="1" si="165"/>
        <v/>
      </c>
      <c r="Z103" s="17" t="str">
        <f ca="1">IF(OFFSET(SerbiaOfficialData!$F$9,(ROW(Z101)*17)-18,0)=0,"",OFFSET(SerbiaOfficialData!$F$9,(ROW(Z101)*17)-18,0))</f>
        <v/>
      </c>
      <c r="AA103" s="17" t="str">
        <f ca="1">IF(OFFSET(SerbiaOfficialData!$F$10,(ROW(AA101)*17)-18,0)=0,"",OFFSET(SerbiaOfficialData!$F$10,(ROW(AA101)*17)-18,0))</f>
        <v/>
      </c>
      <c r="AB103" s="17" t="str">
        <f ca="1">IF(OFFSET(SerbiaOfficialData!$F$12,(ROW(AA101)*17)-18,0)=0,"",OFFSET(SerbiaOfficialData!$F$12,(ROW(AA101)*17)-18,0))</f>
        <v/>
      </c>
      <c r="AC103" s="17">
        <f t="shared" si="166"/>
        <v>1702</v>
      </c>
      <c r="AD103" s="17" t="str">
        <f ca="1">IF(OFFSET(SerbiaOfficialData!$F$2,(ROW(AD101)*17)-18,0)=0,"",OFFSET(SerbiaOfficialData!$F$2,(ROW(AD101)*17)-18,0))</f>
        <v/>
      </c>
      <c r="AE103" s="3" t="str">
        <f t="shared" ca="1" si="167"/>
        <v/>
      </c>
      <c r="AF103" s="15" t="str">
        <f t="shared" ca="1" si="168"/>
        <v/>
      </c>
      <c r="AH103" s="19" t="str">
        <f ca="1">IF(OFFSET(SerbiaOfficialData!$F$3,(ROW(AH101)*17)-18,0)=0,"",OFFSET(SerbiaOfficialData!$F$3,(ROW(AH101)*17)-18,0))</f>
        <v/>
      </c>
      <c r="AI103" s="10" t="str">
        <f t="shared" ca="1" si="169"/>
        <v/>
      </c>
      <c r="AJ103" s="3" t="str">
        <f t="shared" ca="1" si="170"/>
        <v/>
      </c>
      <c r="AK103" s="4" t="str">
        <f t="shared" ca="1" si="171"/>
        <v/>
      </c>
      <c r="AL103" s="3" t="str">
        <f t="shared" ca="1" si="172"/>
        <v/>
      </c>
      <c r="AM103" s="3" t="str">
        <f t="shared" ca="1" si="173"/>
        <v/>
      </c>
      <c r="AN103" s="4">
        <f ca="1">IF(_xlfn.FORECAST.ETS(AO103,$B$9:B102,$AO$9:AO102)&gt;0,_xlfn.FORECAST.ETS(AO103,$B$9:B102,$AO$9:AO102),0)</f>
        <v>12291.667752626001</v>
      </c>
      <c r="AO103" s="9">
        <f t="shared" si="156"/>
        <v>43996</v>
      </c>
    </row>
    <row r="104" spans="1:41" x14ac:dyDescent="0.25">
      <c r="A104" s="9" t="str">
        <f t="shared" ca="1" si="138"/>
        <v/>
      </c>
      <c r="B104" s="17" t="str">
        <f ca="1">IF(OFFSET(SerbiaOfficialData!$F$5,(ROW(B102)*17)-18,0)=0,"",OFFSET(SerbiaOfficialData!$F$5,(ROW(B102)*17)-18,0))</f>
        <v/>
      </c>
      <c r="C104" s="4" t="str">
        <f t="shared" ca="1" si="139"/>
        <v/>
      </c>
      <c r="E104" s="17" t="str">
        <f ca="1">IF(OFFSET(SerbiaOfficialData!$F$5,(ROW(E102)*17)-19,0)=0,"",OFFSET(SerbiaOfficialData!$F$5,(ROW(E102)*17)-19,0))</f>
        <v/>
      </c>
      <c r="F104" s="2" t="str">
        <f t="shared" ca="1" si="157"/>
        <v/>
      </c>
      <c r="G104" s="13" t="str">
        <f t="shared" ca="1" si="158"/>
        <v/>
      </c>
      <c r="H104" s="2" t="str">
        <f t="shared" ca="1" si="159"/>
        <v/>
      </c>
      <c r="I104" s="4" t="str">
        <f ca="1">IF($A104="","",(ROWS($B$3:B104)*LN(2))/(LN(B104)/$B$3))</f>
        <v/>
      </c>
      <c r="J104" s="17" t="str">
        <f ca="1">IF(OFFSET(SerbiaOfficialData!$F$7,(ROW(J102)*17)-18,0)=0,"",OFFSET(SerbiaOfficialData!$F$7,(ROW(J102)*17)-18,0))</f>
        <v/>
      </c>
      <c r="K104" s="21" t="str">
        <f ca="1">IF(OFFSET(SerbiaOfficialData!$F$6,(ROW(K102)*17)-18,0)=0,"",OFFSET(SerbiaOfficialData!$F$6,(ROW(K102)*17)-18,0))</f>
        <v/>
      </c>
      <c r="L104" s="12" t="str">
        <f t="shared" ca="1" si="160"/>
        <v/>
      </c>
      <c r="M104" s="13" t="str">
        <f t="shared" ca="1" si="161"/>
        <v/>
      </c>
      <c r="R104" s="17" t="str">
        <f ca="1">IF(OFFSET(SerbiaOfficialData!$F$17,(ROW(R102)*17)-19,0)=0,"",OFFSET(SerbiaOfficialData!$F$17,(ROW(R102)*17)-19,0))</f>
        <v/>
      </c>
      <c r="S104" t="str">
        <f t="shared" ca="1" si="162"/>
        <v/>
      </c>
      <c r="T104" s="3" t="str">
        <f t="shared" ca="1" si="163"/>
        <v/>
      </c>
      <c r="V104" s="17" t="str">
        <f ca="1">IF(OFFSET(SerbiaOfficialData!$F$8,(ROW(W102)*17)-18,0)=0,"",OFFSET(SerbiaOfficialData!$F$8,(ROW(W102)*17)-18,0))</f>
        <v/>
      </c>
      <c r="W104" s="17" t="str">
        <f ca="1">IF(OFFSET(SerbiaOfficialData!$F$11,(ROW(W102)*17)-18,0)=0,"",OFFSET(SerbiaOfficialData!$F$11,(ROW(W102)*17)-18,0))</f>
        <v/>
      </c>
      <c r="X104" s="3" t="str">
        <f t="shared" ca="1" si="164"/>
        <v/>
      </c>
      <c r="Y104" s="3" t="str">
        <f t="shared" ca="1" si="165"/>
        <v/>
      </c>
      <c r="Z104" s="17" t="str">
        <f ca="1">IF(OFFSET(SerbiaOfficialData!$F$9,(ROW(Z102)*17)-18,0)=0,"",OFFSET(SerbiaOfficialData!$F$9,(ROW(Z102)*17)-18,0))</f>
        <v/>
      </c>
      <c r="AA104" s="17" t="str">
        <f ca="1">IF(OFFSET(SerbiaOfficialData!$F$10,(ROW(AA102)*17)-18,0)=0,"",OFFSET(SerbiaOfficialData!$F$10,(ROW(AA102)*17)-18,0))</f>
        <v/>
      </c>
      <c r="AB104" s="17" t="str">
        <f ca="1">IF(OFFSET(SerbiaOfficialData!$F$12,(ROW(AA102)*17)-18,0)=0,"",OFFSET(SerbiaOfficialData!$F$12,(ROW(AA102)*17)-18,0))</f>
        <v/>
      </c>
      <c r="AC104" s="17">
        <f t="shared" si="166"/>
        <v>1719</v>
      </c>
      <c r="AD104" s="17" t="str">
        <f ca="1">IF(OFFSET(SerbiaOfficialData!$F$2,(ROW(AD102)*17)-18,0)=0,"",OFFSET(SerbiaOfficialData!$F$2,(ROW(AD102)*17)-18,0))</f>
        <v/>
      </c>
      <c r="AE104" s="3" t="str">
        <f t="shared" ca="1" si="167"/>
        <v/>
      </c>
      <c r="AF104" s="15" t="str">
        <f t="shared" ca="1" si="168"/>
        <v/>
      </c>
      <c r="AH104" s="19" t="str">
        <f ca="1">IF(OFFSET(SerbiaOfficialData!$F$3,(ROW(AH102)*17)-18,0)=0,"",OFFSET(SerbiaOfficialData!$F$3,(ROW(AH102)*17)-18,0))</f>
        <v/>
      </c>
      <c r="AI104" s="10" t="str">
        <f t="shared" ca="1" si="169"/>
        <v/>
      </c>
      <c r="AJ104" s="3" t="str">
        <f t="shared" ca="1" si="170"/>
        <v/>
      </c>
      <c r="AK104" s="4" t="str">
        <f t="shared" ca="1" si="171"/>
        <v/>
      </c>
      <c r="AL104" s="3" t="str">
        <f t="shared" ca="1" si="172"/>
        <v/>
      </c>
      <c r="AM104" s="3" t="str">
        <f t="shared" ca="1" si="173"/>
        <v/>
      </c>
      <c r="AN104" s="4">
        <f ca="1">IF(_xlfn.FORECAST.ETS(AO104,$B$9:B103,$AO$9:AO103)&gt;0,_xlfn.FORECAST.ETS(AO104,$B$9:B103,$AO$9:AO103),0)</f>
        <v>12353.768819298148</v>
      </c>
      <c r="AO104" s="9">
        <f t="shared" si="156"/>
        <v>43997</v>
      </c>
    </row>
    <row r="105" spans="1:41" x14ac:dyDescent="0.25">
      <c r="A105" s="9" t="str">
        <f t="shared" ca="1" si="138"/>
        <v/>
      </c>
      <c r="B105" s="17" t="str">
        <f ca="1">IF(OFFSET(SerbiaOfficialData!$F$5,(ROW(B103)*17)-18,0)=0,"",OFFSET(SerbiaOfficialData!$F$5,(ROW(B103)*17)-18,0))</f>
        <v/>
      </c>
      <c r="C105" s="4" t="str">
        <f t="shared" ca="1" si="139"/>
        <v/>
      </c>
      <c r="E105" s="17" t="str">
        <f ca="1">IF(OFFSET(SerbiaOfficialData!$F$5,(ROW(E103)*17)-19,0)=0,"",OFFSET(SerbiaOfficialData!$F$5,(ROW(E103)*17)-19,0))</f>
        <v/>
      </c>
      <c r="F105" s="2" t="str">
        <f t="shared" ca="1" si="157"/>
        <v/>
      </c>
      <c r="G105" s="13" t="str">
        <f t="shared" ca="1" si="158"/>
        <v/>
      </c>
      <c r="H105" s="2" t="str">
        <f t="shared" ca="1" si="159"/>
        <v/>
      </c>
      <c r="I105" s="4" t="str">
        <f ca="1">IF($A105="","",(ROWS($B$3:B105)*LN(2))/(LN(B105)/$B$3))</f>
        <v/>
      </c>
      <c r="J105" s="17" t="str">
        <f ca="1">IF(OFFSET(SerbiaOfficialData!$F$7,(ROW(J103)*17)-18,0)=0,"",OFFSET(SerbiaOfficialData!$F$7,(ROW(J103)*17)-18,0))</f>
        <v/>
      </c>
      <c r="K105" s="21" t="str">
        <f ca="1">IF(OFFSET(SerbiaOfficialData!$F$6,(ROW(K103)*17)-18,0)=0,"",OFFSET(SerbiaOfficialData!$F$6,(ROW(K103)*17)-18,0))</f>
        <v/>
      </c>
      <c r="L105" s="12" t="str">
        <f t="shared" ca="1" si="160"/>
        <v/>
      </c>
      <c r="M105" s="13" t="str">
        <f t="shared" ca="1" si="161"/>
        <v/>
      </c>
      <c r="R105" s="17" t="str">
        <f ca="1">IF(OFFSET(SerbiaOfficialData!$F$17,(ROW(R103)*17)-19,0)=0,"",OFFSET(SerbiaOfficialData!$F$17,(ROW(R103)*17)-19,0))</f>
        <v/>
      </c>
      <c r="S105" t="str">
        <f t="shared" ca="1" si="162"/>
        <v/>
      </c>
      <c r="T105" s="3" t="str">
        <f t="shared" ca="1" si="163"/>
        <v/>
      </c>
      <c r="V105" s="17" t="str">
        <f ca="1">IF(OFFSET(SerbiaOfficialData!$F$8,(ROW(W103)*17)-18,0)=0,"",OFFSET(SerbiaOfficialData!$F$8,(ROW(W103)*17)-18,0))</f>
        <v/>
      </c>
      <c r="W105" s="17" t="str">
        <f ca="1">IF(OFFSET(SerbiaOfficialData!$F$11,(ROW(W103)*17)-18,0)=0,"",OFFSET(SerbiaOfficialData!$F$11,(ROW(W103)*17)-18,0))</f>
        <v/>
      </c>
      <c r="X105" s="3" t="str">
        <f t="shared" ca="1" si="164"/>
        <v/>
      </c>
      <c r="Y105" s="3" t="str">
        <f t="shared" ca="1" si="165"/>
        <v/>
      </c>
      <c r="Z105" s="17" t="str">
        <f ca="1">IF(OFFSET(SerbiaOfficialData!$F$9,(ROW(Z103)*17)-18,0)=0,"",OFFSET(SerbiaOfficialData!$F$9,(ROW(Z103)*17)-18,0))</f>
        <v/>
      </c>
      <c r="AA105" s="17" t="str">
        <f ca="1">IF(OFFSET(SerbiaOfficialData!$F$10,(ROW(AA103)*17)-18,0)=0,"",OFFSET(SerbiaOfficialData!$F$10,(ROW(AA103)*17)-18,0))</f>
        <v/>
      </c>
      <c r="AB105" s="17" t="str">
        <f ca="1">IF(OFFSET(SerbiaOfficialData!$F$12,(ROW(AA103)*17)-18,0)=0,"",OFFSET(SerbiaOfficialData!$F$12,(ROW(AA103)*17)-18,0))</f>
        <v/>
      </c>
      <c r="AC105" s="17">
        <f t="shared" si="166"/>
        <v>1736</v>
      </c>
      <c r="AD105" s="17" t="str">
        <f ca="1">IF(OFFSET(SerbiaOfficialData!$F$2,(ROW(AD103)*17)-18,0)=0,"",OFFSET(SerbiaOfficialData!$F$2,(ROW(AD103)*17)-18,0))</f>
        <v/>
      </c>
      <c r="AE105" s="3" t="str">
        <f t="shared" ca="1" si="167"/>
        <v/>
      </c>
      <c r="AF105" s="15" t="str">
        <f t="shared" ca="1" si="168"/>
        <v/>
      </c>
      <c r="AH105" s="19" t="str">
        <f ca="1">IF(OFFSET(SerbiaOfficialData!$F$3,(ROW(AH103)*17)-18,0)=0,"",OFFSET(SerbiaOfficialData!$F$3,(ROW(AH103)*17)-18,0))</f>
        <v/>
      </c>
      <c r="AI105" s="10" t="str">
        <f t="shared" ca="1" si="169"/>
        <v/>
      </c>
      <c r="AJ105" s="3" t="str">
        <f t="shared" ca="1" si="170"/>
        <v/>
      </c>
      <c r="AK105" s="4" t="str">
        <f t="shared" ca="1" si="171"/>
        <v/>
      </c>
      <c r="AL105" s="3" t="str">
        <f t="shared" ca="1" si="172"/>
        <v/>
      </c>
      <c r="AM105" s="3" t="str">
        <f t="shared" ca="1" si="173"/>
        <v/>
      </c>
      <c r="AN105" s="4">
        <f ca="1">IF(_xlfn.FORECAST.ETS(AO105,$B$9:B104,$AO$9:AO104)&gt;0,_xlfn.FORECAST.ETS(AO105,$B$9:B104,$AO$9:AO104),0)</f>
        <v>12415.869885970294</v>
      </c>
      <c r="AO105" s="9">
        <f t="shared" si="156"/>
        <v>43998</v>
      </c>
    </row>
    <row r="106" spans="1:41" x14ac:dyDescent="0.25">
      <c r="A106" s="9" t="str">
        <f t="shared" ca="1" si="138"/>
        <v/>
      </c>
      <c r="B106" s="17" t="str">
        <f ca="1">IF(OFFSET(SerbiaOfficialData!$F$5,(ROW(B104)*17)-18,0)=0,"",OFFSET(SerbiaOfficialData!$F$5,(ROW(B104)*17)-18,0))</f>
        <v/>
      </c>
      <c r="C106" s="4" t="str">
        <f t="shared" ca="1" si="139"/>
        <v/>
      </c>
      <c r="E106" s="17" t="str">
        <f ca="1">IF(OFFSET(SerbiaOfficialData!$F$5,(ROW(E104)*17)-19,0)=0,"",OFFSET(SerbiaOfficialData!$F$5,(ROW(E104)*17)-19,0))</f>
        <v/>
      </c>
      <c r="F106" s="2" t="str">
        <f t="shared" ca="1" si="157"/>
        <v/>
      </c>
      <c r="G106" s="13" t="str">
        <f t="shared" ca="1" si="158"/>
        <v/>
      </c>
      <c r="H106" s="2" t="str">
        <f t="shared" ca="1" si="159"/>
        <v/>
      </c>
      <c r="I106" s="4" t="str">
        <f ca="1">IF($A106="","",(ROWS($B$3:B106)*LN(2))/(LN(B106)/$B$3))</f>
        <v/>
      </c>
      <c r="J106" s="17" t="str">
        <f ca="1">IF(OFFSET(SerbiaOfficialData!$F$7,(ROW(J104)*17)-18,0)=0,"",OFFSET(SerbiaOfficialData!$F$7,(ROW(J104)*17)-18,0))</f>
        <v/>
      </c>
      <c r="K106" s="21" t="str">
        <f ca="1">IF(OFFSET(SerbiaOfficialData!$F$6,(ROW(K104)*17)-18,0)=0,"",OFFSET(SerbiaOfficialData!$F$6,(ROW(K104)*17)-18,0))</f>
        <v/>
      </c>
      <c r="L106" s="12" t="str">
        <f t="shared" ca="1" si="160"/>
        <v/>
      </c>
      <c r="M106" s="13" t="str">
        <f t="shared" ca="1" si="161"/>
        <v/>
      </c>
      <c r="R106" s="17" t="str">
        <f ca="1">IF(OFFSET(SerbiaOfficialData!$F$17,(ROW(R104)*17)-19,0)=0,"",OFFSET(SerbiaOfficialData!$F$17,(ROW(R104)*17)-19,0))</f>
        <v/>
      </c>
      <c r="S106" t="str">
        <f t="shared" ca="1" si="162"/>
        <v/>
      </c>
      <c r="T106" s="3" t="str">
        <f t="shared" ca="1" si="163"/>
        <v/>
      </c>
      <c r="V106" s="17" t="str">
        <f ca="1">IF(OFFSET(SerbiaOfficialData!$F$8,(ROW(W104)*17)-18,0)=0,"",OFFSET(SerbiaOfficialData!$F$8,(ROW(W104)*17)-18,0))</f>
        <v/>
      </c>
      <c r="W106" s="17" t="str">
        <f ca="1">IF(OFFSET(SerbiaOfficialData!$F$11,(ROW(W104)*17)-18,0)=0,"",OFFSET(SerbiaOfficialData!$F$11,(ROW(W104)*17)-18,0))</f>
        <v/>
      </c>
      <c r="X106" s="3" t="str">
        <f t="shared" ca="1" si="164"/>
        <v/>
      </c>
      <c r="Y106" s="3" t="str">
        <f t="shared" ca="1" si="165"/>
        <v/>
      </c>
      <c r="Z106" s="17" t="str">
        <f ca="1">IF(OFFSET(SerbiaOfficialData!$F$9,(ROW(Z104)*17)-18,0)=0,"",OFFSET(SerbiaOfficialData!$F$9,(ROW(Z104)*17)-18,0))</f>
        <v/>
      </c>
      <c r="AA106" s="17" t="str">
        <f ca="1">IF(OFFSET(SerbiaOfficialData!$F$10,(ROW(AA104)*17)-18,0)=0,"",OFFSET(SerbiaOfficialData!$F$10,(ROW(AA104)*17)-18,0))</f>
        <v/>
      </c>
      <c r="AB106" s="17" t="str">
        <f ca="1">IF(OFFSET(SerbiaOfficialData!$F$12,(ROW(AA104)*17)-18,0)=0,"",OFFSET(SerbiaOfficialData!$F$12,(ROW(AA104)*17)-18,0))</f>
        <v/>
      </c>
      <c r="AC106" s="17">
        <f t="shared" si="166"/>
        <v>1753</v>
      </c>
      <c r="AD106" s="17" t="str">
        <f ca="1">IF(OFFSET(SerbiaOfficialData!$F$2,(ROW(AD104)*17)-18,0)=0,"",OFFSET(SerbiaOfficialData!$F$2,(ROW(AD104)*17)-18,0))</f>
        <v/>
      </c>
      <c r="AE106" s="3" t="str">
        <f t="shared" ca="1" si="167"/>
        <v/>
      </c>
      <c r="AF106" s="15" t="str">
        <f t="shared" ca="1" si="168"/>
        <v/>
      </c>
      <c r="AH106" s="19" t="str">
        <f ca="1">IF(OFFSET(SerbiaOfficialData!$F$3,(ROW(AH104)*17)-18,0)=0,"",OFFSET(SerbiaOfficialData!$F$3,(ROW(AH104)*17)-18,0))</f>
        <v/>
      </c>
      <c r="AI106" s="10" t="str">
        <f t="shared" ca="1" si="169"/>
        <v/>
      </c>
      <c r="AJ106" s="3" t="str">
        <f t="shared" ca="1" si="170"/>
        <v/>
      </c>
      <c r="AK106" s="4" t="str">
        <f t="shared" ca="1" si="171"/>
        <v/>
      </c>
      <c r="AL106" s="3" t="str">
        <f t="shared" ca="1" si="172"/>
        <v/>
      </c>
      <c r="AM106" s="3" t="str">
        <f t="shared" ca="1" si="173"/>
        <v/>
      </c>
      <c r="AN106" s="4">
        <f ca="1">IF(_xlfn.FORECAST.ETS(AO106,$B$9:B105,$AO$9:AO105)&gt;0,_xlfn.FORECAST.ETS(AO106,$B$9:B105,$AO$9:AO105),0)</f>
        <v>12477.970952642441</v>
      </c>
      <c r="AO106" s="9">
        <f t="shared" si="156"/>
        <v>43999</v>
      </c>
    </row>
    <row r="107" spans="1:41" x14ac:dyDescent="0.25">
      <c r="A107" s="9" t="str">
        <f t="shared" ca="1" si="138"/>
        <v/>
      </c>
      <c r="B107" s="17" t="str">
        <f ca="1">IF(OFFSET(SerbiaOfficialData!$F$5,(ROW(B105)*17)-18,0)=0,"",OFFSET(SerbiaOfficialData!$F$5,(ROW(B105)*17)-18,0))</f>
        <v/>
      </c>
      <c r="C107" s="4" t="str">
        <f t="shared" ca="1" si="139"/>
        <v/>
      </c>
      <c r="E107" s="17" t="str">
        <f ca="1">IF(OFFSET(SerbiaOfficialData!$F$5,(ROW(E105)*17)-19,0)=0,"",OFFSET(SerbiaOfficialData!$F$5,(ROW(E105)*17)-19,0))</f>
        <v/>
      </c>
      <c r="F107" s="2" t="str">
        <f t="shared" ca="1" si="157"/>
        <v/>
      </c>
      <c r="G107" s="13" t="str">
        <f t="shared" ca="1" si="158"/>
        <v/>
      </c>
      <c r="H107" s="2" t="str">
        <f t="shared" ca="1" si="159"/>
        <v/>
      </c>
      <c r="I107" s="4" t="str">
        <f ca="1">IF($A107="","",(ROWS($B$3:B107)*LN(2))/(LN(B107)/$B$3))</f>
        <v/>
      </c>
      <c r="J107" s="17" t="str">
        <f ca="1">IF(OFFSET(SerbiaOfficialData!$F$7,(ROW(J105)*17)-18,0)=0,"",OFFSET(SerbiaOfficialData!$F$7,(ROW(J105)*17)-18,0))</f>
        <v/>
      </c>
      <c r="K107" s="21" t="str">
        <f ca="1">IF(OFFSET(SerbiaOfficialData!$F$6,(ROW(K105)*17)-18,0)=0,"",OFFSET(SerbiaOfficialData!$F$6,(ROW(K105)*17)-18,0))</f>
        <v/>
      </c>
      <c r="L107" s="12" t="str">
        <f t="shared" ca="1" si="160"/>
        <v/>
      </c>
      <c r="M107" s="13" t="str">
        <f t="shared" ca="1" si="161"/>
        <v/>
      </c>
      <c r="R107" s="17" t="str">
        <f ca="1">IF(OFFSET(SerbiaOfficialData!$F$17,(ROW(R105)*17)-19,0)=0,"",OFFSET(SerbiaOfficialData!$F$17,(ROW(R105)*17)-19,0))</f>
        <v/>
      </c>
      <c r="S107" t="str">
        <f t="shared" ca="1" si="162"/>
        <v/>
      </c>
      <c r="T107" s="3" t="str">
        <f t="shared" ca="1" si="163"/>
        <v/>
      </c>
      <c r="V107" s="17" t="str">
        <f ca="1">IF(OFFSET(SerbiaOfficialData!$F$8,(ROW(W105)*17)-18,0)=0,"",OFFSET(SerbiaOfficialData!$F$8,(ROW(W105)*17)-18,0))</f>
        <v/>
      </c>
      <c r="W107" s="17" t="str">
        <f ca="1">IF(OFFSET(SerbiaOfficialData!$F$11,(ROW(W105)*17)-18,0)=0,"",OFFSET(SerbiaOfficialData!$F$11,(ROW(W105)*17)-18,0))</f>
        <v/>
      </c>
      <c r="X107" s="3" t="str">
        <f t="shared" ca="1" si="164"/>
        <v/>
      </c>
      <c r="Y107" s="3" t="str">
        <f t="shared" ca="1" si="165"/>
        <v/>
      </c>
      <c r="Z107" s="17" t="str">
        <f ca="1">IF(OFFSET(SerbiaOfficialData!$F$9,(ROW(Z105)*17)-18,0)=0,"",OFFSET(SerbiaOfficialData!$F$9,(ROW(Z105)*17)-18,0))</f>
        <v/>
      </c>
      <c r="AA107" s="17" t="str">
        <f ca="1">IF(OFFSET(SerbiaOfficialData!$F$10,(ROW(AA105)*17)-18,0)=0,"",OFFSET(SerbiaOfficialData!$F$10,(ROW(AA105)*17)-18,0))</f>
        <v/>
      </c>
      <c r="AB107" s="17" t="str">
        <f ca="1">IF(OFFSET(SerbiaOfficialData!$F$12,(ROW(AA105)*17)-18,0)=0,"",OFFSET(SerbiaOfficialData!$F$12,(ROW(AA105)*17)-18,0))</f>
        <v/>
      </c>
      <c r="AC107" s="17">
        <f t="shared" si="166"/>
        <v>1770</v>
      </c>
      <c r="AD107" s="17" t="str">
        <f ca="1">IF(OFFSET(SerbiaOfficialData!$F$2,(ROW(AD105)*17)-18,0)=0,"",OFFSET(SerbiaOfficialData!$F$2,(ROW(AD105)*17)-18,0))</f>
        <v/>
      </c>
      <c r="AE107" s="3" t="str">
        <f t="shared" ca="1" si="167"/>
        <v/>
      </c>
      <c r="AF107" s="15" t="str">
        <f t="shared" ca="1" si="168"/>
        <v/>
      </c>
      <c r="AH107" s="19" t="str">
        <f ca="1">IF(OFFSET(SerbiaOfficialData!$F$3,(ROW(AH105)*17)-18,0)=0,"",OFFSET(SerbiaOfficialData!$F$3,(ROW(AH105)*17)-18,0))</f>
        <v/>
      </c>
      <c r="AI107" s="10" t="str">
        <f t="shared" ca="1" si="169"/>
        <v/>
      </c>
      <c r="AJ107" s="3" t="str">
        <f t="shared" ca="1" si="170"/>
        <v/>
      </c>
      <c r="AK107" s="4" t="str">
        <f t="shared" ca="1" si="171"/>
        <v/>
      </c>
      <c r="AL107" s="3" t="str">
        <f t="shared" ca="1" si="172"/>
        <v/>
      </c>
      <c r="AM107" s="3" t="str">
        <f t="shared" ca="1" si="173"/>
        <v/>
      </c>
      <c r="AN107" s="4">
        <f ca="1">IF(_xlfn.FORECAST.ETS(AO107,$B$9:B106,$AO$9:AO106)&gt;0,_xlfn.FORECAST.ETS(AO107,$B$9:B106,$AO$9:AO106),0)</f>
        <v>12540.072019314588</v>
      </c>
      <c r="AO107" s="9">
        <f t="shared" si="156"/>
        <v>44000</v>
      </c>
    </row>
    <row r="108" spans="1:41" x14ac:dyDescent="0.25">
      <c r="A108" s="9" t="str">
        <f t="shared" ca="1" si="138"/>
        <v/>
      </c>
      <c r="B108" s="17" t="str">
        <f ca="1">IF(OFFSET(SerbiaOfficialData!$F$5,(ROW(B106)*17)-18,0)=0,"",OFFSET(SerbiaOfficialData!$F$5,(ROW(B106)*17)-18,0))</f>
        <v/>
      </c>
      <c r="C108" s="4" t="str">
        <f t="shared" ca="1" si="139"/>
        <v/>
      </c>
      <c r="E108" s="17" t="str">
        <f ca="1">IF(OFFSET(SerbiaOfficialData!$F$5,(ROW(E106)*17)-19,0)=0,"",OFFSET(SerbiaOfficialData!$F$5,(ROW(E106)*17)-19,0))</f>
        <v/>
      </c>
      <c r="F108" s="2" t="str">
        <f t="shared" ca="1" si="157"/>
        <v/>
      </c>
      <c r="G108" s="13" t="str">
        <f t="shared" ca="1" si="158"/>
        <v/>
      </c>
      <c r="H108" s="2" t="str">
        <f t="shared" ca="1" si="159"/>
        <v/>
      </c>
      <c r="I108" s="4" t="str">
        <f ca="1">IF($A108="","",(ROWS($B$3:B108)*LN(2))/(LN(B108)/$B$3))</f>
        <v/>
      </c>
      <c r="J108" s="17" t="str">
        <f ca="1">IF(OFFSET(SerbiaOfficialData!$F$7,(ROW(J106)*17)-18,0)=0,"",OFFSET(SerbiaOfficialData!$F$7,(ROW(J106)*17)-18,0))</f>
        <v/>
      </c>
      <c r="K108" s="21" t="str">
        <f ca="1">IF(OFFSET(SerbiaOfficialData!$F$6,(ROW(K106)*17)-18,0)=0,"",OFFSET(SerbiaOfficialData!$F$6,(ROW(K106)*17)-18,0))</f>
        <v/>
      </c>
      <c r="L108" s="12" t="str">
        <f t="shared" ca="1" si="160"/>
        <v/>
      </c>
      <c r="M108" s="13" t="str">
        <f t="shared" ca="1" si="161"/>
        <v/>
      </c>
      <c r="R108" s="17" t="str">
        <f ca="1">IF(OFFSET(SerbiaOfficialData!$F$17,(ROW(R106)*17)-19,0)=0,"",OFFSET(SerbiaOfficialData!$F$17,(ROW(R106)*17)-19,0))</f>
        <v/>
      </c>
      <c r="S108" t="str">
        <f t="shared" ca="1" si="162"/>
        <v/>
      </c>
      <c r="T108" s="3" t="str">
        <f t="shared" ca="1" si="163"/>
        <v/>
      </c>
      <c r="V108" s="17" t="str">
        <f ca="1">IF(OFFSET(SerbiaOfficialData!$F$8,(ROW(W106)*17)-18,0)=0,"",OFFSET(SerbiaOfficialData!$F$8,(ROW(W106)*17)-18,0))</f>
        <v/>
      </c>
      <c r="W108" s="17" t="str">
        <f ca="1">IF(OFFSET(SerbiaOfficialData!$F$11,(ROW(W106)*17)-18,0)=0,"",OFFSET(SerbiaOfficialData!$F$11,(ROW(W106)*17)-18,0))</f>
        <v/>
      </c>
      <c r="X108" s="3" t="str">
        <f t="shared" ca="1" si="164"/>
        <v/>
      </c>
      <c r="Y108" s="3" t="str">
        <f t="shared" ca="1" si="165"/>
        <v/>
      </c>
      <c r="Z108" s="17" t="str">
        <f ca="1">IF(OFFSET(SerbiaOfficialData!$F$9,(ROW(Z106)*17)-18,0)=0,"",OFFSET(SerbiaOfficialData!$F$9,(ROW(Z106)*17)-18,0))</f>
        <v/>
      </c>
      <c r="AA108" s="17" t="str">
        <f ca="1">IF(OFFSET(SerbiaOfficialData!$F$10,(ROW(AA106)*17)-18,0)=0,"",OFFSET(SerbiaOfficialData!$F$10,(ROW(AA106)*17)-18,0))</f>
        <v/>
      </c>
      <c r="AB108" s="17" t="str">
        <f ca="1">IF(OFFSET(SerbiaOfficialData!$F$12,(ROW(AA106)*17)-18,0)=0,"",OFFSET(SerbiaOfficialData!$F$12,(ROW(AA106)*17)-18,0))</f>
        <v/>
      </c>
      <c r="AC108" s="17">
        <f t="shared" si="166"/>
        <v>1787</v>
      </c>
      <c r="AD108" s="17" t="str">
        <f ca="1">IF(OFFSET(SerbiaOfficialData!$F$2,(ROW(AD106)*17)-18,0)=0,"",OFFSET(SerbiaOfficialData!$F$2,(ROW(AD106)*17)-18,0))</f>
        <v/>
      </c>
      <c r="AE108" s="3" t="str">
        <f t="shared" ca="1" si="167"/>
        <v/>
      </c>
      <c r="AF108" s="15" t="str">
        <f t="shared" ca="1" si="168"/>
        <v/>
      </c>
      <c r="AH108" s="19" t="str">
        <f ca="1">IF(OFFSET(SerbiaOfficialData!$F$3,(ROW(AH106)*17)-18,0)=0,"",OFFSET(SerbiaOfficialData!$F$3,(ROW(AH106)*17)-18,0))</f>
        <v/>
      </c>
      <c r="AI108" s="10" t="str">
        <f t="shared" ca="1" si="169"/>
        <v/>
      </c>
      <c r="AJ108" s="3" t="str">
        <f t="shared" ca="1" si="170"/>
        <v/>
      </c>
      <c r="AK108" s="4" t="str">
        <f t="shared" ca="1" si="171"/>
        <v/>
      </c>
      <c r="AL108" s="3" t="str">
        <f t="shared" ca="1" si="172"/>
        <v/>
      </c>
      <c r="AM108" s="3" t="str">
        <f t="shared" ca="1" si="173"/>
        <v/>
      </c>
      <c r="AN108" s="4">
        <f ca="1">IF(_xlfn.FORECAST.ETS(AO108,$B$9:B107,$AO$9:AO107)&gt;0,_xlfn.FORECAST.ETS(AO108,$B$9:B107,$AO$9:AO107),0)</f>
        <v>12602.173085986735</v>
      </c>
      <c r="AO108" s="9">
        <f t="shared" si="156"/>
        <v>44001</v>
      </c>
    </row>
    <row r="109" spans="1:41" x14ac:dyDescent="0.25">
      <c r="A109" s="9" t="str">
        <f t="shared" ca="1" si="138"/>
        <v/>
      </c>
      <c r="B109" s="17" t="str">
        <f ca="1">IF(OFFSET(SerbiaOfficialData!$F$5,(ROW(B107)*17)-18,0)=0,"",OFFSET(SerbiaOfficialData!$F$5,(ROW(B107)*17)-18,0))</f>
        <v/>
      </c>
      <c r="C109" s="4" t="str">
        <f t="shared" ca="1" si="139"/>
        <v/>
      </c>
      <c r="E109" s="17" t="str">
        <f ca="1">IF(OFFSET(SerbiaOfficialData!$F$5,(ROW(E107)*17)-19,0)=0,"",OFFSET(SerbiaOfficialData!$F$5,(ROW(E107)*17)-19,0))</f>
        <v/>
      </c>
      <c r="F109" s="2" t="str">
        <f t="shared" ca="1" si="157"/>
        <v/>
      </c>
      <c r="G109" s="13" t="str">
        <f t="shared" ca="1" si="158"/>
        <v/>
      </c>
      <c r="H109" s="2" t="str">
        <f t="shared" ca="1" si="159"/>
        <v/>
      </c>
      <c r="I109" s="4" t="str">
        <f ca="1">IF($A109="","",(ROWS($B$3:B109)*LN(2))/(LN(B109)/$B$3))</f>
        <v/>
      </c>
      <c r="J109" s="17" t="str">
        <f ca="1">IF(OFFSET(SerbiaOfficialData!$F$7,(ROW(J107)*17)-18,0)=0,"",OFFSET(SerbiaOfficialData!$F$7,(ROW(J107)*17)-18,0))</f>
        <v/>
      </c>
      <c r="K109" s="21" t="str">
        <f ca="1">IF(OFFSET(SerbiaOfficialData!$F$6,(ROW(K107)*17)-18,0)=0,"",OFFSET(SerbiaOfficialData!$F$6,(ROW(K107)*17)-18,0))</f>
        <v/>
      </c>
      <c r="L109" s="12" t="str">
        <f t="shared" ca="1" si="160"/>
        <v/>
      </c>
      <c r="M109" s="13" t="str">
        <f t="shared" ca="1" si="161"/>
        <v/>
      </c>
      <c r="R109" s="17" t="str">
        <f ca="1">IF(OFFSET(SerbiaOfficialData!$F$17,(ROW(R107)*17)-19,0)=0,"",OFFSET(SerbiaOfficialData!$F$17,(ROW(R107)*17)-19,0))</f>
        <v/>
      </c>
      <c r="S109" t="str">
        <f t="shared" ca="1" si="162"/>
        <v/>
      </c>
      <c r="T109" s="3" t="str">
        <f t="shared" ca="1" si="163"/>
        <v/>
      </c>
      <c r="V109" s="17" t="str">
        <f ca="1">IF(OFFSET(SerbiaOfficialData!$F$8,(ROW(W107)*17)-18,0)=0,"",OFFSET(SerbiaOfficialData!$F$8,(ROW(W107)*17)-18,0))</f>
        <v/>
      </c>
      <c r="W109" s="17" t="str">
        <f ca="1">IF(OFFSET(SerbiaOfficialData!$F$11,(ROW(W107)*17)-18,0)=0,"",OFFSET(SerbiaOfficialData!$F$11,(ROW(W107)*17)-18,0))</f>
        <v/>
      </c>
      <c r="X109" s="3" t="str">
        <f t="shared" ca="1" si="164"/>
        <v/>
      </c>
      <c r="Y109" s="3" t="str">
        <f t="shared" ca="1" si="165"/>
        <v/>
      </c>
      <c r="Z109" s="17" t="str">
        <f ca="1">IF(OFFSET(SerbiaOfficialData!$F$9,(ROW(Z107)*17)-18,0)=0,"",OFFSET(SerbiaOfficialData!$F$9,(ROW(Z107)*17)-18,0))</f>
        <v/>
      </c>
      <c r="AA109" s="17" t="str">
        <f ca="1">IF(OFFSET(SerbiaOfficialData!$F$10,(ROW(AA107)*17)-18,0)=0,"",OFFSET(SerbiaOfficialData!$F$10,(ROW(AA107)*17)-18,0))</f>
        <v/>
      </c>
      <c r="AB109" s="17" t="str">
        <f ca="1">IF(OFFSET(SerbiaOfficialData!$F$12,(ROW(AA107)*17)-18,0)=0,"",OFFSET(SerbiaOfficialData!$F$12,(ROW(AA107)*17)-18,0))</f>
        <v/>
      </c>
      <c r="AC109" s="17">
        <f t="shared" si="166"/>
        <v>1804</v>
      </c>
      <c r="AD109" s="17" t="str">
        <f ca="1">IF(OFFSET(SerbiaOfficialData!$F$2,(ROW(AD107)*17)-18,0)=0,"",OFFSET(SerbiaOfficialData!$F$2,(ROW(AD107)*17)-18,0))</f>
        <v/>
      </c>
      <c r="AE109" s="3" t="str">
        <f t="shared" ca="1" si="167"/>
        <v/>
      </c>
      <c r="AF109" s="15" t="str">
        <f t="shared" ca="1" si="168"/>
        <v/>
      </c>
      <c r="AH109" s="19" t="str">
        <f ca="1">IF(OFFSET(SerbiaOfficialData!$F$3,(ROW(AH107)*17)-18,0)=0,"",OFFSET(SerbiaOfficialData!$F$3,(ROW(AH107)*17)-18,0))</f>
        <v/>
      </c>
      <c r="AI109" s="10" t="str">
        <f t="shared" ca="1" si="169"/>
        <v/>
      </c>
      <c r="AJ109" s="3" t="str">
        <f t="shared" ca="1" si="170"/>
        <v/>
      </c>
      <c r="AK109" s="4" t="str">
        <f t="shared" ca="1" si="171"/>
        <v/>
      </c>
      <c r="AL109" s="3" t="str">
        <f t="shared" ca="1" si="172"/>
        <v/>
      </c>
      <c r="AM109" s="3" t="str">
        <f t="shared" ca="1" si="173"/>
        <v/>
      </c>
      <c r="AN109" s="4">
        <f ca="1">IF(_xlfn.FORECAST.ETS(AO109,$B$9:B108,$AO$9:AO108)&gt;0,_xlfn.FORECAST.ETS(AO109,$B$9:B108,$AO$9:AO108),0)</f>
        <v>12664.274152658882</v>
      </c>
      <c r="AO109" s="9">
        <f t="shared" si="156"/>
        <v>44002</v>
      </c>
    </row>
    <row r="110" spans="1:41" x14ac:dyDescent="0.25">
      <c r="A110" s="9" t="str">
        <f t="shared" ca="1" si="138"/>
        <v/>
      </c>
      <c r="B110" s="17" t="str">
        <f ca="1">IF(OFFSET(SerbiaOfficialData!$F$5,(ROW(B108)*17)-18,0)=0,"",OFFSET(SerbiaOfficialData!$F$5,(ROW(B108)*17)-18,0))</f>
        <v/>
      </c>
      <c r="C110" s="4" t="str">
        <f t="shared" ca="1" si="139"/>
        <v/>
      </c>
      <c r="E110" s="17" t="str">
        <f ca="1">IF(OFFSET(SerbiaOfficialData!$F$5,(ROW(E108)*17)-19,0)=0,"",OFFSET(SerbiaOfficialData!$F$5,(ROW(E108)*17)-19,0))</f>
        <v/>
      </c>
      <c r="F110" s="2" t="str">
        <f t="shared" ca="1" si="157"/>
        <v/>
      </c>
      <c r="G110" s="13" t="str">
        <f t="shared" ca="1" si="158"/>
        <v/>
      </c>
      <c r="H110" s="2" t="str">
        <f t="shared" ca="1" si="159"/>
        <v/>
      </c>
      <c r="I110" s="4" t="str">
        <f ca="1">IF($A110="","",(ROWS($B$3:B110)*LN(2))/(LN(B110)/$B$3))</f>
        <v/>
      </c>
      <c r="J110" s="17" t="str">
        <f ca="1">IF(OFFSET(SerbiaOfficialData!$F$7,(ROW(J108)*17)-18,0)=0,"",OFFSET(SerbiaOfficialData!$F$7,(ROW(J108)*17)-18,0))</f>
        <v/>
      </c>
      <c r="K110" s="21" t="str">
        <f ca="1">IF(OFFSET(SerbiaOfficialData!$F$6,(ROW(K108)*17)-18,0)=0,"",OFFSET(SerbiaOfficialData!$F$6,(ROW(K108)*17)-18,0))</f>
        <v/>
      </c>
      <c r="L110" s="12" t="str">
        <f t="shared" ca="1" si="160"/>
        <v/>
      </c>
      <c r="M110" s="13" t="str">
        <f t="shared" ca="1" si="161"/>
        <v/>
      </c>
      <c r="R110" s="17" t="str">
        <f ca="1">IF(OFFSET(SerbiaOfficialData!$F$17,(ROW(R108)*17)-19,0)=0,"",OFFSET(SerbiaOfficialData!$F$17,(ROW(R108)*17)-19,0))</f>
        <v/>
      </c>
      <c r="S110" t="str">
        <f t="shared" ca="1" si="162"/>
        <v/>
      </c>
      <c r="T110" s="3" t="str">
        <f t="shared" ca="1" si="163"/>
        <v/>
      </c>
      <c r="V110" s="17" t="str">
        <f ca="1">IF(OFFSET(SerbiaOfficialData!$F$8,(ROW(W108)*17)-18,0)=0,"",OFFSET(SerbiaOfficialData!$F$8,(ROW(W108)*17)-18,0))</f>
        <v/>
      </c>
      <c r="W110" s="17" t="str">
        <f ca="1">IF(OFFSET(SerbiaOfficialData!$F$11,(ROW(W108)*17)-18,0)=0,"",OFFSET(SerbiaOfficialData!$F$11,(ROW(W108)*17)-18,0))</f>
        <v/>
      </c>
      <c r="X110" s="3" t="str">
        <f t="shared" ca="1" si="164"/>
        <v/>
      </c>
      <c r="Y110" s="3" t="str">
        <f t="shared" ca="1" si="165"/>
        <v/>
      </c>
      <c r="Z110" s="17" t="str">
        <f ca="1">IF(OFFSET(SerbiaOfficialData!$F$9,(ROW(Z108)*17)-18,0)=0,"",OFFSET(SerbiaOfficialData!$F$9,(ROW(Z108)*17)-18,0))</f>
        <v/>
      </c>
      <c r="AA110" s="17" t="str">
        <f ca="1">IF(OFFSET(SerbiaOfficialData!$F$10,(ROW(AA108)*17)-18,0)=0,"",OFFSET(SerbiaOfficialData!$F$10,(ROW(AA108)*17)-18,0))</f>
        <v/>
      </c>
      <c r="AB110" s="17" t="str">
        <f ca="1">IF(OFFSET(SerbiaOfficialData!$F$12,(ROW(AA108)*17)-18,0)=0,"",OFFSET(SerbiaOfficialData!$F$12,(ROW(AA108)*17)-18,0))</f>
        <v/>
      </c>
      <c r="AC110" s="17">
        <f t="shared" si="166"/>
        <v>1821</v>
      </c>
      <c r="AD110" s="17" t="str">
        <f ca="1">IF(OFFSET(SerbiaOfficialData!$F$2,(ROW(AD108)*17)-18,0)=0,"",OFFSET(SerbiaOfficialData!$F$2,(ROW(AD108)*17)-18,0))</f>
        <v/>
      </c>
      <c r="AE110" s="3" t="str">
        <f t="shared" ca="1" si="167"/>
        <v/>
      </c>
      <c r="AF110" s="15" t="str">
        <f t="shared" ca="1" si="168"/>
        <v/>
      </c>
      <c r="AH110" s="19" t="str">
        <f ca="1">IF(OFFSET(SerbiaOfficialData!$F$3,(ROW(AH108)*17)-18,0)=0,"",OFFSET(SerbiaOfficialData!$F$3,(ROW(AH108)*17)-18,0))</f>
        <v/>
      </c>
      <c r="AI110" s="10" t="str">
        <f t="shared" ca="1" si="169"/>
        <v/>
      </c>
      <c r="AJ110" s="3" t="str">
        <f t="shared" ca="1" si="170"/>
        <v/>
      </c>
      <c r="AK110" s="4" t="str">
        <f t="shared" ca="1" si="171"/>
        <v/>
      </c>
      <c r="AL110" s="3" t="str">
        <f t="shared" ca="1" si="172"/>
        <v/>
      </c>
      <c r="AM110" s="3" t="str">
        <f t="shared" ca="1" si="173"/>
        <v/>
      </c>
      <c r="AN110" s="4">
        <f ca="1">IF(_xlfn.FORECAST.ETS(AO110,$B$9:B109,$AO$9:AO109)&gt;0,_xlfn.FORECAST.ETS(AO110,$B$9:B109,$AO$9:AO109),0)</f>
        <v>12726.375219331028</v>
      </c>
      <c r="AO110" s="9">
        <f t="shared" si="156"/>
        <v>44003</v>
      </c>
    </row>
    <row r="111" spans="1:41" x14ac:dyDescent="0.25">
      <c r="A111" s="9" t="str">
        <f t="shared" ca="1" si="138"/>
        <v/>
      </c>
      <c r="B111" s="17" t="str">
        <f ca="1">IF(OFFSET(SerbiaOfficialData!$F$5,(ROW(B109)*17)-18,0)=0,"",OFFSET(SerbiaOfficialData!$F$5,(ROW(B109)*17)-18,0))</f>
        <v/>
      </c>
      <c r="C111" s="4" t="str">
        <f t="shared" ca="1" si="139"/>
        <v/>
      </c>
      <c r="E111" s="17" t="str">
        <f ca="1">IF(OFFSET(SerbiaOfficialData!$F$5,(ROW(E109)*17)-19,0)=0,"",OFFSET(SerbiaOfficialData!$F$5,(ROW(E109)*17)-19,0))</f>
        <v/>
      </c>
      <c r="F111" s="2" t="str">
        <f t="shared" ca="1" si="157"/>
        <v/>
      </c>
      <c r="G111" s="13" t="str">
        <f t="shared" ca="1" si="158"/>
        <v/>
      </c>
      <c r="H111" s="2" t="str">
        <f t="shared" ca="1" si="159"/>
        <v/>
      </c>
      <c r="I111" s="4" t="str">
        <f ca="1">IF($A111="","",(ROWS($B$3:B111)*LN(2))/(LN(B111)/$B$3))</f>
        <v/>
      </c>
      <c r="J111" s="17" t="str">
        <f ca="1">IF(OFFSET(SerbiaOfficialData!$F$7,(ROW(J109)*17)-18,0)=0,"",OFFSET(SerbiaOfficialData!$F$7,(ROW(J109)*17)-18,0))</f>
        <v/>
      </c>
      <c r="K111" s="21" t="str">
        <f ca="1">IF(OFFSET(SerbiaOfficialData!$F$6,(ROW(K109)*17)-18,0)=0,"",OFFSET(SerbiaOfficialData!$F$6,(ROW(K109)*17)-18,0))</f>
        <v/>
      </c>
      <c r="L111" s="12" t="str">
        <f t="shared" ca="1" si="160"/>
        <v/>
      </c>
      <c r="M111" s="13" t="str">
        <f t="shared" ca="1" si="161"/>
        <v/>
      </c>
      <c r="R111" s="17" t="str">
        <f ca="1">IF(OFFSET(SerbiaOfficialData!$F$17,(ROW(R109)*17)-19,0)=0,"",OFFSET(SerbiaOfficialData!$F$17,(ROW(R109)*17)-19,0))</f>
        <v/>
      </c>
      <c r="S111" t="str">
        <f t="shared" ca="1" si="162"/>
        <v/>
      </c>
      <c r="T111" s="3" t="str">
        <f t="shared" ca="1" si="163"/>
        <v/>
      </c>
      <c r="V111" s="17" t="str">
        <f ca="1">IF(OFFSET(SerbiaOfficialData!$F$8,(ROW(W109)*17)-18,0)=0,"",OFFSET(SerbiaOfficialData!$F$8,(ROW(W109)*17)-18,0))</f>
        <v/>
      </c>
      <c r="W111" s="17" t="str">
        <f ca="1">IF(OFFSET(SerbiaOfficialData!$F$11,(ROW(W109)*17)-18,0)=0,"",OFFSET(SerbiaOfficialData!$F$11,(ROW(W109)*17)-18,0))</f>
        <v/>
      </c>
      <c r="X111" s="3" t="str">
        <f t="shared" ca="1" si="164"/>
        <v/>
      </c>
      <c r="Y111" s="3" t="str">
        <f t="shared" ca="1" si="165"/>
        <v/>
      </c>
      <c r="Z111" s="17" t="str">
        <f ca="1">IF(OFFSET(SerbiaOfficialData!$F$9,(ROW(Z109)*17)-18,0)=0,"",OFFSET(SerbiaOfficialData!$F$9,(ROW(Z109)*17)-18,0))</f>
        <v/>
      </c>
      <c r="AA111" s="17" t="str">
        <f ca="1">IF(OFFSET(SerbiaOfficialData!$F$10,(ROW(AA109)*17)-18,0)=0,"",OFFSET(SerbiaOfficialData!$F$10,(ROW(AA109)*17)-18,0))</f>
        <v/>
      </c>
      <c r="AB111" s="17" t="str">
        <f ca="1">IF(OFFSET(SerbiaOfficialData!$F$12,(ROW(AA109)*17)-18,0)=0,"",OFFSET(SerbiaOfficialData!$F$12,(ROW(AA109)*17)-18,0))</f>
        <v/>
      </c>
      <c r="AC111" s="17">
        <f t="shared" si="166"/>
        <v>1838</v>
      </c>
      <c r="AD111" s="17" t="str">
        <f ca="1">IF(OFFSET(SerbiaOfficialData!$F$2,(ROW(AD109)*17)-18,0)=0,"",OFFSET(SerbiaOfficialData!$F$2,(ROW(AD109)*17)-18,0))</f>
        <v/>
      </c>
      <c r="AE111" s="3" t="str">
        <f t="shared" ca="1" si="167"/>
        <v/>
      </c>
      <c r="AF111" s="15" t="str">
        <f t="shared" ca="1" si="168"/>
        <v/>
      </c>
      <c r="AH111" s="19" t="str">
        <f ca="1">IF(OFFSET(SerbiaOfficialData!$F$3,(ROW(AH109)*17)-18,0)=0,"",OFFSET(SerbiaOfficialData!$F$3,(ROW(AH109)*17)-18,0))</f>
        <v/>
      </c>
      <c r="AI111" s="10" t="str">
        <f t="shared" ca="1" si="169"/>
        <v/>
      </c>
      <c r="AJ111" s="3" t="str">
        <f t="shared" ca="1" si="170"/>
        <v/>
      </c>
      <c r="AK111" s="4" t="str">
        <f t="shared" ca="1" si="171"/>
        <v/>
      </c>
      <c r="AL111" s="3" t="str">
        <f t="shared" ca="1" si="172"/>
        <v/>
      </c>
      <c r="AM111" s="3" t="str">
        <f t="shared" ca="1" si="173"/>
        <v/>
      </c>
      <c r="AN111" s="4">
        <f ca="1">IF(_xlfn.FORECAST.ETS(AO111,$B$9:B110,$AO$9:AO110)&gt;0,_xlfn.FORECAST.ETS(AO111,$B$9:B110,$AO$9:AO110),0)</f>
        <v>12788.476286003175</v>
      </c>
      <c r="AO111" s="9">
        <f t="shared" si="156"/>
        <v>44004</v>
      </c>
    </row>
    <row r="112" spans="1:41" x14ac:dyDescent="0.25">
      <c r="A112" s="9" t="str">
        <f t="shared" ca="1" si="138"/>
        <v/>
      </c>
      <c r="B112" s="17" t="str">
        <f ca="1">IF(OFFSET(SerbiaOfficialData!$F$5,(ROW(B110)*17)-18,0)=0,"",OFFSET(SerbiaOfficialData!$F$5,(ROW(B110)*17)-18,0))</f>
        <v/>
      </c>
      <c r="C112" s="4" t="str">
        <f t="shared" ca="1" si="139"/>
        <v/>
      </c>
      <c r="E112" s="17" t="str">
        <f ca="1">IF(OFFSET(SerbiaOfficialData!$F$5,(ROW(E110)*17)-19,0)=0,"",OFFSET(SerbiaOfficialData!$F$5,(ROW(E110)*17)-19,0))</f>
        <v/>
      </c>
      <c r="F112" s="2" t="str">
        <f t="shared" ca="1" si="157"/>
        <v/>
      </c>
      <c r="G112" s="13" t="str">
        <f t="shared" ca="1" si="158"/>
        <v/>
      </c>
      <c r="H112" s="2" t="str">
        <f t="shared" ca="1" si="159"/>
        <v/>
      </c>
      <c r="I112" s="4" t="str">
        <f ca="1">IF($A112="","",(ROWS($B$3:B112)*LN(2))/(LN(B112)/$B$3))</f>
        <v/>
      </c>
      <c r="J112" s="17" t="str">
        <f ca="1">IF(OFFSET(SerbiaOfficialData!$F$7,(ROW(J110)*17)-18,0)=0,"",OFFSET(SerbiaOfficialData!$F$7,(ROW(J110)*17)-18,0))</f>
        <v/>
      </c>
      <c r="K112" s="21" t="str">
        <f ca="1">IF(OFFSET(SerbiaOfficialData!$F$6,(ROW(K110)*17)-18,0)=0,"",OFFSET(SerbiaOfficialData!$F$6,(ROW(K110)*17)-18,0))</f>
        <v/>
      </c>
      <c r="L112" s="12" t="str">
        <f t="shared" ca="1" si="160"/>
        <v/>
      </c>
      <c r="M112" s="13" t="str">
        <f t="shared" ca="1" si="161"/>
        <v/>
      </c>
      <c r="R112" s="17" t="str">
        <f ca="1">IF(OFFSET(SerbiaOfficialData!$F$17,(ROW(R110)*17)-19,0)=0,"",OFFSET(SerbiaOfficialData!$F$17,(ROW(R110)*17)-19,0))</f>
        <v/>
      </c>
      <c r="S112" t="str">
        <f t="shared" ca="1" si="162"/>
        <v/>
      </c>
      <c r="T112" s="3" t="str">
        <f t="shared" ca="1" si="163"/>
        <v/>
      </c>
      <c r="V112" s="17" t="str">
        <f ca="1">IF(OFFSET(SerbiaOfficialData!$F$8,(ROW(W110)*17)-18,0)=0,"",OFFSET(SerbiaOfficialData!$F$8,(ROW(W110)*17)-18,0))</f>
        <v/>
      </c>
      <c r="W112" s="17" t="str">
        <f ca="1">IF(OFFSET(SerbiaOfficialData!$F$11,(ROW(W110)*17)-18,0)=0,"",OFFSET(SerbiaOfficialData!$F$11,(ROW(W110)*17)-18,0))</f>
        <v/>
      </c>
      <c r="X112" s="3" t="str">
        <f t="shared" ca="1" si="164"/>
        <v/>
      </c>
      <c r="Y112" s="3" t="str">
        <f t="shared" ca="1" si="165"/>
        <v/>
      </c>
      <c r="Z112" s="17" t="str">
        <f ca="1">IF(OFFSET(SerbiaOfficialData!$F$9,(ROW(Z110)*17)-18,0)=0,"",OFFSET(SerbiaOfficialData!$F$9,(ROW(Z110)*17)-18,0))</f>
        <v/>
      </c>
      <c r="AA112" s="17" t="str">
        <f ca="1">IF(OFFSET(SerbiaOfficialData!$F$10,(ROW(AA110)*17)-18,0)=0,"",OFFSET(SerbiaOfficialData!$F$10,(ROW(AA110)*17)-18,0))</f>
        <v/>
      </c>
      <c r="AB112" s="17" t="str">
        <f ca="1">IF(OFFSET(SerbiaOfficialData!$F$12,(ROW(AA110)*17)-18,0)=0,"",OFFSET(SerbiaOfficialData!$F$12,(ROW(AA110)*17)-18,0))</f>
        <v/>
      </c>
      <c r="AC112" s="17">
        <f t="shared" si="166"/>
        <v>1855</v>
      </c>
      <c r="AD112" s="17" t="str">
        <f ca="1">IF(OFFSET(SerbiaOfficialData!$F$2,(ROW(AD110)*17)-18,0)=0,"",OFFSET(SerbiaOfficialData!$F$2,(ROW(AD110)*17)-18,0))</f>
        <v/>
      </c>
      <c r="AE112" s="3" t="str">
        <f t="shared" ca="1" si="167"/>
        <v/>
      </c>
      <c r="AF112" s="15" t="str">
        <f t="shared" ca="1" si="168"/>
        <v/>
      </c>
      <c r="AH112" s="19" t="str">
        <f ca="1">IF(OFFSET(SerbiaOfficialData!$F$3,(ROW(AH110)*17)-18,0)=0,"",OFFSET(SerbiaOfficialData!$F$3,(ROW(AH110)*17)-18,0))</f>
        <v/>
      </c>
      <c r="AI112" s="10" t="str">
        <f t="shared" ca="1" si="169"/>
        <v/>
      </c>
      <c r="AJ112" s="3" t="str">
        <f t="shared" ca="1" si="170"/>
        <v/>
      </c>
      <c r="AK112" s="4" t="str">
        <f t="shared" ca="1" si="171"/>
        <v/>
      </c>
      <c r="AL112" s="3" t="str">
        <f t="shared" ca="1" si="172"/>
        <v/>
      </c>
      <c r="AM112" s="3" t="str">
        <f t="shared" ca="1" si="173"/>
        <v/>
      </c>
      <c r="AN112" s="4">
        <f ca="1">IF(_xlfn.FORECAST.ETS(AO112,$B$9:B111,$AO$9:AO111)&gt;0,_xlfn.FORECAST.ETS(AO112,$B$9:B111,$AO$9:AO111),0)</f>
        <v>12850.577352675322</v>
      </c>
      <c r="AO112" s="9">
        <f t="shared" si="156"/>
        <v>44005</v>
      </c>
    </row>
    <row r="113" spans="1:41" x14ac:dyDescent="0.25">
      <c r="A113" s="9" t="str">
        <f t="shared" ca="1" si="138"/>
        <v/>
      </c>
      <c r="B113" s="17" t="str">
        <f ca="1">IF(OFFSET(SerbiaOfficialData!$F$5,(ROW(B111)*17)-18,0)=0,"",OFFSET(SerbiaOfficialData!$F$5,(ROW(B111)*17)-18,0))</f>
        <v/>
      </c>
      <c r="C113" s="4" t="str">
        <f t="shared" ca="1" si="139"/>
        <v/>
      </c>
      <c r="E113" s="17" t="str">
        <f ca="1">IF(OFFSET(SerbiaOfficialData!$F$5,(ROW(E111)*17)-19,0)=0,"",OFFSET(SerbiaOfficialData!$F$5,(ROW(E111)*17)-19,0))</f>
        <v/>
      </c>
      <c r="F113" s="2" t="str">
        <f t="shared" ca="1" si="157"/>
        <v/>
      </c>
      <c r="G113" s="13" t="str">
        <f t="shared" ca="1" si="158"/>
        <v/>
      </c>
      <c r="H113" s="2" t="str">
        <f t="shared" ca="1" si="159"/>
        <v/>
      </c>
      <c r="I113" s="4" t="str">
        <f ca="1">IF($A113="","",(ROWS($B$3:B113)*LN(2))/(LN(B113)/$B$3))</f>
        <v/>
      </c>
      <c r="J113" s="17" t="str">
        <f ca="1">IF(OFFSET(SerbiaOfficialData!$F$7,(ROW(J111)*17)-18,0)=0,"",OFFSET(SerbiaOfficialData!$F$7,(ROW(J111)*17)-18,0))</f>
        <v/>
      </c>
      <c r="K113" s="21" t="str">
        <f ca="1">IF(OFFSET(SerbiaOfficialData!$F$6,(ROW(K111)*17)-18,0)=0,"",OFFSET(SerbiaOfficialData!$F$6,(ROW(K111)*17)-18,0))</f>
        <v/>
      </c>
      <c r="L113" s="12" t="str">
        <f t="shared" ca="1" si="160"/>
        <v/>
      </c>
      <c r="M113" s="13" t="str">
        <f t="shared" ca="1" si="161"/>
        <v/>
      </c>
      <c r="R113" s="17" t="str">
        <f ca="1">IF(OFFSET(SerbiaOfficialData!$F$17,(ROW(R111)*17)-19,0)=0,"",OFFSET(SerbiaOfficialData!$F$17,(ROW(R111)*17)-19,0))</f>
        <v/>
      </c>
      <c r="S113" t="str">
        <f t="shared" ca="1" si="162"/>
        <v/>
      </c>
      <c r="T113" s="3" t="str">
        <f t="shared" ca="1" si="163"/>
        <v/>
      </c>
      <c r="V113" s="17" t="str">
        <f ca="1">IF(OFFSET(SerbiaOfficialData!$F$8,(ROW(W111)*17)-18,0)=0,"",OFFSET(SerbiaOfficialData!$F$8,(ROW(W111)*17)-18,0))</f>
        <v/>
      </c>
      <c r="W113" s="17" t="str">
        <f ca="1">IF(OFFSET(SerbiaOfficialData!$F$11,(ROW(W111)*17)-18,0)=0,"",OFFSET(SerbiaOfficialData!$F$11,(ROW(W111)*17)-18,0))</f>
        <v/>
      </c>
      <c r="X113" s="3" t="str">
        <f t="shared" ca="1" si="164"/>
        <v/>
      </c>
      <c r="Y113" s="3" t="str">
        <f t="shared" ca="1" si="165"/>
        <v/>
      </c>
      <c r="Z113" s="17" t="str">
        <f ca="1">IF(OFFSET(SerbiaOfficialData!$F$9,(ROW(Z111)*17)-18,0)=0,"",OFFSET(SerbiaOfficialData!$F$9,(ROW(Z111)*17)-18,0))</f>
        <v/>
      </c>
      <c r="AA113" s="17" t="str">
        <f ca="1">IF(OFFSET(SerbiaOfficialData!$F$10,(ROW(AA111)*17)-18,0)=0,"",OFFSET(SerbiaOfficialData!$F$10,(ROW(AA111)*17)-18,0))</f>
        <v/>
      </c>
      <c r="AB113" s="17" t="str">
        <f ca="1">IF(OFFSET(SerbiaOfficialData!$F$12,(ROW(AA111)*17)-18,0)=0,"",OFFSET(SerbiaOfficialData!$F$12,(ROW(AA111)*17)-18,0))</f>
        <v/>
      </c>
      <c r="AC113" s="17">
        <f t="shared" si="166"/>
        <v>1872</v>
      </c>
      <c r="AD113" s="17" t="str">
        <f ca="1">IF(OFFSET(SerbiaOfficialData!$F$2,(ROW(AD111)*17)-18,0)=0,"",OFFSET(SerbiaOfficialData!$F$2,(ROW(AD111)*17)-18,0))</f>
        <v/>
      </c>
      <c r="AE113" s="3" t="str">
        <f t="shared" ca="1" si="167"/>
        <v/>
      </c>
      <c r="AF113" s="15" t="str">
        <f t="shared" ca="1" si="168"/>
        <v/>
      </c>
      <c r="AH113" s="19" t="str">
        <f ca="1">IF(OFFSET(SerbiaOfficialData!$F$3,(ROW(AH111)*17)-18,0)=0,"",OFFSET(SerbiaOfficialData!$F$3,(ROW(AH111)*17)-18,0))</f>
        <v/>
      </c>
      <c r="AI113" s="10" t="str">
        <f t="shared" ca="1" si="169"/>
        <v/>
      </c>
      <c r="AJ113" s="3" t="str">
        <f t="shared" ca="1" si="170"/>
        <v/>
      </c>
      <c r="AK113" s="4" t="str">
        <f t="shared" ca="1" si="171"/>
        <v/>
      </c>
      <c r="AL113" s="3" t="str">
        <f t="shared" ca="1" si="172"/>
        <v/>
      </c>
      <c r="AM113" s="3" t="str">
        <f t="shared" ca="1" si="173"/>
        <v/>
      </c>
      <c r="AN113" s="4">
        <f ca="1">IF(_xlfn.FORECAST.ETS(AO113,$B$9:B112,$AO$9:AO112)&gt;0,_xlfn.FORECAST.ETS(AO113,$B$9:B112,$AO$9:AO112),0)</f>
        <v>12912.678419347469</v>
      </c>
      <c r="AO113" s="9">
        <f t="shared" si="156"/>
        <v>44006</v>
      </c>
    </row>
    <row r="114" spans="1:41" x14ac:dyDescent="0.25">
      <c r="A114" s="9" t="str">
        <f t="shared" ca="1" si="138"/>
        <v/>
      </c>
      <c r="B114" s="17" t="str">
        <f ca="1">IF(OFFSET(SerbiaOfficialData!$F$5,(ROW(B112)*17)-18,0)=0,"",OFFSET(SerbiaOfficialData!$F$5,(ROW(B112)*17)-18,0))</f>
        <v/>
      </c>
      <c r="C114" s="4" t="str">
        <f t="shared" ca="1" si="139"/>
        <v/>
      </c>
      <c r="E114" s="17" t="str">
        <f ca="1">IF(OFFSET(SerbiaOfficialData!$F$5,(ROW(E112)*17)-19,0)=0,"",OFFSET(SerbiaOfficialData!$F$5,(ROW(E112)*17)-19,0))</f>
        <v/>
      </c>
      <c r="F114" s="2" t="str">
        <f t="shared" ca="1" si="157"/>
        <v/>
      </c>
      <c r="G114" s="13" t="str">
        <f t="shared" ca="1" si="158"/>
        <v/>
      </c>
      <c r="H114" s="2" t="str">
        <f t="shared" ca="1" si="159"/>
        <v/>
      </c>
      <c r="I114" s="4" t="str">
        <f ca="1">IF($A114="","",(ROWS($B$3:B114)*LN(2))/(LN(B114)/$B$3))</f>
        <v/>
      </c>
      <c r="J114" s="17" t="str">
        <f ca="1">IF(OFFSET(SerbiaOfficialData!$F$7,(ROW(J112)*17)-18,0)=0,"",OFFSET(SerbiaOfficialData!$F$7,(ROW(J112)*17)-18,0))</f>
        <v/>
      </c>
      <c r="K114" s="21" t="str">
        <f ca="1">IF(OFFSET(SerbiaOfficialData!$F$6,(ROW(K112)*17)-18,0)=0,"",OFFSET(SerbiaOfficialData!$F$6,(ROW(K112)*17)-18,0))</f>
        <v/>
      </c>
      <c r="L114" s="12" t="str">
        <f t="shared" ca="1" si="160"/>
        <v/>
      </c>
      <c r="M114" s="13" t="str">
        <f t="shared" ca="1" si="161"/>
        <v/>
      </c>
      <c r="R114" s="17" t="str">
        <f ca="1">IF(OFFSET(SerbiaOfficialData!$F$17,(ROW(R112)*17)-19,0)=0,"",OFFSET(SerbiaOfficialData!$F$17,(ROW(R112)*17)-19,0))</f>
        <v/>
      </c>
      <c r="S114" t="str">
        <f t="shared" ca="1" si="162"/>
        <v/>
      </c>
      <c r="T114" s="3" t="str">
        <f t="shared" ca="1" si="163"/>
        <v/>
      </c>
      <c r="V114" s="17" t="str">
        <f ca="1">IF(OFFSET(SerbiaOfficialData!$F$8,(ROW(W112)*17)-18,0)=0,"",OFFSET(SerbiaOfficialData!$F$8,(ROW(W112)*17)-18,0))</f>
        <v/>
      </c>
      <c r="W114" s="17" t="str">
        <f ca="1">IF(OFFSET(SerbiaOfficialData!$F$11,(ROW(W112)*17)-18,0)=0,"",OFFSET(SerbiaOfficialData!$F$11,(ROW(W112)*17)-18,0))</f>
        <v/>
      </c>
      <c r="X114" s="3" t="str">
        <f t="shared" ca="1" si="164"/>
        <v/>
      </c>
      <c r="Y114" s="3" t="str">
        <f t="shared" ca="1" si="165"/>
        <v/>
      </c>
      <c r="Z114" s="17" t="str">
        <f ca="1">IF(OFFSET(SerbiaOfficialData!$F$9,(ROW(Z112)*17)-18,0)=0,"",OFFSET(SerbiaOfficialData!$F$9,(ROW(Z112)*17)-18,0))</f>
        <v/>
      </c>
      <c r="AA114" s="17" t="str">
        <f ca="1">IF(OFFSET(SerbiaOfficialData!$F$10,(ROW(AA112)*17)-18,0)=0,"",OFFSET(SerbiaOfficialData!$F$10,(ROW(AA112)*17)-18,0))</f>
        <v/>
      </c>
      <c r="AB114" s="17" t="str">
        <f ca="1">IF(OFFSET(SerbiaOfficialData!$F$12,(ROW(AA112)*17)-18,0)=0,"",OFFSET(SerbiaOfficialData!$F$12,(ROW(AA112)*17)-18,0))</f>
        <v/>
      </c>
      <c r="AC114" s="17">
        <f t="shared" si="166"/>
        <v>1889</v>
      </c>
      <c r="AD114" s="17" t="str">
        <f ca="1">IF(OFFSET(SerbiaOfficialData!$F$2,(ROW(AD112)*17)-18,0)=0,"",OFFSET(SerbiaOfficialData!$F$2,(ROW(AD112)*17)-18,0))</f>
        <v/>
      </c>
      <c r="AE114" s="3" t="str">
        <f t="shared" ca="1" si="167"/>
        <v/>
      </c>
      <c r="AF114" s="15" t="str">
        <f t="shared" ca="1" si="168"/>
        <v/>
      </c>
      <c r="AH114" s="19" t="str">
        <f ca="1">IF(OFFSET(SerbiaOfficialData!$F$3,(ROW(AH112)*17)-18,0)=0,"",OFFSET(SerbiaOfficialData!$F$3,(ROW(AH112)*17)-18,0))</f>
        <v/>
      </c>
      <c r="AI114" s="10" t="str">
        <f t="shared" ca="1" si="169"/>
        <v/>
      </c>
      <c r="AJ114" s="3" t="str">
        <f t="shared" ca="1" si="170"/>
        <v/>
      </c>
      <c r="AK114" s="4" t="str">
        <f t="shared" ca="1" si="171"/>
        <v/>
      </c>
      <c r="AL114" s="3" t="str">
        <f t="shared" ca="1" si="172"/>
        <v/>
      </c>
      <c r="AM114" s="3" t="str">
        <f t="shared" ca="1" si="173"/>
        <v/>
      </c>
      <c r="AN114" s="4">
        <f ca="1">IF(_xlfn.FORECAST.ETS(AO114,$B$9:B113,$AO$9:AO113)&gt;0,_xlfn.FORECAST.ETS(AO114,$B$9:B113,$AO$9:AO113),0)</f>
        <v>12974.779486019615</v>
      </c>
      <c r="AO114" s="9">
        <f t="shared" si="156"/>
        <v>44007</v>
      </c>
    </row>
    <row r="115" spans="1:41" x14ac:dyDescent="0.25">
      <c r="A115" s="9" t="str">
        <f t="shared" ca="1" si="138"/>
        <v/>
      </c>
      <c r="B115" s="17" t="str">
        <f ca="1">IF(OFFSET(SerbiaOfficialData!$F$5,(ROW(B113)*17)-18,0)=0,"",OFFSET(SerbiaOfficialData!$F$5,(ROW(B113)*17)-18,0))</f>
        <v/>
      </c>
      <c r="C115" s="4" t="str">
        <f t="shared" ca="1" si="139"/>
        <v/>
      </c>
      <c r="E115" s="17" t="str">
        <f ca="1">IF(OFFSET(SerbiaOfficialData!$F$5,(ROW(E113)*17)-19,0)=0,"",OFFSET(SerbiaOfficialData!$F$5,(ROW(E113)*17)-19,0))</f>
        <v/>
      </c>
      <c r="F115" s="2" t="str">
        <f t="shared" ca="1" si="157"/>
        <v/>
      </c>
      <c r="G115" s="13" t="str">
        <f t="shared" ca="1" si="158"/>
        <v/>
      </c>
      <c r="H115" s="2" t="str">
        <f t="shared" ca="1" si="159"/>
        <v/>
      </c>
      <c r="I115" s="4" t="str">
        <f ca="1">IF($A115="","",(ROWS($B$3:B115)*LN(2))/(LN(B115)/$B$3))</f>
        <v/>
      </c>
      <c r="J115" s="17" t="str">
        <f ca="1">IF(OFFSET(SerbiaOfficialData!$F$7,(ROW(J113)*17)-18,0)=0,"",OFFSET(SerbiaOfficialData!$F$7,(ROW(J113)*17)-18,0))</f>
        <v/>
      </c>
      <c r="K115" s="21" t="str">
        <f ca="1">IF(OFFSET(SerbiaOfficialData!$F$6,(ROW(K113)*17)-18,0)=0,"",OFFSET(SerbiaOfficialData!$F$6,(ROW(K113)*17)-18,0))</f>
        <v/>
      </c>
      <c r="L115" s="12" t="str">
        <f t="shared" ca="1" si="160"/>
        <v/>
      </c>
      <c r="M115" s="13" t="str">
        <f t="shared" ca="1" si="161"/>
        <v/>
      </c>
      <c r="R115" s="17" t="str">
        <f ca="1">IF(OFFSET(SerbiaOfficialData!$F$17,(ROW(R113)*17)-19,0)=0,"",OFFSET(SerbiaOfficialData!$F$17,(ROW(R113)*17)-19,0))</f>
        <v/>
      </c>
      <c r="S115" t="str">
        <f t="shared" ca="1" si="162"/>
        <v/>
      </c>
      <c r="T115" s="3" t="str">
        <f t="shared" ca="1" si="163"/>
        <v/>
      </c>
      <c r="V115" s="17" t="str">
        <f ca="1">IF(OFFSET(SerbiaOfficialData!$F$8,(ROW(W113)*17)-18,0)=0,"",OFFSET(SerbiaOfficialData!$F$8,(ROW(W113)*17)-18,0))</f>
        <v/>
      </c>
      <c r="W115" s="17" t="str">
        <f ca="1">IF(OFFSET(SerbiaOfficialData!$F$11,(ROW(W113)*17)-18,0)=0,"",OFFSET(SerbiaOfficialData!$F$11,(ROW(W113)*17)-18,0))</f>
        <v/>
      </c>
      <c r="X115" s="3" t="str">
        <f t="shared" ca="1" si="164"/>
        <v/>
      </c>
      <c r="Y115" s="3" t="str">
        <f t="shared" ca="1" si="165"/>
        <v/>
      </c>
      <c r="Z115" s="17" t="str">
        <f ca="1">IF(OFFSET(SerbiaOfficialData!$F$9,(ROW(Z113)*17)-18,0)=0,"",OFFSET(SerbiaOfficialData!$F$9,(ROW(Z113)*17)-18,0))</f>
        <v/>
      </c>
      <c r="AA115" s="17" t="str">
        <f ca="1">IF(OFFSET(SerbiaOfficialData!$F$10,(ROW(AA113)*17)-18,0)=0,"",OFFSET(SerbiaOfficialData!$F$10,(ROW(AA113)*17)-18,0))</f>
        <v/>
      </c>
      <c r="AB115" s="17" t="str">
        <f ca="1">IF(OFFSET(SerbiaOfficialData!$F$12,(ROW(AA113)*17)-18,0)=0,"",OFFSET(SerbiaOfficialData!$F$12,(ROW(AA113)*17)-18,0))</f>
        <v/>
      </c>
      <c r="AC115" s="17">
        <f t="shared" si="166"/>
        <v>1906</v>
      </c>
      <c r="AD115" s="17" t="str">
        <f ca="1">IF(OFFSET(SerbiaOfficialData!$F$2,(ROW(AD113)*17)-18,0)=0,"",OFFSET(SerbiaOfficialData!$F$2,(ROW(AD113)*17)-18,0))</f>
        <v/>
      </c>
      <c r="AE115" s="3" t="str">
        <f t="shared" ca="1" si="167"/>
        <v/>
      </c>
      <c r="AF115" s="15" t="str">
        <f t="shared" ca="1" si="168"/>
        <v/>
      </c>
      <c r="AH115" s="19" t="str">
        <f ca="1">IF(OFFSET(SerbiaOfficialData!$F$3,(ROW(AH113)*17)-18,0)=0,"",OFFSET(SerbiaOfficialData!$F$3,(ROW(AH113)*17)-18,0))</f>
        <v/>
      </c>
      <c r="AI115" s="10" t="str">
        <f t="shared" ca="1" si="169"/>
        <v/>
      </c>
      <c r="AJ115" s="3" t="str">
        <f t="shared" ca="1" si="170"/>
        <v/>
      </c>
      <c r="AK115" s="4" t="str">
        <f t="shared" ca="1" si="171"/>
        <v/>
      </c>
      <c r="AL115" s="3" t="str">
        <f t="shared" ca="1" si="172"/>
        <v/>
      </c>
      <c r="AM115" s="3" t="str">
        <f t="shared" ca="1" si="173"/>
        <v/>
      </c>
      <c r="AN115" s="4">
        <f ca="1">IF(_xlfn.FORECAST.ETS(AO115,$B$9:B114,$AO$9:AO114)&gt;0,_xlfn.FORECAST.ETS(AO115,$B$9:B114,$AO$9:AO114),0)</f>
        <v>13036.880552691762</v>
      </c>
      <c r="AO115" s="9">
        <f t="shared" si="156"/>
        <v>44008</v>
      </c>
    </row>
    <row r="116" spans="1:41" x14ac:dyDescent="0.25">
      <c r="A116" s="9" t="str">
        <f t="shared" ca="1" si="138"/>
        <v/>
      </c>
      <c r="B116" s="17" t="str">
        <f ca="1">IF(OFFSET(SerbiaOfficialData!$F$5,(ROW(B114)*17)-18,0)=0,"",OFFSET(SerbiaOfficialData!$F$5,(ROW(B114)*17)-18,0))</f>
        <v/>
      </c>
      <c r="C116" s="4" t="str">
        <f t="shared" ca="1" si="139"/>
        <v/>
      </c>
      <c r="E116" s="17" t="str">
        <f ca="1">IF(OFFSET(SerbiaOfficialData!$F$5,(ROW(E114)*17)-19,0)=0,"",OFFSET(SerbiaOfficialData!$F$5,(ROW(E114)*17)-19,0))</f>
        <v/>
      </c>
      <c r="F116" s="2" t="str">
        <f t="shared" ca="1" si="157"/>
        <v/>
      </c>
      <c r="G116" s="13" t="str">
        <f t="shared" ca="1" si="158"/>
        <v/>
      </c>
      <c r="H116" s="2" t="str">
        <f t="shared" ca="1" si="159"/>
        <v/>
      </c>
      <c r="I116" s="4" t="str">
        <f ca="1">IF($A116="","",(ROWS($B$3:B116)*LN(2))/(LN(B116)/$B$3))</f>
        <v/>
      </c>
      <c r="J116" s="17" t="str">
        <f ca="1">IF(OFFSET(SerbiaOfficialData!$F$7,(ROW(J114)*17)-18,0)=0,"",OFFSET(SerbiaOfficialData!$F$7,(ROW(J114)*17)-18,0))</f>
        <v/>
      </c>
      <c r="K116" s="21" t="str">
        <f ca="1">IF(OFFSET(SerbiaOfficialData!$F$6,(ROW(K114)*17)-18,0)=0,"",OFFSET(SerbiaOfficialData!$F$6,(ROW(K114)*17)-18,0))</f>
        <v/>
      </c>
      <c r="L116" s="12" t="str">
        <f t="shared" ca="1" si="160"/>
        <v/>
      </c>
      <c r="M116" s="13" t="str">
        <f t="shared" ca="1" si="161"/>
        <v/>
      </c>
      <c r="R116" s="17" t="str">
        <f ca="1">IF(OFFSET(SerbiaOfficialData!$F$17,(ROW(R114)*17)-19,0)=0,"",OFFSET(SerbiaOfficialData!$F$17,(ROW(R114)*17)-19,0))</f>
        <v/>
      </c>
      <c r="S116" t="str">
        <f t="shared" ca="1" si="162"/>
        <v/>
      </c>
      <c r="T116" s="3" t="str">
        <f t="shared" ca="1" si="163"/>
        <v/>
      </c>
      <c r="V116" s="17" t="str">
        <f ca="1">IF(OFFSET(SerbiaOfficialData!$F$8,(ROW(W114)*17)-18,0)=0,"",OFFSET(SerbiaOfficialData!$F$8,(ROW(W114)*17)-18,0))</f>
        <v/>
      </c>
      <c r="W116" s="17" t="str">
        <f ca="1">IF(OFFSET(SerbiaOfficialData!$F$11,(ROW(W114)*17)-18,0)=0,"",OFFSET(SerbiaOfficialData!$F$11,(ROW(W114)*17)-18,0))</f>
        <v/>
      </c>
      <c r="X116" s="3" t="str">
        <f t="shared" ca="1" si="164"/>
        <v/>
      </c>
      <c r="Y116" s="3" t="str">
        <f t="shared" ca="1" si="165"/>
        <v/>
      </c>
      <c r="Z116" s="17" t="str">
        <f ca="1">IF(OFFSET(SerbiaOfficialData!$F$9,(ROW(Z114)*17)-18,0)=0,"",OFFSET(SerbiaOfficialData!$F$9,(ROW(Z114)*17)-18,0))</f>
        <v/>
      </c>
      <c r="AA116" s="17" t="str">
        <f ca="1">IF(OFFSET(SerbiaOfficialData!$F$10,(ROW(AA114)*17)-18,0)=0,"",OFFSET(SerbiaOfficialData!$F$10,(ROW(AA114)*17)-18,0))</f>
        <v/>
      </c>
      <c r="AB116" s="17" t="str">
        <f ca="1">IF(OFFSET(SerbiaOfficialData!$F$12,(ROW(AA114)*17)-18,0)=0,"",OFFSET(SerbiaOfficialData!$F$12,(ROW(AA114)*17)-18,0))</f>
        <v/>
      </c>
      <c r="AC116" s="17">
        <f t="shared" si="166"/>
        <v>1923</v>
      </c>
      <c r="AD116" s="17" t="str">
        <f ca="1">IF(OFFSET(SerbiaOfficialData!$F$2,(ROW(AD114)*17)-18,0)=0,"",OFFSET(SerbiaOfficialData!$F$2,(ROW(AD114)*17)-18,0))</f>
        <v/>
      </c>
      <c r="AE116" s="3" t="str">
        <f t="shared" ca="1" si="167"/>
        <v/>
      </c>
      <c r="AF116" s="15" t="str">
        <f t="shared" ca="1" si="168"/>
        <v/>
      </c>
      <c r="AH116" s="19" t="str">
        <f ca="1">IF(OFFSET(SerbiaOfficialData!$F$3,(ROW(AH114)*17)-18,0)=0,"",OFFSET(SerbiaOfficialData!$F$3,(ROW(AH114)*17)-18,0))</f>
        <v/>
      </c>
      <c r="AI116" s="10" t="str">
        <f t="shared" ca="1" si="169"/>
        <v/>
      </c>
      <c r="AJ116" s="3" t="str">
        <f t="shared" ca="1" si="170"/>
        <v/>
      </c>
      <c r="AK116" s="4" t="str">
        <f t="shared" ca="1" si="171"/>
        <v/>
      </c>
      <c r="AL116" s="3" t="str">
        <f t="shared" ca="1" si="172"/>
        <v/>
      </c>
      <c r="AM116" s="3" t="str">
        <f t="shared" ca="1" si="173"/>
        <v/>
      </c>
      <c r="AN116" s="4">
        <f ca="1">IF(_xlfn.FORECAST.ETS(AO116,$B$9:B115,$AO$9:AO115)&gt;0,_xlfn.FORECAST.ETS(AO116,$B$9:B115,$AO$9:AO115),0)</f>
        <v>13098.981619363909</v>
      </c>
      <c r="AO116" s="9">
        <f t="shared" si="156"/>
        <v>44009</v>
      </c>
    </row>
    <row r="117" spans="1:41" x14ac:dyDescent="0.25">
      <c r="A117" s="9" t="str">
        <f t="shared" ca="1" si="138"/>
        <v/>
      </c>
      <c r="B117" s="17" t="str">
        <f ca="1">IF(OFFSET(SerbiaOfficialData!$F$5,(ROW(B115)*17)-18,0)=0,"",OFFSET(SerbiaOfficialData!$F$5,(ROW(B115)*17)-18,0))</f>
        <v/>
      </c>
      <c r="C117" s="4" t="str">
        <f t="shared" ca="1" si="139"/>
        <v/>
      </c>
      <c r="E117" s="17" t="str">
        <f ca="1">IF(OFFSET(SerbiaOfficialData!$F$5,(ROW(E115)*17)-19,0)=0,"",OFFSET(SerbiaOfficialData!$F$5,(ROW(E115)*17)-19,0))</f>
        <v/>
      </c>
      <c r="F117" s="2" t="str">
        <f t="shared" ca="1" si="157"/>
        <v/>
      </c>
      <c r="G117" s="13" t="str">
        <f t="shared" ca="1" si="158"/>
        <v/>
      </c>
      <c r="H117" s="2" t="str">
        <f t="shared" ca="1" si="159"/>
        <v/>
      </c>
      <c r="I117" s="4" t="str">
        <f ca="1">IF($A117="","",(ROWS($B$3:B117)*LN(2))/(LN(B117)/$B$3))</f>
        <v/>
      </c>
      <c r="J117" s="17" t="str">
        <f ca="1">IF(OFFSET(SerbiaOfficialData!$F$7,(ROW(J115)*17)-18,0)=0,"",OFFSET(SerbiaOfficialData!$F$7,(ROW(J115)*17)-18,0))</f>
        <v/>
      </c>
      <c r="K117" s="21" t="str">
        <f ca="1">IF(OFFSET(SerbiaOfficialData!$F$6,(ROW(K115)*17)-18,0)=0,"",OFFSET(SerbiaOfficialData!$F$6,(ROW(K115)*17)-18,0))</f>
        <v/>
      </c>
      <c r="L117" s="12" t="str">
        <f t="shared" ca="1" si="160"/>
        <v/>
      </c>
      <c r="M117" s="13" t="str">
        <f t="shared" ca="1" si="161"/>
        <v/>
      </c>
      <c r="R117" s="17" t="str">
        <f ca="1">IF(OFFSET(SerbiaOfficialData!$F$17,(ROW(R115)*17)-19,0)=0,"",OFFSET(SerbiaOfficialData!$F$17,(ROW(R115)*17)-19,0))</f>
        <v/>
      </c>
      <c r="S117" t="str">
        <f t="shared" ca="1" si="162"/>
        <v/>
      </c>
      <c r="T117" s="3" t="str">
        <f t="shared" ca="1" si="163"/>
        <v/>
      </c>
      <c r="V117" s="17" t="str">
        <f ca="1">IF(OFFSET(SerbiaOfficialData!$F$8,(ROW(W115)*17)-18,0)=0,"",OFFSET(SerbiaOfficialData!$F$8,(ROW(W115)*17)-18,0))</f>
        <v/>
      </c>
      <c r="W117" s="17" t="str">
        <f ca="1">IF(OFFSET(SerbiaOfficialData!$F$11,(ROW(W115)*17)-18,0)=0,"",OFFSET(SerbiaOfficialData!$F$11,(ROW(W115)*17)-18,0))</f>
        <v/>
      </c>
      <c r="X117" s="3" t="str">
        <f t="shared" ca="1" si="164"/>
        <v/>
      </c>
      <c r="Y117" s="3" t="str">
        <f t="shared" ca="1" si="165"/>
        <v/>
      </c>
      <c r="Z117" s="17" t="str">
        <f ca="1">IF(OFFSET(SerbiaOfficialData!$F$9,(ROW(Z115)*17)-18,0)=0,"",OFFSET(SerbiaOfficialData!$F$9,(ROW(Z115)*17)-18,0))</f>
        <v/>
      </c>
      <c r="AA117" s="17" t="str">
        <f ca="1">IF(OFFSET(SerbiaOfficialData!$F$10,(ROW(AA115)*17)-18,0)=0,"",OFFSET(SerbiaOfficialData!$F$10,(ROW(AA115)*17)-18,0))</f>
        <v/>
      </c>
      <c r="AB117" s="17" t="str">
        <f ca="1">IF(OFFSET(SerbiaOfficialData!$F$12,(ROW(AA115)*17)-18,0)=0,"",OFFSET(SerbiaOfficialData!$F$12,(ROW(AA115)*17)-18,0))</f>
        <v/>
      </c>
      <c r="AC117" s="17">
        <f t="shared" si="166"/>
        <v>1940</v>
      </c>
      <c r="AD117" s="17" t="str">
        <f ca="1">IF(OFFSET(SerbiaOfficialData!$F$2,(ROW(AD115)*17)-18,0)=0,"",OFFSET(SerbiaOfficialData!$F$2,(ROW(AD115)*17)-18,0))</f>
        <v/>
      </c>
      <c r="AE117" s="3" t="str">
        <f t="shared" ca="1" si="167"/>
        <v/>
      </c>
      <c r="AF117" s="15" t="str">
        <f t="shared" ca="1" si="168"/>
        <v/>
      </c>
      <c r="AH117" s="19" t="str">
        <f ca="1">IF(OFFSET(SerbiaOfficialData!$F$3,(ROW(AH115)*17)-18,0)=0,"",OFFSET(SerbiaOfficialData!$F$3,(ROW(AH115)*17)-18,0))</f>
        <v/>
      </c>
      <c r="AI117" s="10" t="str">
        <f t="shared" ca="1" si="169"/>
        <v/>
      </c>
      <c r="AJ117" s="3" t="str">
        <f t="shared" ca="1" si="170"/>
        <v/>
      </c>
      <c r="AK117" s="4" t="str">
        <f t="shared" ca="1" si="171"/>
        <v/>
      </c>
      <c r="AL117" s="3" t="str">
        <f t="shared" ca="1" si="172"/>
        <v/>
      </c>
      <c r="AM117" s="3" t="str">
        <f t="shared" ca="1" si="173"/>
        <v/>
      </c>
      <c r="AN117" s="4">
        <f ca="1">IF(_xlfn.FORECAST.ETS(AO117,$B$9:B116,$AO$9:AO116)&gt;0,_xlfn.FORECAST.ETS(AO117,$B$9:B116,$AO$9:AO116),0)</f>
        <v>13161.082686036056</v>
      </c>
      <c r="AO117" s="9">
        <f t="shared" si="156"/>
        <v>44010</v>
      </c>
    </row>
    <row r="118" spans="1:41" x14ac:dyDescent="0.25">
      <c r="A118" s="9" t="str">
        <f t="shared" ca="1" si="138"/>
        <v/>
      </c>
      <c r="B118" s="17" t="str">
        <f ca="1">IF(OFFSET(SerbiaOfficialData!$F$5,(ROW(B116)*17)-18,0)=0,"",OFFSET(SerbiaOfficialData!$F$5,(ROW(B116)*17)-18,0))</f>
        <v/>
      </c>
      <c r="C118" s="4" t="str">
        <f t="shared" ca="1" si="139"/>
        <v/>
      </c>
      <c r="E118" s="17" t="str">
        <f ca="1">IF(OFFSET(SerbiaOfficialData!$F$5,(ROW(E116)*17)-19,0)=0,"",OFFSET(SerbiaOfficialData!$F$5,(ROW(E116)*17)-19,0))</f>
        <v/>
      </c>
      <c r="F118" s="2" t="str">
        <f t="shared" ca="1" si="157"/>
        <v/>
      </c>
      <c r="G118" s="13" t="str">
        <f t="shared" ca="1" si="158"/>
        <v/>
      </c>
      <c r="H118" s="2" t="str">
        <f t="shared" ca="1" si="159"/>
        <v/>
      </c>
      <c r="I118" s="4" t="str">
        <f ca="1">IF($A118="","",(ROWS($B$3:B118)*LN(2))/(LN(B118)/$B$3))</f>
        <v/>
      </c>
      <c r="J118" s="17" t="str">
        <f ca="1">IF(OFFSET(SerbiaOfficialData!$F$7,(ROW(J116)*17)-18,0)=0,"",OFFSET(SerbiaOfficialData!$F$7,(ROW(J116)*17)-18,0))</f>
        <v/>
      </c>
      <c r="K118" s="21" t="str">
        <f ca="1">IF(OFFSET(SerbiaOfficialData!$F$6,(ROW(K116)*17)-18,0)=0,"",OFFSET(SerbiaOfficialData!$F$6,(ROW(K116)*17)-18,0))</f>
        <v/>
      </c>
      <c r="L118" s="12" t="str">
        <f t="shared" ca="1" si="160"/>
        <v/>
      </c>
      <c r="M118" s="13" t="str">
        <f t="shared" ca="1" si="161"/>
        <v/>
      </c>
      <c r="R118" s="17" t="str">
        <f ca="1">IF(OFFSET(SerbiaOfficialData!$F$17,(ROW(R116)*17)-19,0)=0,"",OFFSET(SerbiaOfficialData!$F$17,(ROW(R116)*17)-19,0))</f>
        <v/>
      </c>
      <c r="S118" t="str">
        <f t="shared" ca="1" si="162"/>
        <v/>
      </c>
      <c r="T118" s="3" t="str">
        <f t="shared" ca="1" si="163"/>
        <v/>
      </c>
      <c r="V118" s="17" t="str">
        <f ca="1">IF(OFFSET(SerbiaOfficialData!$F$8,(ROW(W116)*17)-18,0)=0,"",OFFSET(SerbiaOfficialData!$F$8,(ROW(W116)*17)-18,0))</f>
        <v/>
      </c>
      <c r="W118" s="17" t="str">
        <f ca="1">IF(OFFSET(SerbiaOfficialData!$F$11,(ROW(W116)*17)-18,0)=0,"",OFFSET(SerbiaOfficialData!$F$11,(ROW(W116)*17)-18,0))</f>
        <v/>
      </c>
      <c r="X118" s="3" t="str">
        <f t="shared" ca="1" si="164"/>
        <v/>
      </c>
      <c r="Y118" s="3" t="str">
        <f t="shared" ca="1" si="165"/>
        <v/>
      </c>
      <c r="Z118" s="17" t="str">
        <f ca="1">IF(OFFSET(SerbiaOfficialData!$F$9,(ROW(Z116)*17)-18,0)=0,"",OFFSET(SerbiaOfficialData!$F$9,(ROW(Z116)*17)-18,0))</f>
        <v/>
      </c>
      <c r="AA118" s="17" t="str">
        <f ca="1">IF(OFFSET(SerbiaOfficialData!$F$10,(ROW(AA116)*17)-18,0)=0,"",OFFSET(SerbiaOfficialData!$F$10,(ROW(AA116)*17)-18,0))</f>
        <v/>
      </c>
      <c r="AB118" s="17" t="str">
        <f ca="1">IF(OFFSET(SerbiaOfficialData!$F$12,(ROW(AA116)*17)-18,0)=0,"",OFFSET(SerbiaOfficialData!$F$12,(ROW(AA116)*17)-18,0))</f>
        <v/>
      </c>
      <c r="AC118" s="17">
        <f t="shared" si="166"/>
        <v>1957</v>
      </c>
      <c r="AD118" s="17" t="str">
        <f ca="1">IF(OFFSET(SerbiaOfficialData!$F$2,(ROW(AD116)*17)-18,0)=0,"",OFFSET(SerbiaOfficialData!$F$2,(ROW(AD116)*17)-18,0))</f>
        <v/>
      </c>
      <c r="AE118" s="3" t="str">
        <f t="shared" ca="1" si="167"/>
        <v/>
      </c>
      <c r="AF118" s="15" t="str">
        <f t="shared" ca="1" si="168"/>
        <v/>
      </c>
      <c r="AH118" s="19" t="str">
        <f ca="1">IF(OFFSET(SerbiaOfficialData!$F$3,(ROW(AH116)*17)-18,0)=0,"",OFFSET(SerbiaOfficialData!$F$3,(ROW(AH116)*17)-18,0))</f>
        <v/>
      </c>
      <c r="AI118" s="10" t="str">
        <f t="shared" ca="1" si="169"/>
        <v/>
      </c>
      <c r="AJ118" s="3" t="str">
        <f t="shared" ca="1" si="170"/>
        <v/>
      </c>
      <c r="AK118" s="4" t="str">
        <f t="shared" ca="1" si="171"/>
        <v/>
      </c>
      <c r="AL118" s="3" t="str">
        <f t="shared" ca="1" si="172"/>
        <v/>
      </c>
      <c r="AM118" s="3" t="str">
        <f t="shared" ca="1" si="173"/>
        <v/>
      </c>
      <c r="AN118" s="4">
        <f ca="1">IF(_xlfn.FORECAST.ETS(AO118,$B$9:B117,$AO$9:AO117)&gt;0,_xlfn.FORECAST.ETS(AO118,$B$9:B117,$AO$9:AO117),0)</f>
        <v>13223.183752708203</v>
      </c>
      <c r="AO118" s="9">
        <f t="shared" si="156"/>
        <v>44011</v>
      </c>
    </row>
    <row r="119" spans="1:41" x14ac:dyDescent="0.25">
      <c r="A119" s="9" t="str">
        <f t="shared" ca="1" si="138"/>
        <v/>
      </c>
      <c r="B119" s="17" t="str">
        <f ca="1">IF(OFFSET(SerbiaOfficialData!$F$5,(ROW(B117)*17)-18,0)=0,"",OFFSET(SerbiaOfficialData!$F$5,(ROW(B117)*17)-18,0))</f>
        <v/>
      </c>
      <c r="C119" s="4" t="str">
        <f t="shared" ca="1" si="139"/>
        <v/>
      </c>
      <c r="E119" s="17" t="str">
        <f ca="1">IF(OFFSET(SerbiaOfficialData!$F$5,(ROW(E117)*17)-19,0)=0,"",OFFSET(SerbiaOfficialData!$F$5,(ROW(E117)*17)-19,0))</f>
        <v/>
      </c>
      <c r="F119" s="2" t="str">
        <f t="shared" ca="1" si="157"/>
        <v/>
      </c>
      <c r="G119" s="13" t="str">
        <f t="shared" ca="1" si="158"/>
        <v/>
      </c>
      <c r="H119" s="2" t="str">
        <f t="shared" ca="1" si="159"/>
        <v/>
      </c>
      <c r="I119" s="4" t="str">
        <f ca="1">IF($A119="","",(ROWS($B$3:B119)*LN(2))/(LN(B119)/$B$3))</f>
        <v/>
      </c>
      <c r="J119" s="17" t="str">
        <f ca="1">IF(OFFSET(SerbiaOfficialData!$F$7,(ROW(J117)*17)-18,0)=0,"",OFFSET(SerbiaOfficialData!$F$7,(ROW(J117)*17)-18,0))</f>
        <v/>
      </c>
      <c r="K119" s="21" t="str">
        <f ca="1">IF(OFFSET(SerbiaOfficialData!$F$6,(ROW(K117)*17)-18,0)=0,"",OFFSET(SerbiaOfficialData!$F$6,(ROW(K117)*17)-18,0))</f>
        <v/>
      </c>
      <c r="L119" s="12" t="str">
        <f t="shared" ca="1" si="160"/>
        <v/>
      </c>
      <c r="M119" s="13" t="str">
        <f t="shared" ca="1" si="161"/>
        <v/>
      </c>
      <c r="R119" s="17" t="str">
        <f ca="1">IF(OFFSET(SerbiaOfficialData!$F$17,(ROW(R117)*17)-19,0)=0,"",OFFSET(SerbiaOfficialData!$F$17,(ROW(R117)*17)-19,0))</f>
        <v/>
      </c>
      <c r="S119" t="str">
        <f t="shared" ca="1" si="162"/>
        <v/>
      </c>
      <c r="T119" s="3" t="str">
        <f t="shared" ca="1" si="163"/>
        <v/>
      </c>
      <c r="V119" s="17" t="str">
        <f ca="1">IF(OFFSET(SerbiaOfficialData!$F$8,(ROW(W117)*17)-18,0)=0,"",OFFSET(SerbiaOfficialData!$F$8,(ROW(W117)*17)-18,0))</f>
        <v/>
      </c>
      <c r="W119" s="17" t="str">
        <f ca="1">IF(OFFSET(SerbiaOfficialData!$F$11,(ROW(W117)*17)-18,0)=0,"",OFFSET(SerbiaOfficialData!$F$11,(ROW(W117)*17)-18,0))</f>
        <v/>
      </c>
      <c r="X119" s="3" t="str">
        <f t="shared" ca="1" si="164"/>
        <v/>
      </c>
      <c r="Y119" s="3" t="str">
        <f t="shared" ca="1" si="165"/>
        <v/>
      </c>
      <c r="Z119" s="17" t="str">
        <f ca="1">IF(OFFSET(SerbiaOfficialData!$F$9,(ROW(Z117)*17)-18,0)=0,"",OFFSET(SerbiaOfficialData!$F$9,(ROW(Z117)*17)-18,0))</f>
        <v/>
      </c>
      <c r="AA119" s="17" t="str">
        <f ca="1">IF(OFFSET(SerbiaOfficialData!$F$10,(ROW(AA117)*17)-18,0)=0,"",OFFSET(SerbiaOfficialData!$F$10,(ROW(AA117)*17)-18,0))</f>
        <v/>
      </c>
      <c r="AB119" s="17" t="str">
        <f ca="1">IF(OFFSET(SerbiaOfficialData!$F$12,(ROW(AA117)*17)-18,0)=0,"",OFFSET(SerbiaOfficialData!$F$12,(ROW(AA117)*17)-18,0))</f>
        <v/>
      </c>
      <c r="AC119" s="17">
        <f t="shared" si="166"/>
        <v>1974</v>
      </c>
      <c r="AD119" s="17" t="str">
        <f ca="1">IF(OFFSET(SerbiaOfficialData!$F$2,(ROW(AD117)*17)-18,0)=0,"",OFFSET(SerbiaOfficialData!$F$2,(ROW(AD117)*17)-18,0))</f>
        <v/>
      </c>
      <c r="AE119" s="3" t="str">
        <f t="shared" ca="1" si="167"/>
        <v/>
      </c>
      <c r="AF119" s="15" t="str">
        <f t="shared" ca="1" si="168"/>
        <v/>
      </c>
      <c r="AH119" s="19" t="str">
        <f ca="1">IF(OFFSET(SerbiaOfficialData!$F$3,(ROW(AH117)*17)-18,0)=0,"",OFFSET(SerbiaOfficialData!$F$3,(ROW(AH117)*17)-18,0))</f>
        <v/>
      </c>
      <c r="AI119" s="10" t="str">
        <f t="shared" ca="1" si="169"/>
        <v/>
      </c>
      <c r="AJ119" s="3" t="str">
        <f t="shared" ca="1" si="170"/>
        <v/>
      </c>
      <c r="AK119" s="4" t="str">
        <f t="shared" ca="1" si="171"/>
        <v/>
      </c>
      <c r="AL119" s="3" t="str">
        <f t="shared" ca="1" si="172"/>
        <v/>
      </c>
      <c r="AM119" s="3" t="str">
        <f t="shared" ca="1" si="173"/>
        <v/>
      </c>
      <c r="AN119" s="4">
        <f ca="1">IF(_xlfn.FORECAST.ETS(AO119,$B$9:B118,$AO$9:AO118)&gt;0,_xlfn.FORECAST.ETS(AO119,$B$9:B118,$AO$9:AO118),0)</f>
        <v>13285.284819380349</v>
      </c>
      <c r="AO119" s="9">
        <f t="shared" si="156"/>
        <v>44012</v>
      </c>
    </row>
    <row r="120" spans="1:41" x14ac:dyDescent="0.25">
      <c r="A120" s="9" t="str">
        <f t="shared" ca="1" si="138"/>
        <v/>
      </c>
      <c r="B120" s="17" t="str">
        <f ca="1">IF(OFFSET(SerbiaOfficialData!$F$5,(ROW(B118)*17)-18,0)=0,"",OFFSET(SerbiaOfficialData!$F$5,(ROW(B118)*17)-18,0))</f>
        <v/>
      </c>
      <c r="C120" s="4" t="str">
        <f t="shared" ca="1" si="139"/>
        <v/>
      </c>
      <c r="E120" s="17" t="str">
        <f ca="1">IF(OFFSET(SerbiaOfficialData!$F$5,(ROW(E118)*17)-19,0)=0,"",OFFSET(SerbiaOfficialData!$F$5,(ROW(E118)*17)-19,0))</f>
        <v/>
      </c>
      <c r="F120" s="2" t="str">
        <f t="shared" ca="1" si="157"/>
        <v/>
      </c>
      <c r="G120" s="13" t="str">
        <f t="shared" ca="1" si="158"/>
        <v/>
      </c>
      <c r="H120" s="2" t="str">
        <f t="shared" ca="1" si="159"/>
        <v/>
      </c>
      <c r="I120" s="4" t="str">
        <f ca="1">IF($A120="","",(ROWS($B$3:B120)*LN(2))/(LN(B120)/$B$3))</f>
        <v/>
      </c>
      <c r="J120" s="17" t="str">
        <f ca="1">IF(OFFSET(SerbiaOfficialData!$F$7,(ROW(J118)*17)-18,0)=0,"",OFFSET(SerbiaOfficialData!$F$7,(ROW(J118)*17)-18,0))</f>
        <v/>
      </c>
      <c r="K120" s="21" t="str">
        <f ca="1">IF(OFFSET(SerbiaOfficialData!$F$6,(ROW(K118)*17)-18,0)=0,"",OFFSET(SerbiaOfficialData!$F$6,(ROW(K118)*17)-18,0))</f>
        <v/>
      </c>
      <c r="L120" s="12" t="str">
        <f t="shared" ca="1" si="160"/>
        <v/>
      </c>
      <c r="M120" s="13" t="str">
        <f t="shared" ca="1" si="161"/>
        <v/>
      </c>
      <c r="R120" s="17" t="str">
        <f ca="1">IF(OFFSET(SerbiaOfficialData!$F$17,(ROW(R118)*17)-19,0)=0,"",OFFSET(SerbiaOfficialData!$F$17,(ROW(R118)*17)-19,0))</f>
        <v/>
      </c>
      <c r="S120" t="str">
        <f t="shared" ca="1" si="162"/>
        <v/>
      </c>
      <c r="T120" s="3" t="str">
        <f t="shared" ca="1" si="163"/>
        <v/>
      </c>
      <c r="V120" s="17" t="str">
        <f ca="1">IF(OFFSET(SerbiaOfficialData!$F$8,(ROW(W118)*17)-18,0)=0,"",OFFSET(SerbiaOfficialData!$F$8,(ROW(W118)*17)-18,0))</f>
        <v/>
      </c>
      <c r="W120" s="17" t="str">
        <f ca="1">IF(OFFSET(SerbiaOfficialData!$F$11,(ROW(W118)*17)-18,0)=0,"",OFFSET(SerbiaOfficialData!$F$11,(ROW(W118)*17)-18,0))</f>
        <v/>
      </c>
      <c r="X120" s="3" t="str">
        <f t="shared" ca="1" si="164"/>
        <v/>
      </c>
      <c r="Y120" s="3" t="str">
        <f t="shared" ca="1" si="165"/>
        <v/>
      </c>
      <c r="Z120" s="17" t="str">
        <f ca="1">IF(OFFSET(SerbiaOfficialData!$F$9,(ROW(Z118)*17)-18,0)=0,"",OFFSET(SerbiaOfficialData!$F$9,(ROW(Z118)*17)-18,0))</f>
        <v/>
      </c>
      <c r="AA120" s="17" t="str">
        <f ca="1">IF(OFFSET(SerbiaOfficialData!$F$10,(ROW(AA118)*17)-18,0)=0,"",OFFSET(SerbiaOfficialData!$F$10,(ROW(AA118)*17)-18,0))</f>
        <v/>
      </c>
      <c r="AB120" s="17" t="str">
        <f ca="1">IF(OFFSET(SerbiaOfficialData!$F$12,(ROW(AA118)*17)-18,0)=0,"",OFFSET(SerbiaOfficialData!$F$12,(ROW(AA118)*17)-18,0))</f>
        <v/>
      </c>
      <c r="AC120" s="17">
        <f t="shared" si="166"/>
        <v>1991</v>
      </c>
      <c r="AD120" s="17" t="str">
        <f ca="1">IF(OFFSET(SerbiaOfficialData!$F$2,(ROW(AD118)*17)-18,0)=0,"",OFFSET(SerbiaOfficialData!$F$2,(ROW(AD118)*17)-18,0))</f>
        <v/>
      </c>
      <c r="AE120" s="3" t="str">
        <f t="shared" ca="1" si="167"/>
        <v/>
      </c>
      <c r="AF120" s="15" t="str">
        <f t="shared" ca="1" si="168"/>
        <v/>
      </c>
      <c r="AH120" s="19" t="str">
        <f ca="1">IF(OFFSET(SerbiaOfficialData!$F$3,(ROW(AH118)*17)-18,0)=0,"",OFFSET(SerbiaOfficialData!$F$3,(ROW(AH118)*17)-18,0))</f>
        <v/>
      </c>
      <c r="AI120" s="10" t="str">
        <f t="shared" ca="1" si="169"/>
        <v/>
      </c>
      <c r="AJ120" s="3" t="str">
        <f t="shared" ca="1" si="170"/>
        <v/>
      </c>
      <c r="AK120" s="4" t="str">
        <f t="shared" ca="1" si="171"/>
        <v/>
      </c>
      <c r="AL120" s="3" t="str">
        <f t="shared" ca="1" si="172"/>
        <v/>
      </c>
      <c r="AM120" s="3" t="str">
        <f t="shared" ca="1" si="173"/>
        <v/>
      </c>
      <c r="AN120" s="4">
        <f ca="1">IF(_xlfn.FORECAST.ETS(AO120,$B$9:B119,$AO$9:AO119)&gt;0,_xlfn.FORECAST.ETS(AO120,$B$9:B119,$AO$9:AO119),0)</f>
        <v>13347.385886052496</v>
      </c>
      <c r="AO120" s="9">
        <f t="shared" si="156"/>
        <v>44013</v>
      </c>
    </row>
    <row r="121" spans="1:41" x14ac:dyDescent="0.25">
      <c r="B121" s="17" t="str">
        <f ca="1">IF(OFFSET(SerbiaOfficialData!$F$5,(ROW(B119)*17)-18,0)=0,"",OFFSET(SerbiaOfficialData!$F$5,(ROW(B119)*17)-18,0))</f>
        <v/>
      </c>
      <c r="E121" s="17" t="str">
        <f ca="1">IF(OFFSET(SerbiaOfficialData!$F$5,(ROW(E119)*17)-19,0)=0,"",OFFSET(SerbiaOfficialData!$F$5,(ROW(E119)*17)-19,0))</f>
        <v/>
      </c>
      <c r="F121" s="2" t="str">
        <f t="shared" si="157"/>
        <v/>
      </c>
      <c r="G121" s="13" t="str">
        <f t="shared" si="158"/>
        <v/>
      </c>
      <c r="H121" s="2" t="str">
        <f t="shared" si="159"/>
        <v/>
      </c>
      <c r="I121" s="4" t="str">
        <f>IF($A121="","",(ROWS($B$3:B121)*LN(2))/(LN(B121)/$B$3))</f>
        <v/>
      </c>
      <c r="J121" s="17" t="str">
        <f ca="1">IF(OFFSET(SerbiaOfficialData!$F$7,(ROW(J119)*17)-18,0)=0,"",OFFSET(SerbiaOfficialData!$F$7,(ROW(J119)*17)-18,0))</f>
        <v/>
      </c>
      <c r="K121" s="21" t="str">
        <f ca="1">IF(OFFSET(SerbiaOfficialData!$F$6,(ROW(K119)*17)-18,0)=0,"",OFFSET(SerbiaOfficialData!$F$6,(ROW(K119)*17)-18,0))</f>
        <v/>
      </c>
      <c r="L121" s="12" t="str">
        <f t="shared" si="160"/>
        <v/>
      </c>
      <c r="M121" s="13" t="str">
        <f t="shared" si="161"/>
        <v/>
      </c>
      <c r="R121" s="17" t="str">
        <f ca="1">IF(OFFSET(SerbiaOfficialData!$F$17,(ROW(R119)*17)-19,0)=0,"",OFFSET(SerbiaOfficialData!$F$17,(ROW(R119)*17)-19,0))</f>
        <v/>
      </c>
      <c r="S121" t="str">
        <f t="shared" si="162"/>
        <v/>
      </c>
      <c r="T121" s="3" t="str">
        <f t="shared" si="163"/>
        <v/>
      </c>
      <c r="V121" s="17" t="str">
        <f ca="1">IF(OFFSET(SerbiaOfficialData!$F$8,(ROW(W119)*17)-18,0)=0,"",OFFSET(SerbiaOfficialData!$F$8,(ROW(W119)*17)-18,0))</f>
        <v/>
      </c>
      <c r="W121" s="17" t="str">
        <f ca="1">IF(OFFSET(SerbiaOfficialData!$F$11,(ROW(W119)*17)-18,0)=0,"",OFFSET(SerbiaOfficialData!$F$11,(ROW(W119)*17)-18,0))</f>
        <v/>
      </c>
      <c r="X121" s="3" t="str">
        <f t="shared" si="164"/>
        <v/>
      </c>
      <c r="Y121" s="3" t="str">
        <f t="shared" si="165"/>
        <v/>
      </c>
      <c r="Z121" s="17" t="str">
        <f ca="1">IF(OFFSET(SerbiaOfficialData!$F$9,(ROW(Z119)*17)-18,0)=0,"",OFFSET(SerbiaOfficialData!$F$9,(ROW(Z119)*17)-18,0))</f>
        <v/>
      </c>
      <c r="AA121" s="17" t="str">
        <f ca="1">IF(OFFSET(SerbiaOfficialData!$F$10,(ROW(AA119)*17)-18,0)=0,"",OFFSET(SerbiaOfficialData!$F$10,(ROW(AA119)*17)-18,0))</f>
        <v/>
      </c>
      <c r="AB121" s="17" t="str">
        <f ca="1">IF(OFFSET(SerbiaOfficialData!$F$12,(ROW(AA119)*17)-18,0)=0,"",OFFSET(SerbiaOfficialData!$F$12,(ROW(AA119)*17)-18,0))</f>
        <v/>
      </c>
      <c r="AC121" s="17">
        <f t="shared" si="166"/>
        <v>2008</v>
      </c>
      <c r="AD121" s="17" t="str">
        <f ca="1">IF(OFFSET(SerbiaOfficialData!$F$2,(ROW(AD119)*17)-18,0)=0,"",OFFSET(SerbiaOfficialData!$F$2,(ROW(AD119)*17)-18,0))</f>
        <v/>
      </c>
      <c r="AE121" s="3" t="str">
        <f t="shared" si="167"/>
        <v/>
      </c>
      <c r="AF121" s="15" t="str">
        <f t="shared" si="168"/>
        <v/>
      </c>
      <c r="AH121" s="19" t="str">
        <f ca="1">IF(OFFSET(SerbiaOfficialData!$F$3,(ROW(AH119)*17)-18,0)=0,"",OFFSET(SerbiaOfficialData!$F$3,(ROW(AH119)*17)-18,0))</f>
        <v/>
      </c>
      <c r="AI121" s="10" t="str">
        <f t="shared" si="169"/>
        <v/>
      </c>
      <c r="AJ121" s="3" t="str">
        <f t="shared" si="170"/>
        <v/>
      </c>
      <c r="AK121" s="4" t="str">
        <f t="shared" si="171"/>
        <v/>
      </c>
      <c r="AL121" s="3" t="str">
        <f t="shared" si="172"/>
        <v/>
      </c>
      <c r="AM121" s="3" t="str">
        <f t="shared" si="173"/>
        <v/>
      </c>
      <c r="AN121" s="4">
        <f ca="1">IF(_xlfn.FORECAST.ETS(AO121,$B$9:B120,$AO$9:AO120)&gt;0,_xlfn.FORECAST.ETS(AO121,$B$9:B120,$AO$9:AO120),0)</f>
        <v>13409.486952724643</v>
      </c>
      <c r="AO121" s="9">
        <f t="shared" si="156"/>
        <v>44014</v>
      </c>
    </row>
    <row r="122" spans="1:41" x14ac:dyDescent="0.25">
      <c r="B122" s="17" t="str">
        <f ca="1">IF(OFFSET(SerbiaOfficialData!$F$5,(ROW(B120)*17)-18,0)=0,"",OFFSET(SerbiaOfficialData!$F$5,(ROW(B120)*17)-18,0))</f>
        <v/>
      </c>
      <c r="E122" s="17" t="str">
        <f ca="1">IF(OFFSET(SerbiaOfficialData!$F$5,(ROW(E120)*17)-19,0)=0,"",OFFSET(SerbiaOfficialData!$F$5,(ROW(E120)*17)-19,0))</f>
        <v/>
      </c>
      <c r="F122" s="2" t="str">
        <f t="shared" si="157"/>
        <v/>
      </c>
      <c r="G122" s="13" t="str">
        <f t="shared" si="158"/>
        <v/>
      </c>
      <c r="H122" s="2" t="str">
        <f t="shared" si="159"/>
        <v/>
      </c>
      <c r="I122" s="4" t="str">
        <f>IF($A122="","",(ROWS($B$3:B122)*LN(2))/(LN(B122)/$B$3))</f>
        <v/>
      </c>
      <c r="J122" s="17" t="str">
        <f ca="1">IF(OFFSET(SerbiaOfficialData!$F$7,(ROW(J120)*17)-18,0)=0,"",OFFSET(SerbiaOfficialData!$F$7,(ROW(J120)*17)-18,0))</f>
        <v/>
      </c>
      <c r="K122" s="21" t="str">
        <f ca="1">IF(OFFSET(SerbiaOfficialData!$F$6,(ROW(K120)*17)-18,0)=0,"",OFFSET(SerbiaOfficialData!$F$6,(ROW(K120)*17)-18,0))</f>
        <v/>
      </c>
      <c r="L122" s="12" t="str">
        <f t="shared" si="160"/>
        <v/>
      </c>
      <c r="M122" s="13" t="str">
        <f t="shared" si="161"/>
        <v/>
      </c>
      <c r="R122" s="17" t="str">
        <f ca="1">IF(OFFSET(SerbiaOfficialData!$F$17,(ROW(R120)*17)-19,0)=0,"",OFFSET(SerbiaOfficialData!$F$17,(ROW(R120)*17)-19,0))</f>
        <v/>
      </c>
      <c r="S122" t="str">
        <f t="shared" si="162"/>
        <v/>
      </c>
      <c r="T122" s="3" t="str">
        <f t="shared" si="163"/>
        <v/>
      </c>
      <c r="V122" s="17" t="str">
        <f ca="1">IF(OFFSET(SerbiaOfficialData!$F$8,(ROW(W120)*17)-18,0)=0,"",OFFSET(SerbiaOfficialData!$F$8,(ROW(W120)*17)-18,0))</f>
        <v/>
      </c>
      <c r="W122" s="17" t="str">
        <f ca="1">IF(OFFSET(SerbiaOfficialData!$F$11,(ROW(W120)*17)-18,0)=0,"",OFFSET(SerbiaOfficialData!$F$11,(ROW(W120)*17)-18,0))</f>
        <v/>
      </c>
      <c r="X122" s="3" t="str">
        <f t="shared" si="164"/>
        <v/>
      </c>
      <c r="Y122" s="3" t="str">
        <f t="shared" si="165"/>
        <v/>
      </c>
      <c r="Z122" s="17" t="str">
        <f ca="1">IF(OFFSET(SerbiaOfficialData!$F$9,(ROW(Z120)*17)-18,0)=0,"",OFFSET(SerbiaOfficialData!$F$9,(ROW(Z120)*17)-18,0))</f>
        <v/>
      </c>
      <c r="AA122" s="17" t="str">
        <f ca="1">IF(OFFSET(SerbiaOfficialData!$F$10,(ROW(AA120)*17)-18,0)=0,"",OFFSET(SerbiaOfficialData!$F$10,(ROW(AA120)*17)-18,0))</f>
        <v/>
      </c>
      <c r="AB122" s="17" t="str">
        <f ca="1">IF(OFFSET(SerbiaOfficialData!$F$12,(ROW(AA120)*17)-18,0)=0,"",OFFSET(SerbiaOfficialData!$F$12,(ROW(AA120)*17)-18,0))</f>
        <v/>
      </c>
      <c r="AC122" s="17">
        <f t="shared" si="166"/>
        <v>2025</v>
      </c>
      <c r="AD122" s="17" t="str">
        <f ca="1">IF(OFFSET(SerbiaOfficialData!$F$2,(ROW(AD120)*17)-18,0)=0,"",OFFSET(SerbiaOfficialData!$F$2,(ROW(AD120)*17)-18,0))</f>
        <v/>
      </c>
      <c r="AE122" s="3" t="str">
        <f t="shared" si="167"/>
        <v/>
      </c>
      <c r="AF122" s="15" t="str">
        <f t="shared" si="168"/>
        <v/>
      </c>
      <c r="AH122" s="19" t="str">
        <f ca="1">IF(OFFSET(SerbiaOfficialData!$F$3,(ROW(AH120)*17)-18,0)=0,"",OFFSET(SerbiaOfficialData!$F$3,(ROW(AH120)*17)-18,0))</f>
        <v/>
      </c>
      <c r="AI122" s="10" t="str">
        <f t="shared" si="169"/>
        <v/>
      </c>
      <c r="AJ122" s="3" t="str">
        <f t="shared" si="170"/>
        <v/>
      </c>
      <c r="AK122" s="4" t="str">
        <f t="shared" si="171"/>
        <v/>
      </c>
      <c r="AL122" s="3" t="str">
        <f t="shared" si="172"/>
        <v/>
      </c>
      <c r="AM122" s="3" t="str">
        <f t="shared" si="173"/>
        <v/>
      </c>
      <c r="AN122" s="4">
        <f ca="1">IF(_xlfn.FORECAST.ETS(AO122,$B$9:B121,$AO$9:AO121)&gt;0,_xlfn.FORECAST.ETS(AO122,$B$9:B121,$AO$9:AO121),0)</f>
        <v>13471.58801939679</v>
      </c>
      <c r="AO122" s="9">
        <f t="shared" si="156"/>
        <v>44015</v>
      </c>
    </row>
    <row r="123" spans="1:41" x14ac:dyDescent="0.25">
      <c r="B123" s="17" t="str">
        <f ca="1">IF(OFFSET(SerbiaOfficialData!$F$5,(ROW(B121)*17)-18,0)=0,"",OFFSET(SerbiaOfficialData!$F$5,(ROW(B121)*17)-18,0))</f>
        <v/>
      </c>
      <c r="E123" s="17" t="str">
        <f ca="1">IF(OFFSET(SerbiaOfficialData!$F$5,(ROW(E121)*17)-19,0)=0,"",OFFSET(SerbiaOfficialData!$F$5,(ROW(E121)*17)-19,0))</f>
        <v/>
      </c>
      <c r="F123" s="2" t="str">
        <f t="shared" si="157"/>
        <v/>
      </c>
      <c r="G123" s="13" t="str">
        <f t="shared" si="158"/>
        <v/>
      </c>
      <c r="H123" s="2" t="str">
        <f t="shared" si="159"/>
        <v/>
      </c>
      <c r="I123" s="4" t="str">
        <f>IF($A123="","",(ROWS($B$3:B123)*LN(2))/(LN(B123)/$B$3))</f>
        <v/>
      </c>
      <c r="J123" s="17" t="str">
        <f ca="1">IF(OFFSET(SerbiaOfficialData!$F$7,(ROW(J121)*17)-18,0)=0,"",OFFSET(SerbiaOfficialData!$F$7,(ROW(J121)*17)-18,0))</f>
        <v/>
      </c>
      <c r="K123" s="21" t="str">
        <f ca="1">IF(OFFSET(SerbiaOfficialData!$F$6,(ROW(K121)*17)-18,0)=0,"",OFFSET(SerbiaOfficialData!$F$6,(ROW(K121)*17)-18,0))</f>
        <v/>
      </c>
      <c r="L123" s="12" t="str">
        <f t="shared" si="160"/>
        <v/>
      </c>
      <c r="M123" s="13" t="str">
        <f t="shared" si="161"/>
        <v/>
      </c>
      <c r="R123" s="17" t="str">
        <f ca="1">IF(OFFSET(SerbiaOfficialData!$F$17,(ROW(R121)*17)-19,0)=0,"",OFFSET(SerbiaOfficialData!$F$17,(ROW(R121)*17)-19,0))</f>
        <v/>
      </c>
      <c r="S123" t="str">
        <f t="shared" si="162"/>
        <v/>
      </c>
      <c r="T123" s="3" t="str">
        <f t="shared" si="163"/>
        <v/>
      </c>
      <c r="V123" s="17" t="str">
        <f ca="1">IF(OFFSET(SerbiaOfficialData!$F$8,(ROW(W121)*17)-18,0)=0,"",OFFSET(SerbiaOfficialData!$F$8,(ROW(W121)*17)-18,0))</f>
        <v/>
      </c>
      <c r="W123" s="17" t="str">
        <f ca="1">IF(OFFSET(SerbiaOfficialData!$F$11,(ROW(W121)*17)-18,0)=0,"",OFFSET(SerbiaOfficialData!$F$11,(ROW(W121)*17)-18,0))</f>
        <v/>
      </c>
      <c r="X123" s="3" t="str">
        <f t="shared" si="164"/>
        <v/>
      </c>
      <c r="Y123" s="3" t="str">
        <f t="shared" si="165"/>
        <v/>
      </c>
      <c r="Z123" s="17" t="str">
        <f ca="1">IF(OFFSET(SerbiaOfficialData!$F$9,(ROW(Z121)*17)-18,0)=0,"",OFFSET(SerbiaOfficialData!$F$9,(ROW(Z121)*17)-18,0))</f>
        <v/>
      </c>
      <c r="AA123" s="17" t="str">
        <f ca="1">IF(OFFSET(SerbiaOfficialData!$F$10,(ROW(AA121)*17)-18,0)=0,"",OFFSET(SerbiaOfficialData!$F$10,(ROW(AA121)*17)-18,0))</f>
        <v/>
      </c>
      <c r="AB123" s="17" t="str">
        <f ca="1">IF(OFFSET(SerbiaOfficialData!$F$12,(ROW(AA121)*17)-18,0)=0,"",OFFSET(SerbiaOfficialData!$F$12,(ROW(AA121)*17)-18,0))</f>
        <v/>
      </c>
      <c r="AC123" s="17">
        <f t="shared" si="166"/>
        <v>2042</v>
      </c>
      <c r="AD123" s="17" t="str">
        <f ca="1">IF(OFFSET(SerbiaOfficialData!$F$2,(ROW(AD121)*17)-18,0)=0,"",OFFSET(SerbiaOfficialData!$F$2,(ROW(AD121)*17)-18,0))</f>
        <v/>
      </c>
      <c r="AE123" s="3" t="str">
        <f t="shared" si="167"/>
        <v/>
      </c>
      <c r="AF123" s="15" t="str">
        <f t="shared" si="168"/>
        <v/>
      </c>
      <c r="AH123" s="19" t="str">
        <f ca="1">IF(OFFSET(SerbiaOfficialData!$F$3,(ROW(AH121)*17)-18,0)=0,"",OFFSET(SerbiaOfficialData!$F$3,(ROW(AH121)*17)-18,0))</f>
        <v/>
      </c>
      <c r="AI123" s="10" t="str">
        <f t="shared" si="169"/>
        <v/>
      </c>
      <c r="AJ123" s="3" t="str">
        <f t="shared" si="170"/>
        <v/>
      </c>
      <c r="AK123" s="4" t="str">
        <f t="shared" si="171"/>
        <v/>
      </c>
      <c r="AL123" s="3" t="str">
        <f t="shared" si="172"/>
        <v/>
      </c>
      <c r="AM123" s="3" t="str">
        <f t="shared" si="173"/>
        <v/>
      </c>
      <c r="AN123" s="4">
        <f ca="1">IF(_xlfn.FORECAST.ETS(AO123,$B$9:B122,$AO$9:AO122)&gt;0,_xlfn.FORECAST.ETS(AO123,$B$9:B122,$AO$9:AO122),0)</f>
        <v>13533.689086068936</v>
      </c>
      <c r="AO123" s="9">
        <f t="shared" si="156"/>
        <v>44016</v>
      </c>
    </row>
    <row r="124" spans="1:41" x14ac:dyDescent="0.25">
      <c r="B124" s="17" t="str">
        <f ca="1">IF(OFFSET(SerbiaOfficialData!$F$5,(ROW(B122)*17)-18,0)=0,"",OFFSET(SerbiaOfficialData!$F$5,(ROW(B122)*17)-18,0))</f>
        <v/>
      </c>
      <c r="E124" s="17" t="str">
        <f ca="1">IF(OFFSET(SerbiaOfficialData!$F$5,(ROW(E122)*17)-19,0)=0,"",OFFSET(SerbiaOfficialData!$F$5,(ROW(E122)*17)-19,0))</f>
        <v/>
      </c>
      <c r="F124" s="2" t="str">
        <f t="shared" si="157"/>
        <v/>
      </c>
      <c r="G124" s="13" t="str">
        <f t="shared" si="158"/>
        <v/>
      </c>
      <c r="H124" s="2" t="str">
        <f t="shared" si="159"/>
        <v/>
      </c>
      <c r="I124" s="4" t="str">
        <f>IF($A124="","",(ROWS($B$3:B124)*LN(2))/(LN(B124)/$B$3))</f>
        <v/>
      </c>
      <c r="J124" s="17" t="str">
        <f ca="1">IF(OFFSET(SerbiaOfficialData!$F$7,(ROW(J122)*17)-18,0)=0,"",OFFSET(SerbiaOfficialData!$F$7,(ROW(J122)*17)-18,0))</f>
        <v/>
      </c>
      <c r="K124" s="21" t="str">
        <f ca="1">IF(OFFSET(SerbiaOfficialData!$F$6,(ROW(K122)*17)-18,0)=0,"",OFFSET(SerbiaOfficialData!$F$6,(ROW(K122)*17)-18,0))</f>
        <v/>
      </c>
      <c r="L124" s="12" t="str">
        <f t="shared" si="160"/>
        <v/>
      </c>
      <c r="M124" s="13" t="str">
        <f t="shared" si="161"/>
        <v/>
      </c>
      <c r="R124" s="17" t="str">
        <f ca="1">IF(OFFSET(SerbiaOfficialData!$F$17,(ROW(R122)*17)-19,0)=0,"",OFFSET(SerbiaOfficialData!$F$17,(ROW(R122)*17)-19,0))</f>
        <v/>
      </c>
      <c r="S124" t="str">
        <f t="shared" si="162"/>
        <v/>
      </c>
      <c r="T124" s="3" t="str">
        <f t="shared" si="163"/>
        <v/>
      </c>
      <c r="V124" s="17" t="str">
        <f ca="1">IF(OFFSET(SerbiaOfficialData!$F$8,(ROW(W122)*17)-18,0)=0,"",OFFSET(SerbiaOfficialData!$F$8,(ROW(W122)*17)-18,0))</f>
        <v/>
      </c>
      <c r="W124" s="17" t="str">
        <f ca="1">IF(OFFSET(SerbiaOfficialData!$F$11,(ROW(W122)*17)-18,0)=0,"",OFFSET(SerbiaOfficialData!$F$11,(ROW(W122)*17)-18,0))</f>
        <v/>
      </c>
      <c r="X124" s="3" t="str">
        <f t="shared" si="164"/>
        <v/>
      </c>
      <c r="Y124" s="3" t="str">
        <f t="shared" si="165"/>
        <v/>
      </c>
      <c r="Z124" s="17" t="str">
        <f ca="1">IF(OFFSET(SerbiaOfficialData!$F$9,(ROW(Z122)*17)-18,0)=0,"",OFFSET(SerbiaOfficialData!$F$9,(ROW(Z122)*17)-18,0))</f>
        <v/>
      </c>
      <c r="AA124" s="17" t="str">
        <f ca="1">IF(OFFSET(SerbiaOfficialData!$F$10,(ROW(AA122)*17)-18,0)=0,"",OFFSET(SerbiaOfficialData!$F$10,(ROW(AA122)*17)-18,0))</f>
        <v/>
      </c>
      <c r="AB124" s="17" t="str">
        <f ca="1">IF(OFFSET(SerbiaOfficialData!$F$12,(ROW(AA122)*17)-18,0)=0,"",OFFSET(SerbiaOfficialData!$F$12,(ROW(AA122)*17)-18,0))</f>
        <v/>
      </c>
      <c r="AC124" s="17">
        <f t="shared" si="166"/>
        <v>2059</v>
      </c>
      <c r="AD124" s="17" t="str">
        <f ca="1">IF(OFFSET(SerbiaOfficialData!$F$2,(ROW(AD122)*17)-18,0)=0,"",OFFSET(SerbiaOfficialData!$F$2,(ROW(AD122)*17)-18,0))</f>
        <v/>
      </c>
      <c r="AE124" s="3" t="str">
        <f t="shared" si="167"/>
        <v/>
      </c>
      <c r="AF124" s="15" t="str">
        <f t="shared" si="168"/>
        <v/>
      </c>
      <c r="AH124" s="19" t="str">
        <f ca="1">IF(OFFSET(SerbiaOfficialData!$F$3,(ROW(AH122)*17)-18,0)=0,"",OFFSET(SerbiaOfficialData!$F$3,(ROW(AH122)*17)-18,0))</f>
        <v/>
      </c>
      <c r="AI124" s="10" t="str">
        <f t="shared" si="169"/>
        <v/>
      </c>
      <c r="AJ124" s="3" t="str">
        <f t="shared" si="170"/>
        <v/>
      </c>
      <c r="AK124" s="4" t="str">
        <f t="shared" si="171"/>
        <v/>
      </c>
      <c r="AL124" s="3" t="str">
        <f t="shared" si="172"/>
        <v/>
      </c>
      <c r="AM124" s="3" t="str">
        <f t="shared" si="173"/>
        <v/>
      </c>
      <c r="AN124" s="4">
        <f ca="1">IF(_xlfn.FORECAST.ETS(AO124,$B$9:B123,$AO$9:AO123)&gt;0,_xlfn.FORECAST.ETS(AO124,$B$9:B123,$AO$9:AO123),0)</f>
        <v>13595.790152741083</v>
      </c>
      <c r="AO124" s="9">
        <f t="shared" si="156"/>
        <v>44017</v>
      </c>
    </row>
    <row r="125" spans="1:41" x14ac:dyDescent="0.25">
      <c r="B125" s="17" t="str">
        <f ca="1">IF(OFFSET(SerbiaOfficialData!$F$5,(ROW(B123)*17)-18,0)=0,"",OFFSET(SerbiaOfficialData!$F$5,(ROW(B123)*17)-18,0))</f>
        <v/>
      </c>
      <c r="E125" s="17" t="str">
        <f ca="1">IF(OFFSET(SerbiaOfficialData!$F$5,(ROW(E123)*17)-19,0)=0,"",OFFSET(SerbiaOfficialData!$F$5,(ROW(E123)*17)-19,0))</f>
        <v/>
      </c>
      <c r="F125" s="2" t="str">
        <f t="shared" si="157"/>
        <v/>
      </c>
      <c r="G125" s="13" t="str">
        <f t="shared" si="158"/>
        <v/>
      </c>
      <c r="H125" s="2" t="str">
        <f t="shared" si="159"/>
        <v/>
      </c>
      <c r="I125" s="4" t="str">
        <f>IF($A125="","",(ROWS($B$3:B125)*LN(2))/(LN(B125)/$B$3))</f>
        <v/>
      </c>
      <c r="J125" s="17" t="str">
        <f ca="1">IF(OFFSET(SerbiaOfficialData!$F$7,(ROW(J123)*17)-18,0)=0,"",OFFSET(SerbiaOfficialData!$F$7,(ROW(J123)*17)-18,0))</f>
        <v/>
      </c>
      <c r="K125" s="21" t="str">
        <f ca="1">IF(OFFSET(SerbiaOfficialData!$F$6,(ROW(K123)*17)-18,0)=0,"",OFFSET(SerbiaOfficialData!$F$6,(ROW(K123)*17)-18,0))</f>
        <v/>
      </c>
      <c r="L125" s="12" t="str">
        <f t="shared" si="160"/>
        <v/>
      </c>
      <c r="M125" s="13" t="str">
        <f t="shared" si="161"/>
        <v/>
      </c>
      <c r="R125" s="17" t="str">
        <f ca="1">IF(OFFSET(SerbiaOfficialData!$F$17,(ROW(R123)*17)-19,0)=0,"",OFFSET(SerbiaOfficialData!$F$17,(ROW(R123)*17)-19,0))</f>
        <v/>
      </c>
      <c r="S125" t="str">
        <f t="shared" si="162"/>
        <v/>
      </c>
      <c r="T125" s="3" t="str">
        <f t="shared" si="163"/>
        <v/>
      </c>
      <c r="V125" s="17" t="str">
        <f ca="1">IF(OFFSET(SerbiaOfficialData!$F$8,(ROW(W123)*17)-18,0)=0,"",OFFSET(SerbiaOfficialData!$F$8,(ROW(W123)*17)-18,0))</f>
        <v/>
      </c>
      <c r="W125" s="17" t="str">
        <f ca="1">IF(OFFSET(SerbiaOfficialData!$F$11,(ROW(W123)*17)-18,0)=0,"",OFFSET(SerbiaOfficialData!$F$11,(ROW(W123)*17)-18,0))</f>
        <v/>
      </c>
      <c r="X125" s="3" t="str">
        <f t="shared" si="164"/>
        <v/>
      </c>
      <c r="Y125" s="3" t="str">
        <f t="shared" si="165"/>
        <v/>
      </c>
      <c r="Z125" s="17" t="str">
        <f ca="1">IF(OFFSET(SerbiaOfficialData!$F$9,(ROW(Z123)*17)-18,0)=0,"",OFFSET(SerbiaOfficialData!$F$9,(ROW(Z123)*17)-18,0))</f>
        <v/>
      </c>
      <c r="AA125" s="17" t="str">
        <f ca="1">IF(OFFSET(SerbiaOfficialData!$F$10,(ROW(AA123)*17)-18,0)=0,"",OFFSET(SerbiaOfficialData!$F$10,(ROW(AA123)*17)-18,0))</f>
        <v/>
      </c>
      <c r="AB125" s="17" t="str">
        <f ca="1">IF(OFFSET(SerbiaOfficialData!$F$12,(ROW(AA123)*17)-18,0)=0,"",OFFSET(SerbiaOfficialData!$F$12,(ROW(AA123)*17)-18,0))</f>
        <v/>
      </c>
      <c r="AC125" s="17">
        <f t="shared" si="166"/>
        <v>2076</v>
      </c>
      <c r="AD125" s="17" t="str">
        <f ca="1">IF(OFFSET(SerbiaOfficialData!$F$2,(ROW(AD123)*17)-18,0)=0,"",OFFSET(SerbiaOfficialData!$F$2,(ROW(AD123)*17)-18,0))</f>
        <v/>
      </c>
      <c r="AE125" s="3" t="str">
        <f t="shared" si="167"/>
        <v/>
      </c>
      <c r="AF125" s="15" t="str">
        <f t="shared" si="168"/>
        <v/>
      </c>
      <c r="AH125" s="19" t="str">
        <f ca="1">IF(OFFSET(SerbiaOfficialData!$F$3,(ROW(AH123)*17)-18,0)=0,"",OFFSET(SerbiaOfficialData!$F$3,(ROW(AH123)*17)-18,0))</f>
        <v/>
      </c>
      <c r="AI125" s="10" t="str">
        <f t="shared" si="169"/>
        <v/>
      </c>
      <c r="AJ125" s="3" t="str">
        <f t="shared" si="170"/>
        <v/>
      </c>
      <c r="AK125" s="4" t="str">
        <f t="shared" si="171"/>
        <v/>
      </c>
      <c r="AL125" s="3" t="str">
        <f t="shared" si="172"/>
        <v/>
      </c>
      <c r="AM125" s="3" t="str">
        <f t="shared" si="173"/>
        <v/>
      </c>
      <c r="AN125" s="4">
        <f ca="1">IF(_xlfn.FORECAST.ETS(AO125,$B$9:B124,$AO$9:AO124)&gt;0,_xlfn.FORECAST.ETS(AO125,$B$9:B124,$AO$9:AO124),0)</f>
        <v>13657.89121941323</v>
      </c>
      <c r="AO125" s="9">
        <f t="shared" si="156"/>
        <v>44018</v>
      </c>
    </row>
    <row r="126" spans="1:41" x14ac:dyDescent="0.25">
      <c r="B126" s="17" t="str">
        <f ca="1">IF(OFFSET(SerbiaOfficialData!$F$5,(ROW(B124)*17)-18,0)=0,"",OFFSET(SerbiaOfficialData!$F$5,(ROW(B124)*17)-18,0))</f>
        <v/>
      </c>
      <c r="E126" s="17" t="str">
        <f ca="1">IF(OFFSET(SerbiaOfficialData!$F$5,(ROW(E124)*17)-19,0)=0,"",OFFSET(SerbiaOfficialData!$F$5,(ROW(E124)*17)-19,0))</f>
        <v/>
      </c>
      <c r="F126" s="2" t="str">
        <f t="shared" si="157"/>
        <v/>
      </c>
      <c r="G126" s="13" t="str">
        <f t="shared" si="158"/>
        <v/>
      </c>
      <c r="H126" s="2" t="str">
        <f t="shared" si="159"/>
        <v/>
      </c>
      <c r="I126" s="4" t="str">
        <f>IF($A126="","",(ROWS($B$3:B126)*LN(2))/(LN(B126)/$B$3))</f>
        <v/>
      </c>
      <c r="J126" s="17" t="str">
        <f ca="1">IF(OFFSET(SerbiaOfficialData!$F$7,(ROW(J124)*17)-18,0)=0,"",OFFSET(SerbiaOfficialData!$F$7,(ROW(J124)*17)-18,0))</f>
        <v/>
      </c>
      <c r="K126" s="21" t="str">
        <f ca="1">IF(OFFSET(SerbiaOfficialData!$F$6,(ROW(K124)*17)-18,0)=0,"",OFFSET(SerbiaOfficialData!$F$6,(ROW(K124)*17)-18,0))</f>
        <v/>
      </c>
      <c r="L126" s="12" t="str">
        <f t="shared" si="160"/>
        <v/>
      </c>
      <c r="M126" s="13" t="str">
        <f t="shared" si="161"/>
        <v/>
      </c>
      <c r="R126" s="17" t="str">
        <f ca="1">IF(OFFSET(SerbiaOfficialData!$F$17,(ROW(R124)*17)-19,0)=0,"",OFFSET(SerbiaOfficialData!$F$17,(ROW(R124)*17)-19,0))</f>
        <v/>
      </c>
      <c r="S126" t="str">
        <f t="shared" si="162"/>
        <v/>
      </c>
      <c r="T126" s="3" t="str">
        <f t="shared" si="163"/>
        <v/>
      </c>
      <c r="V126" s="17" t="str">
        <f ca="1">IF(OFFSET(SerbiaOfficialData!$F$8,(ROW(W124)*17)-18,0)=0,"",OFFSET(SerbiaOfficialData!$F$8,(ROW(W124)*17)-18,0))</f>
        <v/>
      </c>
      <c r="W126" s="17" t="str">
        <f ca="1">IF(OFFSET(SerbiaOfficialData!$F$11,(ROW(W124)*17)-18,0)=0,"",OFFSET(SerbiaOfficialData!$F$11,(ROW(W124)*17)-18,0))</f>
        <v/>
      </c>
      <c r="X126" s="3" t="str">
        <f t="shared" si="164"/>
        <v/>
      </c>
      <c r="Y126" s="3" t="str">
        <f t="shared" si="165"/>
        <v/>
      </c>
      <c r="Z126" s="17" t="str">
        <f ca="1">IF(OFFSET(SerbiaOfficialData!$F$9,(ROW(Z124)*17)-18,0)=0,"",OFFSET(SerbiaOfficialData!$F$9,(ROW(Z124)*17)-18,0))</f>
        <v/>
      </c>
      <c r="AA126" s="17" t="str">
        <f ca="1">IF(OFFSET(SerbiaOfficialData!$F$10,(ROW(AA124)*17)-18,0)=0,"",OFFSET(SerbiaOfficialData!$F$10,(ROW(AA124)*17)-18,0))</f>
        <v/>
      </c>
      <c r="AB126" s="17" t="str">
        <f ca="1">IF(OFFSET(SerbiaOfficialData!$F$12,(ROW(AA124)*17)-18,0)=0,"",OFFSET(SerbiaOfficialData!$F$12,(ROW(AA124)*17)-18,0))</f>
        <v/>
      </c>
      <c r="AC126" s="17">
        <f t="shared" si="166"/>
        <v>2093</v>
      </c>
      <c r="AD126" s="17" t="str">
        <f ca="1">IF(OFFSET(SerbiaOfficialData!$F$2,(ROW(AD124)*17)-18,0)=0,"",OFFSET(SerbiaOfficialData!$F$2,(ROW(AD124)*17)-18,0))</f>
        <v/>
      </c>
      <c r="AE126" s="3" t="str">
        <f t="shared" si="167"/>
        <v/>
      </c>
      <c r="AF126" s="15" t="str">
        <f t="shared" si="168"/>
        <v/>
      </c>
      <c r="AH126" s="19" t="str">
        <f ca="1">IF(OFFSET(SerbiaOfficialData!$F$3,(ROW(AH124)*17)-18,0)=0,"",OFFSET(SerbiaOfficialData!$F$3,(ROW(AH124)*17)-18,0))</f>
        <v/>
      </c>
      <c r="AI126" s="10" t="str">
        <f t="shared" si="169"/>
        <v/>
      </c>
      <c r="AJ126" s="3" t="str">
        <f t="shared" si="170"/>
        <v/>
      </c>
      <c r="AK126" s="4" t="str">
        <f t="shared" si="171"/>
        <v/>
      </c>
      <c r="AL126" s="3" t="str">
        <f t="shared" si="172"/>
        <v/>
      </c>
      <c r="AM126" s="3" t="str">
        <f t="shared" si="173"/>
        <v/>
      </c>
      <c r="AN126" s="4">
        <f ca="1">IF(_xlfn.FORECAST.ETS(AO126,$B$9:B125,$AO$9:AO125)&gt;0,_xlfn.FORECAST.ETS(AO126,$B$9:B125,$AO$9:AO125),0)</f>
        <v>13719.992286085377</v>
      </c>
      <c r="AO126" s="9">
        <f t="shared" si="156"/>
        <v>44019</v>
      </c>
    </row>
    <row r="127" spans="1:41" x14ac:dyDescent="0.25">
      <c r="B127" s="17" t="str">
        <f ca="1">IF(OFFSET(SerbiaOfficialData!$F$5,(ROW(B125)*17)-18,0)=0,"",OFFSET(SerbiaOfficialData!$F$5,(ROW(B125)*17)-18,0))</f>
        <v/>
      </c>
      <c r="E127" s="17" t="str">
        <f ca="1">IF(OFFSET(SerbiaOfficialData!$F$5,(ROW(E125)*17)-19,0)=0,"",OFFSET(SerbiaOfficialData!$F$5,(ROW(E125)*17)-19,0))</f>
        <v/>
      </c>
      <c r="F127" s="2" t="str">
        <f t="shared" si="157"/>
        <v/>
      </c>
      <c r="G127" s="13" t="str">
        <f t="shared" si="158"/>
        <v/>
      </c>
      <c r="H127" s="2" t="str">
        <f t="shared" si="159"/>
        <v/>
      </c>
      <c r="I127" s="4" t="str">
        <f>IF($A127="","",(ROWS($B$3:B127)*LN(2))/(LN(B127)/$B$3))</f>
        <v/>
      </c>
      <c r="J127" s="17" t="str">
        <f ca="1">IF(OFFSET(SerbiaOfficialData!$F$7,(ROW(J125)*17)-18,0)=0,"",OFFSET(SerbiaOfficialData!$F$7,(ROW(J125)*17)-18,0))</f>
        <v/>
      </c>
      <c r="K127" s="21" t="str">
        <f ca="1">IF(OFFSET(SerbiaOfficialData!$F$6,(ROW(K125)*17)-18,0)=0,"",OFFSET(SerbiaOfficialData!$F$6,(ROW(K125)*17)-18,0))</f>
        <v/>
      </c>
      <c r="L127" s="12" t="str">
        <f t="shared" si="160"/>
        <v/>
      </c>
      <c r="M127" s="13" t="str">
        <f t="shared" si="161"/>
        <v/>
      </c>
      <c r="R127" s="17" t="str">
        <f ca="1">IF(OFFSET(SerbiaOfficialData!$F$17,(ROW(R125)*17)-19,0)=0,"",OFFSET(SerbiaOfficialData!$F$17,(ROW(R125)*17)-19,0))</f>
        <v/>
      </c>
      <c r="S127" t="str">
        <f t="shared" si="162"/>
        <v/>
      </c>
      <c r="T127" s="3" t="str">
        <f t="shared" si="163"/>
        <v/>
      </c>
      <c r="V127" s="17" t="str">
        <f ca="1">IF(OFFSET(SerbiaOfficialData!$F$8,(ROW(W125)*17)-18,0)=0,"",OFFSET(SerbiaOfficialData!$F$8,(ROW(W125)*17)-18,0))</f>
        <v/>
      </c>
      <c r="W127" s="17" t="str">
        <f ca="1">IF(OFFSET(SerbiaOfficialData!$F$11,(ROW(W125)*17)-18,0)=0,"",OFFSET(SerbiaOfficialData!$F$11,(ROW(W125)*17)-18,0))</f>
        <v/>
      </c>
      <c r="X127" s="3" t="str">
        <f t="shared" si="164"/>
        <v/>
      </c>
      <c r="Y127" s="3" t="str">
        <f t="shared" si="165"/>
        <v/>
      </c>
      <c r="Z127" s="17" t="str">
        <f ca="1">IF(OFFSET(SerbiaOfficialData!$F$9,(ROW(Z125)*17)-18,0)=0,"",OFFSET(SerbiaOfficialData!$F$9,(ROW(Z125)*17)-18,0))</f>
        <v/>
      </c>
      <c r="AA127" s="17" t="str">
        <f ca="1">IF(OFFSET(SerbiaOfficialData!$F$10,(ROW(AA125)*17)-18,0)=0,"",OFFSET(SerbiaOfficialData!$F$10,(ROW(AA125)*17)-18,0))</f>
        <v/>
      </c>
      <c r="AB127" s="17" t="str">
        <f ca="1">IF(OFFSET(SerbiaOfficialData!$F$12,(ROW(AA125)*17)-18,0)=0,"",OFFSET(SerbiaOfficialData!$F$12,(ROW(AA125)*17)-18,0))</f>
        <v/>
      </c>
      <c r="AC127" s="17">
        <f t="shared" si="166"/>
        <v>2110</v>
      </c>
      <c r="AD127" s="17" t="str">
        <f ca="1">IF(OFFSET(SerbiaOfficialData!$F$2,(ROW(AD125)*17)-18,0)=0,"",OFFSET(SerbiaOfficialData!$F$2,(ROW(AD125)*17)-18,0))</f>
        <v/>
      </c>
      <c r="AE127" s="3" t="str">
        <f t="shared" si="167"/>
        <v/>
      </c>
      <c r="AF127" s="15" t="str">
        <f t="shared" si="168"/>
        <v/>
      </c>
      <c r="AH127" s="19" t="str">
        <f ca="1">IF(OFFSET(SerbiaOfficialData!$F$3,(ROW(AH125)*17)-18,0)=0,"",OFFSET(SerbiaOfficialData!$F$3,(ROW(AH125)*17)-18,0))</f>
        <v/>
      </c>
      <c r="AI127" s="10" t="str">
        <f t="shared" si="169"/>
        <v/>
      </c>
      <c r="AJ127" s="3" t="str">
        <f t="shared" si="170"/>
        <v/>
      </c>
      <c r="AK127" s="4" t="str">
        <f t="shared" si="171"/>
        <v/>
      </c>
      <c r="AL127" s="3" t="str">
        <f t="shared" si="172"/>
        <v/>
      </c>
      <c r="AM127" s="3" t="str">
        <f t="shared" si="173"/>
        <v/>
      </c>
      <c r="AN127" s="4">
        <f ca="1">IF(_xlfn.FORECAST.ETS(AO127,$B$9:B126,$AO$9:AO126)&gt;0,_xlfn.FORECAST.ETS(AO127,$B$9:B126,$AO$9:AO126),0)</f>
        <v>13782.093352757523</v>
      </c>
      <c r="AO127" s="9">
        <f t="shared" si="156"/>
        <v>44020</v>
      </c>
    </row>
    <row r="128" spans="1:41" x14ac:dyDescent="0.25">
      <c r="B128" s="17" t="str">
        <f ca="1">IF(OFFSET(SerbiaOfficialData!$F$5,(ROW(B126)*17)-18,0)=0,"",OFFSET(SerbiaOfficialData!$F$5,(ROW(B126)*17)-18,0))</f>
        <v/>
      </c>
      <c r="E128" s="17" t="str">
        <f ca="1">IF(OFFSET(SerbiaOfficialData!$F$5,(ROW(E126)*17)-19,0)=0,"",OFFSET(SerbiaOfficialData!$F$5,(ROW(E126)*17)-19,0))</f>
        <v/>
      </c>
      <c r="F128" s="2" t="str">
        <f t="shared" si="157"/>
        <v/>
      </c>
      <c r="G128" s="13" t="str">
        <f t="shared" si="158"/>
        <v/>
      </c>
      <c r="H128" s="2" t="str">
        <f t="shared" si="159"/>
        <v/>
      </c>
      <c r="I128" s="4" t="str">
        <f>IF($A128="","",(ROWS($B$3:B128)*LN(2))/(LN(B128)/$B$3))</f>
        <v/>
      </c>
      <c r="J128" s="17" t="str">
        <f ca="1">IF(OFFSET(SerbiaOfficialData!$F$7,(ROW(J126)*17)-18,0)=0,"",OFFSET(SerbiaOfficialData!$F$7,(ROW(J126)*17)-18,0))</f>
        <v/>
      </c>
      <c r="K128" s="21" t="str">
        <f ca="1">IF(OFFSET(SerbiaOfficialData!$F$6,(ROW(K126)*17)-18,0)=0,"",OFFSET(SerbiaOfficialData!$F$6,(ROW(K126)*17)-18,0))</f>
        <v/>
      </c>
      <c r="L128" s="12" t="str">
        <f t="shared" si="160"/>
        <v/>
      </c>
      <c r="M128" s="13" t="str">
        <f t="shared" si="161"/>
        <v/>
      </c>
      <c r="R128" s="17" t="str">
        <f ca="1">IF(OFFSET(SerbiaOfficialData!$F$17,(ROW(R126)*17)-19,0)=0,"",OFFSET(SerbiaOfficialData!$F$17,(ROW(R126)*17)-19,0))</f>
        <v/>
      </c>
      <c r="S128" t="str">
        <f t="shared" si="162"/>
        <v/>
      </c>
      <c r="T128" s="3" t="str">
        <f t="shared" si="163"/>
        <v/>
      </c>
      <c r="V128" s="17" t="str">
        <f ca="1">IF(OFFSET(SerbiaOfficialData!$F$8,(ROW(W126)*17)-18,0)=0,"",OFFSET(SerbiaOfficialData!$F$8,(ROW(W126)*17)-18,0))</f>
        <v/>
      </c>
      <c r="W128" s="17" t="str">
        <f ca="1">IF(OFFSET(SerbiaOfficialData!$F$11,(ROW(W126)*17)-18,0)=0,"",OFFSET(SerbiaOfficialData!$F$11,(ROW(W126)*17)-18,0))</f>
        <v/>
      </c>
      <c r="X128" s="3" t="str">
        <f t="shared" si="164"/>
        <v/>
      </c>
      <c r="Y128" s="3" t="str">
        <f t="shared" si="165"/>
        <v/>
      </c>
      <c r="Z128" s="17" t="str">
        <f ca="1">IF(OFFSET(SerbiaOfficialData!$F$9,(ROW(Z126)*17)-18,0)=0,"",OFFSET(SerbiaOfficialData!$F$9,(ROW(Z126)*17)-18,0))</f>
        <v/>
      </c>
      <c r="AA128" s="17" t="str">
        <f ca="1">IF(OFFSET(SerbiaOfficialData!$F$10,(ROW(AA126)*17)-18,0)=0,"",OFFSET(SerbiaOfficialData!$F$10,(ROW(AA126)*17)-18,0))</f>
        <v/>
      </c>
      <c r="AB128" s="17" t="str">
        <f ca="1">IF(OFFSET(SerbiaOfficialData!$F$12,(ROW(AA126)*17)-18,0)=0,"",OFFSET(SerbiaOfficialData!$F$12,(ROW(AA126)*17)-18,0))</f>
        <v/>
      </c>
      <c r="AC128" s="17">
        <f t="shared" si="166"/>
        <v>2127</v>
      </c>
      <c r="AD128" s="17" t="str">
        <f ca="1">IF(OFFSET(SerbiaOfficialData!$F$2,(ROW(AD126)*17)-18,0)=0,"",OFFSET(SerbiaOfficialData!$F$2,(ROW(AD126)*17)-18,0))</f>
        <v/>
      </c>
      <c r="AE128" s="3" t="str">
        <f t="shared" si="167"/>
        <v/>
      </c>
      <c r="AF128" s="15" t="str">
        <f t="shared" si="168"/>
        <v/>
      </c>
      <c r="AH128" s="19" t="str">
        <f ca="1">IF(OFFSET(SerbiaOfficialData!$F$3,(ROW(AH126)*17)-18,0)=0,"",OFFSET(SerbiaOfficialData!$F$3,(ROW(AH126)*17)-18,0))</f>
        <v/>
      </c>
      <c r="AI128" s="10" t="str">
        <f t="shared" si="169"/>
        <v/>
      </c>
      <c r="AJ128" s="3" t="str">
        <f t="shared" si="170"/>
        <v/>
      </c>
      <c r="AK128" s="4" t="str">
        <f t="shared" si="171"/>
        <v/>
      </c>
      <c r="AL128" s="3" t="str">
        <f t="shared" si="172"/>
        <v/>
      </c>
      <c r="AM128" s="3" t="str">
        <f t="shared" si="173"/>
        <v/>
      </c>
      <c r="AN128" s="4">
        <f ca="1">IF(_xlfn.FORECAST.ETS(AO128,$B$9:B127,$AO$9:AO127)&gt;0,_xlfn.FORECAST.ETS(AO128,$B$9:B127,$AO$9:AO127),0)</f>
        <v>13844.19441942967</v>
      </c>
      <c r="AO128" s="9">
        <f t="shared" si="156"/>
        <v>44021</v>
      </c>
    </row>
    <row r="129" spans="2:41" x14ac:dyDescent="0.25">
      <c r="B129" s="17" t="str">
        <f ca="1">IF(OFFSET(SerbiaOfficialData!$F$5,(ROW(B127)*17)-18,0)=0,"",OFFSET(SerbiaOfficialData!$F$5,(ROW(B127)*17)-18,0))</f>
        <v/>
      </c>
      <c r="E129" s="17" t="str">
        <f ca="1">IF(OFFSET(SerbiaOfficialData!$F$5,(ROW(E127)*17)-19,0)=0,"",OFFSET(SerbiaOfficialData!$F$5,(ROW(E127)*17)-19,0))</f>
        <v/>
      </c>
      <c r="F129" s="2" t="str">
        <f t="shared" si="157"/>
        <v/>
      </c>
      <c r="G129" s="13" t="str">
        <f t="shared" si="158"/>
        <v/>
      </c>
      <c r="H129" s="2" t="str">
        <f t="shared" si="159"/>
        <v/>
      </c>
      <c r="I129" s="4" t="str">
        <f>IF($A129="","",(ROWS($B$3:B129)*LN(2))/(LN(B129)/$B$3))</f>
        <v/>
      </c>
      <c r="J129" s="17" t="str">
        <f ca="1">IF(OFFSET(SerbiaOfficialData!$F$7,(ROW(J127)*17)-18,0)=0,"",OFFSET(SerbiaOfficialData!$F$7,(ROW(J127)*17)-18,0))</f>
        <v/>
      </c>
      <c r="K129" s="21" t="str">
        <f ca="1">IF(OFFSET(SerbiaOfficialData!$F$6,(ROW(K127)*17)-18,0)=0,"",OFFSET(SerbiaOfficialData!$F$6,(ROW(K127)*17)-18,0))</f>
        <v/>
      </c>
      <c r="L129" s="12" t="str">
        <f t="shared" si="160"/>
        <v/>
      </c>
      <c r="M129" s="13" t="str">
        <f t="shared" si="161"/>
        <v/>
      </c>
      <c r="R129" s="17" t="str">
        <f ca="1">IF(OFFSET(SerbiaOfficialData!$F$17,(ROW(R127)*17)-19,0)=0,"",OFFSET(SerbiaOfficialData!$F$17,(ROW(R127)*17)-19,0))</f>
        <v/>
      </c>
      <c r="S129" t="str">
        <f t="shared" si="162"/>
        <v/>
      </c>
      <c r="T129" s="3" t="str">
        <f t="shared" si="163"/>
        <v/>
      </c>
      <c r="V129" s="17" t="str">
        <f ca="1">IF(OFFSET(SerbiaOfficialData!$F$8,(ROW(W127)*17)-18,0)=0,"",OFFSET(SerbiaOfficialData!$F$8,(ROW(W127)*17)-18,0))</f>
        <v/>
      </c>
      <c r="W129" s="17" t="str">
        <f ca="1">IF(OFFSET(SerbiaOfficialData!$F$11,(ROW(W127)*17)-18,0)=0,"",OFFSET(SerbiaOfficialData!$F$11,(ROW(W127)*17)-18,0))</f>
        <v/>
      </c>
      <c r="X129" s="3" t="str">
        <f t="shared" si="164"/>
        <v/>
      </c>
      <c r="Y129" s="3" t="str">
        <f t="shared" si="165"/>
        <v/>
      </c>
      <c r="Z129" s="17" t="str">
        <f ca="1">IF(OFFSET(SerbiaOfficialData!$F$9,(ROW(Z127)*17)-18,0)=0,"",OFFSET(SerbiaOfficialData!$F$9,(ROW(Z127)*17)-18,0))</f>
        <v/>
      </c>
      <c r="AA129" s="17" t="str">
        <f ca="1">IF(OFFSET(SerbiaOfficialData!$F$10,(ROW(AA127)*17)-18,0)=0,"",OFFSET(SerbiaOfficialData!$F$10,(ROW(AA127)*17)-18,0))</f>
        <v/>
      </c>
      <c r="AB129" s="17" t="str">
        <f ca="1">IF(OFFSET(SerbiaOfficialData!$F$12,(ROW(AA127)*17)-18,0)=0,"",OFFSET(SerbiaOfficialData!$F$12,(ROW(AA127)*17)-18,0))</f>
        <v/>
      </c>
      <c r="AC129" s="17">
        <f t="shared" si="166"/>
        <v>2144</v>
      </c>
      <c r="AD129" s="17" t="str">
        <f ca="1">IF(OFFSET(SerbiaOfficialData!$F$2,(ROW(AD127)*17)-18,0)=0,"",OFFSET(SerbiaOfficialData!$F$2,(ROW(AD127)*17)-18,0))</f>
        <v/>
      </c>
      <c r="AE129" s="3" t="str">
        <f t="shared" si="167"/>
        <v/>
      </c>
      <c r="AF129" s="15" t="str">
        <f t="shared" si="168"/>
        <v/>
      </c>
      <c r="AH129" s="19" t="str">
        <f ca="1">IF(OFFSET(SerbiaOfficialData!$F$3,(ROW(AH127)*17)-18,0)=0,"",OFFSET(SerbiaOfficialData!$F$3,(ROW(AH127)*17)-18,0))</f>
        <v/>
      </c>
      <c r="AI129" s="10" t="str">
        <f t="shared" si="169"/>
        <v/>
      </c>
      <c r="AJ129" s="3" t="str">
        <f t="shared" si="170"/>
        <v/>
      </c>
      <c r="AK129" s="4" t="str">
        <f t="shared" si="171"/>
        <v/>
      </c>
      <c r="AL129" s="3" t="str">
        <f t="shared" si="172"/>
        <v/>
      </c>
      <c r="AM129" s="3" t="str">
        <f t="shared" si="173"/>
        <v/>
      </c>
      <c r="AN129" s="4">
        <f ca="1">IF(_xlfn.FORECAST.ETS(AO129,$B$9:B128,$AO$9:AO128)&gt;0,_xlfn.FORECAST.ETS(AO129,$B$9:B128,$AO$9:AO128),0)</f>
        <v>13906.295486101817</v>
      </c>
      <c r="AO129" s="9">
        <f t="shared" si="156"/>
        <v>44022</v>
      </c>
    </row>
    <row r="130" spans="2:41" x14ac:dyDescent="0.25">
      <c r="B130" s="17" t="str">
        <f ca="1">IF(OFFSET(SerbiaOfficialData!$F$5,(ROW(B128)*17)-18,0)=0,"",OFFSET(SerbiaOfficialData!$F$5,(ROW(B128)*17)-18,0))</f>
        <v/>
      </c>
      <c r="E130" s="17" t="str">
        <f ca="1">IF(OFFSET(SerbiaOfficialData!$F$5,(ROW(E128)*17)-19,0)=0,"",OFFSET(SerbiaOfficialData!$F$5,(ROW(E128)*17)-19,0))</f>
        <v/>
      </c>
      <c r="F130" s="2" t="str">
        <f t="shared" si="157"/>
        <v/>
      </c>
      <c r="G130" s="13" t="str">
        <f t="shared" si="158"/>
        <v/>
      </c>
      <c r="H130" s="2" t="str">
        <f t="shared" si="159"/>
        <v/>
      </c>
      <c r="I130" s="4" t="str">
        <f>IF($A130="","",(ROWS($B$3:B130)*LN(2))/(LN(B130)/$B$3))</f>
        <v/>
      </c>
      <c r="J130" s="17" t="str">
        <f ca="1">IF(OFFSET(SerbiaOfficialData!$F$7,(ROW(J128)*17)-18,0)=0,"",OFFSET(SerbiaOfficialData!$F$7,(ROW(J128)*17)-18,0))</f>
        <v/>
      </c>
      <c r="K130" s="21" t="str">
        <f ca="1">IF(OFFSET(SerbiaOfficialData!$F$6,(ROW(K128)*17)-18,0)=0,"",OFFSET(SerbiaOfficialData!$F$6,(ROW(K128)*17)-18,0))</f>
        <v/>
      </c>
      <c r="L130" s="12" t="str">
        <f t="shared" si="160"/>
        <v/>
      </c>
      <c r="M130" s="13" t="str">
        <f t="shared" si="161"/>
        <v/>
      </c>
      <c r="R130" s="17" t="str">
        <f ca="1">IF(OFFSET(SerbiaOfficialData!$F$17,(ROW(R128)*17)-19,0)=0,"",OFFSET(SerbiaOfficialData!$F$17,(ROW(R128)*17)-19,0))</f>
        <v/>
      </c>
      <c r="S130" t="str">
        <f t="shared" si="162"/>
        <v/>
      </c>
      <c r="T130" s="3" t="str">
        <f t="shared" si="163"/>
        <v/>
      </c>
      <c r="V130" s="17" t="str">
        <f ca="1">IF(OFFSET(SerbiaOfficialData!$F$8,(ROW(W128)*17)-18,0)=0,"",OFFSET(SerbiaOfficialData!$F$8,(ROW(W128)*17)-18,0))</f>
        <v/>
      </c>
      <c r="W130" s="17" t="str">
        <f ca="1">IF(OFFSET(SerbiaOfficialData!$F$11,(ROW(W128)*17)-18,0)=0,"",OFFSET(SerbiaOfficialData!$F$11,(ROW(W128)*17)-18,0))</f>
        <v/>
      </c>
      <c r="X130" s="3" t="str">
        <f t="shared" si="164"/>
        <v/>
      </c>
      <c r="Y130" s="3" t="str">
        <f t="shared" si="165"/>
        <v/>
      </c>
      <c r="Z130" s="17" t="str">
        <f ca="1">IF(OFFSET(SerbiaOfficialData!$F$9,(ROW(Z128)*17)-18,0)=0,"",OFFSET(SerbiaOfficialData!$F$9,(ROW(Z128)*17)-18,0))</f>
        <v/>
      </c>
      <c r="AA130" s="17" t="str">
        <f ca="1">IF(OFFSET(SerbiaOfficialData!$F$10,(ROW(AA128)*17)-18,0)=0,"",OFFSET(SerbiaOfficialData!$F$10,(ROW(AA128)*17)-18,0))</f>
        <v/>
      </c>
      <c r="AB130" s="17" t="str">
        <f ca="1">IF(OFFSET(SerbiaOfficialData!$F$12,(ROW(AA128)*17)-18,0)=0,"",OFFSET(SerbiaOfficialData!$F$12,(ROW(AA128)*17)-18,0))</f>
        <v/>
      </c>
      <c r="AC130" s="17">
        <f t="shared" si="166"/>
        <v>2161</v>
      </c>
      <c r="AD130" s="17" t="str">
        <f ca="1">IF(OFFSET(SerbiaOfficialData!$F$2,(ROW(AD128)*17)-18,0)=0,"",OFFSET(SerbiaOfficialData!$F$2,(ROW(AD128)*17)-18,0))</f>
        <v/>
      </c>
      <c r="AE130" s="3" t="str">
        <f t="shared" si="167"/>
        <v/>
      </c>
      <c r="AF130" s="15" t="str">
        <f t="shared" si="168"/>
        <v/>
      </c>
      <c r="AH130" s="19" t="str">
        <f ca="1">IF(OFFSET(SerbiaOfficialData!$F$3,(ROW(AH128)*17)-18,0)=0,"",OFFSET(SerbiaOfficialData!$F$3,(ROW(AH128)*17)-18,0))</f>
        <v/>
      </c>
      <c r="AI130" s="10" t="str">
        <f t="shared" si="169"/>
        <v/>
      </c>
      <c r="AJ130" s="3" t="str">
        <f t="shared" si="170"/>
        <v/>
      </c>
      <c r="AK130" s="4" t="str">
        <f t="shared" si="171"/>
        <v/>
      </c>
      <c r="AL130" s="3" t="str">
        <f t="shared" si="172"/>
        <v/>
      </c>
      <c r="AM130" s="3" t="str">
        <f t="shared" si="173"/>
        <v/>
      </c>
      <c r="AN130" s="4">
        <f ca="1">IF(_xlfn.FORECAST.ETS(AO130,$B$9:B129,$AO$9:AO129)&gt;0,_xlfn.FORECAST.ETS(AO130,$B$9:B129,$AO$9:AO129),0)</f>
        <v>13968.396552773964</v>
      </c>
      <c r="AO130" s="9">
        <f t="shared" si="156"/>
        <v>44023</v>
      </c>
    </row>
    <row r="131" spans="2:41" x14ac:dyDescent="0.25">
      <c r="B131" s="17" t="str">
        <f ca="1">IF(OFFSET(SerbiaOfficialData!$F$5,(ROW(B129)*17)-18,0)=0,"",OFFSET(SerbiaOfficialData!$F$5,(ROW(B129)*17)-18,0))</f>
        <v/>
      </c>
      <c r="E131" s="17" t="str">
        <f ca="1">IF(OFFSET(SerbiaOfficialData!$F$5,(ROW(E129)*17)-19,0)=0,"",OFFSET(SerbiaOfficialData!$F$5,(ROW(E129)*17)-19,0))</f>
        <v/>
      </c>
      <c r="F131" s="2" t="str">
        <f t="shared" si="157"/>
        <v/>
      </c>
      <c r="G131" s="13" t="str">
        <f t="shared" si="158"/>
        <v/>
      </c>
      <c r="H131" s="2" t="str">
        <f t="shared" si="159"/>
        <v/>
      </c>
      <c r="I131" s="4" t="str">
        <f>IF($A131="","",(ROWS($B$3:B131)*LN(2))/(LN(B131)/$B$3))</f>
        <v/>
      </c>
      <c r="J131" s="17" t="str">
        <f ca="1">IF(OFFSET(SerbiaOfficialData!$F$7,(ROW(J129)*17)-18,0)=0,"",OFFSET(SerbiaOfficialData!$F$7,(ROW(J129)*17)-18,0))</f>
        <v/>
      </c>
      <c r="K131" s="21" t="str">
        <f ca="1">IF(OFFSET(SerbiaOfficialData!$F$6,(ROW(K129)*17)-18,0)=0,"",OFFSET(SerbiaOfficialData!$F$6,(ROW(K129)*17)-18,0))</f>
        <v/>
      </c>
      <c r="L131" s="12" t="str">
        <f t="shared" si="160"/>
        <v/>
      </c>
      <c r="M131" s="13" t="str">
        <f t="shared" si="161"/>
        <v/>
      </c>
      <c r="R131" s="17" t="str">
        <f ca="1">IF(OFFSET(SerbiaOfficialData!$F$17,(ROW(R129)*17)-19,0)=0,"",OFFSET(SerbiaOfficialData!$F$17,(ROW(R129)*17)-19,0))</f>
        <v/>
      </c>
      <c r="S131" t="str">
        <f t="shared" si="162"/>
        <v/>
      </c>
      <c r="T131" s="3" t="str">
        <f t="shared" si="163"/>
        <v/>
      </c>
      <c r="V131" s="17" t="str">
        <f ca="1">IF(OFFSET(SerbiaOfficialData!$F$8,(ROW(W129)*17)-18,0)=0,"",OFFSET(SerbiaOfficialData!$F$8,(ROW(W129)*17)-18,0))</f>
        <v/>
      </c>
      <c r="W131" s="17" t="str">
        <f ca="1">IF(OFFSET(SerbiaOfficialData!$F$11,(ROW(W129)*17)-18,0)=0,"",OFFSET(SerbiaOfficialData!$F$11,(ROW(W129)*17)-18,0))</f>
        <v/>
      </c>
      <c r="X131" s="3" t="str">
        <f t="shared" si="164"/>
        <v/>
      </c>
      <c r="Y131" s="3" t="str">
        <f t="shared" si="165"/>
        <v/>
      </c>
      <c r="Z131" s="17" t="str">
        <f ca="1">IF(OFFSET(SerbiaOfficialData!$F$9,(ROW(Z129)*17)-18,0)=0,"",OFFSET(SerbiaOfficialData!$F$9,(ROW(Z129)*17)-18,0))</f>
        <v/>
      </c>
      <c r="AA131" s="17" t="str">
        <f ca="1">IF(OFFSET(SerbiaOfficialData!$F$10,(ROW(AA129)*17)-18,0)=0,"",OFFSET(SerbiaOfficialData!$F$10,(ROW(AA129)*17)-18,0))</f>
        <v/>
      </c>
      <c r="AB131" s="17" t="str">
        <f ca="1">IF(OFFSET(SerbiaOfficialData!$F$12,(ROW(AA129)*17)-18,0)=0,"",OFFSET(SerbiaOfficialData!$F$12,(ROW(AA129)*17)-18,0))</f>
        <v/>
      </c>
      <c r="AC131" s="17">
        <f t="shared" si="166"/>
        <v>2178</v>
      </c>
      <c r="AD131" s="17" t="str">
        <f ca="1">IF(OFFSET(SerbiaOfficialData!$F$2,(ROW(AD129)*17)-18,0)=0,"",OFFSET(SerbiaOfficialData!$F$2,(ROW(AD129)*17)-18,0))</f>
        <v/>
      </c>
      <c r="AE131" s="3" t="str">
        <f t="shared" si="167"/>
        <v/>
      </c>
      <c r="AF131" s="15" t="str">
        <f t="shared" si="168"/>
        <v/>
      </c>
      <c r="AH131" s="19" t="str">
        <f ca="1">IF(OFFSET(SerbiaOfficialData!$F$3,(ROW(AH129)*17)-18,0)=0,"",OFFSET(SerbiaOfficialData!$F$3,(ROW(AH129)*17)-18,0))</f>
        <v/>
      </c>
      <c r="AI131" s="10" t="str">
        <f t="shared" si="169"/>
        <v/>
      </c>
      <c r="AJ131" s="3" t="str">
        <f t="shared" si="170"/>
        <v/>
      </c>
      <c r="AK131" s="4" t="str">
        <f t="shared" si="171"/>
        <v/>
      </c>
      <c r="AL131" s="3" t="str">
        <f t="shared" si="172"/>
        <v/>
      </c>
      <c r="AM131" s="3" t="str">
        <f t="shared" si="173"/>
        <v/>
      </c>
      <c r="AN131" s="4">
        <f ca="1">IF(_xlfn.FORECAST.ETS(AO131,$B$9:B130,$AO$9:AO130)&gt;0,_xlfn.FORECAST.ETS(AO131,$B$9:B130,$AO$9:AO130),0)</f>
        <v>14030.497619446111</v>
      </c>
      <c r="AO131" s="9">
        <f t="shared" si="156"/>
        <v>44024</v>
      </c>
    </row>
    <row r="132" spans="2:41" x14ac:dyDescent="0.25">
      <c r="B132" s="17" t="str">
        <f ca="1">IF(OFFSET(SerbiaOfficialData!$F$5,(ROW(B130)*17)-18,0)=0,"",OFFSET(SerbiaOfficialData!$F$5,(ROW(B130)*17)-18,0))</f>
        <v/>
      </c>
      <c r="E132" s="17" t="str">
        <f ca="1">IF(OFFSET(SerbiaOfficialData!$F$5,(ROW(E130)*17)-19,0)=0,"",OFFSET(SerbiaOfficialData!$F$5,(ROW(E130)*17)-19,0))</f>
        <v/>
      </c>
      <c r="F132" s="2" t="str">
        <f t="shared" si="157"/>
        <v/>
      </c>
      <c r="G132" s="13" t="str">
        <f t="shared" si="158"/>
        <v/>
      </c>
      <c r="H132" s="2" t="str">
        <f t="shared" si="159"/>
        <v/>
      </c>
      <c r="I132" s="4" t="str">
        <f>IF($A132="","",(ROWS($B$3:B132)*LN(2))/(LN(B132)/$B$3))</f>
        <v/>
      </c>
      <c r="J132" s="17" t="str">
        <f ca="1">IF(OFFSET(SerbiaOfficialData!$F$7,(ROW(J130)*17)-18,0)=0,"",OFFSET(SerbiaOfficialData!$F$7,(ROW(J130)*17)-18,0))</f>
        <v/>
      </c>
      <c r="K132" s="21" t="str">
        <f ca="1">IF(OFFSET(SerbiaOfficialData!$F$6,(ROW(K130)*17)-18,0)=0,"",OFFSET(SerbiaOfficialData!$F$6,(ROW(K130)*17)-18,0))</f>
        <v/>
      </c>
      <c r="L132" s="12" t="str">
        <f t="shared" si="160"/>
        <v/>
      </c>
      <c r="M132" s="13" t="str">
        <f t="shared" si="161"/>
        <v/>
      </c>
      <c r="R132" s="17" t="str">
        <f ca="1">IF(OFFSET(SerbiaOfficialData!$F$17,(ROW(R130)*17)-19,0)=0,"",OFFSET(SerbiaOfficialData!$F$17,(ROW(R130)*17)-19,0))</f>
        <v/>
      </c>
      <c r="S132" t="str">
        <f t="shared" si="162"/>
        <v/>
      </c>
      <c r="T132" s="3" t="str">
        <f t="shared" si="163"/>
        <v/>
      </c>
      <c r="V132" s="17" t="str">
        <f ca="1">IF(OFFSET(SerbiaOfficialData!$F$8,(ROW(W130)*17)-18,0)=0,"",OFFSET(SerbiaOfficialData!$F$8,(ROW(W130)*17)-18,0))</f>
        <v/>
      </c>
      <c r="W132" s="17" t="str">
        <f ca="1">IF(OFFSET(SerbiaOfficialData!$F$11,(ROW(W130)*17)-18,0)=0,"",OFFSET(SerbiaOfficialData!$F$11,(ROW(W130)*17)-18,0))</f>
        <v/>
      </c>
      <c r="X132" s="3" t="str">
        <f t="shared" si="164"/>
        <v/>
      </c>
      <c r="Y132" s="3" t="str">
        <f t="shared" si="165"/>
        <v/>
      </c>
      <c r="Z132" s="17" t="str">
        <f ca="1">IF(OFFSET(SerbiaOfficialData!$F$9,(ROW(Z130)*17)-18,0)=0,"",OFFSET(SerbiaOfficialData!$F$9,(ROW(Z130)*17)-18,0))</f>
        <v/>
      </c>
      <c r="AA132" s="17" t="str">
        <f ca="1">IF(OFFSET(SerbiaOfficialData!$F$10,(ROW(AA130)*17)-18,0)=0,"",OFFSET(SerbiaOfficialData!$F$10,(ROW(AA130)*17)-18,0))</f>
        <v/>
      </c>
      <c r="AB132" s="17" t="str">
        <f ca="1">IF(OFFSET(SerbiaOfficialData!$F$12,(ROW(AA130)*17)-18,0)=0,"",OFFSET(SerbiaOfficialData!$F$12,(ROW(AA130)*17)-18,0))</f>
        <v/>
      </c>
      <c r="AC132" s="17">
        <f t="shared" si="166"/>
        <v>2195</v>
      </c>
      <c r="AD132" s="17" t="str">
        <f ca="1">IF(OFFSET(SerbiaOfficialData!$F$2,(ROW(AD130)*17)-18,0)=0,"",OFFSET(SerbiaOfficialData!$F$2,(ROW(AD130)*17)-18,0))</f>
        <v/>
      </c>
      <c r="AE132" s="3" t="str">
        <f t="shared" si="167"/>
        <v/>
      </c>
      <c r="AF132" s="15" t="str">
        <f t="shared" si="168"/>
        <v/>
      </c>
      <c r="AH132" s="19" t="str">
        <f ca="1">IF(OFFSET(SerbiaOfficialData!$F$3,(ROW(AH130)*17)-18,0)=0,"",OFFSET(SerbiaOfficialData!$F$3,(ROW(AH130)*17)-18,0))</f>
        <v/>
      </c>
      <c r="AI132" s="10" t="str">
        <f t="shared" si="169"/>
        <v/>
      </c>
      <c r="AJ132" s="3" t="str">
        <f t="shared" si="170"/>
        <v/>
      </c>
      <c r="AK132" s="4" t="str">
        <f t="shared" si="171"/>
        <v/>
      </c>
      <c r="AL132" s="3" t="str">
        <f t="shared" si="172"/>
        <v/>
      </c>
      <c r="AM132" s="3" t="str">
        <f t="shared" si="173"/>
        <v/>
      </c>
      <c r="AN132" s="4">
        <f ca="1">IF(_xlfn.FORECAST.ETS(AO132,$B$9:B131,$AO$9:AO131)&gt;0,_xlfn.FORECAST.ETS(AO132,$B$9:B131,$AO$9:AO131),0)</f>
        <v>14092.598686118257</v>
      </c>
      <c r="AO132" s="9">
        <f t="shared" ref="AO132:AO195" si="174">AO131+1</f>
        <v>44025</v>
      </c>
    </row>
    <row r="133" spans="2:41" x14ac:dyDescent="0.25">
      <c r="B133" s="17" t="str">
        <f ca="1">IF(OFFSET(SerbiaOfficialData!$F$5,(ROW(B131)*17)-18,0)=0,"",OFFSET(SerbiaOfficialData!$F$5,(ROW(B131)*17)-18,0))</f>
        <v/>
      </c>
      <c r="E133" s="17" t="str">
        <f ca="1">IF(OFFSET(SerbiaOfficialData!$F$5,(ROW(E131)*17)-19,0)=0,"",OFFSET(SerbiaOfficialData!$F$5,(ROW(E131)*17)-19,0))</f>
        <v/>
      </c>
      <c r="F133" s="2" t="str">
        <f t="shared" ref="F133:F196" si="175">IF($A133="","",E133/B132)</f>
        <v/>
      </c>
      <c r="G133" s="13" t="str">
        <f t="shared" ref="G133:G196" si="176">IF($A133="","",AVERAGE(((SUM(E124:E133)-E124)/(SUM(B124:B133)-B124))))</f>
        <v/>
      </c>
      <c r="H133" s="2" t="str">
        <f t="shared" ref="H133:H196" si="177">IF($A133="","",E133/B133)</f>
        <v/>
      </c>
      <c r="I133" s="4" t="str">
        <f>IF($A133="","",(ROWS($B$3:B133)*LN(2))/(LN(B133)/$B$3))</f>
        <v/>
      </c>
      <c r="J133" s="17" t="str">
        <f ca="1">IF(OFFSET(SerbiaOfficialData!$F$7,(ROW(J131)*17)-18,0)=0,"",OFFSET(SerbiaOfficialData!$F$7,(ROW(J131)*17)-18,0))</f>
        <v/>
      </c>
      <c r="K133" s="21" t="str">
        <f ca="1">IF(OFFSET(SerbiaOfficialData!$F$6,(ROW(K131)*17)-18,0)=0,"",OFFSET(SerbiaOfficialData!$F$6,(ROW(K131)*17)-18,0))</f>
        <v/>
      </c>
      <c r="L133" s="12" t="str">
        <f t="shared" ref="L133:L196" si="178">IF($A133="","",E133/K133)</f>
        <v/>
      </c>
      <c r="M133" s="13" t="str">
        <f t="shared" ref="M133:M196" si="179">IF($A133="","",AVERAGE(((SUM(E124:E133)-E124)/(SUM(K124:K133)-K124))))</f>
        <v/>
      </c>
      <c r="R133" s="17" t="str">
        <f ca="1">IF(OFFSET(SerbiaOfficialData!$F$17,(ROW(R131)*17)-19,0)=0,"",OFFSET(SerbiaOfficialData!$F$17,(ROW(R131)*17)-19,0))</f>
        <v/>
      </c>
      <c r="S133" t="str">
        <f t="shared" ref="S133:S196" si="180">IF($A133="","",R133-R132)</f>
        <v/>
      </c>
      <c r="T133" s="3" t="str">
        <f t="shared" ref="T133:T196" si="181">IF($A133="","",R133/B124)</f>
        <v/>
      </c>
      <c r="V133" s="17" t="str">
        <f ca="1">IF(OFFSET(SerbiaOfficialData!$F$8,(ROW(W131)*17)-18,0)=0,"",OFFSET(SerbiaOfficialData!$F$8,(ROW(W131)*17)-18,0))</f>
        <v/>
      </c>
      <c r="W133" s="17" t="str">
        <f ca="1">IF(OFFSET(SerbiaOfficialData!$F$11,(ROW(W131)*17)-18,0)=0,"",OFFSET(SerbiaOfficialData!$F$11,(ROW(W131)*17)-18,0))</f>
        <v/>
      </c>
      <c r="X133" s="3" t="str">
        <f t="shared" ref="X133:X196" si="182">IF($A133="","",W133/B133)</f>
        <v/>
      </c>
      <c r="Y133" s="3" t="str">
        <f t="shared" ref="Y133:Y196" si="183">IF($A133="","",W133/B124)</f>
        <v/>
      </c>
      <c r="Z133" s="17" t="str">
        <f ca="1">IF(OFFSET(SerbiaOfficialData!$F$9,(ROW(Z131)*17)-18,0)=0,"",OFFSET(SerbiaOfficialData!$F$9,(ROW(Z131)*17)-18,0))</f>
        <v/>
      </c>
      <c r="AA133" s="17" t="str">
        <f ca="1">IF(OFFSET(SerbiaOfficialData!$F$10,(ROW(AA131)*17)-18,0)=0,"",OFFSET(SerbiaOfficialData!$F$10,(ROW(AA131)*17)-18,0))</f>
        <v/>
      </c>
      <c r="AB133" s="17" t="str">
        <f ca="1">IF(OFFSET(SerbiaOfficialData!$F$12,(ROW(AA131)*17)-18,0)=0,"",OFFSET(SerbiaOfficialData!$F$12,(ROW(AA131)*17)-18,0))</f>
        <v/>
      </c>
      <c r="AC133" s="17">
        <f t="shared" ref="AC133:AC196" si="184">(ROW(AD131)*17)-17+2</f>
        <v>2212</v>
      </c>
      <c r="AD133" s="17" t="str">
        <f ca="1">IF(OFFSET(SerbiaOfficialData!$F$2,(ROW(AD131)*17)-18,0)=0,"",OFFSET(SerbiaOfficialData!$F$2,(ROW(AD131)*17)-18,0))</f>
        <v/>
      </c>
      <c r="AE133" s="3" t="str">
        <f t="shared" ref="AE133:AE196" si="185">IF($A133="","",AD133/C133)</f>
        <v/>
      </c>
      <c r="AF133" s="15" t="str">
        <f t="shared" ref="AF133:AF196" si="186">IF($A133="","",W133+AD133)</f>
        <v/>
      </c>
      <c r="AH133" s="19" t="str">
        <f ca="1">IF(OFFSET(SerbiaOfficialData!$F$3,(ROW(AH131)*17)-18,0)=0,"",OFFSET(SerbiaOfficialData!$F$3,(ROW(AH131)*17)-18,0))</f>
        <v/>
      </c>
      <c r="AI133" s="10" t="str">
        <f t="shared" ref="AI133:AI196" si="187">IF($A133="","",AH133-AH132)</f>
        <v/>
      </c>
      <c r="AJ133" s="3" t="str">
        <f t="shared" ref="AJ133:AJ196" si="188">IF($A133="","",(AH133+W133)/B133)</f>
        <v/>
      </c>
      <c r="AK133" s="4" t="str">
        <f t="shared" ref="AK133:AK196" si="189">IF($A133="","",B133-R133-W133-AH133)</f>
        <v/>
      </c>
      <c r="AL133" s="3" t="str">
        <f t="shared" ref="AL133:AL196" si="190">IF($A133="","",AD133/C133)</f>
        <v/>
      </c>
      <c r="AM133" s="3" t="str">
        <f t="shared" ref="AM133:AM196" si="191">IF($A133="","",AK133/B133)</f>
        <v/>
      </c>
      <c r="AN133" s="4">
        <f ca="1">IF(_xlfn.FORECAST.ETS(AO133,$B$9:B132,$AO$9:AO132)&gt;0,_xlfn.FORECAST.ETS(AO133,$B$9:B132,$AO$9:AO132),0)</f>
        <v>14154.699752790404</v>
      </c>
      <c r="AO133" s="9">
        <f t="shared" si="174"/>
        <v>44026</v>
      </c>
    </row>
    <row r="134" spans="2:41" x14ac:dyDescent="0.25">
      <c r="B134" s="17" t="str">
        <f ca="1">IF(OFFSET(SerbiaOfficialData!$F$5,(ROW(B132)*17)-18,0)=0,"",OFFSET(SerbiaOfficialData!$F$5,(ROW(B132)*17)-18,0))</f>
        <v/>
      </c>
      <c r="E134" s="17" t="str">
        <f ca="1">IF(OFFSET(SerbiaOfficialData!$F$5,(ROW(E132)*17)-19,0)=0,"",OFFSET(SerbiaOfficialData!$F$5,(ROW(E132)*17)-19,0))</f>
        <v/>
      </c>
      <c r="F134" s="2" t="str">
        <f t="shared" si="175"/>
        <v/>
      </c>
      <c r="G134" s="13" t="str">
        <f t="shared" si="176"/>
        <v/>
      </c>
      <c r="H134" s="2" t="str">
        <f t="shared" si="177"/>
        <v/>
      </c>
      <c r="I134" s="4" t="str">
        <f>IF($A134="","",(ROWS($B$3:B134)*LN(2))/(LN(B134)/$B$3))</f>
        <v/>
      </c>
      <c r="J134" s="17" t="str">
        <f ca="1">IF(OFFSET(SerbiaOfficialData!$F$7,(ROW(J132)*17)-18,0)=0,"",OFFSET(SerbiaOfficialData!$F$7,(ROW(J132)*17)-18,0))</f>
        <v/>
      </c>
      <c r="K134" s="21" t="str">
        <f ca="1">IF(OFFSET(SerbiaOfficialData!$F$6,(ROW(K132)*17)-18,0)=0,"",OFFSET(SerbiaOfficialData!$F$6,(ROW(K132)*17)-18,0))</f>
        <v/>
      </c>
      <c r="L134" s="12" t="str">
        <f t="shared" si="178"/>
        <v/>
      </c>
      <c r="M134" s="13" t="str">
        <f t="shared" si="179"/>
        <v/>
      </c>
      <c r="R134" s="17" t="str">
        <f ca="1">IF(OFFSET(SerbiaOfficialData!$F$17,(ROW(R132)*17)-19,0)=0,"",OFFSET(SerbiaOfficialData!$F$17,(ROW(R132)*17)-19,0))</f>
        <v/>
      </c>
      <c r="S134" t="str">
        <f t="shared" si="180"/>
        <v/>
      </c>
      <c r="T134" s="3" t="str">
        <f t="shared" si="181"/>
        <v/>
      </c>
      <c r="V134" s="17" t="str">
        <f ca="1">IF(OFFSET(SerbiaOfficialData!$F$8,(ROW(W132)*17)-18,0)=0,"",OFFSET(SerbiaOfficialData!$F$8,(ROW(W132)*17)-18,0))</f>
        <v/>
      </c>
      <c r="W134" s="17" t="str">
        <f ca="1">IF(OFFSET(SerbiaOfficialData!$F$11,(ROW(W132)*17)-18,0)=0,"",OFFSET(SerbiaOfficialData!$F$11,(ROW(W132)*17)-18,0))</f>
        <v/>
      </c>
      <c r="X134" s="3" t="str">
        <f t="shared" si="182"/>
        <v/>
      </c>
      <c r="Y134" s="3" t="str">
        <f t="shared" si="183"/>
        <v/>
      </c>
      <c r="Z134" s="17" t="str">
        <f ca="1">IF(OFFSET(SerbiaOfficialData!$F$9,(ROW(Z132)*17)-18,0)=0,"",OFFSET(SerbiaOfficialData!$F$9,(ROW(Z132)*17)-18,0))</f>
        <v/>
      </c>
      <c r="AA134" s="17" t="str">
        <f ca="1">IF(OFFSET(SerbiaOfficialData!$F$10,(ROW(AA132)*17)-18,0)=0,"",OFFSET(SerbiaOfficialData!$F$10,(ROW(AA132)*17)-18,0))</f>
        <v/>
      </c>
      <c r="AB134" s="17" t="str">
        <f ca="1">IF(OFFSET(SerbiaOfficialData!$F$12,(ROW(AA132)*17)-18,0)=0,"",OFFSET(SerbiaOfficialData!$F$12,(ROW(AA132)*17)-18,0))</f>
        <v/>
      </c>
      <c r="AC134" s="17">
        <f t="shared" si="184"/>
        <v>2229</v>
      </c>
      <c r="AD134" s="17" t="str">
        <f ca="1">IF(OFFSET(SerbiaOfficialData!$F$2,(ROW(AD132)*17)-18,0)=0,"",OFFSET(SerbiaOfficialData!$F$2,(ROW(AD132)*17)-18,0))</f>
        <v/>
      </c>
      <c r="AE134" s="3" t="str">
        <f t="shared" si="185"/>
        <v/>
      </c>
      <c r="AF134" s="15" t="str">
        <f t="shared" si="186"/>
        <v/>
      </c>
      <c r="AH134" s="19" t="str">
        <f ca="1">IF(OFFSET(SerbiaOfficialData!$F$3,(ROW(AH132)*17)-18,0)=0,"",OFFSET(SerbiaOfficialData!$F$3,(ROW(AH132)*17)-18,0))</f>
        <v/>
      </c>
      <c r="AI134" s="10" t="str">
        <f t="shared" si="187"/>
        <v/>
      </c>
      <c r="AJ134" s="3" t="str">
        <f t="shared" si="188"/>
        <v/>
      </c>
      <c r="AK134" s="4" t="str">
        <f t="shared" si="189"/>
        <v/>
      </c>
      <c r="AL134" s="3" t="str">
        <f t="shared" si="190"/>
        <v/>
      </c>
      <c r="AM134" s="3" t="str">
        <f t="shared" si="191"/>
        <v/>
      </c>
      <c r="AN134" s="4">
        <f ca="1">IF(_xlfn.FORECAST.ETS(AO134,$B$9:B133,$AO$9:AO133)&gt;0,_xlfn.FORECAST.ETS(AO134,$B$9:B133,$AO$9:AO133),0)</f>
        <v>14216.800819462551</v>
      </c>
      <c r="AO134" s="9">
        <f t="shared" si="174"/>
        <v>44027</v>
      </c>
    </row>
    <row r="135" spans="2:41" x14ac:dyDescent="0.25">
      <c r="B135" s="17" t="str">
        <f ca="1">IF(OFFSET(SerbiaOfficialData!$F$5,(ROW(B133)*17)-18,0)=0,"",OFFSET(SerbiaOfficialData!$F$5,(ROW(B133)*17)-18,0))</f>
        <v/>
      </c>
      <c r="E135" s="17" t="str">
        <f ca="1">IF(OFFSET(SerbiaOfficialData!$F$5,(ROW(E133)*17)-19,0)=0,"",OFFSET(SerbiaOfficialData!$F$5,(ROW(E133)*17)-19,0))</f>
        <v/>
      </c>
      <c r="F135" s="2" t="str">
        <f t="shared" si="175"/>
        <v/>
      </c>
      <c r="G135" s="13" t="str">
        <f t="shared" si="176"/>
        <v/>
      </c>
      <c r="H135" s="2" t="str">
        <f t="shared" si="177"/>
        <v/>
      </c>
      <c r="I135" s="4" t="str">
        <f>IF($A135="","",(ROWS($B$3:B135)*LN(2))/(LN(B135)/$B$3))</f>
        <v/>
      </c>
      <c r="J135" s="17" t="str">
        <f ca="1">IF(OFFSET(SerbiaOfficialData!$F$7,(ROW(J133)*17)-18,0)=0,"",OFFSET(SerbiaOfficialData!$F$7,(ROW(J133)*17)-18,0))</f>
        <v/>
      </c>
      <c r="K135" s="21" t="str">
        <f ca="1">IF(OFFSET(SerbiaOfficialData!$F$6,(ROW(K133)*17)-18,0)=0,"",OFFSET(SerbiaOfficialData!$F$6,(ROW(K133)*17)-18,0))</f>
        <v/>
      </c>
      <c r="L135" s="12" t="str">
        <f t="shared" si="178"/>
        <v/>
      </c>
      <c r="M135" s="13" t="str">
        <f t="shared" si="179"/>
        <v/>
      </c>
      <c r="R135" s="17" t="str">
        <f ca="1">IF(OFFSET(SerbiaOfficialData!$F$17,(ROW(R133)*17)-19,0)=0,"",OFFSET(SerbiaOfficialData!$F$17,(ROW(R133)*17)-19,0))</f>
        <v/>
      </c>
      <c r="S135" t="str">
        <f t="shared" si="180"/>
        <v/>
      </c>
      <c r="T135" s="3" t="str">
        <f t="shared" si="181"/>
        <v/>
      </c>
      <c r="V135" s="17" t="str">
        <f ca="1">IF(OFFSET(SerbiaOfficialData!$F$8,(ROW(W133)*17)-18,0)=0,"",OFFSET(SerbiaOfficialData!$F$8,(ROW(W133)*17)-18,0))</f>
        <v/>
      </c>
      <c r="W135" s="17" t="str">
        <f ca="1">IF(OFFSET(SerbiaOfficialData!$F$11,(ROW(W133)*17)-18,0)=0,"",OFFSET(SerbiaOfficialData!$F$11,(ROW(W133)*17)-18,0))</f>
        <v/>
      </c>
      <c r="X135" s="3" t="str">
        <f t="shared" si="182"/>
        <v/>
      </c>
      <c r="Y135" s="3" t="str">
        <f t="shared" si="183"/>
        <v/>
      </c>
      <c r="Z135" s="17" t="str">
        <f ca="1">IF(OFFSET(SerbiaOfficialData!$F$9,(ROW(Z133)*17)-18,0)=0,"",OFFSET(SerbiaOfficialData!$F$9,(ROW(Z133)*17)-18,0))</f>
        <v/>
      </c>
      <c r="AA135" s="17" t="str">
        <f ca="1">IF(OFFSET(SerbiaOfficialData!$F$10,(ROW(AA133)*17)-18,0)=0,"",OFFSET(SerbiaOfficialData!$F$10,(ROW(AA133)*17)-18,0))</f>
        <v/>
      </c>
      <c r="AB135" s="17" t="str">
        <f ca="1">IF(OFFSET(SerbiaOfficialData!$F$12,(ROW(AA133)*17)-18,0)=0,"",OFFSET(SerbiaOfficialData!$F$12,(ROW(AA133)*17)-18,0))</f>
        <v/>
      </c>
      <c r="AC135" s="17">
        <f t="shared" si="184"/>
        <v>2246</v>
      </c>
      <c r="AD135" s="17" t="str">
        <f ca="1">IF(OFFSET(SerbiaOfficialData!$F$2,(ROW(AD133)*17)-18,0)=0,"",OFFSET(SerbiaOfficialData!$F$2,(ROW(AD133)*17)-18,0))</f>
        <v/>
      </c>
      <c r="AE135" s="3" t="str">
        <f t="shared" si="185"/>
        <v/>
      </c>
      <c r="AF135" s="15" t="str">
        <f t="shared" si="186"/>
        <v/>
      </c>
      <c r="AH135" s="19" t="str">
        <f ca="1">IF(OFFSET(SerbiaOfficialData!$F$3,(ROW(AH133)*17)-18,0)=0,"",OFFSET(SerbiaOfficialData!$F$3,(ROW(AH133)*17)-18,0))</f>
        <v/>
      </c>
      <c r="AI135" s="10" t="str">
        <f t="shared" si="187"/>
        <v/>
      </c>
      <c r="AJ135" s="3" t="str">
        <f t="shared" si="188"/>
        <v/>
      </c>
      <c r="AK135" s="4" t="str">
        <f t="shared" si="189"/>
        <v/>
      </c>
      <c r="AL135" s="3" t="str">
        <f t="shared" si="190"/>
        <v/>
      </c>
      <c r="AM135" s="3" t="str">
        <f t="shared" si="191"/>
        <v/>
      </c>
      <c r="AN135" s="4">
        <f ca="1">IF(_xlfn.FORECAST.ETS(AO135,$B$9:B134,$AO$9:AO134)&gt;0,_xlfn.FORECAST.ETS(AO135,$B$9:B134,$AO$9:AO134),0)</f>
        <v>14278.901886134698</v>
      </c>
      <c r="AO135" s="9">
        <f t="shared" si="174"/>
        <v>44028</v>
      </c>
    </row>
    <row r="136" spans="2:41" x14ac:dyDescent="0.25">
      <c r="B136" s="17" t="str">
        <f ca="1">IF(OFFSET(SerbiaOfficialData!$F$5,(ROW(B134)*17)-18,0)=0,"",OFFSET(SerbiaOfficialData!$F$5,(ROW(B134)*17)-18,0))</f>
        <v/>
      </c>
      <c r="E136" s="17" t="str">
        <f ca="1">IF(OFFSET(SerbiaOfficialData!$F$5,(ROW(E134)*17)-19,0)=0,"",OFFSET(SerbiaOfficialData!$F$5,(ROW(E134)*17)-19,0))</f>
        <v/>
      </c>
      <c r="F136" s="2" t="str">
        <f t="shared" si="175"/>
        <v/>
      </c>
      <c r="G136" s="13" t="str">
        <f t="shared" si="176"/>
        <v/>
      </c>
      <c r="H136" s="2" t="str">
        <f t="shared" si="177"/>
        <v/>
      </c>
      <c r="I136" s="4" t="str">
        <f>IF($A136="","",(ROWS($B$3:B136)*LN(2))/(LN(B136)/$B$3))</f>
        <v/>
      </c>
      <c r="J136" s="17" t="str">
        <f ca="1">IF(OFFSET(SerbiaOfficialData!$F$7,(ROW(J134)*17)-18,0)=0,"",OFFSET(SerbiaOfficialData!$F$7,(ROW(J134)*17)-18,0))</f>
        <v/>
      </c>
      <c r="K136" s="21" t="str">
        <f ca="1">IF(OFFSET(SerbiaOfficialData!$F$6,(ROW(K134)*17)-18,0)=0,"",OFFSET(SerbiaOfficialData!$F$6,(ROW(K134)*17)-18,0))</f>
        <v/>
      </c>
      <c r="L136" s="12" t="str">
        <f t="shared" si="178"/>
        <v/>
      </c>
      <c r="M136" s="13" t="str">
        <f t="shared" si="179"/>
        <v/>
      </c>
      <c r="R136" s="17" t="str">
        <f ca="1">IF(OFFSET(SerbiaOfficialData!$F$17,(ROW(R134)*17)-19,0)=0,"",OFFSET(SerbiaOfficialData!$F$17,(ROW(R134)*17)-19,0))</f>
        <v/>
      </c>
      <c r="S136" t="str">
        <f t="shared" si="180"/>
        <v/>
      </c>
      <c r="T136" s="3" t="str">
        <f t="shared" si="181"/>
        <v/>
      </c>
      <c r="V136" s="17" t="str">
        <f ca="1">IF(OFFSET(SerbiaOfficialData!$F$8,(ROW(W134)*17)-18,0)=0,"",OFFSET(SerbiaOfficialData!$F$8,(ROW(W134)*17)-18,0))</f>
        <v/>
      </c>
      <c r="W136" s="17" t="str">
        <f ca="1">IF(OFFSET(SerbiaOfficialData!$F$11,(ROW(W134)*17)-18,0)=0,"",OFFSET(SerbiaOfficialData!$F$11,(ROW(W134)*17)-18,0))</f>
        <v/>
      </c>
      <c r="X136" s="3" t="str">
        <f t="shared" si="182"/>
        <v/>
      </c>
      <c r="Y136" s="3" t="str">
        <f t="shared" si="183"/>
        <v/>
      </c>
      <c r="Z136" s="17" t="str">
        <f ca="1">IF(OFFSET(SerbiaOfficialData!$F$9,(ROW(Z134)*17)-18,0)=0,"",OFFSET(SerbiaOfficialData!$F$9,(ROW(Z134)*17)-18,0))</f>
        <v/>
      </c>
      <c r="AA136" s="17" t="str">
        <f ca="1">IF(OFFSET(SerbiaOfficialData!$F$10,(ROW(AA134)*17)-18,0)=0,"",OFFSET(SerbiaOfficialData!$F$10,(ROW(AA134)*17)-18,0))</f>
        <v/>
      </c>
      <c r="AB136" s="17" t="str">
        <f ca="1">IF(OFFSET(SerbiaOfficialData!$F$12,(ROW(AA134)*17)-18,0)=0,"",OFFSET(SerbiaOfficialData!$F$12,(ROW(AA134)*17)-18,0))</f>
        <v/>
      </c>
      <c r="AC136" s="17">
        <f t="shared" si="184"/>
        <v>2263</v>
      </c>
      <c r="AD136" s="17" t="str">
        <f ca="1">IF(OFFSET(SerbiaOfficialData!$F$2,(ROW(AD134)*17)-18,0)=0,"",OFFSET(SerbiaOfficialData!$F$2,(ROW(AD134)*17)-18,0))</f>
        <v/>
      </c>
      <c r="AE136" s="3" t="str">
        <f t="shared" si="185"/>
        <v/>
      </c>
      <c r="AF136" s="15" t="str">
        <f t="shared" si="186"/>
        <v/>
      </c>
      <c r="AH136" s="19" t="str">
        <f ca="1">IF(OFFSET(SerbiaOfficialData!$F$3,(ROW(AH134)*17)-18,0)=0,"",OFFSET(SerbiaOfficialData!$F$3,(ROW(AH134)*17)-18,0))</f>
        <v/>
      </c>
      <c r="AI136" s="10" t="str">
        <f t="shared" si="187"/>
        <v/>
      </c>
      <c r="AJ136" s="3" t="str">
        <f t="shared" si="188"/>
        <v/>
      </c>
      <c r="AK136" s="4" t="str">
        <f t="shared" si="189"/>
        <v/>
      </c>
      <c r="AL136" s="3" t="str">
        <f t="shared" si="190"/>
        <v/>
      </c>
      <c r="AM136" s="3" t="str">
        <f t="shared" si="191"/>
        <v/>
      </c>
      <c r="AN136" s="4">
        <f ca="1">IF(_xlfn.FORECAST.ETS(AO136,$B$9:B135,$AO$9:AO135)&gt;0,_xlfn.FORECAST.ETS(AO136,$B$9:B135,$AO$9:AO135),0)</f>
        <v>14341.002952806844</v>
      </c>
      <c r="AO136" s="9">
        <f t="shared" si="174"/>
        <v>44029</v>
      </c>
    </row>
    <row r="137" spans="2:41" x14ac:dyDescent="0.25">
      <c r="B137" s="17" t="str">
        <f ca="1">IF(OFFSET(SerbiaOfficialData!$F$5,(ROW(B135)*17)-18,0)=0,"",OFFSET(SerbiaOfficialData!$F$5,(ROW(B135)*17)-18,0))</f>
        <v/>
      </c>
      <c r="E137" s="17" t="str">
        <f ca="1">IF(OFFSET(SerbiaOfficialData!$F$5,(ROW(E135)*17)-19,0)=0,"",OFFSET(SerbiaOfficialData!$F$5,(ROW(E135)*17)-19,0))</f>
        <v/>
      </c>
      <c r="F137" s="2" t="str">
        <f t="shared" si="175"/>
        <v/>
      </c>
      <c r="G137" s="13" t="str">
        <f t="shared" si="176"/>
        <v/>
      </c>
      <c r="H137" s="2" t="str">
        <f t="shared" si="177"/>
        <v/>
      </c>
      <c r="I137" s="4" t="str">
        <f>IF($A137="","",(ROWS($B$3:B137)*LN(2))/(LN(B137)/$B$3))</f>
        <v/>
      </c>
      <c r="J137" s="17" t="str">
        <f ca="1">IF(OFFSET(SerbiaOfficialData!$F$7,(ROW(J135)*17)-18,0)=0,"",OFFSET(SerbiaOfficialData!$F$7,(ROW(J135)*17)-18,0))</f>
        <v/>
      </c>
      <c r="K137" s="21" t="str">
        <f ca="1">IF(OFFSET(SerbiaOfficialData!$F$6,(ROW(K135)*17)-18,0)=0,"",OFFSET(SerbiaOfficialData!$F$6,(ROW(K135)*17)-18,0))</f>
        <v/>
      </c>
      <c r="L137" s="12" t="str">
        <f t="shared" si="178"/>
        <v/>
      </c>
      <c r="M137" s="13" t="str">
        <f t="shared" si="179"/>
        <v/>
      </c>
      <c r="R137" s="17" t="str">
        <f ca="1">IF(OFFSET(SerbiaOfficialData!$F$17,(ROW(R135)*17)-19,0)=0,"",OFFSET(SerbiaOfficialData!$F$17,(ROW(R135)*17)-19,0))</f>
        <v/>
      </c>
      <c r="S137" t="str">
        <f t="shared" si="180"/>
        <v/>
      </c>
      <c r="T137" s="3" t="str">
        <f t="shared" si="181"/>
        <v/>
      </c>
      <c r="V137" s="17" t="str">
        <f ca="1">IF(OFFSET(SerbiaOfficialData!$F$8,(ROW(W135)*17)-18,0)=0,"",OFFSET(SerbiaOfficialData!$F$8,(ROW(W135)*17)-18,0))</f>
        <v/>
      </c>
      <c r="W137" s="17" t="str">
        <f ca="1">IF(OFFSET(SerbiaOfficialData!$F$11,(ROW(W135)*17)-18,0)=0,"",OFFSET(SerbiaOfficialData!$F$11,(ROW(W135)*17)-18,0))</f>
        <v/>
      </c>
      <c r="X137" s="3" t="str">
        <f t="shared" si="182"/>
        <v/>
      </c>
      <c r="Y137" s="3" t="str">
        <f t="shared" si="183"/>
        <v/>
      </c>
      <c r="Z137" s="17" t="str">
        <f ca="1">IF(OFFSET(SerbiaOfficialData!$F$9,(ROW(Z135)*17)-18,0)=0,"",OFFSET(SerbiaOfficialData!$F$9,(ROW(Z135)*17)-18,0))</f>
        <v/>
      </c>
      <c r="AA137" s="17" t="str">
        <f ca="1">IF(OFFSET(SerbiaOfficialData!$F$10,(ROW(AA135)*17)-18,0)=0,"",OFFSET(SerbiaOfficialData!$F$10,(ROW(AA135)*17)-18,0))</f>
        <v/>
      </c>
      <c r="AB137" s="17" t="str">
        <f ca="1">IF(OFFSET(SerbiaOfficialData!$F$12,(ROW(AA135)*17)-18,0)=0,"",OFFSET(SerbiaOfficialData!$F$12,(ROW(AA135)*17)-18,0))</f>
        <v/>
      </c>
      <c r="AC137" s="17">
        <f t="shared" si="184"/>
        <v>2280</v>
      </c>
      <c r="AD137" s="17" t="str">
        <f ca="1">IF(OFFSET(SerbiaOfficialData!$F$2,(ROW(AD135)*17)-18,0)=0,"",OFFSET(SerbiaOfficialData!$F$2,(ROW(AD135)*17)-18,0))</f>
        <v/>
      </c>
      <c r="AE137" s="3" t="str">
        <f t="shared" si="185"/>
        <v/>
      </c>
      <c r="AF137" s="15" t="str">
        <f t="shared" si="186"/>
        <v/>
      </c>
      <c r="AH137" s="19" t="str">
        <f ca="1">IF(OFFSET(SerbiaOfficialData!$F$3,(ROW(AH135)*17)-18,0)=0,"",OFFSET(SerbiaOfficialData!$F$3,(ROW(AH135)*17)-18,0))</f>
        <v/>
      </c>
      <c r="AI137" s="10" t="str">
        <f t="shared" si="187"/>
        <v/>
      </c>
      <c r="AJ137" s="3" t="str">
        <f t="shared" si="188"/>
        <v/>
      </c>
      <c r="AK137" s="4" t="str">
        <f t="shared" si="189"/>
        <v/>
      </c>
      <c r="AL137" s="3" t="str">
        <f t="shared" si="190"/>
        <v/>
      </c>
      <c r="AM137" s="3" t="str">
        <f t="shared" si="191"/>
        <v/>
      </c>
      <c r="AN137" s="4">
        <f ca="1">IF(_xlfn.FORECAST.ETS(AO137,$B$9:B136,$AO$9:AO136)&gt;0,_xlfn.FORECAST.ETS(AO137,$B$9:B136,$AO$9:AO136),0)</f>
        <v>14403.104019478991</v>
      </c>
      <c r="AO137" s="9">
        <f t="shared" si="174"/>
        <v>44030</v>
      </c>
    </row>
    <row r="138" spans="2:41" x14ac:dyDescent="0.25">
      <c r="B138" s="17" t="str">
        <f ca="1">IF(OFFSET(SerbiaOfficialData!$F$5,(ROW(B136)*17)-18,0)=0,"",OFFSET(SerbiaOfficialData!$F$5,(ROW(B136)*17)-18,0))</f>
        <v/>
      </c>
      <c r="E138" s="17" t="str">
        <f ca="1">IF(OFFSET(SerbiaOfficialData!$F$5,(ROW(E136)*17)-19,0)=0,"",OFFSET(SerbiaOfficialData!$F$5,(ROW(E136)*17)-19,0))</f>
        <v/>
      </c>
      <c r="F138" s="2" t="str">
        <f t="shared" si="175"/>
        <v/>
      </c>
      <c r="G138" s="13" t="str">
        <f t="shared" si="176"/>
        <v/>
      </c>
      <c r="H138" s="2" t="str">
        <f t="shared" si="177"/>
        <v/>
      </c>
      <c r="I138" s="4" t="str">
        <f>IF($A138="","",(ROWS($B$3:B138)*LN(2))/(LN(B138)/$B$3))</f>
        <v/>
      </c>
      <c r="J138" s="17" t="str">
        <f ca="1">IF(OFFSET(SerbiaOfficialData!$F$7,(ROW(J136)*17)-18,0)=0,"",OFFSET(SerbiaOfficialData!$F$7,(ROW(J136)*17)-18,0))</f>
        <v/>
      </c>
      <c r="K138" s="21" t="str">
        <f ca="1">IF(OFFSET(SerbiaOfficialData!$F$6,(ROW(K136)*17)-18,0)=0,"",OFFSET(SerbiaOfficialData!$F$6,(ROW(K136)*17)-18,0))</f>
        <v/>
      </c>
      <c r="L138" s="12" t="str">
        <f t="shared" si="178"/>
        <v/>
      </c>
      <c r="M138" s="13" t="str">
        <f t="shared" si="179"/>
        <v/>
      </c>
      <c r="R138" s="17" t="str">
        <f ca="1">IF(OFFSET(SerbiaOfficialData!$F$17,(ROW(R136)*17)-19,0)=0,"",OFFSET(SerbiaOfficialData!$F$17,(ROW(R136)*17)-19,0))</f>
        <v/>
      </c>
      <c r="S138" t="str">
        <f t="shared" si="180"/>
        <v/>
      </c>
      <c r="T138" s="3" t="str">
        <f t="shared" si="181"/>
        <v/>
      </c>
      <c r="V138" s="17" t="str">
        <f ca="1">IF(OFFSET(SerbiaOfficialData!$F$8,(ROW(W136)*17)-18,0)=0,"",OFFSET(SerbiaOfficialData!$F$8,(ROW(W136)*17)-18,0))</f>
        <v/>
      </c>
      <c r="W138" s="17" t="str">
        <f ca="1">IF(OFFSET(SerbiaOfficialData!$F$11,(ROW(W136)*17)-18,0)=0,"",OFFSET(SerbiaOfficialData!$F$11,(ROW(W136)*17)-18,0))</f>
        <v/>
      </c>
      <c r="X138" s="3" t="str">
        <f t="shared" si="182"/>
        <v/>
      </c>
      <c r="Y138" s="3" t="str">
        <f t="shared" si="183"/>
        <v/>
      </c>
      <c r="Z138" s="17" t="str">
        <f ca="1">IF(OFFSET(SerbiaOfficialData!$F$9,(ROW(Z136)*17)-18,0)=0,"",OFFSET(SerbiaOfficialData!$F$9,(ROW(Z136)*17)-18,0))</f>
        <v/>
      </c>
      <c r="AA138" s="17" t="str">
        <f ca="1">IF(OFFSET(SerbiaOfficialData!$F$10,(ROW(AA136)*17)-18,0)=0,"",OFFSET(SerbiaOfficialData!$F$10,(ROW(AA136)*17)-18,0))</f>
        <v/>
      </c>
      <c r="AB138" s="17" t="str">
        <f ca="1">IF(OFFSET(SerbiaOfficialData!$F$12,(ROW(AA136)*17)-18,0)=0,"",OFFSET(SerbiaOfficialData!$F$12,(ROW(AA136)*17)-18,0))</f>
        <v/>
      </c>
      <c r="AC138" s="17">
        <f t="shared" si="184"/>
        <v>2297</v>
      </c>
      <c r="AD138" s="17" t="str">
        <f ca="1">IF(OFFSET(SerbiaOfficialData!$F$2,(ROW(AD136)*17)-18,0)=0,"",OFFSET(SerbiaOfficialData!$F$2,(ROW(AD136)*17)-18,0))</f>
        <v/>
      </c>
      <c r="AE138" s="3" t="str">
        <f t="shared" si="185"/>
        <v/>
      </c>
      <c r="AF138" s="15" t="str">
        <f t="shared" si="186"/>
        <v/>
      </c>
      <c r="AH138" s="19" t="str">
        <f ca="1">IF(OFFSET(SerbiaOfficialData!$F$3,(ROW(AH136)*17)-18,0)=0,"",OFFSET(SerbiaOfficialData!$F$3,(ROW(AH136)*17)-18,0))</f>
        <v/>
      </c>
      <c r="AI138" s="10" t="str">
        <f t="shared" si="187"/>
        <v/>
      </c>
      <c r="AJ138" s="3" t="str">
        <f t="shared" si="188"/>
        <v/>
      </c>
      <c r="AK138" s="4" t="str">
        <f t="shared" si="189"/>
        <v/>
      </c>
      <c r="AL138" s="3" t="str">
        <f t="shared" si="190"/>
        <v/>
      </c>
      <c r="AM138" s="3" t="str">
        <f t="shared" si="191"/>
        <v/>
      </c>
      <c r="AN138" s="4">
        <f ca="1">IF(_xlfn.FORECAST.ETS(AO138,$B$9:B137,$AO$9:AO137)&gt;0,_xlfn.FORECAST.ETS(AO138,$B$9:B137,$AO$9:AO137),0)</f>
        <v>14465.205086151138</v>
      </c>
      <c r="AO138" s="9">
        <f t="shared" si="174"/>
        <v>44031</v>
      </c>
    </row>
    <row r="139" spans="2:41" x14ac:dyDescent="0.25">
      <c r="B139" s="17" t="str">
        <f ca="1">IF(OFFSET(SerbiaOfficialData!$F$5,(ROW(B137)*17)-18,0)=0,"",OFFSET(SerbiaOfficialData!$F$5,(ROW(B137)*17)-18,0))</f>
        <v/>
      </c>
      <c r="E139" s="17" t="str">
        <f ca="1">IF(OFFSET(SerbiaOfficialData!$F$5,(ROW(E137)*17)-19,0)=0,"",OFFSET(SerbiaOfficialData!$F$5,(ROW(E137)*17)-19,0))</f>
        <v/>
      </c>
      <c r="F139" s="2" t="str">
        <f t="shared" si="175"/>
        <v/>
      </c>
      <c r="G139" s="13" t="str">
        <f t="shared" si="176"/>
        <v/>
      </c>
      <c r="H139" s="2" t="str">
        <f t="shared" si="177"/>
        <v/>
      </c>
      <c r="I139" s="4" t="str">
        <f>IF($A139="","",(ROWS($B$3:B139)*LN(2))/(LN(B139)/$B$3))</f>
        <v/>
      </c>
      <c r="J139" s="17" t="str">
        <f ca="1">IF(OFFSET(SerbiaOfficialData!$F$7,(ROW(J137)*17)-18,0)=0,"",OFFSET(SerbiaOfficialData!$F$7,(ROW(J137)*17)-18,0))</f>
        <v/>
      </c>
      <c r="K139" s="21" t="str">
        <f ca="1">IF(OFFSET(SerbiaOfficialData!$F$6,(ROW(K137)*17)-18,0)=0,"",OFFSET(SerbiaOfficialData!$F$6,(ROW(K137)*17)-18,0))</f>
        <v/>
      </c>
      <c r="L139" s="12" t="str">
        <f t="shared" si="178"/>
        <v/>
      </c>
      <c r="M139" s="13" t="str">
        <f t="shared" si="179"/>
        <v/>
      </c>
      <c r="R139" s="17" t="str">
        <f ca="1">IF(OFFSET(SerbiaOfficialData!$F$17,(ROW(R137)*17)-19,0)=0,"",OFFSET(SerbiaOfficialData!$F$17,(ROW(R137)*17)-19,0))</f>
        <v/>
      </c>
      <c r="S139" t="str">
        <f t="shared" si="180"/>
        <v/>
      </c>
      <c r="T139" s="3" t="str">
        <f t="shared" si="181"/>
        <v/>
      </c>
      <c r="V139" s="17" t="str">
        <f ca="1">IF(OFFSET(SerbiaOfficialData!$F$8,(ROW(W137)*17)-18,0)=0,"",OFFSET(SerbiaOfficialData!$F$8,(ROW(W137)*17)-18,0))</f>
        <v/>
      </c>
      <c r="W139" s="17" t="str">
        <f ca="1">IF(OFFSET(SerbiaOfficialData!$F$11,(ROW(W137)*17)-18,0)=0,"",OFFSET(SerbiaOfficialData!$F$11,(ROW(W137)*17)-18,0))</f>
        <v/>
      </c>
      <c r="X139" s="3" t="str">
        <f t="shared" si="182"/>
        <v/>
      </c>
      <c r="Y139" s="3" t="str">
        <f t="shared" si="183"/>
        <v/>
      </c>
      <c r="Z139" s="17" t="str">
        <f ca="1">IF(OFFSET(SerbiaOfficialData!$F$9,(ROW(Z137)*17)-18,0)=0,"",OFFSET(SerbiaOfficialData!$F$9,(ROW(Z137)*17)-18,0))</f>
        <v/>
      </c>
      <c r="AA139" s="17" t="str">
        <f ca="1">IF(OFFSET(SerbiaOfficialData!$F$10,(ROW(AA137)*17)-18,0)=0,"",OFFSET(SerbiaOfficialData!$F$10,(ROW(AA137)*17)-18,0))</f>
        <v/>
      </c>
      <c r="AB139" s="17" t="str">
        <f ca="1">IF(OFFSET(SerbiaOfficialData!$F$12,(ROW(AA137)*17)-18,0)=0,"",OFFSET(SerbiaOfficialData!$F$12,(ROW(AA137)*17)-18,0))</f>
        <v/>
      </c>
      <c r="AC139" s="17">
        <f t="shared" si="184"/>
        <v>2314</v>
      </c>
      <c r="AD139" s="17" t="str">
        <f ca="1">IF(OFFSET(SerbiaOfficialData!$F$2,(ROW(AD137)*17)-18,0)=0,"",OFFSET(SerbiaOfficialData!$F$2,(ROW(AD137)*17)-18,0))</f>
        <v/>
      </c>
      <c r="AE139" s="3" t="str">
        <f t="shared" si="185"/>
        <v/>
      </c>
      <c r="AF139" s="15" t="str">
        <f t="shared" si="186"/>
        <v/>
      </c>
      <c r="AH139" s="19" t="str">
        <f ca="1">IF(OFFSET(SerbiaOfficialData!$F$3,(ROW(AH137)*17)-18,0)=0,"",OFFSET(SerbiaOfficialData!$F$3,(ROW(AH137)*17)-18,0))</f>
        <v/>
      </c>
      <c r="AI139" s="10" t="str">
        <f t="shared" si="187"/>
        <v/>
      </c>
      <c r="AJ139" s="3" t="str">
        <f t="shared" si="188"/>
        <v/>
      </c>
      <c r="AK139" s="4" t="str">
        <f t="shared" si="189"/>
        <v/>
      </c>
      <c r="AL139" s="3" t="str">
        <f t="shared" si="190"/>
        <v/>
      </c>
      <c r="AM139" s="3" t="str">
        <f t="shared" si="191"/>
        <v/>
      </c>
      <c r="AN139" s="4">
        <f ca="1">IF(_xlfn.FORECAST.ETS(AO139,$B$9:B138,$AO$9:AO138)&gt;0,_xlfn.FORECAST.ETS(AO139,$B$9:B138,$AO$9:AO138),0)</f>
        <v>14527.306152823285</v>
      </c>
      <c r="AO139" s="9">
        <f t="shared" si="174"/>
        <v>44032</v>
      </c>
    </row>
    <row r="140" spans="2:41" x14ac:dyDescent="0.25">
      <c r="B140" s="17" t="str">
        <f ca="1">IF(OFFSET(SerbiaOfficialData!$F$5,(ROW(B138)*17)-18,0)=0,"",OFFSET(SerbiaOfficialData!$F$5,(ROW(B138)*17)-18,0))</f>
        <v/>
      </c>
      <c r="E140" s="17" t="str">
        <f ca="1">IF(OFFSET(SerbiaOfficialData!$F$5,(ROW(E138)*17)-19,0)=0,"",OFFSET(SerbiaOfficialData!$F$5,(ROW(E138)*17)-19,0))</f>
        <v/>
      </c>
      <c r="F140" s="2" t="str">
        <f t="shared" si="175"/>
        <v/>
      </c>
      <c r="G140" s="13" t="str">
        <f t="shared" si="176"/>
        <v/>
      </c>
      <c r="H140" s="2" t="str">
        <f t="shared" si="177"/>
        <v/>
      </c>
      <c r="I140" s="4" t="str">
        <f>IF($A140="","",(ROWS($B$3:B140)*LN(2))/(LN(B140)/$B$3))</f>
        <v/>
      </c>
      <c r="J140" s="17" t="str">
        <f ca="1">IF(OFFSET(SerbiaOfficialData!$F$7,(ROW(J138)*17)-18,0)=0,"",OFFSET(SerbiaOfficialData!$F$7,(ROW(J138)*17)-18,0))</f>
        <v/>
      </c>
      <c r="K140" s="21" t="str">
        <f ca="1">IF(OFFSET(SerbiaOfficialData!$F$6,(ROW(K138)*17)-18,0)=0,"",OFFSET(SerbiaOfficialData!$F$6,(ROW(K138)*17)-18,0))</f>
        <v/>
      </c>
      <c r="L140" s="12" t="str">
        <f t="shared" si="178"/>
        <v/>
      </c>
      <c r="M140" s="13" t="str">
        <f t="shared" si="179"/>
        <v/>
      </c>
      <c r="R140" s="17" t="str">
        <f ca="1">IF(OFFSET(SerbiaOfficialData!$F$17,(ROW(R138)*17)-19,0)=0,"",OFFSET(SerbiaOfficialData!$F$17,(ROW(R138)*17)-19,0))</f>
        <v/>
      </c>
      <c r="S140" t="str">
        <f t="shared" si="180"/>
        <v/>
      </c>
      <c r="T140" s="3" t="str">
        <f t="shared" si="181"/>
        <v/>
      </c>
      <c r="V140" s="17" t="str">
        <f ca="1">IF(OFFSET(SerbiaOfficialData!$F$8,(ROW(W138)*17)-18,0)=0,"",OFFSET(SerbiaOfficialData!$F$8,(ROW(W138)*17)-18,0))</f>
        <v/>
      </c>
      <c r="W140" s="17" t="str">
        <f ca="1">IF(OFFSET(SerbiaOfficialData!$F$11,(ROW(W138)*17)-18,0)=0,"",OFFSET(SerbiaOfficialData!$F$11,(ROW(W138)*17)-18,0))</f>
        <v/>
      </c>
      <c r="X140" s="3" t="str">
        <f t="shared" si="182"/>
        <v/>
      </c>
      <c r="Y140" s="3" t="str">
        <f t="shared" si="183"/>
        <v/>
      </c>
      <c r="Z140" s="17" t="str">
        <f ca="1">IF(OFFSET(SerbiaOfficialData!$F$9,(ROW(Z138)*17)-18,0)=0,"",OFFSET(SerbiaOfficialData!$F$9,(ROW(Z138)*17)-18,0))</f>
        <v/>
      </c>
      <c r="AA140" s="17" t="str">
        <f ca="1">IF(OFFSET(SerbiaOfficialData!$F$10,(ROW(AA138)*17)-18,0)=0,"",OFFSET(SerbiaOfficialData!$F$10,(ROW(AA138)*17)-18,0))</f>
        <v/>
      </c>
      <c r="AB140" s="17" t="str">
        <f ca="1">IF(OFFSET(SerbiaOfficialData!$F$12,(ROW(AA138)*17)-18,0)=0,"",OFFSET(SerbiaOfficialData!$F$12,(ROW(AA138)*17)-18,0))</f>
        <v/>
      </c>
      <c r="AC140" s="17">
        <f t="shared" si="184"/>
        <v>2331</v>
      </c>
      <c r="AD140" s="17" t="str">
        <f ca="1">IF(OFFSET(SerbiaOfficialData!$F$2,(ROW(AD138)*17)-18,0)=0,"",OFFSET(SerbiaOfficialData!$F$2,(ROW(AD138)*17)-18,0))</f>
        <v/>
      </c>
      <c r="AE140" s="3" t="str">
        <f t="shared" si="185"/>
        <v/>
      </c>
      <c r="AF140" s="15" t="str">
        <f t="shared" si="186"/>
        <v/>
      </c>
      <c r="AH140" s="19" t="str">
        <f ca="1">IF(OFFSET(SerbiaOfficialData!$F$3,(ROW(AH138)*17)-18,0)=0,"",OFFSET(SerbiaOfficialData!$F$3,(ROW(AH138)*17)-18,0))</f>
        <v/>
      </c>
      <c r="AI140" s="10" t="str">
        <f t="shared" si="187"/>
        <v/>
      </c>
      <c r="AJ140" s="3" t="str">
        <f t="shared" si="188"/>
        <v/>
      </c>
      <c r="AK140" s="4" t="str">
        <f t="shared" si="189"/>
        <v/>
      </c>
      <c r="AL140" s="3" t="str">
        <f t="shared" si="190"/>
        <v/>
      </c>
      <c r="AM140" s="3" t="str">
        <f t="shared" si="191"/>
        <v/>
      </c>
      <c r="AN140" s="4">
        <f ca="1">IF(_xlfn.FORECAST.ETS(AO140,$B$9:B139,$AO$9:AO139)&gt;0,_xlfn.FORECAST.ETS(AO140,$B$9:B139,$AO$9:AO139),0)</f>
        <v>14589.407219495431</v>
      </c>
      <c r="AO140" s="9">
        <f t="shared" si="174"/>
        <v>44033</v>
      </c>
    </row>
    <row r="141" spans="2:41" x14ac:dyDescent="0.25">
      <c r="B141" s="17" t="str">
        <f ca="1">IF(OFFSET(SerbiaOfficialData!$F$5,(ROW(B139)*17)-18,0)=0,"",OFFSET(SerbiaOfficialData!$F$5,(ROW(B139)*17)-18,0))</f>
        <v/>
      </c>
      <c r="E141" s="17" t="str">
        <f ca="1">IF(OFFSET(SerbiaOfficialData!$F$5,(ROW(E139)*17)-19,0)=0,"",OFFSET(SerbiaOfficialData!$F$5,(ROW(E139)*17)-19,0))</f>
        <v/>
      </c>
      <c r="F141" s="2" t="str">
        <f t="shared" si="175"/>
        <v/>
      </c>
      <c r="G141" s="13" t="str">
        <f t="shared" si="176"/>
        <v/>
      </c>
      <c r="H141" s="2" t="str">
        <f t="shared" si="177"/>
        <v/>
      </c>
      <c r="I141" s="4" t="str">
        <f>IF($A141="","",(ROWS($B$3:B141)*LN(2))/(LN(B141)/$B$3))</f>
        <v/>
      </c>
      <c r="J141" s="17" t="str">
        <f ca="1">IF(OFFSET(SerbiaOfficialData!$F$7,(ROW(J139)*17)-18,0)=0,"",OFFSET(SerbiaOfficialData!$F$7,(ROW(J139)*17)-18,0))</f>
        <v/>
      </c>
      <c r="K141" s="21" t="str">
        <f ca="1">IF(OFFSET(SerbiaOfficialData!$F$6,(ROW(K139)*17)-18,0)=0,"",OFFSET(SerbiaOfficialData!$F$6,(ROW(K139)*17)-18,0))</f>
        <v/>
      </c>
      <c r="L141" s="12" t="str">
        <f t="shared" si="178"/>
        <v/>
      </c>
      <c r="M141" s="13" t="str">
        <f t="shared" si="179"/>
        <v/>
      </c>
      <c r="R141" s="17" t="str">
        <f ca="1">IF(OFFSET(SerbiaOfficialData!$F$17,(ROW(R139)*17)-19,0)=0,"",OFFSET(SerbiaOfficialData!$F$17,(ROW(R139)*17)-19,0))</f>
        <v/>
      </c>
      <c r="S141" t="str">
        <f t="shared" si="180"/>
        <v/>
      </c>
      <c r="T141" s="3" t="str">
        <f t="shared" si="181"/>
        <v/>
      </c>
      <c r="V141" s="17" t="str">
        <f ca="1">IF(OFFSET(SerbiaOfficialData!$F$8,(ROW(W139)*17)-18,0)=0,"",OFFSET(SerbiaOfficialData!$F$8,(ROW(W139)*17)-18,0))</f>
        <v/>
      </c>
      <c r="W141" s="17" t="str">
        <f ca="1">IF(OFFSET(SerbiaOfficialData!$F$11,(ROW(W139)*17)-18,0)=0,"",OFFSET(SerbiaOfficialData!$F$11,(ROW(W139)*17)-18,0))</f>
        <v/>
      </c>
      <c r="X141" s="3" t="str">
        <f t="shared" si="182"/>
        <v/>
      </c>
      <c r="Y141" s="3" t="str">
        <f t="shared" si="183"/>
        <v/>
      </c>
      <c r="Z141" s="17" t="str">
        <f ca="1">IF(OFFSET(SerbiaOfficialData!$F$9,(ROW(Z139)*17)-18,0)=0,"",OFFSET(SerbiaOfficialData!$F$9,(ROW(Z139)*17)-18,0))</f>
        <v/>
      </c>
      <c r="AA141" s="17" t="str">
        <f ca="1">IF(OFFSET(SerbiaOfficialData!$F$10,(ROW(AA139)*17)-18,0)=0,"",OFFSET(SerbiaOfficialData!$F$10,(ROW(AA139)*17)-18,0))</f>
        <v/>
      </c>
      <c r="AB141" s="17" t="str">
        <f ca="1">IF(OFFSET(SerbiaOfficialData!$F$12,(ROW(AA139)*17)-18,0)=0,"",OFFSET(SerbiaOfficialData!$F$12,(ROW(AA139)*17)-18,0))</f>
        <v/>
      </c>
      <c r="AC141" s="17">
        <f t="shared" si="184"/>
        <v>2348</v>
      </c>
      <c r="AD141" s="17" t="str">
        <f ca="1">IF(OFFSET(SerbiaOfficialData!$F$2,(ROW(AD139)*17)-18,0)=0,"",OFFSET(SerbiaOfficialData!$F$2,(ROW(AD139)*17)-18,0))</f>
        <v/>
      </c>
      <c r="AE141" s="3" t="str">
        <f t="shared" si="185"/>
        <v/>
      </c>
      <c r="AF141" s="15" t="str">
        <f t="shared" si="186"/>
        <v/>
      </c>
      <c r="AH141" s="19" t="str">
        <f ca="1">IF(OFFSET(SerbiaOfficialData!$F$3,(ROW(AH139)*17)-18,0)=0,"",OFFSET(SerbiaOfficialData!$F$3,(ROW(AH139)*17)-18,0))</f>
        <v/>
      </c>
      <c r="AI141" s="10" t="str">
        <f t="shared" si="187"/>
        <v/>
      </c>
      <c r="AJ141" s="3" t="str">
        <f t="shared" si="188"/>
        <v/>
      </c>
      <c r="AK141" s="4" t="str">
        <f t="shared" si="189"/>
        <v/>
      </c>
      <c r="AL141" s="3" t="str">
        <f t="shared" si="190"/>
        <v/>
      </c>
      <c r="AM141" s="3" t="str">
        <f t="shared" si="191"/>
        <v/>
      </c>
      <c r="AN141" s="4">
        <f ca="1">IF(_xlfn.FORECAST.ETS(AO141,$B$9:B140,$AO$9:AO140)&gt;0,_xlfn.FORECAST.ETS(AO141,$B$9:B140,$AO$9:AO140),0)</f>
        <v>14651.508286167578</v>
      </c>
      <c r="AO141" s="9">
        <f t="shared" si="174"/>
        <v>44034</v>
      </c>
    </row>
    <row r="142" spans="2:41" x14ac:dyDescent="0.25">
      <c r="B142" s="17" t="str">
        <f ca="1">IF(OFFSET(SerbiaOfficialData!$F$5,(ROW(B140)*17)-18,0)=0,"",OFFSET(SerbiaOfficialData!$F$5,(ROW(B140)*17)-18,0))</f>
        <v/>
      </c>
      <c r="E142" s="17" t="str">
        <f ca="1">IF(OFFSET(SerbiaOfficialData!$F$5,(ROW(E140)*17)-19,0)=0,"",OFFSET(SerbiaOfficialData!$F$5,(ROW(E140)*17)-19,0))</f>
        <v/>
      </c>
      <c r="F142" s="2" t="str">
        <f t="shared" si="175"/>
        <v/>
      </c>
      <c r="G142" s="13" t="str">
        <f t="shared" si="176"/>
        <v/>
      </c>
      <c r="H142" s="2" t="str">
        <f t="shared" si="177"/>
        <v/>
      </c>
      <c r="I142" s="4" t="str">
        <f>IF($A142="","",(ROWS($B$3:B142)*LN(2))/(LN(B142)/$B$3))</f>
        <v/>
      </c>
      <c r="J142" s="17" t="str">
        <f ca="1">IF(OFFSET(SerbiaOfficialData!$F$7,(ROW(J140)*17)-18,0)=0,"",OFFSET(SerbiaOfficialData!$F$7,(ROW(J140)*17)-18,0))</f>
        <v/>
      </c>
      <c r="K142" s="21" t="str">
        <f ca="1">IF(OFFSET(SerbiaOfficialData!$F$6,(ROW(K140)*17)-18,0)=0,"",OFFSET(SerbiaOfficialData!$F$6,(ROW(K140)*17)-18,0))</f>
        <v/>
      </c>
      <c r="L142" s="12" t="str">
        <f t="shared" si="178"/>
        <v/>
      </c>
      <c r="M142" s="13" t="str">
        <f t="shared" si="179"/>
        <v/>
      </c>
      <c r="R142" s="17" t="str">
        <f ca="1">IF(OFFSET(SerbiaOfficialData!$F$17,(ROW(R140)*17)-19,0)=0,"",OFFSET(SerbiaOfficialData!$F$17,(ROW(R140)*17)-19,0))</f>
        <v/>
      </c>
      <c r="S142" t="str">
        <f t="shared" si="180"/>
        <v/>
      </c>
      <c r="T142" s="3" t="str">
        <f t="shared" si="181"/>
        <v/>
      </c>
      <c r="V142" s="17" t="str">
        <f ca="1">IF(OFFSET(SerbiaOfficialData!$F$8,(ROW(W140)*17)-18,0)=0,"",OFFSET(SerbiaOfficialData!$F$8,(ROW(W140)*17)-18,0))</f>
        <v/>
      </c>
      <c r="W142" s="17" t="str">
        <f ca="1">IF(OFFSET(SerbiaOfficialData!$F$11,(ROW(W140)*17)-18,0)=0,"",OFFSET(SerbiaOfficialData!$F$11,(ROW(W140)*17)-18,0))</f>
        <v/>
      </c>
      <c r="X142" s="3" t="str">
        <f t="shared" si="182"/>
        <v/>
      </c>
      <c r="Y142" s="3" t="str">
        <f t="shared" si="183"/>
        <v/>
      </c>
      <c r="Z142" s="17" t="str">
        <f ca="1">IF(OFFSET(SerbiaOfficialData!$F$9,(ROW(Z140)*17)-18,0)=0,"",OFFSET(SerbiaOfficialData!$F$9,(ROW(Z140)*17)-18,0))</f>
        <v/>
      </c>
      <c r="AA142" s="17" t="str">
        <f ca="1">IF(OFFSET(SerbiaOfficialData!$F$10,(ROW(AA140)*17)-18,0)=0,"",OFFSET(SerbiaOfficialData!$F$10,(ROW(AA140)*17)-18,0))</f>
        <v/>
      </c>
      <c r="AB142" s="17" t="str">
        <f ca="1">IF(OFFSET(SerbiaOfficialData!$F$12,(ROW(AA140)*17)-18,0)=0,"",OFFSET(SerbiaOfficialData!$F$12,(ROW(AA140)*17)-18,0))</f>
        <v/>
      </c>
      <c r="AC142" s="17">
        <f t="shared" si="184"/>
        <v>2365</v>
      </c>
      <c r="AD142" s="17" t="str">
        <f ca="1">IF(OFFSET(SerbiaOfficialData!$F$2,(ROW(AD140)*17)-18,0)=0,"",OFFSET(SerbiaOfficialData!$F$2,(ROW(AD140)*17)-18,0))</f>
        <v/>
      </c>
      <c r="AE142" s="3" t="str">
        <f t="shared" si="185"/>
        <v/>
      </c>
      <c r="AF142" s="15" t="str">
        <f t="shared" si="186"/>
        <v/>
      </c>
      <c r="AH142" s="19" t="str">
        <f ca="1">IF(OFFSET(SerbiaOfficialData!$F$3,(ROW(AH140)*17)-18,0)=0,"",OFFSET(SerbiaOfficialData!$F$3,(ROW(AH140)*17)-18,0))</f>
        <v/>
      </c>
      <c r="AI142" s="10" t="str">
        <f t="shared" si="187"/>
        <v/>
      </c>
      <c r="AJ142" s="3" t="str">
        <f t="shared" si="188"/>
        <v/>
      </c>
      <c r="AK142" s="4" t="str">
        <f t="shared" si="189"/>
        <v/>
      </c>
      <c r="AL142" s="3" t="str">
        <f t="shared" si="190"/>
        <v/>
      </c>
      <c r="AM142" s="3" t="str">
        <f t="shared" si="191"/>
        <v/>
      </c>
      <c r="AN142" s="4">
        <f ca="1">IF(_xlfn.FORECAST.ETS(AO142,$B$9:B141,$AO$9:AO141)&gt;0,_xlfn.FORECAST.ETS(AO142,$B$9:B141,$AO$9:AO141),0)</f>
        <v>14713.609352839725</v>
      </c>
      <c r="AO142" s="9">
        <f t="shared" si="174"/>
        <v>44035</v>
      </c>
    </row>
    <row r="143" spans="2:41" x14ac:dyDescent="0.25">
      <c r="B143" s="17" t="str">
        <f ca="1">IF(OFFSET(SerbiaOfficialData!$F$5,(ROW(B141)*17)-18,0)=0,"",OFFSET(SerbiaOfficialData!$F$5,(ROW(B141)*17)-18,0))</f>
        <v/>
      </c>
      <c r="E143" s="17" t="str">
        <f ca="1">IF(OFFSET(SerbiaOfficialData!$F$5,(ROW(E141)*17)-19,0)=0,"",OFFSET(SerbiaOfficialData!$F$5,(ROW(E141)*17)-19,0))</f>
        <v/>
      </c>
      <c r="F143" s="2" t="str">
        <f t="shared" si="175"/>
        <v/>
      </c>
      <c r="G143" s="13" t="str">
        <f t="shared" si="176"/>
        <v/>
      </c>
      <c r="H143" s="2" t="str">
        <f t="shared" si="177"/>
        <v/>
      </c>
      <c r="I143" s="4" t="str">
        <f>IF($A143="","",(ROWS($B$3:B143)*LN(2))/(LN(B143)/$B$3))</f>
        <v/>
      </c>
      <c r="J143" s="17" t="str">
        <f ca="1">IF(OFFSET(SerbiaOfficialData!$F$7,(ROW(J141)*17)-18,0)=0,"",OFFSET(SerbiaOfficialData!$F$7,(ROW(J141)*17)-18,0))</f>
        <v/>
      </c>
      <c r="K143" s="21" t="str">
        <f ca="1">IF(OFFSET(SerbiaOfficialData!$F$6,(ROW(K141)*17)-18,0)=0,"",OFFSET(SerbiaOfficialData!$F$6,(ROW(K141)*17)-18,0))</f>
        <v/>
      </c>
      <c r="L143" s="12" t="str">
        <f t="shared" si="178"/>
        <v/>
      </c>
      <c r="M143" s="13" t="str">
        <f t="shared" si="179"/>
        <v/>
      </c>
      <c r="R143" s="17" t="str">
        <f ca="1">IF(OFFSET(SerbiaOfficialData!$F$17,(ROW(R141)*17)-19,0)=0,"",OFFSET(SerbiaOfficialData!$F$17,(ROW(R141)*17)-19,0))</f>
        <v/>
      </c>
      <c r="S143" t="str">
        <f t="shared" si="180"/>
        <v/>
      </c>
      <c r="T143" s="3" t="str">
        <f t="shared" si="181"/>
        <v/>
      </c>
      <c r="V143" s="17" t="str">
        <f ca="1">IF(OFFSET(SerbiaOfficialData!$F$8,(ROW(W141)*17)-18,0)=0,"",OFFSET(SerbiaOfficialData!$F$8,(ROW(W141)*17)-18,0))</f>
        <v/>
      </c>
      <c r="W143" s="17" t="str">
        <f ca="1">IF(OFFSET(SerbiaOfficialData!$F$11,(ROW(W141)*17)-18,0)=0,"",OFFSET(SerbiaOfficialData!$F$11,(ROW(W141)*17)-18,0))</f>
        <v/>
      </c>
      <c r="X143" s="3" t="str">
        <f t="shared" si="182"/>
        <v/>
      </c>
      <c r="Y143" s="3" t="str">
        <f t="shared" si="183"/>
        <v/>
      </c>
      <c r="Z143" s="17" t="str">
        <f ca="1">IF(OFFSET(SerbiaOfficialData!$F$9,(ROW(Z141)*17)-18,0)=0,"",OFFSET(SerbiaOfficialData!$F$9,(ROW(Z141)*17)-18,0))</f>
        <v/>
      </c>
      <c r="AA143" s="17" t="str">
        <f ca="1">IF(OFFSET(SerbiaOfficialData!$F$10,(ROW(AA141)*17)-18,0)=0,"",OFFSET(SerbiaOfficialData!$F$10,(ROW(AA141)*17)-18,0))</f>
        <v/>
      </c>
      <c r="AB143" s="17" t="str">
        <f ca="1">IF(OFFSET(SerbiaOfficialData!$F$12,(ROW(AA141)*17)-18,0)=0,"",OFFSET(SerbiaOfficialData!$F$12,(ROW(AA141)*17)-18,0))</f>
        <v/>
      </c>
      <c r="AC143" s="17">
        <f t="shared" si="184"/>
        <v>2382</v>
      </c>
      <c r="AD143" s="17" t="str">
        <f ca="1">IF(OFFSET(SerbiaOfficialData!$F$2,(ROW(AD141)*17)-18,0)=0,"",OFFSET(SerbiaOfficialData!$F$2,(ROW(AD141)*17)-18,0))</f>
        <v/>
      </c>
      <c r="AE143" s="3" t="str">
        <f t="shared" si="185"/>
        <v/>
      </c>
      <c r="AF143" s="15" t="str">
        <f t="shared" si="186"/>
        <v/>
      </c>
      <c r="AH143" s="19" t="str">
        <f ca="1">IF(OFFSET(SerbiaOfficialData!$F$3,(ROW(AH141)*17)-18,0)=0,"",OFFSET(SerbiaOfficialData!$F$3,(ROW(AH141)*17)-18,0))</f>
        <v/>
      </c>
      <c r="AI143" s="10" t="str">
        <f t="shared" si="187"/>
        <v/>
      </c>
      <c r="AJ143" s="3" t="str">
        <f t="shared" si="188"/>
        <v/>
      </c>
      <c r="AK143" s="4" t="str">
        <f t="shared" si="189"/>
        <v/>
      </c>
      <c r="AL143" s="3" t="str">
        <f t="shared" si="190"/>
        <v/>
      </c>
      <c r="AM143" s="3" t="str">
        <f t="shared" si="191"/>
        <v/>
      </c>
      <c r="AN143" s="4">
        <f ca="1">IF(_xlfn.FORECAST.ETS(AO143,$B$9:B142,$AO$9:AO142)&gt;0,_xlfn.FORECAST.ETS(AO143,$B$9:B142,$AO$9:AO142),0)</f>
        <v>14775.710419511872</v>
      </c>
      <c r="AO143" s="9">
        <f t="shared" si="174"/>
        <v>44036</v>
      </c>
    </row>
    <row r="144" spans="2:41" x14ac:dyDescent="0.25">
      <c r="B144" s="17" t="str">
        <f ca="1">IF(OFFSET(SerbiaOfficialData!$F$5,(ROW(B142)*17)-18,0)=0,"",OFFSET(SerbiaOfficialData!$F$5,(ROW(B142)*17)-18,0))</f>
        <v/>
      </c>
      <c r="E144" s="17" t="str">
        <f ca="1">IF(OFFSET(SerbiaOfficialData!$F$5,(ROW(E142)*17)-19,0)=0,"",OFFSET(SerbiaOfficialData!$F$5,(ROW(E142)*17)-19,0))</f>
        <v/>
      </c>
      <c r="F144" s="2" t="str">
        <f t="shared" si="175"/>
        <v/>
      </c>
      <c r="G144" s="13" t="str">
        <f t="shared" si="176"/>
        <v/>
      </c>
      <c r="H144" s="2" t="str">
        <f t="shared" si="177"/>
        <v/>
      </c>
      <c r="I144" s="4" t="str">
        <f>IF($A144="","",(ROWS($B$3:B144)*LN(2))/(LN(B144)/$B$3))</f>
        <v/>
      </c>
      <c r="J144" s="17" t="str">
        <f ca="1">IF(OFFSET(SerbiaOfficialData!$F$7,(ROW(J142)*17)-18,0)=0,"",OFFSET(SerbiaOfficialData!$F$7,(ROW(J142)*17)-18,0))</f>
        <v/>
      </c>
      <c r="K144" s="21" t="str">
        <f ca="1">IF(OFFSET(SerbiaOfficialData!$F$6,(ROW(K142)*17)-18,0)=0,"",OFFSET(SerbiaOfficialData!$F$6,(ROW(K142)*17)-18,0))</f>
        <v/>
      </c>
      <c r="L144" s="12" t="str">
        <f t="shared" si="178"/>
        <v/>
      </c>
      <c r="M144" s="13" t="str">
        <f t="shared" si="179"/>
        <v/>
      </c>
      <c r="R144" s="17" t="str">
        <f ca="1">IF(OFFSET(SerbiaOfficialData!$F$17,(ROW(R142)*17)-19,0)=0,"",OFFSET(SerbiaOfficialData!$F$17,(ROW(R142)*17)-19,0))</f>
        <v/>
      </c>
      <c r="S144" t="str">
        <f t="shared" si="180"/>
        <v/>
      </c>
      <c r="T144" s="3" t="str">
        <f t="shared" si="181"/>
        <v/>
      </c>
      <c r="V144" s="17" t="str">
        <f ca="1">IF(OFFSET(SerbiaOfficialData!$F$8,(ROW(W142)*17)-18,0)=0,"",OFFSET(SerbiaOfficialData!$F$8,(ROW(W142)*17)-18,0))</f>
        <v/>
      </c>
      <c r="W144" s="17" t="str">
        <f ca="1">IF(OFFSET(SerbiaOfficialData!$F$11,(ROW(W142)*17)-18,0)=0,"",OFFSET(SerbiaOfficialData!$F$11,(ROW(W142)*17)-18,0))</f>
        <v/>
      </c>
      <c r="X144" s="3" t="str">
        <f t="shared" si="182"/>
        <v/>
      </c>
      <c r="Y144" s="3" t="str">
        <f t="shared" si="183"/>
        <v/>
      </c>
      <c r="Z144" s="17" t="str">
        <f ca="1">IF(OFFSET(SerbiaOfficialData!$F$9,(ROW(Z142)*17)-18,0)=0,"",OFFSET(SerbiaOfficialData!$F$9,(ROW(Z142)*17)-18,0))</f>
        <v/>
      </c>
      <c r="AA144" s="17" t="str">
        <f ca="1">IF(OFFSET(SerbiaOfficialData!$F$10,(ROW(AA142)*17)-18,0)=0,"",OFFSET(SerbiaOfficialData!$F$10,(ROW(AA142)*17)-18,0))</f>
        <v/>
      </c>
      <c r="AB144" s="17" t="str">
        <f ca="1">IF(OFFSET(SerbiaOfficialData!$F$12,(ROW(AA142)*17)-18,0)=0,"",OFFSET(SerbiaOfficialData!$F$12,(ROW(AA142)*17)-18,0))</f>
        <v/>
      </c>
      <c r="AC144" s="17">
        <f t="shared" si="184"/>
        <v>2399</v>
      </c>
      <c r="AD144" s="17" t="str">
        <f ca="1">IF(OFFSET(SerbiaOfficialData!$F$2,(ROW(AD142)*17)-18,0)=0,"",OFFSET(SerbiaOfficialData!$F$2,(ROW(AD142)*17)-18,0))</f>
        <v/>
      </c>
      <c r="AE144" s="3" t="str">
        <f t="shared" si="185"/>
        <v/>
      </c>
      <c r="AF144" s="15" t="str">
        <f t="shared" si="186"/>
        <v/>
      </c>
      <c r="AH144" s="19" t="str">
        <f ca="1">IF(OFFSET(SerbiaOfficialData!$F$3,(ROW(AH142)*17)-18,0)=0,"",OFFSET(SerbiaOfficialData!$F$3,(ROW(AH142)*17)-18,0))</f>
        <v/>
      </c>
      <c r="AI144" s="10" t="str">
        <f t="shared" si="187"/>
        <v/>
      </c>
      <c r="AJ144" s="3" t="str">
        <f t="shared" si="188"/>
        <v/>
      </c>
      <c r="AK144" s="4" t="str">
        <f t="shared" si="189"/>
        <v/>
      </c>
      <c r="AL144" s="3" t="str">
        <f t="shared" si="190"/>
        <v/>
      </c>
      <c r="AM144" s="3" t="str">
        <f t="shared" si="191"/>
        <v/>
      </c>
      <c r="AN144" s="4">
        <f ca="1">IF(_xlfn.FORECAST.ETS(AO144,$B$9:B143,$AO$9:AO143)&gt;0,_xlfn.FORECAST.ETS(AO144,$B$9:B143,$AO$9:AO143),0)</f>
        <v>14837.811486184019</v>
      </c>
      <c r="AO144" s="9">
        <f t="shared" si="174"/>
        <v>44037</v>
      </c>
    </row>
    <row r="145" spans="2:41" x14ac:dyDescent="0.25">
      <c r="B145" s="17" t="str">
        <f ca="1">IF(OFFSET(SerbiaOfficialData!$F$5,(ROW(B143)*17)-18,0)=0,"",OFFSET(SerbiaOfficialData!$F$5,(ROW(B143)*17)-18,0))</f>
        <v/>
      </c>
      <c r="E145" s="17" t="str">
        <f ca="1">IF(OFFSET(SerbiaOfficialData!$F$5,(ROW(E143)*17)-19,0)=0,"",OFFSET(SerbiaOfficialData!$F$5,(ROW(E143)*17)-19,0))</f>
        <v/>
      </c>
      <c r="F145" s="2" t="str">
        <f t="shared" si="175"/>
        <v/>
      </c>
      <c r="G145" s="13" t="str">
        <f t="shared" si="176"/>
        <v/>
      </c>
      <c r="H145" s="2" t="str">
        <f t="shared" si="177"/>
        <v/>
      </c>
      <c r="I145" s="4" t="str">
        <f>IF($A145="","",(ROWS($B$3:B145)*LN(2))/(LN(B145)/$B$3))</f>
        <v/>
      </c>
      <c r="J145" s="17" t="str">
        <f ca="1">IF(OFFSET(SerbiaOfficialData!$F$7,(ROW(J143)*17)-18,0)=0,"",OFFSET(SerbiaOfficialData!$F$7,(ROW(J143)*17)-18,0))</f>
        <v/>
      </c>
      <c r="K145" s="21" t="str">
        <f ca="1">IF(OFFSET(SerbiaOfficialData!$F$6,(ROW(K143)*17)-18,0)=0,"",OFFSET(SerbiaOfficialData!$F$6,(ROW(K143)*17)-18,0))</f>
        <v/>
      </c>
      <c r="L145" s="12" t="str">
        <f t="shared" si="178"/>
        <v/>
      </c>
      <c r="M145" s="13" t="str">
        <f t="shared" si="179"/>
        <v/>
      </c>
      <c r="R145" s="17" t="str">
        <f ca="1">IF(OFFSET(SerbiaOfficialData!$F$17,(ROW(R143)*17)-19,0)=0,"",OFFSET(SerbiaOfficialData!$F$17,(ROW(R143)*17)-19,0))</f>
        <v/>
      </c>
      <c r="S145" t="str">
        <f t="shared" si="180"/>
        <v/>
      </c>
      <c r="T145" s="3" t="str">
        <f t="shared" si="181"/>
        <v/>
      </c>
      <c r="V145" s="17" t="str">
        <f ca="1">IF(OFFSET(SerbiaOfficialData!$F$8,(ROW(W143)*17)-18,0)=0,"",OFFSET(SerbiaOfficialData!$F$8,(ROW(W143)*17)-18,0))</f>
        <v/>
      </c>
      <c r="W145" s="17" t="str">
        <f ca="1">IF(OFFSET(SerbiaOfficialData!$F$11,(ROW(W143)*17)-18,0)=0,"",OFFSET(SerbiaOfficialData!$F$11,(ROW(W143)*17)-18,0))</f>
        <v/>
      </c>
      <c r="X145" s="3" t="str">
        <f t="shared" si="182"/>
        <v/>
      </c>
      <c r="Y145" s="3" t="str">
        <f t="shared" si="183"/>
        <v/>
      </c>
      <c r="Z145" s="17" t="str">
        <f ca="1">IF(OFFSET(SerbiaOfficialData!$F$9,(ROW(Z143)*17)-18,0)=0,"",OFFSET(SerbiaOfficialData!$F$9,(ROW(Z143)*17)-18,0))</f>
        <v/>
      </c>
      <c r="AA145" s="17" t="str">
        <f ca="1">IF(OFFSET(SerbiaOfficialData!$F$10,(ROW(AA143)*17)-18,0)=0,"",OFFSET(SerbiaOfficialData!$F$10,(ROW(AA143)*17)-18,0))</f>
        <v/>
      </c>
      <c r="AB145" s="17" t="str">
        <f ca="1">IF(OFFSET(SerbiaOfficialData!$F$12,(ROW(AA143)*17)-18,0)=0,"",OFFSET(SerbiaOfficialData!$F$12,(ROW(AA143)*17)-18,0))</f>
        <v/>
      </c>
      <c r="AC145" s="17">
        <f t="shared" si="184"/>
        <v>2416</v>
      </c>
      <c r="AD145" s="17" t="str">
        <f ca="1">IF(OFFSET(SerbiaOfficialData!$F$2,(ROW(AD143)*17)-18,0)=0,"",OFFSET(SerbiaOfficialData!$F$2,(ROW(AD143)*17)-18,0))</f>
        <v/>
      </c>
      <c r="AE145" s="3" t="str">
        <f t="shared" si="185"/>
        <v/>
      </c>
      <c r="AF145" s="15" t="str">
        <f t="shared" si="186"/>
        <v/>
      </c>
      <c r="AH145" s="19" t="str">
        <f ca="1">IF(OFFSET(SerbiaOfficialData!$F$3,(ROW(AH143)*17)-18,0)=0,"",OFFSET(SerbiaOfficialData!$F$3,(ROW(AH143)*17)-18,0))</f>
        <v/>
      </c>
      <c r="AI145" s="10" t="str">
        <f t="shared" si="187"/>
        <v/>
      </c>
      <c r="AJ145" s="3" t="str">
        <f t="shared" si="188"/>
        <v/>
      </c>
      <c r="AK145" s="4" t="str">
        <f t="shared" si="189"/>
        <v/>
      </c>
      <c r="AL145" s="3" t="str">
        <f t="shared" si="190"/>
        <v/>
      </c>
      <c r="AM145" s="3" t="str">
        <f t="shared" si="191"/>
        <v/>
      </c>
      <c r="AN145" s="4">
        <f ca="1">IF(_xlfn.FORECAST.ETS(AO145,$B$9:B144,$AO$9:AO144)&gt;0,_xlfn.FORECAST.ETS(AO145,$B$9:B144,$AO$9:AO144),0)</f>
        <v>14899.912552856165</v>
      </c>
      <c r="AO145" s="9">
        <f t="shared" si="174"/>
        <v>44038</v>
      </c>
    </row>
    <row r="146" spans="2:41" x14ac:dyDescent="0.25">
      <c r="B146" s="17" t="str">
        <f ca="1">IF(OFFSET(SerbiaOfficialData!$F$5,(ROW(B144)*17)-18,0)=0,"",OFFSET(SerbiaOfficialData!$F$5,(ROW(B144)*17)-18,0))</f>
        <v/>
      </c>
      <c r="E146" s="17" t="str">
        <f ca="1">IF(OFFSET(SerbiaOfficialData!$F$5,(ROW(E144)*17)-19,0)=0,"",OFFSET(SerbiaOfficialData!$F$5,(ROW(E144)*17)-19,0))</f>
        <v/>
      </c>
      <c r="F146" s="2" t="str">
        <f t="shared" si="175"/>
        <v/>
      </c>
      <c r="G146" s="13" t="str">
        <f t="shared" si="176"/>
        <v/>
      </c>
      <c r="H146" s="2" t="str">
        <f t="shared" si="177"/>
        <v/>
      </c>
      <c r="I146" s="4" t="str">
        <f>IF($A146="","",(ROWS($B$3:B146)*LN(2))/(LN(B146)/$B$3))</f>
        <v/>
      </c>
      <c r="J146" s="17" t="str">
        <f ca="1">IF(OFFSET(SerbiaOfficialData!$F$7,(ROW(J144)*17)-18,0)=0,"",OFFSET(SerbiaOfficialData!$F$7,(ROW(J144)*17)-18,0))</f>
        <v/>
      </c>
      <c r="K146" s="21" t="str">
        <f ca="1">IF(OFFSET(SerbiaOfficialData!$F$6,(ROW(K144)*17)-18,0)=0,"",OFFSET(SerbiaOfficialData!$F$6,(ROW(K144)*17)-18,0))</f>
        <v/>
      </c>
      <c r="L146" s="12" t="str">
        <f t="shared" si="178"/>
        <v/>
      </c>
      <c r="M146" s="13" t="str">
        <f t="shared" si="179"/>
        <v/>
      </c>
      <c r="R146" s="17" t="str">
        <f ca="1">IF(OFFSET(SerbiaOfficialData!$F$17,(ROW(R144)*17)-19,0)=0,"",OFFSET(SerbiaOfficialData!$F$17,(ROW(R144)*17)-19,0))</f>
        <v/>
      </c>
      <c r="S146" t="str">
        <f t="shared" si="180"/>
        <v/>
      </c>
      <c r="T146" s="3" t="str">
        <f t="shared" si="181"/>
        <v/>
      </c>
      <c r="V146" s="17" t="str">
        <f ca="1">IF(OFFSET(SerbiaOfficialData!$F$8,(ROW(W144)*17)-18,0)=0,"",OFFSET(SerbiaOfficialData!$F$8,(ROW(W144)*17)-18,0))</f>
        <v/>
      </c>
      <c r="W146" s="17" t="str">
        <f ca="1">IF(OFFSET(SerbiaOfficialData!$F$11,(ROW(W144)*17)-18,0)=0,"",OFFSET(SerbiaOfficialData!$F$11,(ROW(W144)*17)-18,0))</f>
        <v/>
      </c>
      <c r="X146" s="3" t="str">
        <f t="shared" si="182"/>
        <v/>
      </c>
      <c r="Y146" s="3" t="str">
        <f t="shared" si="183"/>
        <v/>
      </c>
      <c r="Z146" s="17" t="str">
        <f ca="1">IF(OFFSET(SerbiaOfficialData!$F$9,(ROW(Z144)*17)-18,0)=0,"",OFFSET(SerbiaOfficialData!$F$9,(ROW(Z144)*17)-18,0))</f>
        <v/>
      </c>
      <c r="AA146" s="17" t="str">
        <f ca="1">IF(OFFSET(SerbiaOfficialData!$F$10,(ROW(AA144)*17)-18,0)=0,"",OFFSET(SerbiaOfficialData!$F$10,(ROW(AA144)*17)-18,0))</f>
        <v/>
      </c>
      <c r="AB146" s="17" t="str">
        <f ca="1">IF(OFFSET(SerbiaOfficialData!$F$12,(ROW(AA144)*17)-18,0)=0,"",OFFSET(SerbiaOfficialData!$F$12,(ROW(AA144)*17)-18,0))</f>
        <v/>
      </c>
      <c r="AC146" s="17">
        <f t="shared" si="184"/>
        <v>2433</v>
      </c>
      <c r="AD146" s="17" t="str">
        <f ca="1">IF(OFFSET(SerbiaOfficialData!$F$2,(ROW(AD144)*17)-18,0)=0,"",OFFSET(SerbiaOfficialData!$F$2,(ROW(AD144)*17)-18,0))</f>
        <v/>
      </c>
      <c r="AE146" s="3" t="str">
        <f t="shared" si="185"/>
        <v/>
      </c>
      <c r="AF146" s="15" t="str">
        <f t="shared" si="186"/>
        <v/>
      </c>
      <c r="AH146" s="19" t="str">
        <f ca="1">IF(OFFSET(SerbiaOfficialData!$F$3,(ROW(AH144)*17)-18,0)=0,"",OFFSET(SerbiaOfficialData!$F$3,(ROW(AH144)*17)-18,0))</f>
        <v/>
      </c>
      <c r="AI146" s="10" t="str">
        <f t="shared" si="187"/>
        <v/>
      </c>
      <c r="AJ146" s="3" t="str">
        <f t="shared" si="188"/>
        <v/>
      </c>
      <c r="AK146" s="4" t="str">
        <f t="shared" si="189"/>
        <v/>
      </c>
      <c r="AL146" s="3" t="str">
        <f t="shared" si="190"/>
        <v/>
      </c>
      <c r="AM146" s="3" t="str">
        <f t="shared" si="191"/>
        <v/>
      </c>
      <c r="AN146" s="4">
        <f ca="1">IF(_xlfn.FORECAST.ETS(AO146,$B$9:B145,$AO$9:AO145)&gt;0,_xlfn.FORECAST.ETS(AO146,$B$9:B145,$AO$9:AO145),0)</f>
        <v>14962.013619528312</v>
      </c>
      <c r="AO146" s="9">
        <f t="shared" si="174"/>
        <v>44039</v>
      </c>
    </row>
    <row r="147" spans="2:41" x14ac:dyDescent="0.25">
      <c r="B147" s="17" t="str">
        <f ca="1">IF(OFFSET(SerbiaOfficialData!$F$5,(ROW(B145)*17)-18,0)=0,"",OFFSET(SerbiaOfficialData!$F$5,(ROW(B145)*17)-18,0))</f>
        <v/>
      </c>
      <c r="E147" s="17" t="str">
        <f ca="1">IF(OFFSET(SerbiaOfficialData!$F$5,(ROW(E145)*17)-19,0)=0,"",OFFSET(SerbiaOfficialData!$F$5,(ROW(E145)*17)-19,0))</f>
        <v/>
      </c>
      <c r="F147" s="2" t="str">
        <f t="shared" si="175"/>
        <v/>
      </c>
      <c r="G147" s="13" t="str">
        <f t="shared" si="176"/>
        <v/>
      </c>
      <c r="H147" s="2" t="str">
        <f t="shared" si="177"/>
        <v/>
      </c>
      <c r="I147" s="4" t="str">
        <f>IF($A147="","",(ROWS($B$3:B147)*LN(2))/(LN(B147)/$B$3))</f>
        <v/>
      </c>
      <c r="J147" s="17" t="str">
        <f ca="1">IF(OFFSET(SerbiaOfficialData!$F$7,(ROW(J145)*17)-18,0)=0,"",OFFSET(SerbiaOfficialData!$F$7,(ROW(J145)*17)-18,0))</f>
        <v/>
      </c>
      <c r="K147" s="21" t="str">
        <f ca="1">IF(OFFSET(SerbiaOfficialData!$F$6,(ROW(K145)*17)-18,0)=0,"",OFFSET(SerbiaOfficialData!$F$6,(ROW(K145)*17)-18,0))</f>
        <v/>
      </c>
      <c r="L147" s="12" t="str">
        <f t="shared" si="178"/>
        <v/>
      </c>
      <c r="M147" s="13" t="str">
        <f t="shared" si="179"/>
        <v/>
      </c>
      <c r="R147" s="17" t="str">
        <f ca="1">IF(OFFSET(SerbiaOfficialData!$F$17,(ROW(R145)*17)-19,0)=0,"",OFFSET(SerbiaOfficialData!$F$17,(ROW(R145)*17)-19,0))</f>
        <v/>
      </c>
      <c r="S147" t="str">
        <f t="shared" si="180"/>
        <v/>
      </c>
      <c r="T147" s="3" t="str">
        <f t="shared" si="181"/>
        <v/>
      </c>
      <c r="V147" s="17" t="str">
        <f ca="1">IF(OFFSET(SerbiaOfficialData!$F$8,(ROW(W145)*17)-18,0)=0,"",OFFSET(SerbiaOfficialData!$F$8,(ROW(W145)*17)-18,0))</f>
        <v/>
      </c>
      <c r="W147" s="17" t="str">
        <f ca="1">IF(OFFSET(SerbiaOfficialData!$F$11,(ROW(W145)*17)-18,0)=0,"",OFFSET(SerbiaOfficialData!$F$11,(ROW(W145)*17)-18,0))</f>
        <v/>
      </c>
      <c r="X147" s="3" t="str">
        <f t="shared" si="182"/>
        <v/>
      </c>
      <c r="Y147" s="3" t="str">
        <f t="shared" si="183"/>
        <v/>
      </c>
      <c r="Z147" s="17" t="str">
        <f ca="1">IF(OFFSET(SerbiaOfficialData!$F$9,(ROW(Z145)*17)-18,0)=0,"",OFFSET(SerbiaOfficialData!$F$9,(ROW(Z145)*17)-18,0))</f>
        <v/>
      </c>
      <c r="AA147" s="17" t="str">
        <f ca="1">IF(OFFSET(SerbiaOfficialData!$F$10,(ROW(AA145)*17)-18,0)=0,"",OFFSET(SerbiaOfficialData!$F$10,(ROW(AA145)*17)-18,0))</f>
        <v/>
      </c>
      <c r="AB147" s="17" t="str">
        <f ca="1">IF(OFFSET(SerbiaOfficialData!$F$12,(ROW(AA145)*17)-18,0)=0,"",OFFSET(SerbiaOfficialData!$F$12,(ROW(AA145)*17)-18,0))</f>
        <v/>
      </c>
      <c r="AC147" s="17">
        <f t="shared" si="184"/>
        <v>2450</v>
      </c>
      <c r="AD147" s="17" t="str">
        <f ca="1">IF(OFFSET(SerbiaOfficialData!$F$2,(ROW(AD145)*17)-18,0)=0,"",OFFSET(SerbiaOfficialData!$F$2,(ROW(AD145)*17)-18,0))</f>
        <v/>
      </c>
      <c r="AE147" s="3" t="str">
        <f t="shared" si="185"/>
        <v/>
      </c>
      <c r="AF147" s="15" t="str">
        <f t="shared" si="186"/>
        <v/>
      </c>
      <c r="AH147" s="19" t="str">
        <f ca="1">IF(OFFSET(SerbiaOfficialData!$F$3,(ROW(AH145)*17)-18,0)=0,"",OFFSET(SerbiaOfficialData!$F$3,(ROW(AH145)*17)-18,0))</f>
        <v/>
      </c>
      <c r="AI147" s="10" t="str">
        <f t="shared" si="187"/>
        <v/>
      </c>
      <c r="AJ147" s="3" t="str">
        <f t="shared" si="188"/>
        <v/>
      </c>
      <c r="AK147" s="4" t="str">
        <f t="shared" si="189"/>
        <v/>
      </c>
      <c r="AL147" s="3" t="str">
        <f t="shared" si="190"/>
        <v/>
      </c>
      <c r="AM147" s="3" t="str">
        <f t="shared" si="191"/>
        <v/>
      </c>
      <c r="AN147" s="4">
        <f ca="1">IF(_xlfn.FORECAST.ETS(AO147,$B$9:B146,$AO$9:AO146)&gt;0,_xlfn.FORECAST.ETS(AO147,$B$9:B146,$AO$9:AO146),0)</f>
        <v>15024.114686200459</v>
      </c>
      <c r="AO147" s="9">
        <f t="shared" si="174"/>
        <v>44040</v>
      </c>
    </row>
    <row r="148" spans="2:41" x14ac:dyDescent="0.25">
      <c r="B148" s="17" t="str">
        <f ca="1">IF(OFFSET(SerbiaOfficialData!$F$5,(ROW(B146)*17)-18,0)=0,"",OFFSET(SerbiaOfficialData!$F$5,(ROW(B146)*17)-18,0))</f>
        <v/>
      </c>
      <c r="E148" s="17" t="str">
        <f ca="1">IF(OFFSET(SerbiaOfficialData!$F$5,(ROW(E146)*17)-19,0)=0,"",OFFSET(SerbiaOfficialData!$F$5,(ROW(E146)*17)-19,0))</f>
        <v/>
      </c>
      <c r="F148" s="2" t="str">
        <f t="shared" si="175"/>
        <v/>
      </c>
      <c r="G148" s="13" t="str">
        <f t="shared" si="176"/>
        <v/>
      </c>
      <c r="H148" s="2" t="str">
        <f t="shared" si="177"/>
        <v/>
      </c>
      <c r="I148" s="4" t="str">
        <f>IF($A148="","",(ROWS($B$3:B148)*LN(2))/(LN(B148)/$B$3))</f>
        <v/>
      </c>
      <c r="J148" s="17" t="str">
        <f ca="1">IF(OFFSET(SerbiaOfficialData!$F$7,(ROW(J146)*17)-18,0)=0,"",OFFSET(SerbiaOfficialData!$F$7,(ROW(J146)*17)-18,0))</f>
        <v/>
      </c>
      <c r="K148" s="21" t="str">
        <f ca="1">IF(OFFSET(SerbiaOfficialData!$F$6,(ROW(K146)*17)-18,0)=0,"",OFFSET(SerbiaOfficialData!$F$6,(ROW(K146)*17)-18,0))</f>
        <v/>
      </c>
      <c r="L148" s="12" t="str">
        <f t="shared" si="178"/>
        <v/>
      </c>
      <c r="M148" s="13" t="str">
        <f t="shared" si="179"/>
        <v/>
      </c>
      <c r="R148" s="17" t="str">
        <f ca="1">IF(OFFSET(SerbiaOfficialData!$F$17,(ROW(R146)*17)-19,0)=0,"",OFFSET(SerbiaOfficialData!$F$17,(ROW(R146)*17)-19,0))</f>
        <v/>
      </c>
      <c r="S148" t="str">
        <f t="shared" si="180"/>
        <v/>
      </c>
      <c r="T148" s="3" t="str">
        <f t="shared" si="181"/>
        <v/>
      </c>
      <c r="V148" s="17" t="str">
        <f ca="1">IF(OFFSET(SerbiaOfficialData!$F$8,(ROW(W146)*17)-18,0)=0,"",OFFSET(SerbiaOfficialData!$F$8,(ROW(W146)*17)-18,0))</f>
        <v/>
      </c>
      <c r="W148" s="17" t="str">
        <f ca="1">IF(OFFSET(SerbiaOfficialData!$F$11,(ROW(W146)*17)-18,0)=0,"",OFFSET(SerbiaOfficialData!$F$11,(ROW(W146)*17)-18,0))</f>
        <v/>
      </c>
      <c r="X148" s="3" t="str">
        <f t="shared" si="182"/>
        <v/>
      </c>
      <c r="Y148" s="3" t="str">
        <f t="shared" si="183"/>
        <v/>
      </c>
      <c r="Z148" s="17" t="str">
        <f ca="1">IF(OFFSET(SerbiaOfficialData!$F$9,(ROW(Z146)*17)-18,0)=0,"",OFFSET(SerbiaOfficialData!$F$9,(ROW(Z146)*17)-18,0))</f>
        <v/>
      </c>
      <c r="AA148" s="17" t="str">
        <f ca="1">IF(OFFSET(SerbiaOfficialData!$F$10,(ROW(AA146)*17)-18,0)=0,"",OFFSET(SerbiaOfficialData!$F$10,(ROW(AA146)*17)-18,0))</f>
        <v/>
      </c>
      <c r="AB148" s="17" t="str">
        <f ca="1">IF(OFFSET(SerbiaOfficialData!$F$12,(ROW(AA146)*17)-18,0)=0,"",OFFSET(SerbiaOfficialData!$F$12,(ROW(AA146)*17)-18,0))</f>
        <v/>
      </c>
      <c r="AC148" s="17">
        <f t="shared" si="184"/>
        <v>2467</v>
      </c>
      <c r="AD148" s="17" t="str">
        <f ca="1">IF(OFFSET(SerbiaOfficialData!$F$2,(ROW(AD146)*17)-18,0)=0,"",OFFSET(SerbiaOfficialData!$F$2,(ROW(AD146)*17)-18,0))</f>
        <v/>
      </c>
      <c r="AE148" s="3" t="str">
        <f t="shared" si="185"/>
        <v/>
      </c>
      <c r="AF148" s="15" t="str">
        <f t="shared" si="186"/>
        <v/>
      </c>
      <c r="AH148" s="19" t="str">
        <f ca="1">IF(OFFSET(SerbiaOfficialData!$F$3,(ROW(AH146)*17)-18,0)=0,"",OFFSET(SerbiaOfficialData!$F$3,(ROW(AH146)*17)-18,0))</f>
        <v/>
      </c>
      <c r="AI148" s="10" t="str">
        <f t="shared" si="187"/>
        <v/>
      </c>
      <c r="AJ148" s="3" t="str">
        <f t="shared" si="188"/>
        <v/>
      </c>
      <c r="AK148" s="4" t="str">
        <f t="shared" si="189"/>
        <v/>
      </c>
      <c r="AL148" s="3" t="str">
        <f t="shared" si="190"/>
        <v/>
      </c>
      <c r="AM148" s="3" t="str">
        <f t="shared" si="191"/>
        <v/>
      </c>
      <c r="AN148" s="4">
        <f ca="1">IF(_xlfn.FORECAST.ETS(AO148,$B$9:B147,$AO$9:AO147)&gt;0,_xlfn.FORECAST.ETS(AO148,$B$9:B147,$AO$9:AO147),0)</f>
        <v>15086.215752872606</v>
      </c>
      <c r="AO148" s="9">
        <f t="shared" si="174"/>
        <v>44041</v>
      </c>
    </row>
    <row r="149" spans="2:41" x14ac:dyDescent="0.25">
      <c r="B149" s="17" t="str">
        <f ca="1">IF(OFFSET(SerbiaOfficialData!$F$5,(ROW(B147)*17)-18,0)=0,"",OFFSET(SerbiaOfficialData!$F$5,(ROW(B147)*17)-18,0))</f>
        <v/>
      </c>
      <c r="E149" s="17" t="str">
        <f ca="1">IF(OFFSET(SerbiaOfficialData!$F$5,(ROW(E147)*17)-19,0)=0,"",OFFSET(SerbiaOfficialData!$F$5,(ROW(E147)*17)-19,0))</f>
        <v/>
      </c>
      <c r="F149" s="2" t="str">
        <f t="shared" si="175"/>
        <v/>
      </c>
      <c r="G149" s="13" t="str">
        <f t="shared" si="176"/>
        <v/>
      </c>
      <c r="H149" s="2" t="str">
        <f t="shared" si="177"/>
        <v/>
      </c>
      <c r="I149" s="4" t="str">
        <f>IF($A149="","",(ROWS($B$3:B149)*LN(2))/(LN(B149)/$B$3))</f>
        <v/>
      </c>
      <c r="J149" s="17" t="str">
        <f ca="1">IF(OFFSET(SerbiaOfficialData!$F$7,(ROW(J147)*17)-18,0)=0,"",OFFSET(SerbiaOfficialData!$F$7,(ROW(J147)*17)-18,0))</f>
        <v/>
      </c>
      <c r="K149" s="21" t="str">
        <f ca="1">IF(OFFSET(SerbiaOfficialData!$F$6,(ROW(K147)*17)-18,0)=0,"",OFFSET(SerbiaOfficialData!$F$6,(ROW(K147)*17)-18,0))</f>
        <v/>
      </c>
      <c r="L149" s="12" t="str">
        <f t="shared" si="178"/>
        <v/>
      </c>
      <c r="M149" s="13" t="str">
        <f t="shared" si="179"/>
        <v/>
      </c>
      <c r="R149" s="17" t="str">
        <f ca="1">IF(OFFSET(SerbiaOfficialData!$F$17,(ROW(R147)*17)-19,0)=0,"",OFFSET(SerbiaOfficialData!$F$17,(ROW(R147)*17)-19,0))</f>
        <v/>
      </c>
      <c r="S149" t="str">
        <f t="shared" si="180"/>
        <v/>
      </c>
      <c r="T149" s="3" t="str">
        <f t="shared" si="181"/>
        <v/>
      </c>
      <c r="V149" s="17" t="str">
        <f ca="1">IF(OFFSET(SerbiaOfficialData!$F$8,(ROW(W147)*17)-18,0)=0,"",OFFSET(SerbiaOfficialData!$F$8,(ROW(W147)*17)-18,0))</f>
        <v/>
      </c>
      <c r="W149" s="17" t="str">
        <f ca="1">IF(OFFSET(SerbiaOfficialData!$F$11,(ROW(W147)*17)-18,0)=0,"",OFFSET(SerbiaOfficialData!$F$11,(ROW(W147)*17)-18,0))</f>
        <v/>
      </c>
      <c r="X149" s="3" t="str">
        <f t="shared" si="182"/>
        <v/>
      </c>
      <c r="Y149" s="3" t="str">
        <f t="shared" si="183"/>
        <v/>
      </c>
      <c r="Z149" s="17" t="str">
        <f ca="1">IF(OFFSET(SerbiaOfficialData!$F$9,(ROW(Z147)*17)-18,0)=0,"",OFFSET(SerbiaOfficialData!$F$9,(ROW(Z147)*17)-18,0))</f>
        <v/>
      </c>
      <c r="AA149" s="17" t="str">
        <f ca="1">IF(OFFSET(SerbiaOfficialData!$F$10,(ROW(AA147)*17)-18,0)=0,"",OFFSET(SerbiaOfficialData!$F$10,(ROW(AA147)*17)-18,0))</f>
        <v/>
      </c>
      <c r="AB149" s="17" t="str">
        <f ca="1">IF(OFFSET(SerbiaOfficialData!$F$12,(ROW(AA147)*17)-18,0)=0,"",OFFSET(SerbiaOfficialData!$F$12,(ROW(AA147)*17)-18,0))</f>
        <v/>
      </c>
      <c r="AC149" s="17">
        <f t="shared" si="184"/>
        <v>2484</v>
      </c>
      <c r="AD149" s="17" t="str">
        <f ca="1">IF(OFFSET(SerbiaOfficialData!$F$2,(ROW(AD147)*17)-18,0)=0,"",OFFSET(SerbiaOfficialData!$F$2,(ROW(AD147)*17)-18,0))</f>
        <v/>
      </c>
      <c r="AE149" s="3" t="str">
        <f t="shared" si="185"/>
        <v/>
      </c>
      <c r="AF149" s="15" t="str">
        <f t="shared" si="186"/>
        <v/>
      </c>
      <c r="AH149" s="19" t="str">
        <f ca="1">IF(OFFSET(SerbiaOfficialData!$F$3,(ROW(AH147)*17)-18,0)=0,"",OFFSET(SerbiaOfficialData!$F$3,(ROW(AH147)*17)-18,0))</f>
        <v/>
      </c>
      <c r="AI149" s="10" t="str">
        <f t="shared" si="187"/>
        <v/>
      </c>
      <c r="AJ149" s="3" t="str">
        <f t="shared" si="188"/>
        <v/>
      </c>
      <c r="AK149" s="4" t="str">
        <f t="shared" si="189"/>
        <v/>
      </c>
      <c r="AL149" s="3" t="str">
        <f t="shared" si="190"/>
        <v/>
      </c>
      <c r="AM149" s="3" t="str">
        <f t="shared" si="191"/>
        <v/>
      </c>
      <c r="AN149" s="4">
        <f ca="1">IF(_xlfn.FORECAST.ETS(AO149,$B$9:B148,$AO$9:AO148)&gt;0,_xlfn.FORECAST.ETS(AO149,$B$9:B148,$AO$9:AO148),0)</f>
        <v>15148.316819544752</v>
      </c>
      <c r="AO149" s="9">
        <f t="shared" si="174"/>
        <v>44042</v>
      </c>
    </row>
    <row r="150" spans="2:41" x14ac:dyDescent="0.25">
      <c r="B150" s="17" t="str">
        <f ca="1">IF(OFFSET(SerbiaOfficialData!$F$5,(ROW(B148)*17)-18,0)=0,"",OFFSET(SerbiaOfficialData!$F$5,(ROW(B148)*17)-18,0))</f>
        <v/>
      </c>
      <c r="E150" s="17" t="str">
        <f ca="1">IF(OFFSET(SerbiaOfficialData!$F$5,(ROW(E148)*17)-19,0)=0,"",OFFSET(SerbiaOfficialData!$F$5,(ROW(E148)*17)-19,0))</f>
        <v/>
      </c>
      <c r="F150" s="2" t="str">
        <f t="shared" si="175"/>
        <v/>
      </c>
      <c r="G150" s="13" t="str">
        <f t="shared" si="176"/>
        <v/>
      </c>
      <c r="H150" s="2" t="str">
        <f t="shared" si="177"/>
        <v/>
      </c>
      <c r="I150" s="4" t="str">
        <f>IF($A150="","",(ROWS($B$3:B150)*LN(2))/(LN(B150)/$B$3))</f>
        <v/>
      </c>
      <c r="J150" s="17" t="str">
        <f ca="1">IF(OFFSET(SerbiaOfficialData!$F$7,(ROW(J148)*17)-18,0)=0,"",OFFSET(SerbiaOfficialData!$F$7,(ROW(J148)*17)-18,0))</f>
        <v/>
      </c>
      <c r="K150" s="21" t="str">
        <f ca="1">IF(OFFSET(SerbiaOfficialData!$F$6,(ROW(K148)*17)-18,0)=0,"",OFFSET(SerbiaOfficialData!$F$6,(ROW(K148)*17)-18,0))</f>
        <v/>
      </c>
      <c r="L150" s="12" t="str">
        <f t="shared" si="178"/>
        <v/>
      </c>
      <c r="M150" s="13" t="str">
        <f t="shared" si="179"/>
        <v/>
      </c>
      <c r="R150" s="17" t="str">
        <f ca="1">IF(OFFSET(SerbiaOfficialData!$F$17,(ROW(R148)*17)-19,0)=0,"",OFFSET(SerbiaOfficialData!$F$17,(ROW(R148)*17)-19,0))</f>
        <v/>
      </c>
      <c r="S150" t="str">
        <f t="shared" si="180"/>
        <v/>
      </c>
      <c r="T150" s="3" t="str">
        <f t="shared" si="181"/>
        <v/>
      </c>
      <c r="V150" s="17" t="str">
        <f ca="1">IF(OFFSET(SerbiaOfficialData!$F$8,(ROW(W148)*17)-18,0)=0,"",OFFSET(SerbiaOfficialData!$F$8,(ROW(W148)*17)-18,0))</f>
        <v/>
      </c>
      <c r="W150" s="17" t="str">
        <f ca="1">IF(OFFSET(SerbiaOfficialData!$F$11,(ROW(W148)*17)-18,0)=0,"",OFFSET(SerbiaOfficialData!$F$11,(ROW(W148)*17)-18,0))</f>
        <v/>
      </c>
      <c r="X150" s="3" t="str">
        <f t="shared" si="182"/>
        <v/>
      </c>
      <c r="Y150" s="3" t="str">
        <f t="shared" si="183"/>
        <v/>
      </c>
      <c r="Z150" s="17" t="str">
        <f ca="1">IF(OFFSET(SerbiaOfficialData!$F$9,(ROW(Z148)*17)-18,0)=0,"",OFFSET(SerbiaOfficialData!$F$9,(ROW(Z148)*17)-18,0))</f>
        <v/>
      </c>
      <c r="AA150" s="17" t="str">
        <f ca="1">IF(OFFSET(SerbiaOfficialData!$F$10,(ROW(AA148)*17)-18,0)=0,"",OFFSET(SerbiaOfficialData!$F$10,(ROW(AA148)*17)-18,0))</f>
        <v/>
      </c>
      <c r="AB150" s="17" t="str">
        <f ca="1">IF(OFFSET(SerbiaOfficialData!$F$12,(ROW(AA148)*17)-18,0)=0,"",OFFSET(SerbiaOfficialData!$F$12,(ROW(AA148)*17)-18,0))</f>
        <v/>
      </c>
      <c r="AC150" s="17">
        <f t="shared" si="184"/>
        <v>2501</v>
      </c>
      <c r="AD150" s="17" t="str">
        <f ca="1">IF(OFFSET(SerbiaOfficialData!$F$2,(ROW(AD148)*17)-18,0)=0,"",OFFSET(SerbiaOfficialData!$F$2,(ROW(AD148)*17)-18,0))</f>
        <v/>
      </c>
      <c r="AE150" s="3" t="str">
        <f t="shared" si="185"/>
        <v/>
      </c>
      <c r="AF150" s="15" t="str">
        <f t="shared" si="186"/>
        <v/>
      </c>
      <c r="AH150" s="19" t="str">
        <f ca="1">IF(OFFSET(SerbiaOfficialData!$F$3,(ROW(AH148)*17)-18,0)=0,"",OFFSET(SerbiaOfficialData!$F$3,(ROW(AH148)*17)-18,0))</f>
        <v/>
      </c>
      <c r="AI150" s="10" t="str">
        <f t="shared" si="187"/>
        <v/>
      </c>
      <c r="AJ150" s="3" t="str">
        <f t="shared" si="188"/>
        <v/>
      </c>
      <c r="AK150" s="4" t="str">
        <f t="shared" si="189"/>
        <v/>
      </c>
      <c r="AL150" s="3" t="str">
        <f t="shared" si="190"/>
        <v/>
      </c>
      <c r="AM150" s="3" t="str">
        <f t="shared" si="191"/>
        <v/>
      </c>
      <c r="AN150" s="4">
        <f ca="1">IF(_xlfn.FORECAST.ETS(AO150,$B$9:B149,$AO$9:AO149)&gt;0,_xlfn.FORECAST.ETS(AO150,$B$9:B149,$AO$9:AO149),0)</f>
        <v>15210.417886216899</v>
      </c>
      <c r="AO150" s="9">
        <f t="shared" si="174"/>
        <v>44043</v>
      </c>
    </row>
    <row r="151" spans="2:41" x14ac:dyDescent="0.25">
      <c r="B151" s="17" t="str">
        <f ca="1">IF(OFFSET(SerbiaOfficialData!$F$5,(ROW(B149)*17)-18,0)=0,"",OFFSET(SerbiaOfficialData!$F$5,(ROW(B149)*17)-18,0))</f>
        <v/>
      </c>
      <c r="E151" s="17" t="str">
        <f ca="1">IF(OFFSET(SerbiaOfficialData!$F$5,(ROW(E149)*17)-19,0)=0,"",OFFSET(SerbiaOfficialData!$F$5,(ROW(E149)*17)-19,0))</f>
        <v/>
      </c>
      <c r="F151" s="2" t="str">
        <f t="shared" si="175"/>
        <v/>
      </c>
      <c r="G151" s="13" t="str">
        <f t="shared" si="176"/>
        <v/>
      </c>
      <c r="H151" s="2" t="str">
        <f t="shared" si="177"/>
        <v/>
      </c>
      <c r="I151" s="4" t="str">
        <f>IF($A151="","",(ROWS($B$3:B151)*LN(2))/(LN(B151)/$B$3))</f>
        <v/>
      </c>
      <c r="J151" s="17" t="str">
        <f ca="1">IF(OFFSET(SerbiaOfficialData!$F$7,(ROW(J149)*17)-18,0)=0,"",OFFSET(SerbiaOfficialData!$F$7,(ROW(J149)*17)-18,0))</f>
        <v/>
      </c>
      <c r="K151" s="21" t="str">
        <f ca="1">IF(OFFSET(SerbiaOfficialData!$F$6,(ROW(K149)*17)-18,0)=0,"",OFFSET(SerbiaOfficialData!$F$6,(ROW(K149)*17)-18,0))</f>
        <v/>
      </c>
      <c r="L151" s="12" t="str">
        <f t="shared" si="178"/>
        <v/>
      </c>
      <c r="M151" s="13" t="str">
        <f t="shared" si="179"/>
        <v/>
      </c>
      <c r="R151" s="17" t="str">
        <f ca="1">IF(OFFSET(SerbiaOfficialData!$F$17,(ROW(R149)*17)-19,0)=0,"",OFFSET(SerbiaOfficialData!$F$17,(ROW(R149)*17)-19,0))</f>
        <v/>
      </c>
      <c r="S151" t="str">
        <f t="shared" si="180"/>
        <v/>
      </c>
      <c r="T151" s="3" t="str">
        <f t="shared" si="181"/>
        <v/>
      </c>
      <c r="V151" s="17" t="str">
        <f ca="1">IF(OFFSET(SerbiaOfficialData!$F$8,(ROW(W149)*17)-18,0)=0,"",OFFSET(SerbiaOfficialData!$F$8,(ROW(W149)*17)-18,0))</f>
        <v/>
      </c>
      <c r="W151" s="17" t="str">
        <f ca="1">IF(OFFSET(SerbiaOfficialData!$F$11,(ROW(W149)*17)-18,0)=0,"",OFFSET(SerbiaOfficialData!$F$11,(ROW(W149)*17)-18,0))</f>
        <v/>
      </c>
      <c r="X151" s="3" t="str">
        <f t="shared" si="182"/>
        <v/>
      </c>
      <c r="Y151" s="3" t="str">
        <f t="shared" si="183"/>
        <v/>
      </c>
      <c r="Z151" s="17" t="str">
        <f ca="1">IF(OFFSET(SerbiaOfficialData!$F$9,(ROW(Z149)*17)-18,0)=0,"",OFFSET(SerbiaOfficialData!$F$9,(ROW(Z149)*17)-18,0))</f>
        <v/>
      </c>
      <c r="AA151" s="17" t="str">
        <f ca="1">IF(OFFSET(SerbiaOfficialData!$F$10,(ROW(AA149)*17)-18,0)=0,"",OFFSET(SerbiaOfficialData!$F$10,(ROW(AA149)*17)-18,0))</f>
        <v/>
      </c>
      <c r="AB151" s="17" t="str">
        <f ca="1">IF(OFFSET(SerbiaOfficialData!$F$12,(ROW(AA149)*17)-18,0)=0,"",OFFSET(SerbiaOfficialData!$F$12,(ROW(AA149)*17)-18,0))</f>
        <v/>
      </c>
      <c r="AC151" s="17">
        <f t="shared" si="184"/>
        <v>2518</v>
      </c>
      <c r="AD151" s="17" t="str">
        <f ca="1">IF(OFFSET(SerbiaOfficialData!$F$2,(ROW(AD149)*17)-18,0)=0,"",OFFSET(SerbiaOfficialData!$F$2,(ROW(AD149)*17)-18,0))</f>
        <v/>
      </c>
      <c r="AE151" s="3" t="str">
        <f t="shared" si="185"/>
        <v/>
      </c>
      <c r="AF151" s="15" t="str">
        <f t="shared" si="186"/>
        <v/>
      </c>
      <c r="AH151" s="19" t="str">
        <f ca="1">IF(OFFSET(SerbiaOfficialData!$F$3,(ROW(AH149)*17)-18,0)=0,"",OFFSET(SerbiaOfficialData!$F$3,(ROW(AH149)*17)-18,0))</f>
        <v/>
      </c>
      <c r="AI151" s="10" t="str">
        <f t="shared" si="187"/>
        <v/>
      </c>
      <c r="AJ151" s="3" t="str">
        <f t="shared" si="188"/>
        <v/>
      </c>
      <c r="AK151" s="4" t="str">
        <f t="shared" si="189"/>
        <v/>
      </c>
      <c r="AL151" s="3" t="str">
        <f t="shared" si="190"/>
        <v/>
      </c>
      <c r="AM151" s="3" t="str">
        <f t="shared" si="191"/>
        <v/>
      </c>
      <c r="AN151" s="4">
        <f ca="1">IF(_xlfn.FORECAST.ETS(AO151,$B$9:B150,$AO$9:AO150)&gt;0,_xlfn.FORECAST.ETS(AO151,$B$9:B150,$AO$9:AO150),0)</f>
        <v>15272.518952889046</v>
      </c>
      <c r="AO151" s="9">
        <f t="shared" si="174"/>
        <v>44044</v>
      </c>
    </row>
    <row r="152" spans="2:41" x14ac:dyDescent="0.25">
      <c r="B152" s="17" t="str">
        <f ca="1">IF(OFFSET(SerbiaOfficialData!$F$5,(ROW(B150)*17)-18,0)=0,"",OFFSET(SerbiaOfficialData!$F$5,(ROW(B150)*17)-18,0))</f>
        <v/>
      </c>
      <c r="E152" s="17" t="str">
        <f ca="1">IF(OFFSET(SerbiaOfficialData!$F$5,(ROW(E150)*17)-19,0)=0,"",OFFSET(SerbiaOfficialData!$F$5,(ROW(E150)*17)-19,0))</f>
        <v/>
      </c>
      <c r="F152" s="2" t="str">
        <f t="shared" si="175"/>
        <v/>
      </c>
      <c r="G152" s="13" t="str">
        <f t="shared" si="176"/>
        <v/>
      </c>
      <c r="H152" s="2" t="str">
        <f t="shared" si="177"/>
        <v/>
      </c>
      <c r="I152" s="4" t="str">
        <f>IF($A152="","",(ROWS($B$3:B152)*LN(2))/(LN(B152)/$B$3))</f>
        <v/>
      </c>
      <c r="J152" s="17" t="str">
        <f ca="1">IF(OFFSET(SerbiaOfficialData!$F$7,(ROW(J150)*17)-18,0)=0,"",OFFSET(SerbiaOfficialData!$F$7,(ROW(J150)*17)-18,0))</f>
        <v/>
      </c>
      <c r="K152" s="21" t="str">
        <f ca="1">IF(OFFSET(SerbiaOfficialData!$F$6,(ROW(K150)*17)-18,0)=0,"",OFFSET(SerbiaOfficialData!$F$6,(ROW(K150)*17)-18,0))</f>
        <v/>
      </c>
      <c r="L152" s="12" t="str">
        <f t="shared" si="178"/>
        <v/>
      </c>
      <c r="M152" s="13" t="str">
        <f t="shared" si="179"/>
        <v/>
      </c>
      <c r="R152" s="17" t="str">
        <f ca="1">IF(OFFSET(SerbiaOfficialData!$F$17,(ROW(R150)*17)-19,0)=0,"",OFFSET(SerbiaOfficialData!$F$17,(ROW(R150)*17)-19,0))</f>
        <v/>
      </c>
      <c r="S152" t="str">
        <f t="shared" si="180"/>
        <v/>
      </c>
      <c r="T152" s="3" t="str">
        <f t="shared" si="181"/>
        <v/>
      </c>
      <c r="V152" s="17" t="str">
        <f ca="1">IF(OFFSET(SerbiaOfficialData!$F$8,(ROW(W150)*17)-18,0)=0,"",OFFSET(SerbiaOfficialData!$F$8,(ROW(W150)*17)-18,0))</f>
        <v/>
      </c>
      <c r="W152" s="17" t="str">
        <f ca="1">IF(OFFSET(SerbiaOfficialData!$F$11,(ROW(W150)*17)-18,0)=0,"",OFFSET(SerbiaOfficialData!$F$11,(ROW(W150)*17)-18,0))</f>
        <v/>
      </c>
      <c r="X152" s="3" t="str">
        <f t="shared" si="182"/>
        <v/>
      </c>
      <c r="Y152" s="3" t="str">
        <f t="shared" si="183"/>
        <v/>
      </c>
      <c r="Z152" s="17" t="str">
        <f ca="1">IF(OFFSET(SerbiaOfficialData!$F$9,(ROW(Z150)*17)-18,0)=0,"",OFFSET(SerbiaOfficialData!$F$9,(ROW(Z150)*17)-18,0))</f>
        <v/>
      </c>
      <c r="AA152" s="17" t="str">
        <f ca="1">IF(OFFSET(SerbiaOfficialData!$F$10,(ROW(AA150)*17)-18,0)=0,"",OFFSET(SerbiaOfficialData!$F$10,(ROW(AA150)*17)-18,0))</f>
        <v/>
      </c>
      <c r="AB152" s="17" t="str">
        <f ca="1">IF(OFFSET(SerbiaOfficialData!$F$12,(ROW(AA150)*17)-18,0)=0,"",OFFSET(SerbiaOfficialData!$F$12,(ROW(AA150)*17)-18,0))</f>
        <v/>
      </c>
      <c r="AC152" s="17">
        <f t="shared" si="184"/>
        <v>2535</v>
      </c>
      <c r="AD152" s="17" t="str">
        <f ca="1">IF(OFFSET(SerbiaOfficialData!$F$2,(ROW(AD150)*17)-18,0)=0,"",OFFSET(SerbiaOfficialData!$F$2,(ROW(AD150)*17)-18,0))</f>
        <v/>
      </c>
      <c r="AE152" s="3" t="str">
        <f t="shared" si="185"/>
        <v/>
      </c>
      <c r="AF152" s="15" t="str">
        <f t="shared" si="186"/>
        <v/>
      </c>
      <c r="AH152" s="19" t="str">
        <f ca="1">IF(OFFSET(SerbiaOfficialData!$F$3,(ROW(AH150)*17)-18,0)=0,"",OFFSET(SerbiaOfficialData!$F$3,(ROW(AH150)*17)-18,0))</f>
        <v/>
      </c>
      <c r="AI152" s="10" t="str">
        <f t="shared" si="187"/>
        <v/>
      </c>
      <c r="AJ152" s="3" t="str">
        <f t="shared" si="188"/>
        <v/>
      </c>
      <c r="AK152" s="4" t="str">
        <f t="shared" si="189"/>
        <v/>
      </c>
      <c r="AL152" s="3" t="str">
        <f t="shared" si="190"/>
        <v/>
      </c>
      <c r="AM152" s="3" t="str">
        <f t="shared" si="191"/>
        <v/>
      </c>
      <c r="AN152" s="4">
        <f ca="1">IF(_xlfn.FORECAST.ETS(AO152,$B$9:B151,$AO$9:AO151)&gt;0,_xlfn.FORECAST.ETS(AO152,$B$9:B151,$AO$9:AO151),0)</f>
        <v>15334.620019561193</v>
      </c>
      <c r="AO152" s="9">
        <f t="shared" si="174"/>
        <v>44045</v>
      </c>
    </row>
    <row r="153" spans="2:41" x14ac:dyDescent="0.25">
      <c r="B153" s="17" t="str">
        <f ca="1">IF(OFFSET(SerbiaOfficialData!$F$5,(ROW(B151)*17)-18,0)=0,"",OFFSET(SerbiaOfficialData!$F$5,(ROW(B151)*17)-18,0))</f>
        <v/>
      </c>
      <c r="E153" s="17" t="str">
        <f ca="1">IF(OFFSET(SerbiaOfficialData!$F$5,(ROW(E151)*17)-19,0)=0,"",OFFSET(SerbiaOfficialData!$F$5,(ROW(E151)*17)-19,0))</f>
        <v/>
      </c>
      <c r="F153" s="2" t="str">
        <f t="shared" si="175"/>
        <v/>
      </c>
      <c r="G153" s="13" t="str">
        <f t="shared" si="176"/>
        <v/>
      </c>
      <c r="H153" s="2" t="str">
        <f t="shared" si="177"/>
        <v/>
      </c>
      <c r="I153" s="4" t="str">
        <f>IF($A153="","",(ROWS($B$3:B153)*LN(2))/(LN(B153)/$B$3))</f>
        <v/>
      </c>
      <c r="J153" s="17" t="str">
        <f ca="1">IF(OFFSET(SerbiaOfficialData!$F$7,(ROW(J151)*17)-18,0)=0,"",OFFSET(SerbiaOfficialData!$F$7,(ROW(J151)*17)-18,0))</f>
        <v/>
      </c>
      <c r="K153" s="21" t="str">
        <f ca="1">IF(OFFSET(SerbiaOfficialData!$F$6,(ROW(K151)*17)-18,0)=0,"",OFFSET(SerbiaOfficialData!$F$6,(ROW(K151)*17)-18,0))</f>
        <v/>
      </c>
      <c r="L153" s="12" t="str">
        <f t="shared" si="178"/>
        <v/>
      </c>
      <c r="M153" s="13" t="str">
        <f t="shared" si="179"/>
        <v/>
      </c>
      <c r="R153" s="17" t="str">
        <f ca="1">IF(OFFSET(SerbiaOfficialData!$F$17,(ROW(R151)*17)-19,0)=0,"",OFFSET(SerbiaOfficialData!$F$17,(ROW(R151)*17)-19,0))</f>
        <v/>
      </c>
      <c r="S153" t="str">
        <f t="shared" si="180"/>
        <v/>
      </c>
      <c r="T153" s="3" t="str">
        <f t="shared" si="181"/>
        <v/>
      </c>
      <c r="V153" s="17" t="str">
        <f ca="1">IF(OFFSET(SerbiaOfficialData!$F$8,(ROW(W151)*17)-18,0)=0,"",OFFSET(SerbiaOfficialData!$F$8,(ROW(W151)*17)-18,0))</f>
        <v/>
      </c>
      <c r="W153" s="17" t="str">
        <f ca="1">IF(OFFSET(SerbiaOfficialData!$F$11,(ROW(W151)*17)-18,0)=0,"",OFFSET(SerbiaOfficialData!$F$11,(ROW(W151)*17)-18,0))</f>
        <v/>
      </c>
      <c r="X153" s="3" t="str">
        <f t="shared" si="182"/>
        <v/>
      </c>
      <c r="Y153" s="3" t="str">
        <f t="shared" si="183"/>
        <v/>
      </c>
      <c r="Z153" s="17" t="str">
        <f ca="1">IF(OFFSET(SerbiaOfficialData!$F$9,(ROW(Z151)*17)-18,0)=0,"",OFFSET(SerbiaOfficialData!$F$9,(ROW(Z151)*17)-18,0))</f>
        <v/>
      </c>
      <c r="AA153" s="17" t="str">
        <f ca="1">IF(OFFSET(SerbiaOfficialData!$F$10,(ROW(AA151)*17)-18,0)=0,"",OFFSET(SerbiaOfficialData!$F$10,(ROW(AA151)*17)-18,0))</f>
        <v/>
      </c>
      <c r="AB153" s="17" t="str">
        <f ca="1">IF(OFFSET(SerbiaOfficialData!$F$12,(ROW(AA151)*17)-18,0)=0,"",OFFSET(SerbiaOfficialData!$F$12,(ROW(AA151)*17)-18,0))</f>
        <v/>
      </c>
      <c r="AC153" s="17">
        <f t="shared" si="184"/>
        <v>2552</v>
      </c>
      <c r="AD153" s="17" t="str">
        <f ca="1">IF(OFFSET(SerbiaOfficialData!$F$2,(ROW(AD151)*17)-18,0)=0,"",OFFSET(SerbiaOfficialData!$F$2,(ROW(AD151)*17)-18,0))</f>
        <v/>
      </c>
      <c r="AE153" s="3" t="str">
        <f t="shared" si="185"/>
        <v/>
      </c>
      <c r="AF153" s="15" t="str">
        <f t="shared" si="186"/>
        <v/>
      </c>
      <c r="AH153" s="19" t="str">
        <f ca="1">IF(OFFSET(SerbiaOfficialData!$F$3,(ROW(AH151)*17)-18,0)=0,"",OFFSET(SerbiaOfficialData!$F$3,(ROW(AH151)*17)-18,0))</f>
        <v/>
      </c>
      <c r="AI153" s="10" t="str">
        <f t="shared" si="187"/>
        <v/>
      </c>
      <c r="AJ153" s="3" t="str">
        <f t="shared" si="188"/>
        <v/>
      </c>
      <c r="AK153" s="4" t="str">
        <f t="shared" si="189"/>
        <v/>
      </c>
      <c r="AL153" s="3" t="str">
        <f t="shared" si="190"/>
        <v/>
      </c>
      <c r="AM153" s="3" t="str">
        <f t="shared" si="191"/>
        <v/>
      </c>
      <c r="AN153" s="4">
        <f ca="1">IF(_xlfn.FORECAST.ETS(AO153,$B$9:B152,$AO$9:AO152)&gt;0,_xlfn.FORECAST.ETS(AO153,$B$9:B152,$AO$9:AO152),0)</f>
        <v>15396.72108623334</v>
      </c>
      <c r="AO153" s="9">
        <f t="shared" si="174"/>
        <v>44046</v>
      </c>
    </row>
    <row r="154" spans="2:41" x14ac:dyDescent="0.25">
      <c r="B154" s="17" t="str">
        <f ca="1">IF(OFFSET(SerbiaOfficialData!$F$5,(ROW(B152)*17)-18,0)=0,"",OFFSET(SerbiaOfficialData!$F$5,(ROW(B152)*17)-18,0))</f>
        <v/>
      </c>
      <c r="E154" s="17" t="str">
        <f ca="1">IF(OFFSET(SerbiaOfficialData!$F$5,(ROW(E152)*17)-19,0)=0,"",OFFSET(SerbiaOfficialData!$F$5,(ROW(E152)*17)-19,0))</f>
        <v/>
      </c>
      <c r="F154" s="2" t="str">
        <f t="shared" si="175"/>
        <v/>
      </c>
      <c r="G154" s="13" t="str">
        <f t="shared" si="176"/>
        <v/>
      </c>
      <c r="H154" s="2" t="str">
        <f t="shared" si="177"/>
        <v/>
      </c>
      <c r="I154" s="4" t="str">
        <f>IF($A154="","",(ROWS($B$3:B154)*LN(2))/(LN(B154)/$B$3))</f>
        <v/>
      </c>
      <c r="J154" s="17" t="str">
        <f ca="1">IF(OFFSET(SerbiaOfficialData!$F$7,(ROW(J152)*17)-18,0)=0,"",OFFSET(SerbiaOfficialData!$F$7,(ROW(J152)*17)-18,0))</f>
        <v/>
      </c>
      <c r="K154" s="21" t="str">
        <f ca="1">IF(OFFSET(SerbiaOfficialData!$F$6,(ROW(K152)*17)-18,0)=0,"",OFFSET(SerbiaOfficialData!$F$6,(ROW(K152)*17)-18,0))</f>
        <v/>
      </c>
      <c r="L154" s="12" t="str">
        <f t="shared" si="178"/>
        <v/>
      </c>
      <c r="M154" s="13" t="str">
        <f t="shared" si="179"/>
        <v/>
      </c>
      <c r="R154" s="17" t="str">
        <f ca="1">IF(OFFSET(SerbiaOfficialData!$F$17,(ROW(R152)*17)-19,0)=0,"",OFFSET(SerbiaOfficialData!$F$17,(ROW(R152)*17)-19,0))</f>
        <v/>
      </c>
      <c r="S154" t="str">
        <f t="shared" si="180"/>
        <v/>
      </c>
      <c r="T154" s="3" t="str">
        <f t="shared" si="181"/>
        <v/>
      </c>
      <c r="V154" s="17" t="str">
        <f ca="1">IF(OFFSET(SerbiaOfficialData!$F$8,(ROW(W152)*17)-18,0)=0,"",OFFSET(SerbiaOfficialData!$F$8,(ROW(W152)*17)-18,0))</f>
        <v/>
      </c>
      <c r="W154" s="17" t="str">
        <f ca="1">IF(OFFSET(SerbiaOfficialData!$F$11,(ROW(W152)*17)-18,0)=0,"",OFFSET(SerbiaOfficialData!$F$11,(ROW(W152)*17)-18,0))</f>
        <v/>
      </c>
      <c r="X154" s="3" t="str">
        <f t="shared" si="182"/>
        <v/>
      </c>
      <c r="Y154" s="3" t="str">
        <f t="shared" si="183"/>
        <v/>
      </c>
      <c r="Z154" s="17" t="str">
        <f ca="1">IF(OFFSET(SerbiaOfficialData!$F$9,(ROW(Z152)*17)-18,0)=0,"",OFFSET(SerbiaOfficialData!$F$9,(ROW(Z152)*17)-18,0))</f>
        <v/>
      </c>
      <c r="AA154" s="17" t="str">
        <f ca="1">IF(OFFSET(SerbiaOfficialData!$F$10,(ROW(AA152)*17)-18,0)=0,"",OFFSET(SerbiaOfficialData!$F$10,(ROW(AA152)*17)-18,0))</f>
        <v/>
      </c>
      <c r="AB154" s="17" t="str">
        <f ca="1">IF(OFFSET(SerbiaOfficialData!$F$12,(ROW(AA152)*17)-18,0)=0,"",OFFSET(SerbiaOfficialData!$F$12,(ROW(AA152)*17)-18,0))</f>
        <v/>
      </c>
      <c r="AC154" s="17">
        <f t="shared" si="184"/>
        <v>2569</v>
      </c>
      <c r="AD154" s="17" t="str">
        <f ca="1">IF(OFFSET(SerbiaOfficialData!$F$2,(ROW(AD152)*17)-18,0)=0,"",OFFSET(SerbiaOfficialData!$F$2,(ROW(AD152)*17)-18,0))</f>
        <v/>
      </c>
      <c r="AE154" s="3" t="str">
        <f t="shared" si="185"/>
        <v/>
      </c>
      <c r="AF154" s="15" t="str">
        <f t="shared" si="186"/>
        <v/>
      </c>
      <c r="AH154" s="19" t="str">
        <f ca="1">IF(OFFSET(SerbiaOfficialData!$F$3,(ROW(AH152)*17)-18,0)=0,"",OFFSET(SerbiaOfficialData!$F$3,(ROW(AH152)*17)-18,0))</f>
        <v/>
      </c>
      <c r="AI154" s="10" t="str">
        <f t="shared" si="187"/>
        <v/>
      </c>
      <c r="AJ154" s="3" t="str">
        <f t="shared" si="188"/>
        <v/>
      </c>
      <c r="AK154" s="4" t="str">
        <f t="shared" si="189"/>
        <v/>
      </c>
      <c r="AL154" s="3" t="str">
        <f t="shared" si="190"/>
        <v/>
      </c>
      <c r="AM154" s="3" t="str">
        <f t="shared" si="191"/>
        <v/>
      </c>
      <c r="AN154" s="4">
        <f ca="1">IF(_xlfn.FORECAST.ETS(AO154,$B$9:B153,$AO$9:AO153)&gt;0,_xlfn.FORECAST.ETS(AO154,$B$9:B153,$AO$9:AO153),0)</f>
        <v>15458.822152905486</v>
      </c>
      <c r="AO154" s="9">
        <f t="shared" si="174"/>
        <v>44047</v>
      </c>
    </row>
    <row r="155" spans="2:41" x14ac:dyDescent="0.25">
      <c r="B155" s="17" t="str">
        <f ca="1">IF(OFFSET(SerbiaOfficialData!$F$5,(ROW(B153)*17)-18,0)=0,"",OFFSET(SerbiaOfficialData!$F$5,(ROW(B153)*17)-18,0))</f>
        <v/>
      </c>
      <c r="E155" s="17" t="str">
        <f ca="1">IF(OFFSET(SerbiaOfficialData!$F$5,(ROW(E153)*17)-19,0)=0,"",OFFSET(SerbiaOfficialData!$F$5,(ROW(E153)*17)-19,0))</f>
        <v/>
      </c>
      <c r="F155" s="2" t="str">
        <f t="shared" si="175"/>
        <v/>
      </c>
      <c r="G155" s="13" t="str">
        <f t="shared" si="176"/>
        <v/>
      </c>
      <c r="H155" s="2" t="str">
        <f t="shared" si="177"/>
        <v/>
      </c>
      <c r="I155" s="4" t="str">
        <f>IF($A155="","",(ROWS($B$3:B155)*LN(2))/(LN(B155)/$B$3))</f>
        <v/>
      </c>
      <c r="J155" s="17" t="str">
        <f ca="1">IF(OFFSET(SerbiaOfficialData!$F$7,(ROW(J153)*17)-18,0)=0,"",OFFSET(SerbiaOfficialData!$F$7,(ROW(J153)*17)-18,0))</f>
        <v/>
      </c>
      <c r="K155" s="21" t="str">
        <f ca="1">IF(OFFSET(SerbiaOfficialData!$F$6,(ROW(K153)*17)-18,0)=0,"",OFFSET(SerbiaOfficialData!$F$6,(ROW(K153)*17)-18,0))</f>
        <v/>
      </c>
      <c r="L155" s="12" t="str">
        <f t="shared" si="178"/>
        <v/>
      </c>
      <c r="M155" s="13" t="str">
        <f t="shared" si="179"/>
        <v/>
      </c>
      <c r="R155" s="17" t="str">
        <f ca="1">IF(OFFSET(SerbiaOfficialData!$F$17,(ROW(R153)*17)-19,0)=0,"",OFFSET(SerbiaOfficialData!$F$17,(ROW(R153)*17)-19,0))</f>
        <v/>
      </c>
      <c r="S155" t="str">
        <f t="shared" si="180"/>
        <v/>
      </c>
      <c r="T155" s="3" t="str">
        <f t="shared" si="181"/>
        <v/>
      </c>
      <c r="V155" s="17" t="str">
        <f ca="1">IF(OFFSET(SerbiaOfficialData!$F$8,(ROW(W153)*17)-18,0)=0,"",OFFSET(SerbiaOfficialData!$F$8,(ROW(W153)*17)-18,0))</f>
        <v/>
      </c>
      <c r="W155" s="17" t="str">
        <f ca="1">IF(OFFSET(SerbiaOfficialData!$F$11,(ROW(W153)*17)-18,0)=0,"",OFFSET(SerbiaOfficialData!$F$11,(ROW(W153)*17)-18,0))</f>
        <v/>
      </c>
      <c r="X155" s="3" t="str">
        <f t="shared" si="182"/>
        <v/>
      </c>
      <c r="Y155" s="3" t="str">
        <f t="shared" si="183"/>
        <v/>
      </c>
      <c r="Z155" s="17" t="str">
        <f ca="1">IF(OFFSET(SerbiaOfficialData!$F$9,(ROW(Z153)*17)-18,0)=0,"",OFFSET(SerbiaOfficialData!$F$9,(ROW(Z153)*17)-18,0))</f>
        <v/>
      </c>
      <c r="AA155" s="17" t="str">
        <f ca="1">IF(OFFSET(SerbiaOfficialData!$F$10,(ROW(AA153)*17)-18,0)=0,"",OFFSET(SerbiaOfficialData!$F$10,(ROW(AA153)*17)-18,0))</f>
        <v/>
      </c>
      <c r="AB155" s="17" t="str">
        <f ca="1">IF(OFFSET(SerbiaOfficialData!$F$12,(ROW(AA153)*17)-18,0)=0,"",OFFSET(SerbiaOfficialData!$F$12,(ROW(AA153)*17)-18,0))</f>
        <v/>
      </c>
      <c r="AC155" s="17">
        <f t="shared" si="184"/>
        <v>2586</v>
      </c>
      <c r="AD155" s="17" t="str">
        <f ca="1">IF(OFFSET(SerbiaOfficialData!$F$2,(ROW(AD153)*17)-18,0)=0,"",OFFSET(SerbiaOfficialData!$F$2,(ROW(AD153)*17)-18,0))</f>
        <v/>
      </c>
      <c r="AE155" s="3" t="str">
        <f t="shared" si="185"/>
        <v/>
      </c>
      <c r="AF155" s="15" t="str">
        <f t="shared" si="186"/>
        <v/>
      </c>
      <c r="AH155" s="19" t="str">
        <f ca="1">IF(OFFSET(SerbiaOfficialData!$F$3,(ROW(AH153)*17)-18,0)=0,"",OFFSET(SerbiaOfficialData!$F$3,(ROW(AH153)*17)-18,0))</f>
        <v/>
      </c>
      <c r="AI155" s="10" t="str">
        <f t="shared" si="187"/>
        <v/>
      </c>
      <c r="AJ155" s="3" t="str">
        <f t="shared" si="188"/>
        <v/>
      </c>
      <c r="AK155" s="4" t="str">
        <f t="shared" si="189"/>
        <v/>
      </c>
      <c r="AL155" s="3" t="str">
        <f t="shared" si="190"/>
        <v/>
      </c>
      <c r="AM155" s="3" t="str">
        <f t="shared" si="191"/>
        <v/>
      </c>
      <c r="AN155" s="4">
        <f ca="1">IF(_xlfn.FORECAST.ETS(AO155,$B$9:B154,$AO$9:AO154)&gt;0,_xlfn.FORECAST.ETS(AO155,$B$9:B154,$AO$9:AO154),0)</f>
        <v>15520.923219577633</v>
      </c>
      <c r="AO155" s="9">
        <f t="shared" si="174"/>
        <v>44048</v>
      </c>
    </row>
    <row r="156" spans="2:41" x14ac:dyDescent="0.25">
      <c r="B156" s="17" t="str">
        <f ca="1">IF(OFFSET(SerbiaOfficialData!$F$5,(ROW(B154)*17)-18,0)=0,"",OFFSET(SerbiaOfficialData!$F$5,(ROW(B154)*17)-18,0))</f>
        <v/>
      </c>
      <c r="E156" s="17" t="str">
        <f ca="1">IF(OFFSET(SerbiaOfficialData!$F$5,(ROW(E154)*17)-19,0)=0,"",OFFSET(SerbiaOfficialData!$F$5,(ROW(E154)*17)-19,0))</f>
        <v/>
      </c>
      <c r="F156" s="2" t="str">
        <f t="shared" si="175"/>
        <v/>
      </c>
      <c r="G156" s="13" t="str">
        <f t="shared" si="176"/>
        <v/>
      </c>
      <c r="H156" s="2" t="str">
        <f t="shared" si="177"/>
        <v/>
      </c>
      <c r="I156" s="4" t="str">
        <f>IF($A156="","",(ROWS($B$3:B156)*LN(2))/(LN(B156)/$B$3))</f>
        <v/>
      </c>
      <c r="J156" s="17" t="str">
        <f ca="1">IF(OFFSET(SerbiaOfficialData!$F$7,(ROW(J154)*17)-18,0)=0,"",OFFSET(SerbiaOfficialData!$F$7,(ROW(J154)*17)-18,0))</f>
        <v/>
      </c>
      <c r="K156" s="21" t="str">
        <f ca="1">IF(OFFSET(SerbiaOfficialData!$F$6,(ROW(K154)*17)-18,0)=0,"",OFFSET(SerbiaOfficialData!$F$6,(ROW(K154)*17)-18,0))</f>
        <v/>
      </c>
      <c r="L156" s="12" t="str">
        <f t="shared" si="178"/>
        <v/>
      </c>
      <c r="M156" s="13" t="str">
        <f t="shared" si="179"/>
        <v/>
      </c>
      <c r="R156" s="17" t="str">
        <f ca="1">IF(OFFSET(SerbiaOfficialData!$F$17,(ROW(R154)*17)-19,0)=0,"",OFFSET(SerbiaOfficialData!$F$17,(ROW(R154)*17)-19,0))</f>
        <v/>
      </c>
      <c r="S156" t="str">
        <f t="shared" si="180"/>
        <v/>
      </c>
      <c r="T156" s="3" t="str">
        <f t="shared" si="181"/>
        <v/>
      </c>
      <c r="V156" s="17" t="str">
        <f ca="1">IF(OFFSET(SerbiaOfficialData!$F$8,(ROW(W154)*17)-18,0)=0,"",OFFSET(SerbiaOfficialData!$F$8,(ROW(W154)*17)-18,0))</f>
        <v/>
      </c>
      <c r="W156" s="17" t="str">
        <f ca="1">IF(OFFSET(SerbiaOfficialData!$F$11,(ROW(W154)*17)-18,0)=0,"",OFFSET(SerbiaOfficialData!$F$11,(ROW(W154)*17)-18,0))</f>
        <v/>
      </c>
      <c r="X156" s="3" t="str">
        <f t="shared" si="182"/>
        <v/>
      </c>
      <c r="Y156" s="3" t="str">
        <f t="shared" si="183"/>
        <v/>
      </c>
      <c r="Z156" s="17" t="str">
        <f ca="1">IF(OFFSET(SerbiaOfficialData!$F$9,(ROW(Z154)*17)-18,0)=0,"",OFFSET(SerbiaOfficialData!$F$9,(ROW(Z154)*17)-18,0))</f>
        <v/>
      </c>
      <c r="AA156" s="17" t="str">
        <f ca="1">IF(OFFSET(SerbiaOfficialData!$F$10,(ROW(AA154)*17)-18,0)=0,"",OFFSET(SerbiaOfficialData!$F$10,(ROW(AA154)*17)-18,0))</f>
        <v/>
      </c>
      <c r="AB156" s="17" t="str">
        <f ca="1">IF(OFFSET(SerbiaOfficialData!$F$12,(ROW(AA154)*17)-18,0)=0,"",OFFSET(SerbiaOfficialData!$F$12,(ROW(AA154)*17)-18,0))</f>
        <v/>
      </c>
      <c r="AC156" s="17">
        <f t="shared" si="184"/>
        <v>2603</v>
      </c>
      <c r="AD156" s="17" t="str">
        <f ca="1">IF(OFFSET(SerbiaOfficialData!$F$2,(ROW(AD154)*17)-18,0)=0,"",OFFSET(SerbiaOfficialData!$F$2,(ROW(AD154)*17)-18,0))</f>
        <v/>
      </c>
      <c r="AE156" s="3" t="str">
        <f t="shared" si="185"/>
        <v/>
      </c>
      <c r="AF156" s="15" t="str">
        <f t="shared" si="186"/>
        <v/>
      </c>
      <c r="AH156" s="19" t="str">
        <f ca="1">IF(OFFSET(SerbiaOfficialData!$F$3,(ROW(AH154)*17)-18,0)=0,"",OFFSET(SerbiaOfficialData!$F$3,(ROW(AH154)*17)-18,0))</f>
        <v/>
      </c>
      <c r="AI156" s="10" t="str">
        <f t="shared" si="187"/>
        <v/>
      </c>
      <c r="AJ156" s="3" t="str">
        <f t="shared" si="188"/>
        <v/>
      </c>
      <c r="AK156" s="4" t="str">
        <f t="shared" si="189"/>
        <v/>
      </c>
      <c r="AL156" s="3" t="str">
        <f t="shared" si="190"/>
        <v/>
      </c>
      <c r="AM156" s="3" t="str">
        <f t="shared" si="191"/>
        <v/>
      </c>
      <c r="AN156" s="4">
        <f ca="1">IF(_xlfn.FORECAST.ETS(AO156,$B$9:B155,$AO$9:AO155)&gt;0,_xlfn.FORECAST.ETS(AO156,$B$9:B155,$AO$9:AO155),0)</f>
        <v>15583.02428624978</v>
      </c>
      <c r="AO156" s="9">
        <f t="shared" si="174"/>
        <v>44049</v>
      </c>
    </row>
    <row r="157" spans="2:41" x14ac:dyDescent="0.25">
      <c r="B157" s="17" t="str">
        <f ca="1">IF(OFFSET(SerbiaOfficialData!$F$5,(ROW(B155)*17)-18,0)=0,"",OFFSET(SerbiaOfficialData!$F$5,(ROW(B155)*17)-18,0))</f>
        <v/>
      </c>
      <c r="E157" s="17" t="str">
        <f ca="1">IF(OFFSET(SerbiaOfficialData!$F$5,(ROW(E155)*17)-19,0)=0,"",OFFSET(SerbiaOfficialData!$F$5,(ROW(E155)*17)-19,0))</f>
        <v/>
      </c>
      <c r="F157" s="2" t="str">
        <f t="shared" si="175"/>
        <v/>
      </c>
      <c r="G157" s="13" t="str">
        <f t="shared" si="176"/>
        <v/>
      </c>
      <c r="H157" s="2" t="str">
        <f t="shared" si="177"/>
        <v/>
      </c>
      <c r="I157" s="4" t="str">
        <f>IF($A157="","",(ROWS($B$3:B157)*LN(2))/(LN(B157)/$B$3))</f>
        <v/>
      </c>
      <c r="J157" s="17" t="str">
        <f ca="1">IF(OFFSET(SerbiaOfficialData!$F$7,(ROW(J155)*17)-18,0)=0,"",OFFSET(SerbiaOfficialData!$F$7,(ROW(J155)*17)-18,0))</f>
        <v/>
      </c>
      <c r="K157" s="21" t="str">
        <f ca="1">IF(OFFSET(SerbiaOfficialData!$F$6,(ROW(K155)*17)-18,0)=0,"",OFFSET(SerbiaOfficialData!$F$6,(ROW(K155)*17)-18,0))</f>
        <v/>
      </c>
      <c r="L157" s="12" t="str">
        <f t="shared" si="178"/>
        <v/>
      </c>
      <c r="M157" s="13" t="str">
        <f t="shared" si="179"/>
        <v/>
      </c>
      <c r="R157" s="17" t="str">
        <f ca="1">IF(OFFSET(SerbiaOfficialData!$F$17,(ROW(R155)*17)-19,0)=0,"",OFFSET(SerbiaOfficialData!$F$17,(ROW(R155)*17)-19,0))</f>
        <v/>
      </c>
      <c r="S157" t="str">
        <f t="shared" si="180"/>
        <v/>
      </c>
      <c r="T157" s="3" t="str">
        <f t="shared" si="181"/>
        <v/>
      </c>
      <c r="V157" s="17" t="str">
        <f ca="1">IF(OFFSET(SerbiaOfficialData!$F$8,(ROW(W155)*17)-18,0)=0,"",OFFSET(SerbiaOfficialData!$F$8,(ROW(W155)*17)-18,0))</f>
        <v/>
      </c>
      <c r="W157" s="17" t="str">
        <f ca="1">IF(OFFSET(SerbiaOfficialData!$F$11,(ROW(W155)*17)-18,0)=0,"",OFFSET(SerbiaOfficialData!$F$11,(ROW(W155)*17)-18,0))</f>
        <v/>
      </c>
      <c r="X157" s="3" t="str">
        <f t="shared" si="182"/>
        <v/>
      </c>
      <c r="Y157" s="3" t="str">
        <f t="shared" si="183"/>
        <v/>
      </c>
      <c r="Z157" s="17" t="str">
        <f ca="1">IF(OFFSET(SerbiaOfficialData!$F$9,(ROW(Z155)*17)-18,0)=0,"",OFFSET(SerbiaOfficialData!$F$9,(ROW(Z155)*17)-18,0))</f>
        <v/>
      </c>
      <c r="AA157" s="17" t="str">
        <f ca="1">IF(OFFSET(SerbiaOfficialData!$F$10,(ROW(AA155)*17)-18,0)=0,"",OFFSET(SerbiaOfficialData!$F$10,(ROW(AA155)*17)-18,0))</f>
        <v/>
      </c>
      <c r="AB157" s="17" t="str">
        <f ca="1">IF(OFFSET(SerbiaOfficialData!$F$12,(ROW(AA155)*17)-18,0)=0,"",OFFSET(SerbiaOfficialData!$F$12,(ROW(AA155)*17)-18,0))</f>
        <v/>
      </c>
      <c r="AC157" s="17">
        <f t="shared" si="184"/>
        <v>2620</v>
      </c>
      <c r="AD157" s="17" t="str">
        <f ca="1">IF(OFFSET(SerbiaOfficialData!$F$2,(ROW(AD155)*17)-18,0)=0,"",OFFSET(SerbiaOfficialData!$F$2,(ROW(AD155)*17)-18,0))</f>
        <v/>
      </c>
      <c r="AE157" s="3" t="str">
        <f t="shared" si="185"/>
        <v/>
      </c>
      <c r="AF157" s="15" t="str">
        <f t="shared" si="186"/>
        <v/>
      </c>
      <c r="AH157" s="19" t="str">
        <f ca="1">IF(OFFSET(SerbiaOfficialData!$F$3,(ROW(AH155)*17)-18,0)=0,"",OFFSET(SerbiaOfficialData!$F$3,(ROW(AH155)*17)-18,0))</f>
        <v/>
      </c>
      <c r="AI157" s="10" t="str">
        <f t="shared" si="187"/>
        <v/>
      </c>
      <c r="AJ157" s="3" t="str">
        <f t="shared" si="188"/>
        <v/>
      </c>
      <c r="AK157" s="4" t="str">
        <f t="shared" si="189"/>
        <v/>
      </c>
      <c r="AL157" s="3" t="str">
        <f t="shared" si="190"/>
        <v/>
      </c>
      <c r="AM157" s="3" t="str">
        <f t="shared" si="191"/>
        <v/>
      </c>
      <c r="AN157" s="4">
        <f ca="1">IF(_xlfn.FORECAST.ETS(AO157,$B$9:B156,$AO$9:AO156)&gt;0,_xlfn.FORECAST.ETS(AO157,$B$9:B156,$AO$9:AO156),0)</f>
        <v>15645.125352921927</v>
      </c>
      <c r="AO157" s="9">
        <f t="shared" si="174"/>
        <v>44050</v>
      </c>
    </row>
    <row r="158" spans="2:41" x14ac:dyDescent="0.25">
      <c r="B158" s="17" t="str">
        <f ca="1">IF(OFFSET(SerbiaOfficialData!$F$5,(ROW(B156)*17)-18,0)=0,"",OFFSET(SerbiaOfficialData!$F$5,(ROW(B156)*17)-18,0))</f>
        <v/>
      </c>
      <c r="E158" s="17" t="str">
        <f ca="1">IF(OFFSET(SerbiaOfficialData!$F$5,(ROW(E156)*17)-19,0)=0,"",OFFSET(SerbiaOfficialData!$F$5,(ROW(E156)*17)-19,0))</f>
        <v/>
      </c>
      <c r="F158" s="2" t="str">
        <f t="shared" si="175"/>
        <v/>
      </c>
      <c r="G158" s="13" t="str">
        <f t="shared" si="176"/>
        <v/>
      </c>
      <c r="H158" s="2" t="str">
        <f t="shared" si="177"/>
        <v/>
      </c>
      <c r="I158" s="4" t="str">
        <f>IF($A158="","",(ROWS($B$3:B158)*LN(2))/(LN(B158)/$B$3))</f>
        <v/>
      </c>
      <c r="J158" s="17" t="str">
        <f ca="1">IF(OFFSET(SerbiaOfficialData!$F$7,(ROW(J156)*17)-18,0)=0,"",OFFSET(SerbiaOfficialData!$F$7,(ROW(J156)*17)-18,0))</f>
        <v/>
      </c>
      <c r="K158" s="21" t="str">
        <f ca="1">IF(OFFSET(SerbiaOfficialData!$F$6,(ROW(K156)*17)-18,0)=0,"",OFFSET(SerbiaOfficialData!$F$6,(ROW(K156)*17)-18,0))</f>
        <v/>
      </c>
      <c r="L158" s="12" t="str">
        <f t="shared" si="178"/>
        <v/>
      </c>
      <c r="M158" s="13" t="str">
        <f t="shared" si="179"/>
        <v/>
      </c>
      <c r="R158" s="17" t="str">
        <f ca="1">IF(OFFSET(SerbiaOfficialData!$F$17,(ROW(R156)*17)-19,0)=0,"",OFFSET(SerbiaOfficialData!$F$17,(ROW(R156)*17)-19,0))</f>
        <v/>
      </c>
      <c r="S158" t="str">
        <f t="shared" si="180"/>
        <v/>
      </c>
      <c r="T158" s="3" t="str">
        <f t="shared" si="181"/>
        <v/>
      </c>
      <c r="V158" s="17" t="str">
        <f ca="1">IF(OFFSET(SerbiaOfficialData!$F$8,(ROW(W156)*17)-18,0)=0,"",OFFSET(SerbiaOfficialData!$F$8,(ROW(W156)*17)-18,0))</f>
        <v/>
      </c>
      <c r="W158" s="17" t="str">
        <f ca="1">IF(OFFSET(SerbiaOfficialData!$F$11,(ROW(W156)*17)-18,0)=0,"",OFFSET(SerbiaOfficialData!$F$11,(ROW(W156)*17)-18,0))</f>
        <v/>
      </c>
      <c r="X158" s="3" t="str">
        <f t="shared" si="182"/>
        <v/>
      </c>
      <c r="Y158" s="3" t="str">
        <f t="shared" si="183"/>
        <v/>
      </c>
      <c r="Z158" s="17" t="str">
        <f ca="1">IF(OFFSET(SerbiaOfficialData!$F$9,(ROW(Z156)*17)-18,0)=0,"",OFFSET(SerbiaOfficialData!$F$9,(ROW(Z156)*17)-18,0))</f>
        <v/>
      </c>
      <c r="AA158" s="17" t="str">
        <f ca="1">IF(OFFSET(SerbiaOfficialData!$F$10,(ROW(AA156)*17)-18,0)=0,"",OFFSET(SerbiaOfficialData!$F$10,(ROW(AA156)*17)-18,0))</f>
        <v/>
      </c>
      <c r="AB158" s="17" t="str">
        <f ca="1">IF(OFFSET(SerbiaOfficialData!$F$12,(ROW(AA156)*17)-18,0)=0,"",OFFSET(SerbiaOfficialData!$F$12,(ROW(AA156)*17)-18,0))</f>
        <v/>
      </c>
      <c r="AC158" s="17">
        <f t="shared" si="184"/>
        <v>2637</v>
      </c>
      <c r="AD158" s="17" t="str">
        <f ca="1">IF(OFFSET(SerbiaOfficialData!$F$2,(ROW(AD156)*17)-18,0)=0,"",OFFSET(SerbiaOfficialData!$F$2,(ROW(AD156)*17)-18,0))</f>
        <v/>
      </c>
      <c r="AE158" s="3" t="str">
        <f t="shared" si="185"/>
        <v/>
      </c>
      <c r="AF158" s="15" t="str">
        <f t="shared" si="186"/>
        <v/>
      </c>
      <c r="AH158" s="19" t="str">
        <f ca="1">IF(OFFSET(SerbiaOfficialData!$F$3,(ROW(AH156)*17)-18,0)=0,"",OFFSET(SerbiaOfficialData!$F$3,(ROW(AH156)*17)-18,0))</f>
        <v/>
      </c>
      <c r="AI158" s="10" t="str">
        <f t="shared" si="187"/>
        <v/>
      </c>
      <c r="AJ158" s="3" t="str">
        <f t="shared" si="188"/>
        <v/>
      </c>
      <c r="AK158" s="4" t="str">
        <f t="shared" si="189"/>
        <v/>
      </c>
      <c r="AL158" s="3" t="str">
        <f t="shared" si="190"/>
        <v/>
      </c>
      <c r="AM158" s="3" t="str">
        <f t="shared" si="191"/>
        <v/>
      </c>
      <c r="AN158" s="4">
        <f ca="1">IF(_xlfn.FORECAST.ETS(AO158,$B$9:B157,$AO$9:AO157)&gt;0,_xlfn.FORECAST.ETS(AO158,$B$9:B157,$AO$9:AO157),0)</f>
        <v>15707.226419594073</v>
      </c>
      <c r="AO158" s="9">
        <f t="shared" si="174"/>
        <v>44051</v>
      </c>
    </row>
    <row r="159" spans="2:41" x14ac:dyDescent="0.25">
      <c r="B159" s="17" t="str">
        <f ca="1">IF(OFFSET(SerbiaOfficialData!$F$5,(ROW(B157)*17)-18,0)=0,"",OFFSET(SerbiaOfficialData!$F$5,(ROW(B157)*17)-18,0))</f>
        <v/>
      </c>
      <c r="E159" s="17" t="str">
        <f ca="1">IF(OFFSET(SerbiaOfficialData!$F$5,(ROW(E157)*17)-19,0)=0,"",OFFSET(SerbiaOfficialData!$F$5,(ROW(E157)*17)-19,0))</f>
        <v/>
      </c>
      <c r="F159" s="2" t="str">
        <f t="shared" si="175"/>
        <v/>
      </c>
      <c r="G159" s="13" t="str">
        <f t="shared" si="176"/>
        <v/>
      </c>
      <c r="H159" s="2" t="str">
        <f t="shared" si="177"/>
        <v/>
      </c>
      <c r="I159" s="4" t="str">
        <f>IF($A159="","",(ROWS($B$3:B159)*LN(2))/(LN(B159)/$B$3))</f>
        <v/>
      </c>
      <c r="J159" s="17" t="str">
        <f ca="1">IF(OFFSET(SerbiaOfficialData!$F$7,(ROW(J157)*17)-18,0)=0,"",OFFSET(SerbiaOfficialData!$F$7,(ROW(J157)*17)-18,0))</f>
        <v/>
      </c>
      <c r="K159" s="21" t="str">
        <f ca="1">IF(OFFSET(SerbiaOfficialData!$F$6,(ROW(K157)*17)-18,0)=0,"",OFFSET(SerbiaOfficialData!$F$6,(ROW(K157)*17)-18,0))</f>
        <v/>
      </c>
      <c r="L159" s="12" t="str">
        <f t="shared" si="178"/>
        <v/>
      </c>
      <c r="M159" s="13" t="str">
        <f t="shared" si="179"/>
        <v/>
      </c>
      <c r="R159" s="17" t="str">
        <f ca="1">IF(OFFSET(SerbiaOfficialData!$F$17,(ROW(R157)*17)-19,0)=0,"",OFFSET(SerbiaOfficialData!$F$17,(ROW(R157)*17)-19,0))</f>
        <v/>
      </c>
      <c r="S159" t="str">
        <f t="shared" si="180"/>
        <v/>
      </c>
      <c r="T159" s="3" t="str">
        <f t="shared" si="181"/>
        <v/>
      </c>
      <c r="V159" s="17" t="str">
        <f ca="1">IF(OFFSET(SerbiaOfficialData!$F$8,(ROW(W157)*17)-18,0)=0,"",OFFSET(SerbiaOfficialData!$F$8,(ROW(W157)*17)-18,0))</f>
        <v/>
      </c>
      <c r="W159" s="17" t="str">
        <f ca="1">IF(OFFSET(SerbiaOfficialData!$F$11,(ROW(W157)*17)-18,0)=0,"",OFFSET(SerbiaOfficialData!$F$11,(ROW(W157)*17)-18,0))</f>
        <v/>
      </c>
      <c r="X159" s="3" t="str">
        <f t="shared" si="182"/>
        <v/>
      </c>
      <c r="Y159" s="3" t="str">
        <f t="shared" si="183"/>
        <v/>
      </c>
      <c r="Z159" s="17" t="str">
        <f ca="1">IF(OFFSET(SerbiaOfficialData!$F$9,(ROW(Z157)*17)-18,0)=0,"",OFFSET(SerbiaOfficialData!$F$9,(ROW(Z157)*17)-18,0))</f>
        <v/>
      </c>
      <c r="AA159" s="17" t="str">
        <f ca="1">IF(OFFSET(SerbiaOfficialData!$F$10,(ROW(AA157)*17)-18,0)=0,"",OFFSET(SerbiaOfficialData!$F$10,(ROW(AA157)*17)-18,0))</f>
        <v/>
      </c>
      <c r="AB159" s="17" t="str">
        <f ca="1">IF(OFFSET(SerbiaOfficialData!$F$12,(ROW(AA157)*17)-18,0)=0,"",OFFSET(SerbiaOfficialData!$F$12,(ROW(AA157)*17)-18,0))</f>
        <v/>
      </c>
      <c r="AC159" s="17">
        <f t="shared" si="184"/>
        <v>2654</v>
      </c>
      <c r="AD159" s="17" t="str">
        <f ca="1">IF(OFFSET(SerbiaOfficialData!$F$2,(ROW(AD157)*17)-18,0)=0,"",OFFSET(SerbiaOfficialData!$F$2,(ROW(AD157)*17)-18,0))</f>
        <v/>
      </c>
      <c r="AE159" s="3" t="str">
        <f t="shared" si="185"/>
        <v/>
      </c>
      <c r="AF159" s="15" t="str">
        <f t="shared" si="186"/>
        <v/>
      </c>
      <c r="AH159" s="19" t="str">
        <f ca="1">IF(OFFSET(SerbiaOfficialData!$F$3,(ROW(AH157)*17)-18,0)=0,"",OFFSET(SerbiaOfficialData!$F$3,(ROW(AH157)*17)-18,0))</f>
        <v/>
      </c>
      <c r="AI159" s="10" t="str">
        <f t="shared" si="187"/>
        <v/>
      </c>
      <c r="AJ159" s="3" t="str">
        <f t="shared" si="188"/>
        <v/>
      </c>
      <c r="AK159" s="4" t="str">
        <f t="shared" si="189"/>
        <v/>
      </c>
      <c r="AL159" s="3" t="str">
        <f t="shared" si="190"/>
        <v/>
      </c>
      <c r="AM159" s="3" t="str">
        <f t="shared" si="191"/>
        <v/>
      </c>
      <c r="AN159" s="4">
        <f ca="1">IF(_xlfn.FORECAST.ETS(AO159,$B$9:B158,$AO$9:AO158)&gt;0,_xlfn.FORECAST.ETS(AO159,$B$9:B158,$AO$9:AO158),0)</f>
        <v>15769.32748626622</v>
      </c>
      <c r="AO159" s="9">
        <f t="shared" si="174"/>
        <v>44052</v>
      </c>
    </row>
    <row r="160" spans="2:41" x14ac:dyDescent="0.25">
      <c r="B160" s="17" t="str">
        <f ca="1">IF(OFFSET(SerbiaOfficialData!$F$5,(ROW(B158)*17)-18,0)=0,"",OFFSET(SerbiaOfficialData!$F$5,(ROW(B158)*17)-18,0))</f>
        <v/>
      </c>
      <c r="E160" s="17" t="str">
        <f ca="1">IF(OFFSET(SerbiaOfficialData!$F$5,(ROW(E158)*17)-19,0)=0,"",OFFSET(SerbiaOfficialData!$F$5,(ROW(E158)*17)-19,0))</f>
        <v/>
      </c>
      <c r="F160" s="2" t="str">
        <f t="shared" si="175"/>
        <v/>
      </c>
      <c r="G160" s="13" t="str">
        <f t="shared" si="176"/>
        <v/>
      </c>
      <c r="H160" s="2" t="str">
        <f t="shared" si="177"/>
        <v/>
      </c>
      <c r="I160" s="4" t="str">
        <f>IF($A160="","",(ROWS($B$3:B160)*LN(2))/(LN(B160)/$B$3))</f>
        <v/>
      </c>
      <c r="J160" s="17" t="str">
        <f ca="1">IF(OFFSET(SerbiaOfficialData!$F$7,(ROW(J158)*17)-18,0)=0,"",OFFSET(SerbiaOfficialData!$F$7,(ROW(J158)*17)-18,0))</f>
        <v/>
      </c>
      <c r="K160" s="21" t="str">
        <f ca="1">IF(OFFSET(SerbiaOfficialData!$F$6,(ROW(K158)*17)-18,0)=0,"",OFFSET(SerbiaOfficialData!$F$6,(ROW(K158)*17)-18,0))</f>
        <v/>
      </c>
      <c r="L160" s="12" t="str">
        <f t="shared" si="178"/>
        <v/>
      </c>
      <c r="M160" s="13" t="str">
        <f t="shared" si="179"/>
        <v/>
      </c>
      <c r="R160" s="17" t="str">
        <f ca="1">IF(OFFSET(SerbiaOfficialData!$F$17,(ROW(R158)*17)-19,0)=0,"",OFFSET(SerbiaOfficialData!$F$17,(ROW(R158)*17)-19,0))</f>
        <v/>
      </c>
      <c r="S160" t="str">
        <f t="shared" si="180"/>
        <v/>
      </c>
      <c r="T160" s="3" t="str">
        <f t="shared" si="181"/>
        <v/>
      </c>
      <c r="V160" s="17" t="str">
        <f ca="1">IF(OFFSET(SerbiaOfficialData!$F$8,(ROW(W158)*17)-18,0)=0,"",OFFSET(SerbiaOfficialData!$F$8,(ROW(W158)*17)-18,0))</f>
        <v/>
      </c>
      <c r="W160" s="17" t="str">
        <f ca="1">IF(OFFSET(SerbiaOfficialData!$F$11,(ROW(W158)*17)-18,0)=0,"",OFFSET(SerbiaOfficialData!$F$11,(ROW(W158)*17)-18,0))</f>
        <v/>
      </c>
      <c r="X160" s="3" t="str">
        <f t="shared" si="182"/>
        <v/>
      </c>
      <c r="Y160" s="3" t="str">
        <f t="shared" si="183"/>
        <v/>
      </c>
      <c r="Z160" s="17" t="str">
        <f ca="1">IF(OFFSET(SerbiaOfficialData!$F$9,(ROW(Z158)*17)-18,0)=0,"",OFFSET(SerbiaOfficialData!$F$9,(ROW(Z158)*17)-18,0))</f>
        <v/>
      </c>
      <c r="AA160" s="17" t="str">
        <f ca="1">IF(OFFSET(SerbiaOfficialData!$F$10,(ROW(AA158)*17)-18,0)=0,"",OFFSET(SerbiaOfficialData!$F$10,(ROW(AA158)*17)-18,0))</f>
        <v/>
      </c>
      <c r="AB160" s="17" t="str">
        <f ca="1">IF(OFFSET(SerbiaOfficialData!$F$12,(ROW(AA158)*17)-18,0)=0,"",OFFSET(SerbiaOfficialData!$F$12,(ROW(AA158)*17)-18,0))</f>
        <v/>
      </c>
      <c r="AC160" s="17">
        <f t="shared" si="184"/>
        <v>2671</v>
      </c>
      <c r="AD160" s="17" t="str">
        <f ca="1">IF(OFFSET(SerbiaOfficialData!$F$2,(ROW(AD158)*17)-18,0)=0,"",OFFSET(SerbiaOfficialData!$F$2,(ROW(AD158)*17)-18,0))</f>
        <v/>
      </c>
      <c r="AE160" s="3" t="str">
        <f t="shared" si="185"/>
        <v/>
      </c>
      <c r="AF160" s="15" t="str">
        <f t="shared" si="186"/>
        <v/>
      </c>
      <c r="AH160" s="19" t="str">
        <f ca="1">IF(OFFSET(SerbiaOfficialData!$F$3,(ROW(AH158)*17)-18,0)=0,"",OFFSET(SerbiaOfficialData!$F$3,(ROW(AH158)*17)-18,0))</f>
        <v/>
      </c>
      <c r="AI160" s="10" t="str">
        <f t="shared" si="187"/>
        <v/>
      </c>
      <c r="AJ160" s="3" t="str">
        <f t="shared" si="188"/>
        <v/>
      </c>
      <c r="AK160" s="4" t="str">
        <f t="shared" si="189"/>
        <v/>
      </c>
      <c r="AL160" s="3" t="str">
        <f t="shared" si="190"/>
        <v/>
      </c>
      <c r="AM160" s="3" t="str">
        <f t="shared" si="191"/>
        <v/>
      </c>
      <c r="AN160" s="4">
        <f ca="1">IF(_xlfn.FORECAST.ETS(AO160,$B$9:B159,$AO$9:AO159)&gt;0,_xlfn.FORECAST.ETS(AO160,$B$9:B159,$AO$9:AO159),0)</f>
        <v>15831.428552938367</v>
      </c>
      <c r="AO160" s="9">
        <f t="shared" si="174"/>
        <v>44053</v>
      </c>
    </row>
    <row r="161" spans="2:41" x14ac:dyDescent="0.25">
      <c r="B161" s="17" t="str">
        <f ca="1">IF(OFFSET(SerbiaOfficialData!$F$5,(ROW(B159)*17)-18,0)=0,"",OFFSET(SerbiaOfficialData!$F$5,(ROW(B159)*17)-18,0))</f>
        <v/>
      </c>
      <c r="E161" s="17" t="str">
        <f ca="1">IF(OFFSET(SerbiaOfficialData!$F$5,(ROW(E159)*17)-19,0)=0,"",OFFSET(SerbiaOfficialData!$F$5,(ROW(E159)*17)-19,0))</f>
        <v/>
      </c>
      <c r="F161" s="2" t="str">
        <f t="shared" si="175"/>
        <v/>
      </c>
      <c r="G161" s="13" t="str">
        <f t="shared" si="176"/>
        <v/>
      </c>
      <c r="H161" s="2" t="str">
        <f t="shared" si="177"/>
        <v/>
      </c>
      <c r="I161" s="4" t="str">
        <f>IF($A161="","",(ROWS($B$3:B161)*LN(2))/(LN(B161)/$B$3))</f>
        <v/>
      </c>
      <c r="J161" s="17" t="str">
        <f ca="1">IF(OFFSET(SerbiaOfficialData!$F$7,(ROW(J159)*17)-18,0)=0,"",OFFSET(SerbiaOfficialData!$F$7,(ROW(J159)*17)-18,0))</f>
        <v/>
      </c>
      <c r="K161" s="21" t="str">
        <f ca="1">IF(OFFSET(SerbiaOfficialData!$F$6,(ROW(K159)*17)-18,0)=0,"",OFFSET(SerbiaOfficialData!$F$6,(ROW(K159)*17)-18,0))</f>
        <v/>
      </c>
      <c r="L161" s="12" t="str">
        <f t="shared" si="178"/>
        <v/>
      </c>
      <c r="M161" s="13" t="str">
        <f t="shared" si="179"/>
        <v/>
      </c>
      <c r="R161" s="17" t="str">
        <f ca="1">IF(OFFSET(SerbiaOfficialData!$F$17,(ROW(R159)*17)-19,0)=0,"",OFFSET(SerbiaOfficialData!$F$17,(ROW(R159)*17)-19,0))</f>
        <v/>
      </c>
      <c r="S161" t="str">
        <f t="shared" si="180"/>
        <v/>
      </c>
      <c r="T161" s="3" t="str">
        <f t="shared" si="181"/>
        <v/>
      </c>
      <c r="V161" s="17" t="str">
        <f ca="1">IF(OFFSET(SerbiaOfficialData!$F$8,(ROW(W159)*17)-18,0)=0,"",OFFSET(SerbiaOfficialData!$F$8,(ROW(W159)*17)-18,0))</f>
        <v/>
      </c>
      <c r="W161" s="17" t="str">
        <f ca="1">IF(OFFSET(SerbiaOfficialData!$F$11,(ROW(W159)*17)-18,0)=0,"",OFFSET(SerbiaOfficialData!$F$11,(ROW(W159)*17)-18,0))</f>
        <v/>
      </c>
      <c r="X161" s="3" t="str">
        <f t="shared" si="182"/>
        <v/>
      </c>
      <c r="Y161" s="3" t="str">
        <f t="shared" si="183"/>
        <v/>
      </c>
      <c r="Z161" s="17" t="str">
        <f ca="1">IF(OFFSET(SerbiaOfficialData!$F$9,(ROW(Z159)*17)-18,0)=0,"",OFFSET(SerbiaOfficialData!$F$9,(ROW(Z159)*17)-18,0))</f>
        <v/>
      </c>
      <c r="AA161" s="17" t="str">
        <f ca="1">IF(OFFSET(SerbiaOfficialData!$F$10,(ROW(AA159)*17)-18,0)=0,"",OFFSET(SerbiaOfficialData!$F$10,(ROW(AA159)*17)-18,0))</f>
        <v/>
      </c>
      <c r="AB161" s="17" t="str">
        <f ca="1">IF(OFFSET(SerbiaOfficialData!$F$12,(ROW(AA159)*17)-18,0)=0,"",OFFSET(SerbiaOfficialData!$F$12,(ROW(AA159)*17)-18,0))</f>
        <v/>
      </c>
      <c r="AC161" s="17">
        <f t="shared" si="184"/>
        <v>2688</v>
      </c>
      <c r="AD161" s="17" t="str">
        <f ca="1">IF(OFFSET(SerbiaOfficialData!$F$2,(ROW(AD159)*17)-18,0)=0,"",OFFSET(SerbiaOfficialData!$F$2,(ROW(AD159)*17)-18,0))</f>
        <v/>
      </c>
      <c r="AE161" s="3" t="str">
        <f t="shared" si="185"/>
        <v/>
      </c>
      <c r="AF161" s="15" t="str">
        <f t="shared" si="186"/>
        <v/>
      </c>
      <c r="AH161" s="19" t="str">
        <f ca="1">IF(OFFSET(SerbiaOfficialData!$F$3,(ROW(AH159)*17)-18,0)=0,"",OFFSET(SerbiaOfficialData!$F$3,(ROW(AH159)*17)-18,0))</f>
        <v/>
      </c>
      <c r="AI161" s="10" t="str">
        <f t="shared" si="187"/>
        <v/>
      </c>
      <c r="AJ161" s="3" t="str">
        <f t="shared" si="188"/>
        <v/>
      </c>
      <c r="AK161" s="4" t="str">
        <f t="shared" si="189"/>
        <v/>
      </c>
      <c r="AL161" s="3" t="str">
        <f t="shared" si="190"/>
        <v/>
      </c>
      <c r="AM161" s="3" t="str">
        <f t="shared" si="191"/>
        <v/>
      </c>
      <c r="AN161" s="4">
        <f ca="1">IF(_xlfn.FORECAST.ETS(AO161,$B$9:B160,$AO$9:AO160)&gt;0,_xlfn.FORECAST.ETS(AO161,$B$9:B160,$AO$9:AO160),0)</f>
        <v>15893.529619610514</v>
      </c>
      <c r="AO161" s="9">
        <f t="shared" si="174"/>
        <v>44054</v>
      </c>
    </row>
    <row r="162" spans="2:41" x14ac:dyDescent="0.25">
      <c r="B162" s="17" t="str">
        <f ca="1">IF(OFFSET(SerbiaOfficialData!$F$5,(ROW(B160)*17)-18,0)=0,"",OFFSET(SerbiaOfficialData!$F$5,(ROW(B160)*17)-18,0))</f>
        <v/>
      </c>
      <c r="E162" s="17" t="str">
        <f ca="1">IF(OFFSET(SerbiaOfficialData!$F$5,(ROW(E160)*17)-19,0)=0,"",OFFSET(SerbiaOfficialData!$F$5,(ROW(E160)*17)-19,0))</f>
        <v/>
      </c>
      <c r="F162" s="2" t="str">
        <f t="shared" si="175"/>
        <v/>
      </c>
      <c r="G162" s="13" t="str">
        <f t="shared" si="176"/>
        <v/>
      </c>
      <c r="H162" s="2" t="str">
        <f t="shared" si="177"/>
        <v/>
      </c>
      <c r="I162" s="4" t="str">
        <f>IF($A162="","",(ROWS($B$3:B162)*LN(2))/(LN(B162)/$B$3))</f>
        <v/>
      </c>
      <c r="J162" s="17" t="str">
        <f ca="1">IF(OFFSET(SerbiaOfficialData!$F$7,(ROW(J160)*17)-18,0)=0,"",OFFSET(SerbiaOfficialData!$F$7,(ROW(J160)*17)-18,0))</f>
        <v/>
      </c>
      <c r="K162" s="21" t="str">
        <f ca="1">IF(OFFSET(SerbiaOfficialData!$F$6,(ROW(K160)*17)-18,0)=0,"",OFFSET(SerbiaOfficialData!$F$6,(ROW(K160)*17)-18,0))</f>
        <v/>
      </c>
      <c r="L162" s="12" t="str">
        <f t="shared" si="178"/>
        <v/>
      </c>
      <c r="M162" s="13" t="str">
        <f t="shared" si="179"/>
        <v/>
      </c>
      <c r="R162" s="17" t="str">
        <f ca="1">IF(OFFSET(SerbiaOfficialData!$F$17,(ROW(R160)*17)-19,0)=0,"",OFFSET(SerbiaOfficialData!$F$17,(ROW(R160)*17)-19,0))</f>
        <v/>
      </c>
      <c r="S162" t="str">
        <f t="shared" si="180"/>
        <v/>
      </c>
      <c r="T162" s="3" t="str">
        <f t="shared" si="181"/>
        <v/>
      </c>
      <c r="V162" s="17" t="str">
        <f ca="1">IF(OFFSET(SerbiaOfficialData!$F$8,(ROW(W160)*17)-18,0)=0,"",OFFSET(SerbiaOfficialData!$F$8,(ROW(W160)*17)-18,0))</f>
        <v/>
      </c>
      <c r="W162" s="17" t="str">
        <f ca="1">IF(OFFSET(SerbiaOfficialData!$F$11,(ROW(W160)*17)-18,0)=0,"",OFFSET(SerbiaOfficialData!$F$11,(ROW(W160)*17)-18,0))</f>
        <v/>
      </c>
      <c r="X162" s="3" t="str">
        <f t="shared" si="182"/>
        <v/>
      </c>
      <c r="Y162" s="3" t="str">
        <f t="shared" si="183"/>
        <v/>
      </c>
      <c r="Z162" s="17" t="str">
        <f ca="1">IF(OFFSET(SerbiaOfficialData!$F$9,(ROW(Z160)*17)-18,0)=0,"",OFFSET(SerbiaOfficialData!$F$9,(ROW(Z160)*17)-18,0))</f>
        <v/>
      </c>
      <c r="AA162" s="17" t="str">
        <f ca="1">IF(OFFSET(SerbiaOfficialData!$F$10,(ROW(AA160)*17)-18,0)=0,"",OFFSET(SerbiaOfficialData!$F$10,(ROW(AA160)*17)-18,0))</f>
        <v/>
      </c>
      <c r="AB162" s="17" t="str">
        <f ca="1">IF(OFFSET(SerbiaOfficialData!$F$12,(ROW(AA160)*17)-18,0)=0,"",OFFSET(SerbiaOfficialData!$F$12,(ROW(AA160)*17)-18,0))</f>
        <v/>
      </c>
      <c r="AC162" s="17">
        <f t="shared" si="184"/>
        <v>2705</v>
      </c>
      <c r="AD162" s="17" t="str">
        <f ca="1">IF(OFFSET(SerbiaOfficialData!$F$2,(ROW(AD160)*17)-18,0)=0,"",OFFSET(SerbiaOfficialData!$F$2,(ROW(AD160)*17)-18,0))</f>
        <v/>
      </c>
      <c r="AE162" s="3" t="str">
        <f t="shared" si="185"/>
        <v/>
      </c>
      <c r="AF162" s="15" t="str">
        <f t="shared" si="186"/>
        <v/>
      </c>
      <c r="AH162" s="19" t="str">
        <f ca="1">IF(OFFSET(SerbiaOfficialData!$F$3,(ROW(AH160)*17)-18,0)=0,"",OFFSET(SerbiaOfficialData!$F$3,(ROW(AH160)*17)-18,0))</f>
        <v/>
      </c>
      <c r="AI162" s="10" t="str">
        <f t="shared" si="187"/>
        <v/>
      </c>
      <c r="AJ162" s="3" t="str">
        <f t="shared" si="188"/>
        <v/>
      </c>
      <c r="AK162" s="4" t="str">
        <f t="shared" si="189"/>
        <v/>
      </c>
      <c r="AL162" s="3" t="str">
        <f t="shared" si="190"/>
        <v/>
      </c>
      <c r="AM162" s="3" t="str">
        <f t="shared" si="191"/>
        <v/>
      </c>
      <c r="AN162" s="4">
        <f ca="1">IF(_xlfn.FORECAST.ETS(AO162,$B$9:B161,$AO$9:AO161)&gt;0,_xlfn.FORECAST.ETS(AO162,$B$9:B161,$AO$9:AO161),0)</f>
        <v>15955.63068628266</v>
      </c>
      <c r="AO162" s="9">
        <f t="shared" si="174"/>
        <v>44055</v>
      </c>
    </row>
    <row r="163" spans="2:41" x14ac:dyDescent="0.25">
      <c r="B163" s="17" t="str">
        <f ca="1">IF(OFFSET(SerbiaOfficialData!$F$5,(ROW(B161)*17)-18,0)=0,"",OFFSET(SerbiaOfficialData!$F$5,(ROW(B161)*17)-18,0))</f>
        <v/>
      </c>
      <c r="E163" s="17" t="str">
        <f ca="1">IF(OFFSET(SerbiaOfficialData!$F$5,(ROW(E161)*17)-19,0)=0,"",OFFSET(SerbiaOfficialData!$F$5,(ROW(E161)*17)-19,0))</f>
        <v/>
      </c>
      <c r="F163" s="2" t="str">
        <f t="shared" si="175"/>
        <v/>
      </c>
      <c r="G163" s="13" t="str">
        <f t="shared" si="176"/>
        <v/>
      </c>
      <c r="H163" s="2" t="str">
        <f t="shared" si="177"/>
        <v/>
      </c>
      <c r="I163" s="4" t="str">
        <f>IF($A163="","",(ROWS($B$3:B163)*LN(2))/(LN(B163)/$B$3))</f>
        <v/>
      </c>
      <c r="J163" s="17" t="str">
        <f ca="1">IF(OFFSET(SerbiaOfficialData!$F$7,(ROW(J161)*17)-18,0)=0,"",OFFSET(SerbiaOfficialData!$F$7,(ROW(J161)*17)-18,0))</f>
        <v/>
      </c>
      <c r="K163" s="21" t="str">
        <f ca="1">IF(OFFSET(SerbiaOfficialData!$F$6,(ROW(K161)*17)-18,0)=0,"",OFFSET(SerbiaOfficialData!$F$6,(ROW(K161)*17)-18,0))</f>
        <v/>
      </c>
      <c r="L163" s="12" t="str">
        <f t="shared" si="178"/>
        <v/>
      </c>
      <c r="M163" s="13" t="str">
        <f t="shared" si="179"/>
        <v/>
      </c>
      <c r="R163" s="17" t="str">
        <f ca="1">IF(OFFSET(SerbiaOfficialData!$F$17,(ROW(R161)*17)-19,0)=0,"",OFFSET(SerbiaOfficialData!$F$17,(ROW(R161)*17)-19,0))</f>
        <v/>
      </c>
      <c r="S163" t="str">
        <f t="shared" si="180"/>
        <v/>
      </c>
      <c r="T163" s="3" t="str">
        <f t="shared" si="181"/>
        <v/>
      </c>
      <c r="V163" s="17" t="str">
        <f ca="1">IF(OFFSET(SerbiaOfficialData!$F$8,(ROW(W161)*17)-18,0)=0,"",OFFSET(SerbiaOfficialData!$F$8,(ROW(W161)*17)-18,0))</f>
        <v/>
      </c>
      <c r="W163" s="17" t="str">
        <f ca="1">IF(OFFSET(SerbiaOfficialData!$F$11,(ROW(W161)*17)-18,0)=0,"",OFFSET(SerbiaOfficialData!$F$11,(ROW(W161)*17)-18,0))</f>
        <v/>
      </c>
      <c r="X163" s="3" t="str">
        <f t="shared" si="182"/>
        <v/>
      </c>
      <c r="Y163" s="3" t="str">
        <f t="shared" si="183"/>
        <v/>
      </c>
      <c r="Z163" s="17" t="str">
        <f ca="1">IF(OFFSET(SerbiaOfficialData!$F$9,(ROW(Z161)*17)-18,0)=0,"",OFFSET(SerbiaOfficialData!$F$9,(ROW(Z161)*17)-18,0))</f>
        <v/>
      </c>
      <c r="AA163" s="17" t="str">
        <f ca="1">IF(OFFSET(SerbiaOfficialData!$F$10,(ROW(AA161)*17)-18,0)=0,"",OFFSET(SerbiaOfficialData!$F$10,(ROW(AA161)*17)-18,0))</f>
        <v/>
      </c>
      <c r="AB163" s="17" t="str">
        <f ca="1">IF(OFFSET(SerbiaOfficialData!$F$12,(ROW(AA161)*17)-18,0)=0,"",OFFSET(SerbiaOfficialData!$F$12,(ROW(AA161)*17)-18,0))</f>
        <v/>
      </c>
      <c r="AC163" s="17">
        <f t="shared" si="184"/>
        <v>2722</v>
      </c>
      <c r="AD163" s="17" t="str">
        <f ca="1">IF(OFFSET(SerbiaOfficialData!$F$2,(ROW(AD161)*17)-18,0)=0,"",OFFSET(SerbiaOfficialData!$F$2,(ROW(AD161)*17)-18,0))</f>
        <v/>
      </c>
      <c r="AE163" s="3" t="str">
        <f t="shared" si="185"/>
        <v/>
      </c>
      <c r="AF163" s="15" t="str">
        <f t="shared" si="186"/>
        <v/>
      </c>
      <c r="AH163" s="19" t="str">
        <f ca="1">IF(OFFSET(SerbiaOfficialData!$F$3,(ROW(AH161)*17)-18,0)=0,"",OFFSET(SerbiaOfficialData!$F$3,(ROW(AH161)*17)-18,0))</f>
        <v/>
      </c>
      <c r="AI163" s="10" t="str">
        <f t="shared" si="187"/>
        <v/>
      </c>
      <c r="AJ163" s="3" t="str">
        <f t="shared" si="188"/>
        <v/>
      </c>
      <c r="AK163" s="4" t="str">
        <f t="shared" si="189"/>
        <v/>
      </c>
      <c r="AL163" s="3" t="str">
        <f t="shared" si="190"/>
        <v/>
      </c>
      <c r="AM163" s="3" t="str">
        <f t="shared" si="191"/>
        <v/>
      </c>
      <c r="AN163" s="4">
        <f ca="1">IF(_xlfn.FORECAST.ETS(AO163,$B$9:B162,$AO$9:AO162)&gt;0,_xlfn.FORECAST.ETS(AO163,$B$9:B162,$AO$9:AO162),0)</f>
        <v>16017.731752954807</v>
      </c>
      <c r="AO163" s="9">
        <f t="shared" si="174"/>
        <v>44056</v>
      </c>
    </row>
    <row r="164" spans="2:41" x14ac:dyDescent="0.25">
      <c r="B164" s="17" t="str">
        <f ca="1">IF(OFFSET(SerbiaOfficialData!$F$5,(ROW(B162)*17)-18,0)=0,"",OFFSET(SerbiaOfficialData!$F$5,(ROW(B162)*17)-18,0))</f>
        <v/>
      </c>
      <c r="E164" s="17" t="str">
        <f ca="1">IF(OFFSET(SerbiaOfficialData!$F$5,(ROW(E162)*17)-19,0)=0,"",OFFSET(SerbiaOfficialData!$F$5,(ROW(E162)*17)-19,0))</f>
        <v/>
      </c>
      <c r="F164" s="2" t="str">
        <f t="shared" si="175"/>
        <v/>
      </c>
      <c r="G164" s="13" t="str">
        <f t="shared" si="176"/>
        <v/>
      </c>
      <c r="H164" s="2" t="str">
        <f t="shared" si="177"/>
        <v/>
      </c>
      <c r="I164" s="4" t="str">
        <f>IF($A164="","",(ROWS($B$3:B164)*LN(2))/(LN(B164)/$B$3))</f>
        <v/>
      </c>
      <c r="J164" s="17" t="str">
        <f ca="1">IF(OFFSET(SerbiaOfficialData!$F$7,(ROW(J162)*17)-18,0)=0,"",OFFSET(SerbiaOfficialData!$F$7,(ROW(J162)*17)-18,0))</f>
        <v/>
      </c>
      <c r="K164" s="21" t="str">
        <f ca="1">IF(OFFSET(SerbiaOfficialData!$F$6,(ROW(K162)*17)-18,0)=0,"",OFFSET(SerbiaOfficialData!$F$6,(ROW(K162)*17)-18,0))</f>
        <v/>
      </c>
      <c r="L164" s="12" t="str">
        <f t="shared" si="178"/>
        <v/>
      </c>
      <c r="M164" s="13" t="str">
        <f t="shared" si="179"/>
        <v/>
      </c>
      <c r="R164" s="17" t="str">
        <f ca="1">IF(OFFSET(SerbiaOfficialData!$F$17,(ROW(R162)*17)-19,0)=0,"",OFFSET(SerbiaOfficialData!$F$17,(ROW(R162)*17)-19,0))</f>
        <v/>
      </c>
      <c r="S164" t="str">
        <f t="shared" si="180"/>
        <v/>
      </c>
      <c r="T164" s="3" t="str">
        <f t="shared" si="181"/>
        <v/>
      </c>
      <c r="V164" s="17" t="str">
        <f ca="1">IF(OFFSET(SerbiaOfficialData!$F$8,(ROW(W162)*17)-18,0)=0,"",OFFSET(SerbiaOfficialData!$F$8,(ROW(W162)*17)-18,0))</f>
        <v/>
      </c>
      <c r="W164" s="17" t="str">
        <f ca="1">IF(OFFSET(SerbiaOfficialData!$F$11,(ROW(W162)*17)-18,0)=0,"",OFFSET(SerbiaOfficialData!$F$11,(ROW(W162)*17)-18,0))</f>
        <v/>
      </c>
      <c r="X164" s="3" t="str">
        <f t="shared" si="182"/>
        <v/>
      </c>
      <c r="Y164" s="3" t="str">
        <f t="shared" si="183"/>
        <v/>
      </c>
      <c r="Z164" s="17" t="str">
        <f ca="1">IF(OFFSET(SerbiaOfficialData!$F$9,(ROW(Z162)*17)-18,0)=0,"",OFFSET(SerbiaOfficialData!$F$9,(ROW(Z162)*17)-18,0))</f>
        <v/>
      </c>
      <c r="AA164" s="17" t="str">
        <f ca="1">IF(OFFSET(SerbiaOfficialData!$F$10,(ROW(AA162)*17)-18,0)=0,"",OFFSET(SerbiaOfficialData!$F$10,(ROW(AA162)*17)-18,0))</f>
        <v/>
      </c>
      <c r="AB164" s="17" t="str">
        <f ca="1">IF(OFFSET(SerbiaOfficialData!$F$12,(ROW(AA162)*17)-18,0)=0,"",OFFSET(SerbiaOfficialData!$F$12,(ROW(AA162)*17)-18,0))</f>
        <v/>
      </c>
      <c r="AC164" s="17">
        <f t="shared" si="184"/>
        <v>2739</v>
      </c>
      <c r="AD164" s="17" t="str">
        <f ca="1">IF(OFFSET(SerbiaOfficialData!$F$2,(ROW(AD162)*17)-18,0)=0,"",OFFSET(SerbiaOfficialData!$F$2,(ROW(AD162)*17)-18,0))</f>
        <v/>
      </c>
      <c r="AE164" s="3" t="str">
        <f t="shared" si="185"/>
        <v/>
      </c>
      <c r="AF164" s="15" t="str">
        <f t="shared" si="186"/>
        <v/>
      </c>
      <c r="AH164" s="19" t="str">
        <f ca="1">IF(OFFSET(SerbiaOfficialData!$F$3,(ROW(AH162)*17)-18,0)=0,"",OFFSET(SerbiaOfficialData!$F$3,(ROW(AH162)*17)-18,0))</f>
        <v/>
      </c>
      <c r="AI164" s="10" t="str">
        <f t="shared" si="187"/>
        <v/>
      </c>
      <c r="AJ164" s="3" t="str">
        <f t="shared" si="188"/>
        <v/>
      </c>
      <c r="AK164" s="4" t="str">
        <f t="shared" si="189"/>
        <v/>
      </c>
      <c r="AL164" s="3" t="str">
        <f t="shared" si="190"/>
        <v/>
      </c>
      <c r="AM164" s="3" t="str">
        <f t="shared" si="191"/>
        <v/>
      </c>
      <c r="AN164" s="4">
        <f ca="1">IF(_xlfn.FORECAST.ETS(AO164,$B$9:B163,$AO$9:AO163)&gt;0,_xlfn.FORECAST.ETS(AO164,$B$9:B163,$AO$9:AO163),0)</f>
        <v>16079.832819626954</v>
      </c>
      <c r="AO164" s="9">
        <f t="shared" si="174"/>
        <v>44057</v>
      </c>
    </row>
    <row r="165" spans="2:41" x14ac:dyDescent="0.25">
      <c r="B165" s="17" t="str">
        <f ca="1">IF(OFFSET(SerbiaOfficialData!$F$5,(ROW(B163)*17)-18,0)=0,"",OFFSET(SerbiaOfficialData!$F$5,(ROW(B163)*17)-18,0))</f>
        <v/>
      </c>
      <c r="E165" s="17" t="str">
        <f ca="1">IF(OFFSET(SerbiaOfficialData!$F$5,(ROW(E163)*17)-19,0)=0,"",OFFSET(SerbiaOfficialData!$F$5,(ROW(E163)*17)-19,0))</f>
        <v/>
      </c>
      <c r="F165" s="2" t="str">
        <f t="shared" si="175"/>
        <v/>
      </c>
      <c r="G165" s="13" t="str">
        <f t="shared" si="176"/>
        <v/>
      </c>
      <c r="H165" s="2" t="str">
        <f t="shared" si="177"/>
        <v/>
      </c>
      <c r="I165" s="4" t="str">
        <f>IF($A165="","",(ROWS($B$3:B165)*LN(2))/(LN(B165)/$B$3))</f>
        <v/>
      </c>
      <c r="J165" s="17" t="str">
        <f ca="1">IF(OFFSET(SerbiaOfficialData!$F$7,(ROW(J163)*17)-18,0)=0,"",OFFSET(SerbiaOfficialData!$F$7,(ROW(J163)*17)-18,0))</f>
        <v/>
      </c>
      <c r="K165" s="21" t="str">
        <f ca="1">IF(OFFSET(SerbiaOfficialData!$F$6,(ROW(K163)*17)-18,0)=0,"",OFFSET(SerbiaOfficialData!$F$6,(ROW(K163)*17)-18,0))</f>
        <v/>
      </c>
      <c r="L165" s="12" t="str">
        <f t="shared" si="178"/>
        <v/>
      </c>
      <c r="M165" s="13" t="str">
        <f t="shared" si="179"/>
        <v/>
      </c>
      <c r="R165" s="17" t="str">
        <f ca="1">IF(OFFSET(SerbiaOfficialData!$F$17,(ROW(R163)*17)-19,0)=0,"",OFFSET(SerbiaOfficialData!$F$17,(ROW(R163)*17)-19,0))</f>
        <v/>
      </c>
      <c r="S165" t="str">
        <f t="shared" si="180"/>
        <v/>
      </c>
      <c r="T165" s="3" t="str">
        <f t="shared" si="181"/>
        <v/>
      </c>
      <c r="V165" s="17" t="str">
        <f ca="1">IF(OFFSET(SerbiaOfficialData!$F$8,(ROW(W163)*17)-18,0)=0,"",OFFSET(SerbiaOfficialData!$F$8,(ROW(W163)*17)-18,0))</f>
        <v/>
      </c>
      <c r="W165" s="17" t="str">
        <f ca="1">IF(OFFSET(SerbiaOfficialData!$F$11,(ROW(W163)*17)-18,0)=0,"",OFFSET(SerbiaOfficialData!$F$11,(ROW(W163)*17)-18,0))</f>
        <v/>
      </c>
      <c r="X165" s="3" t="str">
        <f t="shared" si="182"/>
        <v/>
      </c>
      <c r="Y165" s="3" t="str">
        <f t="shared" si="183"/>
        <v/>
      </c>
      <c r="Z165" s="17" t="str">
        <f ca="1">IF(OFFSET(SerbiaOfficialData!$F$9,(ROW(Z163)*17)-18,0)=0,"",OFFSET(SerbiaOfficialData!$F$9,(ROW(Z163)*17)-18,0))</f>
        <v/>
      </c>
      <c r="AA165" s="17" t="str">
        <f ca="1">IF(OFFSET(SerbiaOfficialData!$F$10,(ROW(AA163)*17)-18,0)=0,"",OFFSET(SerbiaOfficialData!$F$10,(ROW(AA163)*17)-18,0))</f>
        <v/>
      </c>
      <c r="AB165" s="17" t="str">
        <f ca="1">IF(OFFSET(SerbiaOfficialData!$F$12,(ROW(AA163)*17)-18,0)=0,"",OFFSET(SerbiaOfficialData!$F$12,(ROW(AA163)*17)-18,0))</f>
        <v/>
      </c>
      <c r="AC165" s="17">
        <f t="shared" si="184"/>
        <v>2756</v>
      </c>
      <c r="AD165" s="17" t="str">
        <f ca="1">IF(OFFSET(SerbiaOfficialData!$F$2,(ROW(AD163)*17)-18,0)=0,"",OFFSET(SerbiaOfficialData!$F$2,(ROW(AD163)*17)-18,0))</f>
        <v/>
      </c>
      <c r="AE165" s="3" t="str">
        <f t="shared" si="185"/>
        <v/>
      </c>
      <c r="AF165" s="15" t="str">
        <f t="shared" si="186"/>
        <v/>
      </c>
      <c r="AH165" s="19" t="str">
        <f ca="1">IF(OFFSET(SerbiaOfficialData!$F$3,(ROW(AH163)*17)-18,0)=0,"",OFFSET(SerbiaOfficialData!$F$3,(ROW(AH163)*17)-18,0))</f>
        <v/>
      </c>
      <c r="AI165" s="10" t="str">
        <f t="shared" si="187"/>
        <v/>
      </c>
      <c r="AJ165" s="3" t="str">
        <f t="shared" si="188"/>
        <v/>
      </c>
      <c r="AK165" s="4" t="str">
        <f t="shared" si="189"/>
        <v/>
      </c>
      <c r="AL165" s="3" t="str">
        <f t="shared" si="190"/>
        <v/>
      </c>
      <c r="AM165" s="3" t="str">
        <f t="shared" si="191"/>
        <v/>
      </c>
      <c r="AN165" s="4">
        <f ca="1">IF(_xlfn.FORECAST.ETS(AO165,$B$9:B164,$AO$9:AO164)&gt;0,_xlfn.FORECAST.ETS(AO165,$B$9:B164,$AO$9:AO164),0)</f>
        <v>16141.933886299101</v>
      </c>
      <c r="AO165" s="9">
        <f t="shared" si="174"/>
        <v>44058</v>
      </c>
    </row>
    <row r="166" spans="2:41" x14ac:dyDescent="0.25">
      <c r="B166" s="17" t="str">
        <f ca="1">IF(OFFSET(SerbiaOfficialData!$F$5,(ROW(B164)*17)-18,0)=0,"",OFFSET(SerbiaOfficialData!$F$5,(ROW(B164)*17)-18,0))</f>
        <v/>
      </c>
      <c r="E166" s="17" t="str">
        <f ca="1">IF(OFFSET(SerbiaOfficialData!$F$5,(ROW(E164)*17)-19,0)=0,"",OFFSET(SerbiaOfficialData!$F$5,(ROW(E164)*17)-19,0))</f>
        <v/>
      </c>
      <c r="F166" s="2" t="str">
        <f t="shared" si="175"/>
        <v/>
      </c>
      <c r="G166" s="13" t="str">
        <f t="shared" si="176"/>
        <v/>
      </c>
      <c r="H166" s="2" t="str">
        <f t="shared" si="177"/>
        <v/>
      </c>
      <c r="I166" s="4" t="str">
        <f>IF($A166="","",(ROWS($B$3:B166)*LN(2))/(LN(B166)/$B$3))</f>
        <v/>
      </c>
      <c r="J166" s="17" t="str">
        <f ca="1">IF(OFFSET(SerbiaOfficialData!$F$7,(ROW(J164)*17)-18,0)=0,"",OFFSET(SerbiaOfficialData!$F$7,(ROW(J164)*17)-18,0))</f>
        <v/>
      </c>
      <c r="K166" s="21" t="str">
        <f ca="1">IF(OFFSET(SerbiaOfficialData!$F$6,(ROW(K164)*17)-18,0)=0,"",OFFSET(SerbiaOfficialData!$F$6,(ROW(K164)*17)-18,0))</f>
        <v/>
      </c>
      <c r="L166" s="12" t="str">
        <f t="shared" si="178"/>
        <v/>
      </c>
      <c r="M166" s="13" t="str">
        <f t="shared" si="179"/>
        <v/>
      </c>
      <c r="R166" s="17" t="str">
        <f ca="1">IF(OFFSET(SerbiaOfficialData!$F$17,(ROW(R164)*17)-19,0)=0,"",OFFSET(SerbiaOfficialData!$F$17,(ROW(R164)*17)-19,0))</f>
        <v/>
      </c>
      <c r="S166" t="str">
        <f t="shared" si="180"/>
        <v/>
      </c>
      <c r="T166" s="3" t="str">
        <f t="shared" si="181"/>
        <v/>
      </c>
      <c r="V166" s="17" t="str">
        <f ca="1">IF(OFFSET(SerbiaOfficialData!$F$8,(ROW(W164)*17)-18,0)=0,"",OFFSET(SerbiaOfficialData!$F$8,(ROW(W164)*17)-18,0))</f>
        <v/>
      </c>
      <c r="W166" s="17" t="str">
        <f ca="1">IF(OFFSET(SerbiaOfficialData!$F$11,(ROW(W164)*17)-18,0)=0,"",OFFSET(SerbiaOfficialData!$F$11,(ROW(W164)*17)-18,0))</f>
        <v/>
      </c>
      <c r="X166" s="3" t="str">
        <f t="shared" si="182"/>
        <v/>
      </c>
      <c r="Y166" s="3" t="str">
        <f t="shared" si="183"/>
        <v/>
      </c>
      <c r="Z166" s="17" t="str">
        <f ca="1">IF(OFFSET(SerbiaOfficialData!$F$9,(ROW(Z164)*17)-18,0)=0,"",OFFSET(SerbiaOfficialData!$F$9,(ROW(Z164)*17)-18,0))</f>
        <v/>
      </c>
      <c r="AA166" s="17" t="str">
        <f ca="1">IF(OFFSET(SerbiaOfficialData!$F$10,(ROW(AA164)*17)-18,0)=0,"",OFFSET(SerbiaOfficialData!$F$10,(ROW(AA164)*17)-18,0))</f>
        <v/>
      </c>
      <c r="AB166" s="17" t="str">
        <f ca="1">IF(OFFSET(SerbiaOfficialData!$F$12,(ROW(AA164)*17)-18,0)=0,"",OFFSET(SerbiaOfficialData!$F$12,(ROW(AA164)*17)-18,0))</f>
        <v/>
      </c>
      <c r="AC166" s="17">
        <f t="shared" si="184"/>
        <v>2773</v>
      </c>
      <c r="AD166" s="17" t="str">
        <f ca="1">IF(OFFSET(SerbiaOfficialData!$F$2,(ROW(AD164)*17)-18,0)=0,"",OFFSET(SerbiaOfficialData!$F$2,(ROW(AD164)*17)-18,0))</f>
        <v/>
      </c>
      <c r="AE166" s="3" t="str">
        <f t="shared" si="185"/>
        <v/>
      </c>
      <c r="AF166" s="15" t="str">
        <f t="shared" si="186"/>
        <v/>
      </c>
      <c r="AH166" s="19" t="str">
        <f ca="1">IF(OFFSET(SerbiaOfficialData!$F$3,(ROW(AH164)*17)-18,0)=0,"",OFFSET(SerbiaOfficialData!$F$3,(ROW(AH164)*17)-18,0))</f>
        <v/>
      </c>
      <c r="AI166" s="10" t="str">
        <f t="shared" si="187"/>
        <v/>
      </c>
      <c r="AJ166" s="3" t="str">
        <f t="shared" si="188"/>
        <v/>
      </c>
      <c r="AK166" s="4" t="str">
        <f t="shared" si="189"/>
        <v/>
      </c>
      <c r="AL166" s="3" t="str">
        <f t="shared" si="190"/>
        <v/>
      </c>
      <c r="AM166" s="3" t="str">
        <f t="shared" si="191"/>
        <v/>
      </c>
      <c r="AN166" s="4">
        <f ca="1">IF(_xlfn.FORECAST.ETS(AO166,$B$9:B165,$AO$9:AO165)&gt;0,_xlfn.FORECAST.ETS(AO166,$B$9:B165,$AO$9:AO165),0)</f>
        <v>16204.034952971248</v>
      </c>
      <c r="AO166" s="9">
        <f t="shared" si="174"/>
        <v>44059</v>
      </c>
    </row>
    <row r="167" spans="2:41" x14ac:dyDescent="0.25">
      <c r="B167" s="17" t="str">
        <f ca="1">IF(OFFSET(SerbiaOfficialData!$F$5,(ROW(B165)*17)-18,0)=0,"",OFFSET(SerbiaOfficialData!$F$5,(ROW(B165)*17)-18,0))</f>
        <v/>
      </c>
      <c r="E167" s="17" t="str">
        <f ca="1">IF(OFFSET(SerbiaOfficialData!$F$5,(ROW(E165)*17)-19,0)=0,"",OFFSET(SerbiaOfficialData!$F$5,(ROW(E165)*17)-19,0))</f>
        <v/>
      </c>
      <c r="F167" s="2" t="str">
        <f t="shared" si="175"/>
        <v/>
      </c>
      <c r="G167" s="13" t="str">
        <f t="shared" si="176"/>
        <v/>
      </c>
      <c r="H167" s="2" t="str">
        <f t="shared" si="177"/>
        <v/>
      </c>
      <c r="I167" s="4" t="str">
        <f>IF($A167="","",(ROWS($B$3:B167)*LN(2))/(LN(B167)/$B$3))</f>
        <v/>
      </c>
      <c r="J167" s="17" t="str">
        <f ca="1">IF(OFFSET(SerbiaOfficialData!$F$7,(ROW(J165)*17)-18,0)=0,"",OFFSET(SerbiaOfficialData!$F$7,(ROW(J165)*17)-18,0))</f>
        <v/>
      </c>
      <c r="K167" s="21" t="str">
        <f ca="1">IF(OFFSET(SerbiaOfficialData!$F$6,(ROW(K165)*17)-18,0)=0,"",OFFSET(SerbiaOfficialData!$F$6,(ROW(K165)*17)-18,0))</f>
        <v/>
      </c>
      <c r="L167" s="12" t="str">
        <f t="shared" si="178"/>
        <v/>
      </c>
      <c r="M167" s="13" t="str">
        <f t="shared" si="179"/>
        <v/>
      </c>
      <c r="R167" s="17" t="str">
        <f ca="1">IF(OFFSET(SerbiaOfficialData!$F$17,(ROW(R165)*17)-19,0)=0,"",OFFSET(SerbiaOfficialData!$F$17,(ROW(R165)*17)-19,0))</f>
        <v/>
      </c>
      <c r="S167" t="str">
        <f t="shared" si="180"/>
        <v/>
      </c>
      <c r="T167" s="3" t="str">
        <f t="shared" si="181"/>
        <v/>
      </c>
      <c r="V167" s="17" t="str">
        <f ca="1">IF(OFFSET(SerbiaOfficialData!$F$8,(ROW(W165)*17)-18,0)=0,"",OFFSET(SerbiaOfficialData!$F$8,(ROW(W165)*17)-18,0))</f>
        <v/>
      </c>
      <c r="W167" s="17" t="str">
        <f ca="1">IF(OFFSET(SerbiaOfficialData!$F$11,(ROW(W165)*17)-18,0)=0,"",OFFSET(SerbiaOfficialData!$F$11,(ROW(W165)*17)-18,0))</f>
        <v/>
      </c>
      <c r="X167" s="3" t="str">
        <f t="shared" si="182"/>
        <v/>
      </c>
      <c r="Y167" s="3" t="str">
        <f t="shared" si="183"/>
        <v/>
      </c>
      <c r="Z167" s="17" t="str">
        <f ca="1">IF(OFFSET(SerbiaOfficialData!$F$9,(ROW(Z165)*17)-18,0)=0,"",OFFSET(SerbiaOfficialData!$F$9,(ROW(Z165)*17)-18,0))</f>
        <v/>
      </c>
      <c r="AA167" s="17" t="str">
        <f ca="1">IF(OFFSET(SerbiaOfficialData!$F$10,(ROW(AA165)*17)-18,0)=0,"",OFFSET(SerbiaOfficialData!$F$10,(ROW(AA165)*17)-18,0))</f>
        <v/>
      </c>
      <c r="AB167" s="17" t="str">
        <f ca="1">IF(OFFSET(SerbiaOfficialData!$F$12,(ROW(AA165)*17)-18,0)=0,"",OFFSET(SerbiaOfficialData!$F$12,(ROW(AA165)*17)-18,0))</f>
        <v/>
      </c>
      <c r="AC167" s="17">
        <f t="shared" si="184"/>
        <v>2790</v>
      </c>
      <c r="AD167" s="17" t="str">
        <f ca="1">IF(OFFSET(SerbiaOfficialData!$F$2,(ROW(AD165)*17)-18,0)=0,"",OFFSET(SerbiaOfficialData!$F$2,(ROW(AD165)*17)-18,0))</f>
        <v/>
      </c>
      <c r="AE167" s="3" t="str">
        <f t="shared" si="185"/>
        <v/>
      </c>
      <c r="AF167" s="15" t="str">
        <f t="shared" si="186"/>
        <v/>
      </c>
      <c r="AH167" s="19" t="str">
        <f ca="1">IF(OFFSET(SerbiaOfficialData!$F$3,(ROW(AH165)*17)-18,0)=0,"",OFFSET(SerbiaOfficialData!$F$3,(ROW(AH165)*17)-18,0))</f>
        <v/>
      </c>
      <c r="AI167" s="10" t="str">
        <f t="shared" si="187"/>
        <v/>
      </c>
      <c r="AJ167" s="3" t="str">
        <f t="shared" si="188"/>
        <v/>
      </c>
      <c r="AK167" s="4" t="str">
        <f t="shared" si="189"/>
        <v/>
      </c>
      <c r="AL167" s="3" t="str">
        <f t="shared" si="190"/>
        <v/>
      </c>
      <c r="AM167" s="3" t="str">
        <f t="shared" si="191"/>
        <v/>
      </c>
      <c r="AN167" s="4">
        <f ca="1">IF(_xlfn.FORECAST.ETS(AO167,$B$9:B166,$AO$9:AO166)&gt;0,_xlfn.FORECAST.ETS(AO167,$B$9:B166,$AO$9:AO166),0)</f>
        <v>16266.136019643394</v>
      </c>
      <c r="AO167" s="9">
        <f t="shared" si="174"/>
        <v>44060</v>
      </c>
    </row>
    <row r="168" spans="2:41" x14ac:dyDescent="0.25">
      <c r="B168" s="17" t="str">
        <f ca="1">IF(OFFSET(SerbiaOfficialData!$F$5,(ROW(B166)*17)-18,0)=0,"",OFFSET(SerbiaOfficialData!$F$5,(ROW(B166)*17)-18,0))</f>
        <v/>
      </c>
      <c r="E168" s="17" t="str">
        <f ca="1">IF(OFFSET(SerbiaOfficialData!$F$5,(ROW(E166)*17)-19,0)=0,"",OFFSET(SerbiaOfficialData!$F$5,(ROW(E166)*17)-19,0))</f>
        <v/>
      </c>
      <c r="F168" s="2" t="str">
        <f t="shared" si="175"/>
        <v/>
      </c>
      <c r="G168" s="13" t="str">
        <f t="shared" si="176"/>
        <v/>
      </c>
      <c r="H168" s="2" t="str">
        <f t="shared" si="177"/>
        <v/>
      </c>
      <c r="I168" s="4" t="str">
        <f>IF($A168="","",(ROWS($B$3:B168)*LN(2))/(LN(B168)/$B$3))</f>
        <v/>
      </c>
      <c r="J168" s="17" t="str">
        <f ca="1">IF(OFFSET(SerbiaOfficialData!$F$7,(ROW(J166)*17)-18,0)=0,"",OFFSET(SerbiaOfficialData!$F$7,(ROW(J166)*17)-18,0))</f>
        <v/>
      </c>
      <c r="K168" s="21" t="str">
        <f ca="1">IF(OFFSET(SerbiaOfficialData!$F$6,(ROW(K166)*17)-18,0)=0,"",OFFSET(SerbiaOfficialData!$F$6,(ROW(K166)*17)-18,0))</f>
        <v/>
      </c>
      <c r="L168" s="12" t="str">
        <f t="shared" si="178"/>
        <v/>
      </c>
      <c r="M168" s="13" t="str">
        <f t="shared" si="179"/>
        <v/>
      </c>
      <c r="R168" s="17" t="str">
        <f ca="1">IF(OFFSET(SerbiaOfficialData!$F$17,(ROW(R166)*17)-19,0)=0,"",OFFSET(SerbiaOfficialData!$F$17,(ROW(R166)*17)-19,0))</f>
        <v/>
      </c>
      <c r="S168" t="str">
        <f t="shared" si="180"/>
        <v/>
      </c>
      <c r="T168" s="3" t="str">
        <f t="shared" si="181"/>
        <v/>
      </c>
      <c r="V168" s="17" t="str">
        <f ca="1">IF(OFFSET(SerbiaOfficialData!$F$8,(ROW(W166)*17)-18,0)=0,"",OFFSET(SerbiaOfficialData!$F$8,(ROW(W166)*17)-18,0))</f>
        <v/>
      </c>
      <c r="W168" s="17" t="str">
        <f ca="1">IF(OFFSET(SerbiaOfficialData!$F$11,(ROW(W166)*17)-18,0)=0,"",OFFSET(SerbiaOfficialData!$F$11,(ROW(W166)*17)-18,0))</f>
        <v/>
      </c>
      <c r="X168" s="3" t="str">
        <f t="shared" si="182"/>
        <v/>
      </c>
      <c r="Y168" s="3" t="str">
        <f t="shared" si="183"/>
        <v/>
      </c>
      <c r="Z168" s="17" t="str">
        <f ca="1">IF(OFFSET(SerbiaOfficialData!$F$9,(ROW(Z166)*17)-18,0)=0,"",OFFSET(SerbiaOfficialData!$F$9,(ROW(Z166)*17)-18,0))</f>
        <v/>
      </c>
      <c r="AA168" s="17" t="str">
        <f ca="1">IF(OFFSET(SerbiaOfficialData!$F$10,(ROW(AA166)*17)-18,0)=0,"",OFFSET(SerbiaOfficialData!$F$10,(ROW(AA166)*17)-18,0))</f>
        <v/>
      </c>
      <c r="AB168" s="17" t="str">
        <f ca="1">IF(OFFSET(SerbiaOfficialData!$F$12,(ROW(AA166)*17)-18,0)=0,"",OFFSET(SerbiaOfficialData!$F$12,(ROW(AA166)*17)-18,0))</f>
        <v/>
      </c>
      <c r="AC168" s="17">
        <f t="shared" si="184"/>
        <v>2807</v>
      </c>
      <c r="AD168" s="17" t="str">
        <f ca="1">IF(OFFSET(SerbiaOfficialData!$F$2,(ROW(AD166)*17)-18,0)=0,"",OFFSET(SerbiaOfficialData!$F$2,(ROW(AD166)*17)-18,0))</f>
        <v/>
      </c>
      <c r="AE168" s="3" t="str">
        <f t="shared" si="185"/>
        <v/>
      </c>
      <c r="AF168" s="15" t="str">
        <f t="shared" si="186"/>
        <v/>
      </c>
      <c r="AH168" s="19" t="str">
        <f ca="1">IF(OFFSET(SerbiaOfficialData!$F$3,(ROW(AH166)*17)-18,0)=0,"",OFFSET(SerbiaOfficialData!$F$3,(ROW(AH166)*17)-18,0))</f>
        <v/>
      </c>
      <c r="AI168" s="10" t="str">
        <f t="shared" si="187"/>
        <v/>
      </c>
      <c r="AJ168" s="3" t="str">
        <f t="shared" si="188"/>
        <v/>
      </c>
      <c r="AK168" s="4" t="str">
        <f t="shared" si="189"/>
        <v/>
      </c>
      <c r="AL168" s="3" t="str">
        <f t="shared" si="190"/>
        <v/>
      </c>
      <c r="AM168" s="3" t="str">
        <f t="shared" si="191"/>
        <v/>
      </c>
      <c r="AN168" s="4">
        <f ca="1">IF(_xlfn.FORECAST.ETS(AO168,$B$9:B167,$AO$9:AO167)&gt;0,_xlfn.FORECAST.ETS(AO168,$B$9:B167,$AO$9:AO167),0)</f>
        <v>16328.237086315541</v>
      </c>
      <c r="AO168" s="9">
        <f t="shared" si="174"/>
        <v>44061</v>
      </c>
    </row>
    <row r="169" spans="2:41" x14ac:dyDescent="0.25">
      <c r="B169" s="17" t="str">
        <f ca="1">IF(OFFSET(SerbiaOfficialData!$F$5,(ROW(B167)*17)-18,0)=0,"",OFFSET(SerbiaOfficialData!$F$5,(ROW(B167)*17)-18,0))</f>
        <v/>
      </c>
      <c r="E169" s="17" t="str">
        <f ca="1">IF(OFFSET(SerbiaOfficialData!$F$5,(ROW(E167)*17)-19,0)=0,"",OFFSET(SerbiaOfficialData!$F$5,(ROW(E167)*17)-19,0))</f>
        <v/>
      </c>
      <c r="F169" s="2" t="str">
        <f t="shared" si="175"/>
        <v/>
      </c>
      <c r="G169" s="13" t="str">
        <f t="shared" si="176"/>
        <v/>
      </c>
      <c r="H169" s="2" t="str">
        <f t="shared" si="177"/>
        <v/>
      </c>
      <c r="I169" s="4" t="str">
        <f>IF($A169="","",(ROWS($B$3:B169)*LN(2))/(LN(B169)/$B$3))</f>
        <v/>
      </c>
      <c r="J169" s="17" t="str">
        <f ca="1">IF(OFFSET(SerbiaOfficialData!$F$7,(ROW(J167)*17)-18,0)=0,"",OFFSET(SerbiaOfficialData!$F$7,(ROW(J167)*17)-18,0))</f>
        <v/>
      </c>
      <c r="K169" s="21" t="str">
        <f ca="1">IF(OFFSET(SerbiaOfficialData!$F$6,(ROW(K167)*17)-18,0)=0,"",OFFSET(SerbiaOfficialData!$F$6,(ROW(K167)*17)-18,0))</f>
        <v/>
      </c>
      <c r="L169" s="12" t="str">
        <f t="shared" si="178"/>
        <v/>
      </c>
      <c r="M169" s="13" t="str">
        <f t="shared" si="179"/>
        <v/>
      </c>
      <c r="R169" s="17" t="str">
        <f ca="1">IF(OFFSET(SerbiaOfficialData!$F$17,(ROW(R167)*17)-19,0)=0,"",OFFSET(SerbiaOfficialData!$F$17,(ROW(R167)*17)-19,0))</f>
        <v/>
      </c>
      <c r="S169" t="str">
        <f t="shared" si="180"/>
        <v/>
      </c>
      <c r="T169" s="3" t="str">
        <f t="shared" si="181"/>
        <v/>
      </c>
      <c r="V169" s="17" t="str">
        <f ca="1">IF(OFFSET(SerbiaOfficialData!$F$8,(ROW(W167)*17)-18,0)=0,"",OFFSET(SerbiaOfficialData!$F$8,(ROW(W167)*17)-18,0))</f>
        <v/>
      </c>
      <c r="W169" s="17" t="str">
        <f ca="1">IF(OFFSET(SerbiaOfficialData!$F$11,(ROW(W167)*17)-18,0)=0,"",OFFSET(SerbiaOfficialData!$F$11,(ROW(W167)*17)-18,0))</f>
        <v/>
      </c>
      <c r="X169" s="3" t="str">
        <f t="shared" si="182"/>
        <v/>
      </c>
      <c r="Y169" s="3" t="str">
        <f t="shared" si="183"/>
        <v/>
      </c>
      <c r="Z169" s="17" t="str">
        <f ca="1">IF(OFFSET(SerbiaOfficialData!$F$9,(ROW(Z167)*17)-18,0)=0,"",OFFSET(SerbiaOfficialData!$F$9,(ROW(Z167)*17)-18,0))</f>
        <v/>
      </c>
      <c r="AA169" s="17" t="str">
        <f ca="1">IF(OFFSET(SerbiaOfficialData!$F$10,(ROW(AA167)*17)-18,0)=0,"",OFFSET(SerbiaOfficialData!$F$10,(ROW(AA167)*17)-18,0))</f>
        <v/>
      </c>
      <c r="AB169" s="17" t="str">
        <f ca="1">IF(OFFSET(SerbiaOfficialData!$F$12,(ROW(AA167)*17)-18,0)=0,"",OFFSET(SerbiaOfficialData!$F$12,(ROW(AA167)*17)-18,0))</f>
        <v/>
      </c>
      <c r="AC169" s="17">
        <f t="shared" si="184"/>
        <v>2824</v>
      </c>
      <c r="AD169" s="17" t="str">
        <f ca="1">IF(OFFSET(SerbiaOfficialData!$F$2,(ROW(AD167)*17)-18,0)=0,"",OFFSET(SerbiaOfficialData!$F$2,(ROW(AD167)*17)-18,0))</f>
        <v/>
      </c>
      <c r="AE169" s="3" t="str">
        <f t="shared" si="185"/>
        <v/>
      </c>
      <c r="AF169" s="15" t="str">
        <f t="shared" si="186"/>
        <v/>
      </c>
      <c r="AH169" s="19" t="str">
        <f ca="1">IF(OFFSET(SerbiaOfficialData!$F$3,(ROW(AH167)*17)-18,0)=0,"",OFFSET(SerbiaOfficialData!$F$3,(ROW(AH167)*17)-18,0))</f>
        <v/>
      </c>
      <c r="AI169" s="10" t="str">
        <f t="shared" si="187"/>
        <v/>
      </c>
      <c r="AJ169" s="3" t="str">
        <f t="shared" si="188"/>
        <v/>
      </c>
      <c r="AK169" s="4" t="str">
        <f t="shared" si="189"/>
        <v/>
      </c>
      <c r="AL169" s="3" t="str">
        <f t="shared" si="190"/>
        <v/>
      </c>
      <c r="AM169" s="3" t="str">
        <f t="shared" si="191"/>
        <v/>
      </c>
      <c r="AN169" s="4">
        <f ca="1">IF(_xlfn.FORECAST.ETS(AO169,$B$9:B168,$AO$9:AO168)&gt;0,_xlfn.FORECAST.ETS(AO169,$B$9:B168,$AO$9:AO168),0)</f>
        <v>16390.338152987686</v>
      </c>
      <c r="AO169" s="9">
        <f t="shared" si="174"/>
        <v>44062</v>
      </c>
    </row>
    <row r="170" spans="2:41" x14ac:dyDescent="0.25">
      <c r="B170" s="17" t="str">
        <f ca="1">IF(OFFSET(SerbiaOfficialData!$F$5,(ROW(B168)*17)-18,0)=0,"",OFFSET(SerbiaOfficialData!$F$5,(ROW(B168)*17)-18,0))</f>
        <v/>
      </c>
      <c r="E170" s="17" t="str">
        <f ca="1">IF(OFFSET(SerbiaOfficialData!$F$5,(ROW(E168)*17)-19,0)=0,"",OFFSET(SerbiaOfficialData!$F$5,(ROW(E168)*17)-19,0))</f>
        <v/>
      </c>
      <c r="F170" s="2" t="str">
        <f t="shared" si="175"/>
        <v/>
      </c>
      <c r="G170" s="13" t="str">
        <f t="shared" si="176"/>
        <v/>
      </c>
      <c r="H170" s="2" t="str">
        <f t="shared" si="177"/>
        <v/>
      </c>
      <c r="I170" s="4" t="str">
        <f>IF($A170="","",(ROWS($B$3:B170)*LN(2))/(LN(B170)/$B$3))</f>
        <v/>
      </c>
      <c r="J170" s="17" t="str">
        <f ca="1">IF(OFFSET(SerbiaOfficialData!$F$7,(ROW(J168)*17)-18,0)=0,"",OFFSET(SerbiaOfficialData!$F$7,(ROW(J168)*17)-18,0))</f>
        <v/>
      </c>
      <c r="K170" s="21" t="str">
        <f ca="1">IF(OFFSET(SerbiaOfficialData!$F$6,(ROW(K168)*17)-18,0)=0,"",OFFSET(SerbiaOfficialData!$F$6,(ROW(K168)*17)-18,0))</f>
        <v/>
      </c>
      <c r="L170" s="12" t="str">
        <f t="shared" si="178"/>
        <v/>
      </c>
      <c r="M170" s="13" t="str">
        <f t="shared" si="179"/>
        <v/>
      </c>
      <c r="R170" s="17" t="str">
        <f ca="1">IF(OFFSET(SerbiaOfficialData!$F$17,(ROW(R168)*17)-19,0)=0,"",OFFSET(SerbiaOfficialData!$F$17,(ROW(R168)*17)-19,0))</f>
        <v/>
      </c>
      <c r="S170" t="str">
        <f t="shared" si="180"/>
        <v/>
      </c>
      <c r="T170" s="3" t="str">
        <f t="shared" si="181"/>
        <v/>
      </c>
      <c r="V170" s="17" t="str">
        <f ca="1">IF(OFFSET(SerbiaOfficialData!$F$8,(ROW(W168)*17)-18,0)=0,"",OFFSET(SerbiaOfficialData!$F$8,(ROW(W168)*17)-18,0))</f>
        <v/>
      </c>
      <c r="W170" s="17" t="str">
        <f ca="1">IF(OFFSET(SerbiaOfficialData!$F$11,(ROW(W168)*17)-18,0)=0,"",OFFSET(SerbiaOfficialData!$F$11,(ROW(W168)*17)-18,0))</f>
        <v/>
      </c>
      <c r="X170" s="3" t="str">
        <f t="shared" si="182"/>
        <v/>
      </c>
      <c r="Y170" s="3" t="str">
        <f t="shared" si="183"/>
        <v/>
      </c>
      <c r="Z170" s="17" t="str">
        <f ca="1">IF(OFFSET(SerbiaOfficialData!$F$9,(ROW(Z168)*17)-18,0)=0,"",OFFSET(SerbiaOfficialData!$F$9,(ROW(Z168)*17)-18,0))</f>
        <v/>
      </c>
      <c r="AA170" s="17" t="str">
        <f ca="1">IF(OFFSET(SerbiaOfficialData!$F$10,(ROW(AA168)*17)-18,0)=0,"",OFFSET(SerbiaOfficialData!$F$10,(ROW(AA168)*17)-18,0))</f>
        <v/>
      </c>
      <c r="AB170" s="17" t="str">
        <f ca="1">IF(OFFSET(SerbiaOfficialData!$F$12,(ROW(AA168)*17)-18,0)=0,"",OFFSET(SerbiaOfficialData!$F$12,(ROW(AA168)*17)-18,0))</f>
        <v/>
      </c>
      <c r="AC170" s="17">
        <f t="shared" si="184"/>
        <v>2841</v>
      </c>
      <c r="AD170" s="17" t="str">
        <f ca="1">IF(OFFSET(SerbiaOfficialData!$F$2,(ROW(AD168)*17)-18,0)=0,"",OFFSET(SerbiaOfficialData!$F$2,(ROW(AD168)*17)-18,0))</f>
        <v/>
      </c>
      <c r="AE170" s="3" t="str">
        <f t="shared" si="185"/>
        <v/>
      </c>
      <c r="AF170" s="15" t="str">
        <f t="shared" si="186"/>
        <v/>
      </c>
      <c r="AH170" s="19" t="str">
        <f ca="1">IF(OFFSET(SerbiaOfficialData!$F$3,(ROW(AH168)*17)-18,0)=0,"",OFFSET(SerbiaOfficialData!$F$3,(ROW(AH168)*17)-18,0))</f>
        <v/>
      </c>
      <c r="AI170" s="10" t="str">
        <f t="shared" si="187"/>
        <v/>
      </c>
      <c r="AJ170" s="3" t="str">
        <f t="shared" si="188"/>
        <v/>
      </c>
      <c r="AK170" s="4" t="str">
        <f t="shared" si="189"/>
        <v/>
      </c>
      <c r="AL170" s="3" t="str">
        <f t="shared" si="190"/>
        <v/>
      </c>
      <c r="AM170" s="3" t="str">
        <f t="shared" si="191"/>
        <v/>
      </c>
      <c r="AN170" s="4">
        <f ca="1">IF(_xlfn.FORECAST.ETS(AO170,$B$9:B169,$AO$9:AO169)&gt;0,_xlfn.FORECAST.ETS(AO170,$B$9:B169,$AO$9:AO169),0)</f>
        <v>16452.439219659835</v>
      </c>
      <c r="AO170" s="9">
        <f t="shared" si="174"/>
        <v>44063</v>
      </c>
    </row>
    <row r="171" spans="2:41" x14ac:dyDescent="0.25">
      <c r="B171" s="17" t="str">
        <f ca="1">IF(OFFSET(SerbiaOfficialData!$F$5,(ROW(B169)*17)-18,0)=0,"",OFFSET(SerbiaOfficialData!$F$5,(ROW(B169)*17)-18,0))</f>
        <v/>
      </c>
      <c r="E171" s="17" t="str">
        <f ca="1">IF(OFFSET(SerbiaOfficialData!$F$5,(ROW(E169)*17)-19,0)=0,"",OFFSET(SerbiaOfficialData!$F$5,(ROW(E169)*17)-19,0))</f>
        <v/>
      </c>
      <c r="F171" s="2" t="str">
        <f t="shared" si="175"/>
        <v/>
      </c>
      <c r="G171" s="13" t="str">
        <f t="shared" si="176"/>
        <v/>
      </c>
      <c r="H171" s="2" t="str">
        <f t="shared" si="177"/>
        <v/>
      </c>
      <c r="I171" s="4" t="str">
        <f>IF($A171="","",(ROWS($B$3:B171)*LN(2))/(LN(B171)/$B$3))</f>
        <v/>
      </c>
      <c r="J171" s="17" t="str">
        <f ca="1">IF(OFFSET(SerbiaOfficialData!$F$7,(ROW(J169)*17)-18,0)=0,"",OFFSET(SerbiaOfficialData!$F$7,(ROW(J169)*17)-18,0))</f>
        <v/>
      </c>
      <c r="K171" s="21" t="str">
        <f ca="1">IF(OFFSET(SerbiaOfficialData!$F$6,(ROW(K169)*17)-18,0)=0,"",OFFSET(SerbiaOfficialData!$F$6,(ROW(K169)*17)-18,0))</f>
        <v/>
      </c>
      <c r="L171" s="12" t="str">
        <f t="shared" si="178"/>
        <v/>
      </c>
      <c r="M171" s="13" t="str">
        <f t="shared" si="179"/>
        <v/>
      </c>
      <c r="R171" s="17" t="str">
        <f ca="1">IF(OFFSET(SerbiaOfficialData!$F$17,(ROW(R169)*17)-19,0)=0,"",OFFSET(SerbiaOfficialData!$F$17,(ROW(R169)*17)-19,0))</f>
        <v/>
      </c>
      <c r="S171" t="str">
        <f t="shared" si="180"/>
        <v/>
      </c>
      <c r="T171" s="3" t="str">
        <f t="shared" si="181"/>
        <v/>
      </c>
      <c r="V171" s="17" t="str">
        <f ca="1">IF(OFFSET(SerbiaOfficialData!$F$8,(ROW(W169)*17)-18,0)=0,"",OFFSET(SerbiaOfficialData!$F$8,(ROW(W169)*17)-18,0))</f>
        <v/>
      </c>
      <c r="W171" s="17" t="str">
        <f ca="1">IF(OFFSET(SerbiaOfficialData!$F$11,(ROW(W169)*17)-18,0)=0,"",OFFSET(SerbiaOfficialData!$F$11,(ROW(W169)*17)-18,0))</f>
        <v/>
      </c>
      <c r="X171" s="3" t="str">
        <f t="shared" si="182"/>
        <v/>
      </c>
      <c r="Y171" s="3" t="str">
        <f t="shared" si="183"/>
        <v/>
      </c>
      <c r="Z171" s="17" t="str">
        <f ca="1">IF(OFFSET(SerbiaOfficialData!$F$9,(ROW(Z169)*17)-18,0)=0,"",OFFSET(SerbiaOfficialData!$F$9,(ROW(Z169)*17)-18,0))</f>
        <v/>
      </c>
      <c r="AA171" s="17" t="str">
        <f ca="1">IF(OFFSET(SerbiaOfficialData!$F$10,(ROW(AA169)*17)-18,0)=0,"",OFFSET(SerbiaOfficialData!$F$10,(ROW(AA169)*17)-18,0))</f>
        <v/>
      </c>
      <c r="AB171" s="17" t="str">
        <f ca="1">IF(OFFSET(SerbiaOfficialData!$F$12,(ROW(AA169)*17)-18,0)=0,"",OFFSET(SerbiaOfficialData!$F$12,(ROW(AA169)*17)-18,0))</f>
        <v/>
      </c>
      <c r="AC171" s="17">
        <f t="shared" si="184"/>
        <v>2858</v>
      </c>
      <c r="AD171" s="17" t="str">
        <f ca="1">IF(OFFSET(SerbiaOfficialData!$F$2,(ROW(AD169)*17)-18,0)=0,"",OFFSET(SerbiaOfficialData!$F$2,(ROW(AD169)*17)-18,0))</f>
        <v/>
      </c>
      <c r="AE171" s="3" t="str">
        <f t="shared" si="185"/>
        <v/>
      </c>
      <c r="AF171" s="15" t="str">
        <f t="shared" si="186"/>
        <v/>
      </c>
      <c r="AH171" s="19" t="str">
        <f ca="1">IF(OFFSET(SerbiaOfficialData!$F$3,(ROW(AH169)*17)-18,0)=0,"",OFFSET(SerbiaOfficialData!$F$3,(ROW(AH169)*17)-18,0))</f>
        <v/>
      </c>
      <c r="AI171" s="10" t="str">
        <f t="shared" si="187"/>
        <v/>
      </c>
      <c r="AJ171" s="3" t="str">
        <f t="shared" si="188"/>
        <v/>
      </c>
      <c r="AK171" s="4" t="str">
        <f t="shared" si="189"/>
        <v/>
      </c>
      <c r="AL171" s="3" t="str">
        <f t="shared" si="190"/>
        <v/>
      </c>
      <c r="AM171" s="3" t="str">
        <f t="shared" si="191"/>
        <v/>
      </c>
      <c r="AN171" s="4">
        <f ca="1">IF(_xlfn.FORECAST.ETS(AO171,$B$9:B170,$AO$9:AO170)&gt;0,_xlfn.FORECAST.ETS(AO171,$B$9:B170,$AO$9:AO170),0)</f>
        <v>16514.540286331983</v>
      </c>
      <c r="AO171" s="9">
        <f t="shared" si="174"/>
        <v>44064</v>
      </c>
    </row>
    <row r="172" spans="2:41" x14ac:dyDescent="0.25">
      <c r="B172" s="17" t="str">
        <f ca="1">IF(OFFSET(SerbiaOfficialData!$F$5,(ROW(B170)*17)-18,0)=0,"",OFFSET(SerbiaOfficialData!$F$5,(ROW(B170)*17)-18,0))</f>
        <v/>
      </c>
      <c r="E172" s="17" t="str">
        <f ca="1">IF(OFFSET(SerbiaOfficialData!$F$5,(ROW(E170)*17)-19,0)=0,"",OFFSET(SerbiaOfficialData!$F$5,(ROW(E170)*17)-19,0))</f>
        <v/>
      </c>
      <c r="F172" s="2" t="str">
        <f t="shared" si="175"/>
        <v/>
      </c>
      <c r="G172" s="13" t="str">
        <f t="shared" si="176"/>
        <v/>
      </c>
      <c r="H172" s="2" t="str">
        <f t="shared" si="177"/>
        <v/>
      </c>
      <c r="I172" s="4" t="str">
        <f>IF($A172="","",(ROWS($B$3:B172)*LN(2))/(LN(B172)/$B$3))</f>
        <v/>
      </c>
      <c r="J172" s="17" t="str">
        <f ca="1">IF(OFFSET(SerbiaOfficialData!$F$7,(ROW(J170)*17)-18,0)=0,"",OFFSET(SerbiaOfficialData!$F$7,(ROW(J170)*17)-18,0))</f>
        <v/>
      </c>
      <c r="K172" s="21" t="str">
        <f ca="1">IF(OFFSET(SerbiaOfficialData!$F$6,(ROW(K170)*17)-18,0)=0,"",OFFSET(SerbiaOfficialData!$F$6,(ROW(K170)*17)-18,0))</f>
        <v/>
      </c>
      <c r="L172" s="12" t="str">
        <f t="shared" si="178"/>
        <v/>
      </c>
      <c r="M172" s="13" t="str">
        <f t="shared" si="179"/>
        <v/>
      </c>
      <c r="R172" s="17" t="str">
        <f ca="1">IF(OFFSET(SerbiaOfficialData!$F$17,(ROW(R170)*17)-19,0)=0,"",OFFSET(SerbiaOfficialData!$F$17,(ROW(R170)*17)-19,0))</f>
        <v/>
      </c>
      <c r="S172" t="str">
        <f t="shared" si="180"/>
        <v/>
      </c>
      <c r="T172" s="3" t="str">
        <f t="shared" si="181"/>
        <v/>
      </c>
      <c r="V172" s="17" t="str">
        <f ca="1">IF(OFFSET(SerbiaOfficialData!$F$8,(ROW(W170)*17)-18,0)=0,"",OFFSET(SerbiaOfficialData!$F$8,(ROW(W170)*17)-18,0))</f>
        <v/>
      </c>
      <c r="W172" s="17" t="str">
        <f ca="1">IF(OFFSET(SerbiaOfficialData!$F$11,(ROW(W170)*17)-18,0)=0,"",OFFSET(SerbiaOfficialData!$F$11,(ROW(W170)*17)-18,0))</f>
        <v/>
      </c>
      <c r="X172" s="3" t="str">
        <f t="shared" si="182"/>
        <v/>
      </c>
      <c r="Y172" s="3" t="str">
        <f t="shared" si="183"/>
        <v/>
      </c>
      <c r="Z172" s="17" t="str">
        <f ca="1">IF(OFFSET(SerbiaOfficialData!$F$9,(ROW(Z170)*17)-18,0)=0,"",OFFSET(SerbiaOfficialData!$F$9,(ROW(Z170)*17)-18,0))</f>
        <v/>
      </c>
      <c r="AA172" s="17" t="str">
        <f ca="1">IF(OFFSET(SerbiaOfficialData!$F$10,(ROW(AA170)*17)-18,0)=0,"",OFFSET(SerbiaOfficialData!$F$10,(ROW(AA170)*17)-18,0))</f>
        <v/>
      </c>
      <c r="AB172" s="17" t="str">
        <f ca="1">IF(OFFSET(SerbiaOfficialData!$F$12,(ROW(AA170)*17)-18,0)=0,"",OFFSET(SerbiaOfficialData!$F$12,(ROW(AA170)*17)-18,0))</f>
        <v/>
      </c>
      <c r="AC172" s="17">
        <f t="shared" si="184"/>
        <v>2875</v>
      </c>
      <c r="AD172" s="17" t="str">
        <f ca="1">IF(OFFSET(SerbiaOfficialData!$F$2,(ROW(AD170)*17)-18,0)=0,"",OFFSET(SerbiaOfficialData!$F$2,(ROW(AD170)*17)-18,0))</f>
        <v/>
      </c>
      <c r="AE172" s="3" t="str">
        <f t="shared" si="185"/>
        <v/>
      </c>
      <c r="AF172" s="15" t="str">
        <f t="shared" si="186"/>
        <v/>
      </c>
      <c r="AH172" s="19" t="str">
        <f ca="1">IF(OFFSET(SerbiaOfficialData!$F$3,(ROW(AH170)*17)-18,0)=0,"",OFFSET(SerbiaOfficialData!$F$3,(ROW(AH170)*17)-18,0))</f>
        <v/>
      </c>
      <c r="AI172" s="10" t="str">
        <f t="shared" si="187"/>
        <v/>
      </c>
      <c r="AJ172" s="3" t="str">
        <f t="shared" si="188"/>
        <v/>
      </c>
      <c r="AK172" s="4" t="str">
        <f t="shared" si="189"/>
        <v/>
      </c>
      <c r="AL172" s="3" t="str">
        <f t="shared" si="190"/>
        <v/>
      </c>
      <c r="AM172" s="3" t="str">
        <f t="shared" si="191"/>
        <v/>
      </c>
      <c r="AN172" s="4">
        <f ca="1">IF(_xlfn.FORECAST.ETS(AO172,$B$9:B171,$AO$9:AO171)&gt;0,_xlfn.FORECAST.ETS(AO172,$B$9:B171,$AO$9:AO171),0)</f>
        <v>16576.641353004128</v>
      </c>
      <c r="AO172" s="9">
        <f t="shared" si="174"/>
        <v>44065</v>
      </c>
    </row>
    <row r="173" spans="2:41" x14ac:dyDescent="0.25">
      <c r="B173" s="17" t="str">
        <f ca="1">IF(OFFSET(SerbiaOfficialData!$F$5,(ROW(B171)*17)-18,0)=0,"",OFFSET(SerbiaOfficialData!$F$5,(ROW(B171)*17)-18,0))</f>
        <v/>
      </c>
      <c r="E173" s="17" t="str">
        <f ca="1">IF(OFFSET(SerbiaOfficialData!$F$5,(ROW(E171)*17)-19,0)=0,"",OFFSET(SerbiaOfficialData!$F$5,(ROW(E171)*17)-19,0))</f>
        <v/>
      </c>
      <c r="F173" s="2" t="str">
        <f t="shared" si="175"/>
        <v/>
      </c>
      <c r="G173" s="13" t="str">
        <f t="shared" si="176"/>
        <v/>
      </c>
      <c r="H173" s="2" t="str">
        <f t="shared" si="177"/>
        <v/>
      </c>
      <c r="I173" s="4" t="str">
        <f>IF($A173="","",(ROWS($B$3:B173)*LN(2))/(LN(B173)/$B$3))</f>
        <v/>
      </c>
      <c r="J173" s="17" t="str">
        <f ca="1">IF(OFFSET(SerbiaOfficialData!$F$7,(ROW(J171)*17)-18,0)=0,"",OFFSET(SerbiaOfficialData!$F$7,(ROW(J171)*17)-18,0))</f>
        <v/>
      </c>
      <c r="K173" s="21" t="str">
        <f ca="1">IF(OFFSET(SerbiaOfficialData!$F$6,(ROW(K171)*17)-18,0)=0,"",OFFSET(SerbiaOfficialData!$F$6,(ROW(K171)*17)-18,0))</f>
        <v/>
      </c>
      <c r="L173" s="12" t="str">
        <f t="shared" si="178"/>
        <v/>
      </c>
      <c r="M173" s="13" t="str">
        <f t="shared" si="179"/>
        <v/>
      </c>
      <c r="R173" s="17" t="str">
        <f ca="1">IF(OFFSET(SerbiaOfficialData!$F$17,(ROW(R171)*17)-19,0)=0,"",OFFSET(SerbiaOfficialData!$F$17,(ROW(R171)*17)-19,0))</f>
        <v/>
      </c>
      <c r="S173" t="str">
        <f t="shared" si="180"/>
        <v/>
      </c>
      <c r="T173" s="3" t="str">
        <f t="shared" si="181"/>
        <v/>
      </c>
      <c r="V173" s="17" t="str">
        <f ca="1">IF(OFFSET(SerbiaOfficialData!$F$8,(ROW(W171)*17)-18,0)=0,"",OFFSET(SerbiaOfficialData!$F$8,(ROW(W171)*17)-18,0))</f>
        <v/>
      </c>
      <c r="W173" s="17" t="str">
        <f ca="1">IF(OFFSET(SerbiaOfficialData!$F$11,(ROW(W171)*17)-18,0)=0,"",OFFSET(SerbiaOfficialData!$F$11,(ROW(W171)*17)-18,0))</f>
        <v/>
      </c>
      <c r="X173" s="3" t="str">
        <f t="shared" si="182"/>
        <v/>
      </c>
      <c r="Y173" s="3" t="str">
        <f t="shared" si="183"/>
        <v/>
      </c>
      <c r="Z173" s="17" t="str">
        <f ca="1">IF(OFFSET(SerbiaOfficialData!$F$9,(ROW(Z171)*17)-18,0)=0,"",OFFSET(SerbiaOfficialData!$F$9,(ROW(Z171)*17)-18,0))</f>
        <v/>
      </c>
      <c r="AA173" s="17" t="str">
        <f ca="1">IF(OFFSET(SerbiaOfficialData!$F$10,(ROW(AA171)*17)-18,0)=0,"",OFFSET(SerbiaOfficialData!$F$10,(ROW(AA171)*17)-18,0))</f>
        <v/>
      </c>
      <c r="AB173" s="17" t="str">
        <f ca="1">IF(OFFSET(SerbiaOfficialData!$F$12,(ROW(AA171)*17)-18,0)=0,"",OFFSET(SerbiaOfficialData!$F$12,(ROW(AA171)*17)-18,0))</f>
        <v/>
      </c>
      <c r="AC173" s="17">
        <f t="shared" si="184"/>
        <v>2892</v>
      </c>
      <c r="AD173" s="17" t="str">
        <f ca="1">IF(OFFSET(SerbiaOfficialData!$F$2,(ROW(AD171)*17)-18,0)=0,"",OFFSET(SerbiaOfficialData!$F$2,(ROW(AD171)*17)-18,0))</f>
        <v/>
      </c>
      <c r="AE173" s="3" t="str">
        <f t="shared" si="185"/>
        <v/>
      </c>
      <c r="AF173" s="15" t="str">
        <f t="shared" si="186"/>
        <v/>
      </c>
      <c r="AH173" s="19" t="str">
        <f ca="1">IF(OFFSET(SerbiaOfficialData!$F$3,(ROW(AH171)*17)-18,0)=0,"",OFFSET(SerbiaOfficialData!$F$3,(ROW(AH171)*17)-18,0))</f>
        <v/>
      </c>
      <c r="AI173" s="10" t="str">
        <f t="shared" si="187"/>
        <v/>
      </c>
      <c r="AJ173" s="3" t="str">
        <f t="shared" si="188"/>
        <v/>
      </c>
      <c r="AK173" s="4" t="str">
        <f t="shared" si="189"/>
        <v/>
      </c>
      <c r="AL173" s="3" t="str">
        <f t="shared" si="190"/>
        <v/>
      </c>
      <c r="AM173" s="3" t="str">
        <f t="shared" si="191"/>
        <v/>
      </c>
      <c r="AN173" s="4">
        <f ca="1">IF(_xlfn.FORECAST.ETS(AO173,$B$9:B172,$AO$9:AO172)&gt;0,_xlfn.FORECAST.ETS(AO173,$B$9:B172,$AO$9:AO172),0)</f>
        <v>16638.742419676273</v>
      </c>
      <c r="AO173" s="9">
        <f t="shared" si="174"/>
        <v>44066</v>
      </c>
    </row>
    <row r="174" spans="2:41" x14ac:dyDescent="0.25">
      <c r="B174" s="17" t="str">
        <f ca="1">IF(OFFSET(SerbiaOfficialData!$F$5,(ROW(B172)*17)-18,0)=0,"",OFFSET(SerbiaOfficialData!$F$5,(ROW(B172)*17)-18,0))</f>
        <v/>
      </c>
      <c r="E174" s="17" t="str">
        <f ca="1">IF(OFFSET(SerbiaOfficialData!$F$5,(ROW(E172)*17)-19,0)=0,"",OFFSET(SerbiaOfficialData!$F$5,(ROW(E172)*17)-19,0))</f>
        <v/>
      </c>
      <c r="F174" s="2" t="str">
        <f t="shared" si="175"/>
        <v/>
      </c>
      <c r="G174" s="13" t="str">
        <f t="shared" si="176"/>
        <v/>
      </c>
      <c r="H174" s="2" t="str">
        <f t="shared" si="177"/>
        <v/>
      </c>
      <c r="I174" s="4" t="str">
        <f>IF($A174="","",(ROWS($B$3:B174)*LN(2))/(LN(B174)/$B$3))</f>
        <v/>
      </c>
      <c r="J174" s="17" t="str">
        <f ca="1">IF(OFFSET(SerbiaOfficialData!$F$7,(ROW(J172)*17)-18,0)=0,"",OFFSET(SerbiaOfficialData!$F$7,(ROW(J172)*17)-18,0))</f>
        <v/>
      </c>
      <c r="K174" s="21" t="str">
        <f ca="1">IF(OFFSET(SerbiaOfficialData!$F$6,(ROW(K172)*17)-18,0)=0,"",OFFSET(SerbiaOfficialData!$F$6,(ROW(K172)*17)-18,0))</f>
        <v/>
      </c>
      <c r="L174" s="12" t="str">
        <f t="shared" si="178"/>
        <v/>
      </c>
      <c r="M174" s="13" t="str">
        <f t="shared" si="179"/>
        <v/>
      </c>
      <c r="R174" s="17" t="str">
        <f ca="1">IF(OFFSET(SerbiaOfficialData!$F$17,(ROW(R172)*17)-19,0)=0,"",OFFSET(SerbiaOfficialData!$F$17,(ROW(R172)*17)-19,0))</f>
        <v/>
      </c>
      <c r="S174" t="str">
        <f t="shared" si="180"/>
        <v/>
      </c>
      <c r="T174" s="3" t="str">
        <f t="shared" si="181"/>
        <v/>
      </c>
      <c r="V174" s="17" t="str">
        <f ca="1">IF(OFFSET(SerbiaOfficialData!$F$8,(ROW(W172)*17)-18,0)=0,"",OFFSET(SerbiaOfficialData!$F$8,(ROW(W172)*17)-18,0))</f>
        <v/>
      </c>
      <c r="W174" s="17" t="str">
        <f ca="1">IF(OFFSET(SerbiaOfficialData!$F$11,(ROW(W172)*17)-18,0)=0,"",OFFSET(SerbiaOfficialData!$F$11,(ROW(W172)*17)-18,0))</f>
        <v/>
      </c>
      <c r="X174" s="3" t="str">
        <f t="shared" si="182"/>
        <v/>
      </c>
      <c r="Y174" s="3" t="str">
        <f t="shared" si="183"/>
        <v/>
      </c>
      <c r="Z174" s="17" t="str">
        <f ca="1">IF(OFFSET(SerbiaOfficialData!$F$9,(ROW(Z172)*17)-18,0)=0,"",OFFSET(SerbiaOfficialData!$F$9,(ROW(Z172)*17)-18,0))</f>
        <v/>
      </c>
      <c r="AA174" s="17" t="str">
        <f ca="1">IF(OFFSET(SerbiaOfficialData!$F$10,(ROW(AA172)*17)-18,0)=0,"",OFFSET(SerbiaOfficialData!$F$10,(ROW(AA172)*17)-18,0))</f>
        <v/>
      </c>
      <c r="AB174" s="17" t="str">
        <f ca="1">IF(OFFSET(SerbiaOfficialData!$F$12,(ROW(AA172)*17)-18,0)=0,"",OFFSET(SerbiaOfficialData!$F$12,(ROW(AA172)*17)-18,0))</f>
        <v/>
      </c>
      <c r="AC174" s="17">
        <f t="shared" si="184"/>
        <v>2909</v>
      </c>
      <c r="AD174" s="17" t="str">
        <f ca="1">IF(OFFSET(SerbiaOfficialData!$F$2,(ROW(AD172)*17)-18,0)=0,"",OFFSET(SerbiaOfficialData!$F$2,(ROW(AD172)*17)-18,0))</f>
        <v/>
      </c>
      <c r="AE174" s="3" t="str">
        <f t="shared" si="185"/>
        <v/>
      </c>
      <c r="AF174" s="15" t="str">
        <f t="shared" si="186"/>
        <v/>
      </c>
      <c r="AH174" s="19" t="str">
        <f ca="1">IF(OFFSET(SerbiaOfficialData!$F$3,(ROW(AH172)*17)-18,0)=0,"",OFFSET(SerbiaOfficialData!$F$3,(ROW(AH172)*17)-18,0))</f>
        <v/>
      </c>
      <c r="AI174" s="10" t="str">
        <f t="shared" si="187"/>
        <v/>
      </c>
      <c r="AJ174" s="3" t="str">
        <f t="shared" si="188"/>
        <v/>
      </c>
      <c r="AK174" s="4" t="str">
        <f t="shared" si="189"/>
        <v/>
      </c>
      <c r="AL174" s="3" t="str">
        <f t="shared" si="190"/>
        <v/>
      </c>
      <c r="AM174" s="3" t="str">
        <f t="shared" si="191"/>
        <v/>
      </c>
      <c r="AN174" s="4">
        <f ca="1">IF(_xlfn.FORECAST.ETS(AO174,$B$9:B173,$AO$9:AO173)&gt;0,_xlfn.FORECAST.ETS(AO174,$B$9:B173,$AO$9:AO173),0)</f>
        <v>16700.843486348422</v>
      </c>
      <c r="AO174" s="9">
        <f t="shared" si="174"/>
        <v>44067</v>
      </c>
    </row>
    <row r="175" spans="2:41" x14ac:dyDescent="0.25">
      <c r="B175" s="17" t="str">
        <f ca="1">IF(OFFSET(SerbiaOfficialData!$F$5,(ROW(B173)*17)-18,0)=0,"",OFFSET(SerbiaOfficialData!$F$5,(ROW(B173)*17)-18,0))</f>
        <v/>
      </c>
      <c r="E175" s="17" t="str">
        <f ca="1">IF(OFFSET(SerbiaOfficialData!$F$5,(ROW(E173)*17)-19,0)=0,"",OFFSET(SerbiaOfficialData!$F$5,(ROW(E173)*17)-19,0))</f>
        <v/>
      </c>
      <c r="F175" s="2" t="str">
        <f t="shared" si="175"/>
        <v/>
      </c>
      <c r="G175" s="13" t="str">
        <f t="shared" si="176"/>
        <v/>
      </c>
      <c r="H175" s="2" t="str">
        <f t="shared" si="177"/>
        <v/>
      </c>
      <c r="I175" s="4" t="str">
        <f>IF($A175="","",(ROWS($B$3:B175)*LN(2))/(LN(B175)/$B$3))</f>
        <v/>
      </c>
      <c r="J175" s="17" t="str">
        <f ca="1">IF(OFFSET(SerbiaOfficialData!$F$7,(ROW(J173)*17)-18,0)=0,"",OFFSET(SerbiaOfficialData!$F$7,(ROW(J173)*17)-18,0))</f>
        <v/>
      </c>
      <c r="K175" s="21" t="str">
        <f ca="1">IF(OFFSET(SerbiaOfficialData!$F$6,(ROW(K173)*17)-18,0)=0,"",OFFSET(SerbiaOfficialData!$F$6,(ROW(K173)*17)-18,0))</f>
        <v/>
      </c>
      <c r="L175" s="12" t="str">
        <f t="shared" si="178"/>
        <v/>
      </c>
      <c r="M175" s="13" t="str">
        <f t="shared" si="179"/>
        <v/>
      </c>
      <c r="R175" s="17" t="str">
        <f ca="1">IF(OFFSET(SerbiaOfficialData!$F$17,(ROW(R173)*17)-19,0)=0,"",OFFSET(SerbiaOfficialData!$F$17,(ROW(R173)*17)-19,0))</f>
        <v/>
      </c>
      <c r="S175" t="str">
        <f t="shared" si="180"/>
        <v/>
      </c>
      <c r="T175" s="3" t="str">
        <f t="shared" si="181"/>
        <v/>
      </c>
      <c r="V175" s="17" t="str">
        <f ca="1">IF(OFFSET(SerbiaOfficialData!$F$8,(ROW(W173)*17)-18,0)=0,"",OFFSET(SerbiaOfficialData!$F$8,(ROW(W173)*17)-18,0))</f>
        <v/>
      </c>
      <c r="W175" s="17" t="str">
        <f ca="1">IF(OFFSET(SerbiaOfficialData!$F$11,(ROW(W173)*17)-18,0)=0,"",OFFSET(SerbiaOfficialData!$F$11,(ROW(W173)*17)-18,0))</f>
        <v/>
      </c>
      <c r="X175" s="3" t="str">
        <f t="shared" si="182"/>
        <v/>
      </c>
      <c r="Y175" s="3" t="str">
        <f t="shared" si="183"/>
        <v/>
      </c>
      <c r="Z175" s="17" t="str">
        <f ca="1">IF(OFFSET(SerbiaOfficialData!$F$9,(ROW(Z173)*17)-18,0)=0,"",OFFSET(SerbiaOfficialData!$F$9,(ROW(Z173)*17)-18,0))</f>
        <v/>
      </c>
      <c r="AA175" s="17" t="str">
        <f ca="1">IF(OFFSET(SerbiaOfficialData!$F$10,(ROW(AA173)*17)-18,0)=0,"",OFFSET(SerbiaOfficialData!$F$10,(ROW(AA173)*17)-18,0))</f>
        <v/>
      </c>
      <c r="AB175" s="17" t="str">
        <f ca="1">IF(OFFSET(SerbiaOfficialData!$F$12,(ROW(AA173)*17)-18,0)=0,"",OFFSET(SerbiaOfficialData!$F$12,(ROW(AA173)*17)-18,0))</f>
        <v/>
      </c>
      <c r="AC175" s="17">
        <f t="shared" si="184"/>
        <v>2926</v>
      </c>
      <c r="AD175" s="17" t="str">
        <f ca="1">IF(OFFSET(SerbiaOfficialData!$F$2,(ROW(AD173)*17)-18,0)=0,"",OFFSET(SerbiaOfficialData!$F$2,(ROW(AD173)*17)-18,0))</f>
        <v/>
      </c>
      <c r="AE175" s="3" t="str">
        <f t="shared" si="185"/>
        <v/>
      </c>
      <c r="AF175" s="15" t="str">
        <f t="shared" si="186"/>
        <v/>
      </c>
      <c r="AH175" s="19" t="str">
        <f ca="1">IF(OFFSET(SerbiaOfficialData!$F$3,(ROW(AH173)*17)-18,0)=0,"",OFFSET(SerbiaOfficialData!$F$3,(ROW(AH173)*17)-18,0))</f>
        <v/>
      </c>
      <c r="AI175" s="10" t="str">
        <f t="shared" si="187"/>
        <v/>
      </c>
      <c r="AJ175" s="3" t="str">
        <f t="shared" si="188"/>
        <v/>
      </c>
      <c r="AK175" s="4" t="str">
        <f t="shared" si="189"/>
        <v/>
      </c>
      <c r="AL175" s="3" t="str">
        <f t="shared" si="190"/>
        <v/>
      </c>
      <c r="AM175" s="3" t="str">
        <f t="shared" si="191"/>
        <v/>
      </c>
      <c r="AN175" s="4">
        <f ca="1">IF(_xlfn.FORECAST.ETS(AO175,$B$9:B174,$AO$9:AO174)&gt;0,_xlfn.FORECAST.ETS(AO175,$B$9:B174,$AO$9:AO174),0)</f>
        <v>16762.94455302057</v>
      </c>
      <c r="AO175" s="9">
        <f t="shared" si="174"/>
        <v>44068</v>
      </c>
    </row>
    <row r="176" spans="2:41" x14ac:dyDescent="0.25">
      <c r="B176" s="17" t="str">
        <f ca="1">IF(OFFSET(SerbiaOfficialData!$F$5,(ROW(B174)*17)-18,0)=0,"",OFFSET(SerbiaOfficialData!$F$5,(ROW(B174)*17)-18,0))</f>
        <v/>
      </c>
      <c r="E176" s="17" t="str">
        <f ca="1">IF(OFFSET(SerbiaOfficialData!$F$5,(ROW(E174)*17)-19,0)=0,"",OFFSET(SerbiaOfficialData!$F$5,(ROW(E174)*17)-19,0))</f>
        <v/>
      </c>
      <c r="F176" s="2" t="str">
        <f t="shared" si="175"/>
        <v/>
      </c>
      <c r="G176" s="13" t="str">
        <f t="shared" si="176"/>
        <v/>
      </c>
      <c r="H176" s="2" t="str">
        <f t="shared" si="177"/>
        <v/>
      </c>
      <c r="I176" s="4" t="str">
        <f>IF($A176="","",(ROWS($B$3:B176)*LN(2))/(LN(B176)/$B$3))</f>
        <v/>
      </c>
      <c r="J176" s="17" t="str">
        <f ca="1">IF(OFFSET(SerbiaOfficialData!$F$7,(ROW(J174)*17)-18,0)=0,"",OFFSET(SerbiaOfficialData!$F$7,(ROW(J174)*17)-18,0))</f>
        <v/>
      </c>
      <c r="K176" s="21" t="str">
        <f ca="1">IF(OFFSET(SerbiaOfficialData!$F$6,(ROW(K174)*17)-18,0)=0,"",OFFSET(SerbiaOfficialData!$F$6,(ROW(K174)*17)-18,0))</f>
        <v/>
      </c>
      <c r="L176" s="12" t="str">
        <f t="shared" si="178"/>
        <v/>
      </c>
      <c r="M176" s="13" t="str">
        <f t="shared" si="179"/>
        <v/>
      </c>
      <c r="R176" s="17" t="str">
        <f ca="1">IF(OFFSET(SerbiaOfficialData!$F$17,(ROW(R174)*17)-19,0)=0,"",OFFSET(SerbiaOfficialData!$F$17,(ROW(R174)*17)-19,0))</f>
        <v/>
      </c>
      <c r="S176" t="str">
        <f t="shared" si="180"/>
        <v/>
      </c>
      <c r="T176" s="3" t="str">
        <f t="shared" si="181"/>
        <v/>
      </c>
      <c r="V176" s="17" t="str">
        <f ca="1">IF(OFFSET(SerbiaOfficialData!$F$8,(ROW(W174)*17)-18,0)=0,"",OFFSET(SerbiaOfficialData!$F$8,(ROW(W174)*17)-18,0))</f>
        <v/>
      </c>
      <c r="W176" s="17" t="str">
        <f ca="1">IF(OFFSET(SerbiaOfficialData!$F$11,(ROW(W174)*17)-18,0)=0,"",OFFSET(SerbiaOfficialData!$F$11,(ROW(W174)*17)-18,0))</f>
        <v/>
      </c>
      <c r="X176" s="3" t="str">
        <f t="shared" si="182"/>
        <v/>
      </c>
      <c r="Y176" s="3" t="str">
        <f t="shared" si="183"/>
        <v/>
      </c>
      <c r="Z176" s="17" t="str">
        <f ca="1">IF(OFFSET(SerbiaOfficialData!$F$9,(ROW(Z174)*17)-18,0)=0,"",OFFSET(SerbiaOfficialData!$F$9,(ROW(Z174)*17)-18,0))</f>
        <v/>
      </c>
      <c r="AA176" s="17" t="str">
        <f ca="1">IF(OFFSET(SerbiaOfficialData!$F$10,(ROW(AA174)*17)-18,0)=0,"",OFFSET(SerbiaOfficialData!$F$10,(ROW(AA174)*17)-18,0))</f>
        <v/>
      </c>
      <c r="AB176" s="17" t="str">
        <f ca="1">IF(OFFSET(SerbiaOfficialData!$F$12,(ROW(AA174)*17)-18,0)=0,"",OFFSET(SerbiaOfficialData!$F$12,(ROW(AA174)*17)-18,0))</f>
        <v/>
      </c>
      <c r="AC176" s="17">
        <f t="shared" si="184"/>
        <v>2943</v>
      </c>
      <c r="AD176" s="17" t="str">
        <f ca="1">IF(OFFSET(SerbiaOfficialData!$F$2,(ROW(AD174)*17)-18,0)=0,"",OFFSET(SerbiaOfficialData!$F$2,(ROW(AD174)*17)-18,0))</f>
        <v/>
      </c>
      <c r="AE176" s="3" t="str">
        <f t="shared" si="185"/>
        <v/>
      </c>
      <c r="AF176" s="15" t="str">
        <f t="shared" si="186"/>
        <v/>
      </c>
      <c r="AH176" s="19" t="str">
        <f ca="1">IF(OFFSET(SerbiaOfficialData!$F$3,(ROW(AH174)*17)-18,0)=0,"",OFFSET(SerbiaOfficialData!$F$3,(ROW(AH174)*17)-18,0))</f>
        <v/>
      </c>
      <c r="AI176" s="10" t="str">
        <f t="shared" si="187"/>
        <v/>
      </c>
      <c r="AJ176" s="3" t="str">
        <f t="shared" si="188"/>
        <v/>
      </c>
      <c r="AK176" s="4" t="str">
        <f t="shared" si="189"/>
        <v/>
      </c>
      <c r="AL176" s="3" t="str">
        <f t="shared" si="190"/>
        <v/>
      </c>
      <c r="AM176" s="3" t="str">
        <f t="shared" si="191"/>
        <v/>
      </c>
      <c r="AN176" s="4">
        <f ca="1">IF(_xlfn.FORECAST.ETS(AO176,$B$9:B175,$AO$9:AO175)&gt;0,_xlfn.FORECAST.ETS(AO176,$B$9:B175,$AO$9:AO175),0)</f>
        <v>16825.045619692715</v>
      </c>
      <c r="AO176" s="9">
        <f t="shared" si="174"/>
        <v>44069</v>
      </c>
    </row>
    <row r="177" spans="2:41" x14ac:dyDescent="0.25">
      <c r="B177" s="17" t="str">
        <f ca="1">IF(OFFSET(SerbiaOfficialData!$F$5,(ROW(B175)*17)-18,0)=0,"",OFFSET(SerbiaOfficialData!$F$5,(ROW(B175)*17)-18,0))</f>
        <v/>
      </c>
      <c r="E177" s="17" t="str">
        <f ca="1">IF(OFFSET(SerbiaOfficialData!$F$5,(ROW(E175)*17)-19,0)=0,"",OFFSET(SerbiaOfficialData!$F$5,(ROW(E175)*17)-19,0))</f>
        <v/>
      </c>
      <c r="F177" s="2" t="str">
        <f t="shared" si="175"/>
        <v/>
      </c>
      <c r="G177" s="13" t="str">
        <f t="shared" si="176"/>
        <v/>
      </c>
      <c r="H177" s="2" t="str">
        <f t="shared" si="177"/>
        <v/>
      </c>
      <c r="I177" s="4" t="str">
        <f>IF($A177="","",(ROWS($B$3:B177)*LN(2))/(LN(B177)/$B$3))</f>
        <v/>
      </c>
      <c r="J177" s="17" t="str">
        <f ca="1">IF(OFFSET(SerbiaOfficialData!$F$7,(ROW(J175)*17)-18,0)=0,"",OFFSET(SerbiaOfficialData!$F$7,(ROW(J175)*17)-18,0))</f>
        <v/>
      </c>
      <c r="K177" s="21" t="str">
        <f ca="1">IF(OFFSET(SerbiaOfficialData!$F$6,(ROW(K175)*17)-18,0)=0,"",OFFSET(SerbiaOfficialData!$F$6,(ROW(K175)*17)-18,0))</f>
        <v/>
      </c>
      <c r="L177" s="12" t="str">
        <f t="shared" si="178"/>
        <v/>
      </c>
      <c r="M177" s="13" t="str">
        <f t="shared" si="179"/>
        <v/>
      </c>
      <c r="R177" s="17" t="str">
        <f ca="1">IF(OFFSET(SerbiaOfficialData!$F$17,(ROW(R175)*17)-19,0)=0,"",OFFSET(SerbiaOfficialData!$F$17,(ROW(R175)*17)-19,0))</f>
        <v/>
      </c>
      <c r="S177" t="str">
        <f t="shared" si="180"/>
        <v/>
      </c>
      <c r="T177" s="3" t="str">
        <f t="shared" si="181"/>
        <v/>
      </c>
      <c r="V177" s="17" t="str">
        <f ca="1">IF(OFFSET(SerbiaOfficialData!$F$8,(ROW(W175)*17)-18,0)=0,"",OFFSET(SerbiaOfficialData!$F$8,(ROW(W175)*17)-18,0))</f>
        <v/>
      </c>
      <c r="W177" s="17" t="str">
        <f ca="1">IF(OFFSET(SerbiaOfficialData!$F$11,(ROW(W175)*17)-18,0)=0,"",OFFSET(SerbiaOfficialData!$F$11,(ROW(W175)*17)-18,0))</f>
        <v/>
      </c>
      <c r="X177" s="3" t="str">
        <f t="shared" si="182"/>
        <v/>
      </c>
      <c r="Y177" s="3" t="str">
        <f t="shared" si="183"/>
        <v/>
      </c>
      <c r="Z177" s="17" t="str">
        <f ca="1">IF(OFFSET(SerbiaOfficialData!$F$9,(ROW(Z175)*17)-18,0)=0,"",OFFSET(SerbiaOfficialData!$F$9,(ROW(Z175)*17)-18,0))</f>
        <v/>
      </c>
      <c r="AA177" s="17" t="str">
        <f ca="1">IF(OFFSET(SerbiaOfficialData!$F$10,(ROW(AA175)*17)-18,0)=0,"",OFFSET(SerbiaOfficialData!$F$10,(ROW(AA175)*17)-18,0))</f>
        <v/>
      </c>
      <c r="AB177" s="17" t="str">
        <f ca="1">IF(OFFSET(SerbiaOfficialData!$F$12,(ROW(AA175)*17)-18,0)=0,"",OFFSET(SerbiaOfficialData!$F$12,(ROW(AA175)*17)-18,0))</f>
        <v/>
      </c>
      <c r="AC177" s="17">
        <f t="shared" si="184"/>
        <v>2960</v>
      </c>
      <c r="AD177" s="17" t="str">
        <f ca="1">IF(OFFSET(SerbiaOfficialData!$F$2,(ROW(AD175)*17)-18,0)=0,"",OFFSET(SerbiaOfficialData!$F$2,(ROW(AD175)*17)-18,0))</f>
        <v/>
      </c>
      <c r="AE177" s="3" t="str">
        <f t="shared" si="185"/>
        <v/>
      </c>
      <c r="AF177" s="15" t="str">
        <f t="shared" si="186"/>
        <v/>
      </c>
      <c r="AH177" s="19" t="str">
        <f ca="1">IF(OFFSET(SerbiaOfficialData!$F$3,(ROW(AH175)*17)-18,0)=0,"",OFFSET(SerbiaOfficialData!$F$3,(ROW(AH175)*17)-18,0))</f>
        <v/>
      </c>
      <c r="AI177" s="10" t="str">
        <f t="shared" si="187"/>
        <v/>
      </c>
      <c r="AJ177" s="3" t="str">
        <f t="shared" si="188"/>
        <v/>
      </c>
      <c r="AK177" s="4" t="str">
        <f t="shared" si="189"/>
        <v/>
      </c>
      <c r="AL177" s="3" t="str">
        <f t="shared" si="190"/>
        <v/>
      </c>
      <c r="AM177" s="3" t="str">
        <f t="shared" si="191"/>
        <v/>
      </c>
      <c r="AN177" s="4">
        <f ca="1">IF(_xlfn.FORECAST.ETS(AO177,$B$9:B176,$AO$9:AO176)&gt;0,_xlfn.FORECAST.ETS(AO177,$B$9:B176,$AO$9:AO176),0)</f>
        <v>16887.14668636486</v>
      </c>
      <c r="AO177" s="9">
        <f t="shared" si="174"/>
        <v>44070</v>
      </c>
    </row>
    <row r="178" spans="2:41" x14ac:dyDescent="0.25">
      <c r="B178" s="17" t="str">
        <f ca="1">IF(OFFSET(SerbiaOfficialData!$F$5,(ROW(B176)*17)-18,0)=0,"",OFFSET(SerbiaOfficialData!$F$5,(ROW(B176)*17)-18,0))</f>
        <v/>
      </c>
      <c r="E178" s="17" t="str">
        <f ca="1">IF(OFFSET(SerbiaOfficialData!$F$5,(ROW(E176)*17)-19,0)=0,"",OFFSET(SerbiaOfficialData!$F$5,(ROW(E176)*17)-19,0))</f>
        <v/>
      </c>
      <c r="F178" s="2" t="str">
        <f t="shared" si="175"/>
        <v/>
      </c>
      <c r="G178" s="13" t="str">
        <f t="shared" si="176"/>
        <v/>
      </c>
      <c r="H178" s="2" t="str">
        <f t="shared" si="177"/>
        <v/>
      </c>
      <c r="I178" s="4" t="str">
        <f>IF($A178="","",(ROWS($B$3:B178)*LN(2))/(LN(B178)/$B$3))</f>
        <v/>
      </c>
      <c r="J178" s="17" t="str">
        <f ca="1">IF(OFFSET(SerbiaOfficialData!$F$7,(ROW(J176)*17)-18,0)=0,"",OFFSET(SerbiaOfficialData!$F$7,(ROW(J176)*17)-18,0))</f>
        <v/>
      </c>
      <c r="K178" s="21" t="str">
        <f ca="1">IF(OFFSET(SerbiaOfficialData!$F$6,(ROW(K176)*17)-18,0)=0,"",OFFSET(SerbiaOfficialData!$F$6,(ROW(K176)*17)-18,0))</f>
        <v/>
      </c>
      <c r="L178" s="12" t="str">
        <f t="shared" si="178"/>
        <v/>
      </c>
      <c r="M178" s="13" t="str">
        <f t="shared" si="179"/>
        <v/>
      </c>
      <c r="R178" s="17" t="str">
        <f ca="1">IF(OFFSET(SerbiaOfficialData!$F$17,(ROW(R176)*17)-19,0)=0,"",OFFSET(SerbiaOfficialData!$F$17,(ROW(R176)*17)-19,0))</f>
        <v/>
      </c>
      <c r="S178" t="str">
        <f t="shared" si="180"/>
        <v/>
      </c>
      <c r="T178" s="3" t="str">
        <f t="shared" si="181"/>
        <v/>
      </c>
      <c r="V178" s="17" t="str">
        <f ca="1">IF(OFFSET(SerbiaOfficialData!$F$8,(ROW(W176)*17)-18,0)=0,"",OFFSET(SerbiaOfficialData!$F$8,(ROW(W176)*17)-18,0))</f>
        <v/>
      </c>
      <c r="W178" s="17" t="str">
        <f ca="1">IF(OFFSET(SerbiaOfficialData!$F$11,(ROW(W176)*17)-18,0)=0,"",OFFSET(SerbiaOfficialData!$F$11,(ROW(W176)*17)-18,0))</f>
        <v/>
      </c>
      <c r="X178" s="3" t="str">
        <f t="shared" si="182"/>
        <v/>
      </c>
      <c r="Y178" s="3" t="str">
        <f t="shared" si="183"/>
        <v/>
      </c>
      <c r="Z178" s="17" t="str">
        <f ca="1">IF(OFFSET(SerbiaOfficialData!$F$9,(ROW(Z176)*17)-18,0)=0,"",OFFSET(SerbiaOfficialData!$F$9,(ROW(Z176)*17)-18,0))</f>
        <v/>
      </c>
      <c r="AA178" s="17" t="str">
        <f ca="1">IF(OFFSET(SerbiaOfficialData!$F$10,(ROW(AA176)*17)-18,0)=0,"",OFFSET(SerbiaOfficialData!$F$10,(ROW(AA176)*17)-18,0))</f>
        <v/>
      </c>
      <c r="AB178" s="17" t="str">
        <f ca="1">IF(OFFSET(SerbiaOfficialData!$F$12,(ROW(AA176)*17)-18,0)=0,"",OFFSET(SerbiaOfficialData!$F$12,(ROW(AA176)*17)-18,0))</f>
        <v/>
      </c>
      <c r="AC178" s="17">
        <f t="shared" si="184"/>
        <v>2977</v>
      </c>
      <c r="AD178" s="17" t="str">
        <f ca="1">IF(OFFSET(SerbiaOfficialData!$F$2,(ROW(AD176)*17)-18,0)=0,"",OFFSET(SerbiaOfficialData!$F$2,(ROW(AD176)*17)-18,0))</f>
        <v/>
      </c>
      <c r="AE178" s="3" t="str">
        <f t="shared" si="185"/>
        <v/>
      </c>
      <c r="AF178" s="15" t="str">
        <f t="shared" si="186"/>
        <v/>
      </c>
      <c r="AH178" s="19" t="str">
        <f ca="1">IF(OFFSET(SerbiaOfficialData!$F$3,(ROW(AH176)*17)-18,0)=0,"",OFFSET(SerbiaOfficialData!$F$3,(ROW(AH176)*17)-18,0))</f>
        <v/>
      </c>
      <c r="AI178" s="10" t="str">
        <f t="shared" si="187"/>
        <v/>
      </c>
      <c r="AJ178" s="3" t="str">
        <f t="shared" si="188"/>
        <v/>
      </c>
      <c r="AK178" s="4" t="str">
        <f t="shared" si="189"/>
        <v/>
      </c>
      <c r="AL178" s="3" t="str">
        <f t="shared" si="190"/>
        <v/>
      </c>
      <c r="AM178" s="3" t="str">
        <f t="shared" si="191"/>
        <v/>
      </c>
      <c r="AN178" s="4">
        <f ca="1">IF(_xlfn.FORECAST.ETS(AO178,$B$9:B177,$AO$9:AO177)&gt;0,_xlfn.FORECAST.ETS(AO178,$B$9:B177,$AO$9:AO177),0)</f>
        <v>16949.247753037009</v>
      </c>
      <c r="AO178" s="9">
        <f t="shared" si="174"/>
        <v>44071</v>
      </c>
    </row>
    <row r="179" spans="2:41" x14ac:dyDescent="0.25">
      <c r="B179" s="17" t="str">
        <f ca="1">IF(OFFSET(SerbiaOfficialData!$F$5,(ROW(B177)*17)-18,0)=0,"",OFFSET(SerbiaOfficialData!$F$5,(ROW(B177)*17)-18,0))</f>
        <v/>
      </c>
      <c r="E179" s="17" t="str">
        <f ca="1">IF(OFFSET(SerbiaOfficialData!$F$5,(ROW(E177)*17)-19,0)=0,"",OFFSET(SerbiaOfficialData!$F$5,(ROW(E177)*17)-19,0))</f>
        <v/>
      </c>
      <c r="F179" s="2" t="str">
        <f t="shared" si="175"/>
        <v/>
      </c>
      <c r="G179" s="13" t="str">
        <f t="shared" si="176"/>
        <v/>
      </c>
      <c r="H179" s="2" t="str">
        <f t="shared" si="177"/>
        <v/>
      </c>
      <c r="I179" s="4" t="str">
        <f>IF($A179="","",(ROWS($B$3:B179)*LN(2))/(LN(B179)/$B$3))</f>
        <v/>
      </c>
      <c r="J179" s="17" t="str">
        <f ca="1">IF(OFFSET(SerbiaOfficialData!$F$7,(ROW(J177)*17)-18,0)=0,"",OFFSET(SerbiaOfficialData!$F$7,(ROW(J177)*17)-18,0))</f>
        <v/>
      </c>
      <c r="K179" s="21" t="str">
        <f ca="1">IF(OFFSET(SerbiaOfficialData!$F$6,(ROW(K177)*17)-18,0)=0,"",OFFSET(SerbiaOfficialData!$F$6,(ROW(K177)*17)-18,0))</f>
        <v/>
      </c>
      <c r="L179" s="12" t="str">
        <f t="shared" si="178"/>
        <v/>
      </c>
      <c r="M179" s="13" t="str">
        <f t="shared" si="179"/>
        <v/>
      </c>
      <c r="R179" s="17" t="str">
        <f ca="1">IF(OFFSET(SerbiaOfficialData!$F$17,(ROW(R177)*17)-19,0)=0,"",OFFSET(SerbiaOfficialData!$F$17,(ROW(R177)*17)-19,0))</f>
        <v/>
      </c>
      <c r="S179" t="str">
        <f t="shared" si="180"/>
        <v/>
      </c>
      <c r="T179" s="3" t="str">
        <f t="shared" si="181"/>
        <v/>
      </c>
      <c r="V179" s="17" t="str">
        <f ca="1">IF(OFFSET(SerbiaOfficialData!$F$8,(ROW(W177)*17)-18,0)=0,"",OFFSET(SerbiaOfficialData!$F$8,(ROW(W177)*17)-18,0))</f>
        <v/>
      </c>
      <c r="W179" s="17" t="str">
        <f ca="1">IF(OFFSET(SerbiaOfficialData!$F$11,(ROW(W177)*17)-18,0)=0,"",OFFSET(SerbiaOfficialData!$F$11,(ROW(W177)*17)-18,0))</f>
        <v/>
      </c>
      <c r="X179" s="3" t="str">
        <f t="shared" si="182"/>
        <v/>
      </c>
      <c r="Y179" s="3" t="str">
        <f t="shared" si="183"/>
        <v/>
      </c>
      <c r="Z179" s="17" t="str">
        <f ca="1">IF(OFFSET(SerbiaOfficialData!$F$9,(ROW(Z177)*17)-18,0)=0,"",OFFSET(SerbiaOfficialData!$F$9,(ROW(Z177)*17)-18,0))</f>
        <v/>
      </c>
      <c r="AA179" s="17" t="str">
        <f ca="1">IF(OFFSET(SerbiaOfficialData!$F$10,(ROW(AA177)*17)-18,0)=0,"",OFFSET(SerbiaOfficialData!$F$10,(ROW(AA177)*17)-18,0))</f>
        <v/>
      </c>
      <c r="AB179" s="17" t="str">
        <f ca="1">IF(OFFSET(SerbiaOfficialData!$F$12,(ROW(AA177)*17)-18,0)=0,"",OFFSET(SerbiaOfficialData!$F$12,(ROW(AA177)*17)-18,0))</f>
        <v/>
      </c>
      <c r="AC179" s="17">
        <f t="shared" si="184"/>
        <v>2994</v>
      </c>
      <c r="AD179" s="17" t="str">
        <f ca="1">IF(OFFSET(SerbiaOfficialData!$F$2,(ROW(AD177)*17)-18,0)=0,"",OFFSET(SerbiaOfficialData!$F$2,(ROW(AD177)*17)-18,0))</f>
        <v/>
      </c>
      <c r="AE179" s="3" t="str">
        <f t="shared" si="185"/>
        <v/>
      </c>
      <c r="AF179" s="15" t="str">
        <f t="shared" si="186"/>
        <v/>
      </c>
      <c r="AH179" s="19" t="str">
        <f ca="1">IF(OFFSET(SerbiaOfficialData!$F$3,(ROW(AH177)*17)-18,0)=0,"",OFFSET(SerbiaOfficialData!$F$3,(ROW(AH177)*17)-18,0))</f>
        <v/>
      </c>
      <c r="AI179" s="10" t="str">
        <f t="shared" si="187"/>
        <v/>
      </c>
      <c r="AJ179" s="3" t="str">
        <f t="shared" si="188"/>
        <v/>
      </c>
      <c r="AK179" s="4" t="str">
        <f t="shared" si="189"/>
        <v/>
      </c>
      <c r="AL179" s="3" t="str">
        <f t="shared" si="190"/>
        <v/>
      </c>
      <c r="AM179" s="3" t="str">
        <f t="shared" si="191"/>
        <v/>
      </c>
      <c r="AN179" s="4">
        <f ca="1">IF(_xlfn.FORECAST.ETS(AO179,$B$9:B178,$AO$9:AO178)&gt;0,_xlfn.FORECAST.ETS(AO179,$B$9:B178,$AO$9:AO178),0)</f>
        <v>17011.348819709157</v>
      </c>
      <c r="AO179" s="9">
        <f t="shared" si="174"/>
        <v>44072</v>
      </c>
    </row>
    <row r="180" spans="2:41" x14ac:dyDescent="0.25">
      <c r="B180" s="17" t="str">
        <f ca="1">IF(OFFSET(SerbiaOfficialData!$F$5,(ROW(B178)*17)-18,0)=0,"",OFFSET(SerbiaOfficialData!$F$5,(ROW(B178)*17)-18,0))</f>
        <v/>
      </c>
      <c r="E180" s="17" t="str">
        <f ca="1">IF(OFFSET(SerbiaOfficialData!$F$5,(ROW(E178)*17)-19,0)=0,"",OFFSET(SerbiaOfficialData!$F$5,(ROW(E178)*17)-19,0))</f>
        <v/>
      </c>
      <c r="F180" s="2" t="str">
        <f t="shared" si="175"/>
        <v/>
      </c>
      <c r="G180" s="13" t="str">
        <f t="shared" si="176"/>
        <v/>
      </c>
      <c r="H180" s="2" t="str">
        <f t="shared" si="177"/>
        <v/>
      </c>
      <c r="I180" s="4" t="str">
        <f>IF($A180="","",(ROWS($B$3:B180)*LN(2))/(LN(B180)/$B$3))</f>
        <v/>
      </c>
      <c r="J180" s="17" t="str">
        <f ca="1">IF(OFFSET(SerbiaOfficialData!$F$7,(ROW(J178)*17)-18,0)=0,"",OFFSET(SerbiaOfficialData!$F$7,(ROW(J178)*17)-18,0))</f>
        <v/>
      </c>
      <c r="K180" s="21" t="str">
        <f ca="1">IF(OFFSET(SerbiaOfficialData!$F$6,(ROW(K178)*17)-18,0)=0,"",OFFSET(SerbiaOfficialData!$F$6,(ROW(K178)*17)-18,0))</f>
        <v/>
      </c>
      <c r="L180" s="12" t="str">
        <f t="shared" si="178"/>
        <v/>
      </c>
      <c r="M180" s="13" t="str">
        <f t="shared" si="179"/>
        <v/>
      </c>
      <c r="R180" s="17" t="str">
        <f ca="1">IF(OFFSET(SerbiaOfficialData!$F$17,(ROW(R178)*17)-19,0)=0,"",OFFSET(SerbiaOfficialData!$F$17,(ROW(R178)*17)-19,0))</f>
        <v/>
      </c>
      <c r="S180" t="str">
        <f t="shared" si="180"/>
        <v/>
      </c>
      <c r="T180" s="3" t="str">
        <f t="shared" si="181"/>
        <v/>
      </c>
      <c r="V180" s="17" t="str">
        <f ca="1">IF(OFFSET(SerbiaOfficialData!$F$8,(ROW(W178)*17)-18,0)=0,"",OFFSET(SerbiaOfficialData!$F$8,(ROW(W178)*17)-18,0))</f>
        <v/>
      </c>
      <c r="W180" s="17" t="str">
        <f ca="1">IF(OFFSET(SerbiaOfficialData!$F$11,(ROW(W178)*17)-18,0)=0,"",OFFSET(SerbiaOfficialData!$F$11,(ROW(W178)*17)-18,0))</f>
        <v/>
      </c>
      <c r="X180" s="3" t="str">
        <f t="shared" si="182"/>
        <v/>
      </c>
      <c r="Y180" s="3" t="str">
        <f t="shared" si="183"/>
        <v/>
      </c>
      <c r="Z180" s="17" t="str">
        <f ca="1">IF(OFFSET(SerbiaOfficialData!$F$9,(ROW(Z178)*17)-18,0)=0,"",OFFSET(SerbiaOfficialData!$F$9,(ROW(Z178)*17)-18,0))</f>
        <v/>
      </c>
      <c r="AA180" s="17" t="str">
        <f ca="1">IF(OFFSET(SerbiaOfficialData!$F$10,(ROW(AA178)*17)-18,0)=0,"",OFFSET(SerbiaOfficialData!$F$10,(ROW(AA178)*17)-18,0))</f>
        <v/>
      </c>
      <c r="AB180" s="17" t="str">
        <f ca="1">IF(OFFSET(SerbiaOfficialData!$F$12,(ROW(AA178)*17)-18,0)=0,"",OFFSET(SerbiaOfficialData!$F$12,(ROW(AA178)*17)-18,0))</f>
        <v/>
      </c>
      <c r="AC180" s="17">
        <f t="shared" si="184"/>
        <v>3011</v>
      </c>
      <c r="AD180" s="17" t="str">
        <f ca="1">IF(OFFSET(SerbiaOfficialData!$F$2,(ROW(AD178)*17)-18,0)=0,"",OFFSET(SerbiaOfficialData!$F$2,(ROW(AD178)*17)-18,0))</f>
        <v/>
      </c>
      <c r="AE180" s="3" t="str">
        <f t="shared" si="185"/>
        <v/>
      </c>
      <c r="AF180" s="15" t="str">
        <f t="shared" si="186"/>
        <v/>
      </c>
      <c r="AH180" s="19" t="str">
        <f ca="1">IF(OFFSET(SerbiaOfficialData!$F$3,(ROW(AH178)*17)-18,0)=0,"",OFFSET(SerbiaOfficialData!$F$3,(ROW(AH178)*17)-18,0))</f>
        <v/>
      </c>
      <c r="AI180" s="10" t="str">
        <f t="shared" si="187"/>
        <v/>
      </c>
      <c r="AJ180" s="3" t="str">
        <f t="shared" si="188"/>
        <v/>
      </c>
      <c r="AK180" s="4" t="str">
        <f t="shared" si="189"/>
        <v/>
      </c>
      <c r="AL180" s="3" t="str">
        <f t="shared" si="190"/>
        <v/>
      </c>
      <c r="AM180" s="3" t="str">
        <f t="shared" si="191"/>
        <v/>
      </c>
      <c r="AN180" s="4">
        <f ca="1">IF(_xlfn.FORECAST.ETS(AO180,$B$9:B179,$AO$9:AO179)&gt;0,_xlfn.FORECAST.ETS(AO180,$B$9:B179,$AO$9:AO179),0)</f>
        <v>17073.449886381302</v>
      </c>
      <c r="AO180" s="9">
        <f t="shared" si="174"/>
        <v>44073</v>
      </c>
    </row>
    <row r="181" spans="2:41" x14ac:dyDescent="0.25">
      <c r="B181" s="17" t="str">
        <f ca="1">IF(OFFSET(SerbiaOfficialData!$F$5,(ROW(B179)*17)-18,0)=0,"",OFFSET(SerbiaOfficialData!$F$5,(ROW(B179)*17)-18,0))</f>
        <v/>
      </c>
      <c r="E181" s="17" t="str">
        <f ca="1">IF(OFFSET(SerbiaOfficialData!$F$5,(ROW(E179)*17)-19,0)=0,"",OFFSET(SerbiaOfficialData!$F$5,(ROW(E179)*17)-19,0))</f>
        <v/>
      </c>
      <c r="F181" s="2" t="str">
        <f t="shared" si="175"/>
        <v/>
      </c>
      <c r="G181" s="13" t="str">
        <f t="shared" si="176"/>
        <v/>
      </c>
      <c r="H181" s="2" t="str">
        <f t="shared" si="177"/>
        <v/>
      </c>
      <c r="I181" s="4" t="str">
        <f>IF($A181="","",(ROWS($B$3:B181)*LN(2))/(LN(B181)/$B$3))</f>
        <v/>
      </c>
      <c r="J181" s="17" t="str">
        <f ca="1">IF(OFFSET(SerbiaOfficialData!$F$7,(ROW(J179)*17)-18,0)=0,"",OFFSET(SerbiaOfficialData!$F$7,(ROW(J179)*17)-18,0))</f>
        <v/>
      </c>
      <c r="K181" s="21" t="str">
        <f ca="1">IF(OFFSET(SerbiaOfficialData!$F$6,(ROW(K179)*17)-18,0)=0,"",OFFSET(SerbiaOfficialData!$F$6,(ROW(K179)*17)-18,0))</f>
        <v/>
      </c>
      <c r="L181" s="12" t="str">
        <f t="shared" si="178"/>
        <v/>
      </c>
      <c r="M181" s="13" t="str">
        <f t="shared" si="179"/>
        <v/>
      </c>
      <c r="R181" s="17" t="str">
        <f ca="1">IF(OFFSET(SerbiaOfficialData!$F$17,(ROW(R179)*17)-19,0)=0,"",OFFSET(SerbiaOfficialData!$F$17,(ROW(R179)*17)-19,0))</f>
        <v/>
      </c>
      <c r="S181" t="str">
        <f t="shared" si="180"/>
        <v/>
      </c>
      <c r="T181" s="3" t="str">
        <f t="shared" si="181"/>
        <v/>
      </c>
      <c r="V181" s="17" t="str">
        <f ca="1">IF(OFFSET(SerbiaOfficialData!$F$8,(ROW(W179)*17)-18,0)=0,"",OFFSET(SerbiaOfficialData!$F$8,(ROW(W179)*17)-18,0))</f>
        <v/>
      </c>
      <c r="W181" s="17" t="str">
        <f ca="1">IF(OFFSET(SerbiaOfficialData!$F$11,(ROW(W179)*17)-18,0)=0,"",OFFSET(SerbiaOfficialData!$F$11,(ROW(W179)*17)-18,0))</f>
        <v/>
      </c>
      <c r="X181" s="3" t="str">
        <f t="shared" si="182"/>
        <v/>
      </c>
      <c r="Y181" s="3" t="str">
        <f t="shared" si="183"/>
        <v/>
      </c>
      <c r="Z181" s="17" t="str">
        <f ca="1">IF(OFFSET(SerbiaOfficialData!$F$9,(ROW(Z179)*17)-18,0)=0,"",OFFSET(SerbiaOfficialData!$F$9,(ROW(Z179)*17)-18,0))</f>
        <v/>
      </c>
      <c r="AA181" s="17" t="str">
        <f ca="1">IF(OFFSET(SerbiaOfficialData!$F$10,(ROW(AA179)*17)-18,0)=0,"",OFFSET(SerbiaOfficialData!$F$10,(ROW(AA179)*17)-18,0))</f>
        <v/>
      </c>
      <c r="AB181" s="17" t="str">
        <f ca="1">IF(OFFSET(SerbiaOfficialData!$F$12,(ROW(AA179)*17)-18,0)=0,"",OFFSET(SerbiaOfficialData!$F$12,(ROW(AA179)*17)-18,0))</f>
        <v/>
      </c>
      <c r="AC181" s="17">
        <f t="shared" si="184"/>
        <v>3028</v>
      </c>
      <c r="AD181" s="17" t="str">
        <f ca="1">IF(OFFSET(SerbiaOfficialData!$F$2,(ROW(AD179)*17)-18,0)=0,"",OFFSET(SerbiaOfficialData!$F$2,(ROW(AD179)*17)-18,0))</f>
        <v/>
      </c>
      <c r="AE181" s="3" t="str">
        <f t="shared" si="185"/>
        <v/>
      </c>
      <c r="AF181" s="15" t="str">
        <f t="shared" si="186"/>
        <v/>
      </c>
      <c r="AH181" s="19" t="str">
        <f ca="1">IF(OFFSET(SerbiaOfficialData!$F$3,(ROW(AH179)*17)-18,0)=0,"",OFFSET(SerbiaOfficialData!$F$3,(ROW(AH179)*17)-18,0))</f>
        <v/>
      </c>
      <c r="AI181" s="10" t="str">
        <f t="shared" si="187"/>
        <v/>
      </c>
      <c r="AJ181" s="3" t="str">
        <f t="shared" si="188"/>
        <v/>
      </c>
      <c r="AK181" s="4" t="str">
        <f t="shared" si="189"/>
        <v/>
      </c>
      <c r="AL181" s="3" t="str">
        <f t="shared" si="190"/>
        <v/>
      </c>
      <c r="AM181" s="3" t="str">
        <f t="shared" si="191"/>
        <v/>
      </c>
      <c r="AN181" s="4">
        <f ca="1">IF(_xlfn.FORECAST.ETS(AO181,$B$9:B180,$AO$9:AO180)&gt;0,_xlfn.FORECAST.ETS(AO181,$B$9:B180,$AO$9:AO180),0)</f>
        <v>17135.550953053447</v>
      </c>
      <c r="AO181" s="9">
        <f t="shared" si="174"/>
        <v>44074</v>
      </c>
    </row>
    <row r="182" spans="2:41" x14ac:dyDescent="0.25">
      <c r="B182" s="17" t="str">
        <f ca="1">IF(OFFSET(SerbiaOfficialData!$F$5,(ROW(B180)*17)-18,0)=0,"",OFFSET(SerbiaOfficialData!$F$5,(ROW(B180)*17)-18,0))</f>
        <v/>
      </c>
      <c r="E182" s="17" t="str">
        <f ca="1">IF(OFFSET(SerbiaOfficialData!$F$5,(ROW(E180)*17)-19,0)=0,"",OFFSET(SerbiaOfficialData!$F$5,(ROW(E180)*17)-19,0))</f>
        <v/>
      </c>
      <c r="F182" s="2" t="str">
        <f t="shared" si="175"/>
        <v/>
      </c>
      <c r="G182" s="13" t="str">
        <f t="shared" si="176"/>
        <v/>
      </c>
      <c r="H182" s="2" t="str">
        <f t="shared" si="177"/>
        <v/>
      </c>
      <c r="I182" s="4" t="str">
        <f>IF($A182="","",(ROWS($B$3:B182)*LN(2))/(LN(B182)/$B$3))</f>
        <v/>
      </c>
      <c r="J182" s="17" t="str">
        <f ca="1">IF(OFFSET(SerbiaOfficialData!$F$7,(ROW(J180)*17)-18,0)=0,"",OFFSET(SerbiaOfficialData!$F$7,(ROW(J180)*17)-18,0))</f>
        <v/>
      </c>
      <c r="K182" s="21" t="str">
        <f ca="1">IF(OFFSET(SerbiaOfficialData!$F$6,(ROW(K180)*17)-18,0)=0,"",OFFSET(SerbiaOfficialData!$F$6,(ROW(K180)*17)-18,0))</f>
        <v/>
      </c>
      <c r="L182" s="12" t="str">
        <f t="shared" si="178"/>
        <v/>
      </c>
      <c r="M182" s="13" t="str">
        <f t="shared" si="179"/>
        <v/>
      </c>
      <c r="R182" s="17" t="str">
        <f ca="1">IF(OFFSET(SerbiaOfficialData!$F$17,(ROW(R180)*17)-19,0)=0,"",OFFSET(SerbiaOfficialData!$F$17,(ROW(R180)*17)-19,0))</f>
        <v/>
      </c>
      <c r="S182" t="str">
        <f t="shared" si="180"/>
        <v/>
      </c>
      <c r="T182" s="3" t="str">
        <f t="shared" si="181"/>
        <v/>
      </c>
      <c r="V182" s="17" t="str">
        <f ca="1">IF(OFFSET(SerbiaOfficialData!$F$8,(ROW(W180)*17)-18,0)=0,"",OFFSET(SerbiaOfficialData!$F$8,(ROW(W180)*17)-18,0))</f>
        <v/>
      </c>
      <c r="W182" s="17" t="str">
        <f ca="1">IF(OFFSET(SerbiaOfficialData!$F$11,(ROW(W180)*17)-18,0)=0,"",OFFSET(SerbiaOfficialData!$F$11,(ROW(W180)*17)-18,0))</f>
        <v/>
      </c>
      <c r="X182" s="3" t="str">
        <f t="shared" si="182"/>
        <v/>
      </c>
      <c r="Y182" s="3" t="str">
        <f t="shared" si="183"/>
        <v/>
      </c>
      <c r="Z182" s="17" t="str">
        <f ca="1">IF(OFFSET(SerbiaOfficialData!$F$9,(ROW(Z180)*17)-18,0)=0,"",OFFSET(SerbiaOfficialData!$F$9,(ROW(Z180)*17)-18,0))</f>
        <v/>
      </c>
      <c r="AA182" s="17" t="str">
        <f ca="1">IF(OFFSET(SerbiaOfficialData!$F$10,(ROW(AA180)*17)-18,0)=0,"",OFFSET(SerbiaOfficialData!$F$10,(ROW(AA180)*17)-18,0))</f>
        <v/>
      </c>
      <c r="AB182" s="17" t="str">
        <f ca="1">IF(OFFSET(SerbiaOfficialData!$F$12,(ROW(AA180)*17)-18,0)=0,"",OFFSET(SerbiaOfficialData!$F$12,(ROW(AA180)*17)-18,0))</f>
        <v/>
      </c>
      <c r="AC182" s="17">
        <f t="shared" si="184"/>
        <v>3045</v>
      </c>
      <c r="AD182" s="17" t="str">
        <f ca="1">IF(OFFSET(SerbiaOfficialData!$F$2,(ROW(AD180)*17)-18,0)=0,"",OFFSET(SerbiaOfficialData!$F$2,(ROW(AD180)*17)-18,0))</f>
        <v/>
      </c>
      <c r="AE182" s="3" t="str">
        <f t="shared" si="185"/>
        <v/>
      </c>
      <c r="AF182" s="15" t="str">
        <f t="shared" si="186"/>
        <v/>
      </c>
      <c r="AH182" s="19" t="str">
        <f ca="1">IF(OFFSET(SerbiaOfficialData!$F$3,(ROW(AH180)*17)-18,0)=0,"",OFFSET(SerbiaOfficialData!$F$3,(ROW(AH180)*17)-18,0))</f>
        <v/>
      </c>
      <c r="AI182" s="10" t="str">
        <f t="shared" si="187"/>
        <v/>
      </c>
      <c r="AJ182" s="3" t="str">
        <f t="shared" si="188"/>
        <v/>
      </c>
      <c r="AK182" s="4" t="str">
        <f t="shared" si="189"/>
        <v/>
      </c>
      <c r="AL182" s="3" t="str">
        <f t="shared" si="190"/>
        <v/>
      </c>
      <c r="AM182" s="3" t="str">
        <f t="shared" si="191"/>
        <v/>
      </c>
      <c r="AN182" s="4">
        <f ca="1">IF(_xlfn.FORECAST.ETS(AO182,$B$9:B181,$AO$9:AO181)&gt;0,_xlfn.FORECAST.ETS(AO182,$B$9:B181,$AO$9:AO181),0)</f>
        <v>17197.652019725596</v>
      </c>
      <c r="AO182" s="9">
        <f t="shared" si="174"/>
        <v>44075</v>
      </c>
    </row>
    <row r="183" spans="2:41" x14ac:dyDescent="0.25">
      <c r="B183" s="17" t="str">
        <f ca="1">IF(OFFSET(SerbiaOfficialData!$F$5,(ROW(B181)*17)-18,0)=0,"",OFFSET(SerbiaOfficialData!$F$5,(ROW(B181)*17)-18,0))</f>
        <v/>
      </c>
      <c r="E183" s="17" t="str">
        <f ca="1">IF(OFFSET(SerbiaOfficialData!$F$5,(ROW(E181)*17)-19,0)=0,"",OFFSET(SerbiaOfficialData!$F$5,(ROW(E181)*17)-19,0))</f>
        <v/>
      </c>
      <c r="F183" s="2" t="str">
        <f t="shared" si="175"/>
        <v/>
      </c>
      <c r="G183" s="13" t="str">
        <f t="shared" si="176"/>
        <v/>
      </c>
      <c r="H183" s="2" t="str">
        <f t="shared" si="177"/>
        <v/>
      </c>
      <c r="I183" s="4" t="str">
        <f>IF($A183="","",(ROWS($B$3:B183)*LN(2))/(LN(B183)/$B$3))</f>
        <v/>
      </c>
      <c r="J183" s="17" t="str">
        <f ca="1">IF(OFFSET(SerbiaOfficialData!$F$7,(ROW(J181)*17)-18,0)=0,"",OFFSET(SerbiaOfficialData!$F$7,(ROW(J181)*17)-18,0))</f>
        <v/>
      </c>
      <c r="K183" s="21" t="str">
        <f ca="1">IF(OFFSET(SerbiaOfficialData!$F$6,(ROW(K181)*17)-18,0)=0,"",OFFSET(SerbiaOfficialData!$F$6,(ROW(K181)*17)-18,0))</f>
        <v/>
      </c>
      <c r="L183" s="12" t="str">
        <f t="shared" si="178"/>
        <v/>
      </c>
      <c r="M183" s="13" t="str">
        <f t="shared" si="179"/>
        <v/>
      </c>
      <c r="R183" s="17" t="str">
        <f ca="1">IF(OFFSET(SerbiaOfficialData!$F$17,(ROW(R181)*17)-19,0)=0,"",OFFSET(SerbiaOfficialData!$F$17,(ROW(R181)*17)-19,0))</f>
        <v/>
      </c>
      <c r="S183" t="str">
        <f t="shared" si="180"/>
        <v/>
      </c>
      <c r="T183" s="3" t="str">
        <f t="shared" si="181"/>
        <v/>
      </c>
      <c r="V183" s="17" t="str">
        <f ca="1">IF(OFFSET(SerbiaOfficialData!$F$8,(ROW(W181)*17)-18,0)=0,"",OFFSET(SerbiaOfficialData!$F$8,(ROW(W181)*17)-18,0))</f>
        <v/>
      </c>
      <c r="W183" s="17" t="str">
        <f ca="1">IF(OFFSET(SerbiaOfficialData!$F$11,(ROW(W181)*17)-18,0)=0,"",OFFSET(SerbiaOfficialData!$F$11,(ROW(W181)*17)-18,0))</f>
        <v/>
      </c>
      <c r="X183" s="3" t="str">
        <f t="shared" si="182"/>
        <v/>
      </c>
      <c r="Y183" s="3" t="str">
        <f t="shared" si="183"/>
        <v/>
      </c>
      <c r="Z183" s="17" t="str">
        <f ca="1">IF(OFFSET(SerbiaOfficialData!$F$9,(ROW(Z181)*17)-18,0)=0,"",OFFSET(SerbiaOfficialData!$F$9,(ROW(Z181)*17)-18,0))</f>
        <v/>
      </c>
      <c r="AA183" s="17" t="str">
        <f ca="1">IF(OFFSET(SerbiaOfficialData!$F$10,(ROW(AA181)*17)-18,0)=0,"",OFFSET(SerbiaOfficialData!$F$10,(ROW(AA181)*17)-18,0))</f>
        <v/>
      </c>
      <c r="AB183" s="17" t="str">
        <f ca="1">IF(OFFSET(SerbiaOfficialData!$F$12,(ROW(AA181)*17)-18,0)=0,"",OFFSET(SerbiaOfficialData!$F$12,(ROW(AA181)*17)-18,0))</f>
        <v/>
      </c>
      <c r="AC183" s="17">
        <f t="shared" si="184"/>
        <v>3062</v>
      </c>
      <c r="AD183" s="17" t="str">
        <f ca="1">IF(OFFSET(SerbiaOfficialData!$F$2,(ROW(AD181)*17)-18,0)=0,"",OFFSET(SerbiaOfficialData!$F$2,(ROW(AD181)*17)-18,0))</f>
        <v/>
      </c>
      <c r="AE183" s="3" t="str">
        <f t="shared" si="185"/>
        <v/>
      </c>
      <c r="AF183" s="15" t="str">
        <f t="shared" si="186"/>
        <v/>
      </c>
      <c r="AH183" s="19" t="str">
        <f ca="1">IF(OFFSET(SerbiaOfficialData!$F$3,(ROW(AH181)*17)-18,0)=0,"",OFFSET(SerbiaOfficialData!$F$3,(ROW(AH181)*17)-18,0))</f>
        <v/>
      </c>
      <c r="AI183" s="10" t="str">
        <f t="shared" si="187"/>
        <v/>
      </c>
      <c r="AJ183" s="3" t="str">
        <f t="shared" si="188"/>
        <v/>
      </c>
      <c r="AK183" s="4" t="str">
        <f t="shared" si="189"/>
        <v/>
      </c>
      <c r="AL183" s="3" t="str">
        <f t="shared" si="190"/>
        <v/>
      </c>
      <c r="AM183" s="3" t="str">
        <f t="shared" si="191"/>
        <v/>
      </c>
      <c r="AN183" s="4">
        <f ca="1">IF(_xlfn.FORECAST.ETS(AO183,$B$9:B182,$AO$9:AO182)&gt;0,_xlfn.FORECAST.ETS(AO183,$B$9:B182,$AO$9:AO182),0)</f>
        <v>17259.753086397744</v>
      </c>
      <c r="AO183" s="9">
        <f t="shared" si="174"/>
        <v>44076</v>
      </c>
    </row>
    <row r="184" spans="2:41" x14ac:dyDescent="0.25">
      <c r="B184" s="17" t="str">
        <f ca="1">IF(OFFSET(SerbiaOfficialData!$F$5,(ROW(B182)*17)-18,0)=0,"",OFFSET(SerbiaOfficialData!$F$5,(ROW(B182)*17)-18,0))</f>
        <v/>
      </c>
      <c r="E184" s="17" t="str">
        <f ca="1">IF(OFFSET(SerbiaOfficialData!$F$5,(ROW(E182)*17)-19,0)=0,"",OFFSET(SerbiaOfficialData!$F$5,(ROW(E182)*17)-19,0))</f>
        <v/>
      </c>
      <c r="F184" s="2" t="str">
        <f t="shared" si="175"/>
        <v/>
      </c>
      <c r="G184" s="13" t="str">
        <f t="shared" si="176"/>
        <v/>
      </c>
      <c r="H184" s="2" t="str">
        <f t="shared" si="177"/>
        <v/>
      </c>
      <c r="I184" s="4" t="str">
        <f>IF($A184="","",(ROWS($B$3:B184)*LN(2))/(LN(B184)/$B$3))</f>
        <v/>
      </c>
      <c r="J184" s="17" t="str">
        <f ca="1">IF(OFFSET(SerbiaOfficialData!$F$7,(ROW(J182)*17)-18,0)=0,"",OFFSET(SerbiaOfficialData!$F$7,(ROW(J182)*17)-18,0))</f>
        <v/>
      </c>
      <c r="K184" s="21" t="str">
        <f ca="1">IF(OFFSET(SerbiaOfficialData!$F$6,(ROW(K182)*17)-18,0)=0,"",OFFSET(SerbiaOfficialData!$F$6,(ROW(K182)*17)-18,0))</f>
        <v/>
      </c>
      <c r="L184" s="12" t="str">
        <f t="shared" si="178"/>
        <v/>
      </c>
      <c r="M184" s="13" t="str">
        <f t="shared" si="179"/>
        <v/>
      </c>
      <c r="R184" s="17" t="str">
        <f ca="1">IF(OFFSET(SerbiaOfficialData!$F$17,(ROW(R182)*17)-19,0)=0,"",OFFSET(SerbiaOfficialData!$F$17,(ROW(R182)*17)-19,0))</f>
        <v/>
      </c>
      <c r="S184" t="str">
        <f t="shared" si="180"/>
        <v/>
      </c>
      <c r="T184" s="3" t="str">
        <f t="shared" si="181"/>
        <v/>
      </c>
      <c r="V184" s="17" t="str">
        <f ca="1">IF(OFFSET(SerbiaOfficialData!$F$8,(ROW(W182)*17)-18,0)=0,"",OFFSET(SerbiaOfficialData!$F$8,(ROW(W182)*17)-18,0))</f>
        <v/>
      </c>
      <c r="W184" s="17" t="str">
        <f ca="1">IF(OFFSET(SerbiaOfficialData!$F$11,(ROW(W182)*17)-18,0)=0,"",OFFSET(SerbiaOfficialData!$F$11,(ROW(W182)*17)-18,0))</f>
        <v/>
      </c>
      <c r="X184" s="3" t="str">
        <f t="shared" si="182"/>
        <v/>
      </c>
      <c r="Y184" s="3" t="str">
        <f t="shared" si="183"/>
        <v/>
      </c>
      <c r="Z184" s="17" t="str">
        <f ca="1">IF(OFFSET(SerbiaOfficialData!$F$9,(ROW(Z182)*17)-18,0)=0,"",OFFSET(SerbiaOfficialData!$F$9,(ROW(Z182)*17)-18,0))</f>
        <v/>
      </c>
      <c r="AA184" s="17" t="str">
        <f ca="1">IF(OFFSET(SerbiaOfficialData!$F$10,(ROW(AA182)*17)-18,0)=0,"",OFFSET(SerbiaOfficialData!$F$10,(ROW(AA182)*17)-18,0))</f>
        <v/>
      </c>
      <c r="AB184" s="17" t="str">
        <f ca="1">IF(OFFSET(SerbiaOfficialData!$F$12,(ROW(AA182)*17)-18,0)=0,"",OFFSET(SerbiaOfficialData!$F$12,(ROW(AA182)*17)-18,0))</f>
        <v/>
      </c>
      <c r="AC184" s="17">
        <f t="shared" si="184"/>
        <v>3079</v>
      </c>
      <c r="AD184" s="17" t="str">
        <f ca="1">IF(OFFSET(SerbiaOfficialData!$F$2,(ROW(AD182)*17)-18,0)=0,"",OFFSET(SerbiaOfficialData!$F$2,(ROW(AD182)*17)-18,0))</f>
        <v/>
      </c>
      <c r="AE184" s="3" t="str">
        <f t="shared" si="185"/>
        <v/>
      </c>
      <c r="AF184" s="15" t="str">
        <f t="shared" si="186"/>
        <v/>
      </c>
      <c r="AH184" s="19" t="str">
        <f ca="1">IF(OFFSET(SerbiaOfficialData!$F$3,(ROW(AH182)*17)-18,0)=0,"",OFFSET(SerbiaOfficialData!$F$3,(ROW(AH182)*17)-18,0))</f>
        <v/>
      </c>
      <c r="AI184" s="10" t="str">
        <f t="shared" si="187"/>
        <v/>
      </c>
      <c r="AJ184" s="3" t="str">
        <f t="shared" si="188"/>
        <v/>
      </c>
      <c r="AK184" s="4" t="str">
        <f t="shared" si="189"/>
        <v/>
      </c>
      <c r="AL184" s="3" t="str">
        <f t="shared" si="190"/>
        <v/>
      </c>
      <c r="AM184" s="3" t="str">
        <f t="shared" si="191"/>
        <v/>
      </c>
      <c r="AN184" s="4">
        <f ca="1">IF(_xlfn.FORECAST.ETS(AO184,$B$9:B183,$AO$9:AO183)&gt;0,_xlfn.FORECAST.ETS(AO184,$B$9:B183,$AO$9:AO183),0)</f>
        <v>17321.854153069889</v>
      </c>
      <c r="AO184" s="9">
        <f t="shared" si="174"/>
        <v>44077</v>
      </c>
    </row>
    <row r="185" spans="2:41" x14ac:dyDescent="0.25">
      <c r="B185" s="17" t="str">
        <f ca="1">IF(OFFSET(SerbiaOfficialData!$F$5,(ROW(B183)*17)-18,0)=0,"",OFFSET(SerbiaOfficialData!$F$5,(ROW(B183)*17)-18,0))</f>
        <v/>
      </c>
      <c r="E185" s="17" t="str">
        <f ca="1">IF(OFFSET(SerbiaOfficialData!$F$5,(ROW(E183)*17)-19,0)=0,"",OFFSET(SerbiaOfficialData!$F$5,(ROW(E183)*17)-19,0))</f>
        <v/>
      </c>
      <c r="F185" s="2" t="str">
        <f t="shared" si="175"/>
        <v/>
      </c>
      <c r="G185" s="13" t="str">
        <f t="shared" si="176"/>
        <v/>
      </c>
      <c r="H185" s="2" t="str">
        <f t="shared" si="177"/>
        <v/>
      </c>
      <c r="I185" s="4" t="str">
        <f>IF($A185="","",(ROWS($B$3:B185)*LN(2))/(LN(B185)/$B$3))</f>
        <v/>
      </c>
      <c r="J185" s="17" t="str">
        <f ca="1">IF(OFFSET(SerbiaOfficialData!$F$7,(ROW(J183)*17)-18,0)=0,"",OFFSET(SerbiaOfficialData!$F$7,(ROW(J183)*17)-18,0))</f>
        <v/>
      </c>
      <c r="K185" s="21" t="str">
        <f ca="1">IF(OFFSET(SerbiaOfficialData!$F$6,(ROW(K183)*17)-18,0)=0,"",OFFSET(SerbiaOfficialData!$F$6,(ROW(K183)*17)-18,0))</f>
        <v/>
      </c>
      <c r="L185" s="12" t="str">
        <f t="shared" si="178"/>
        <v/>
      </c>
      <c r="M185" s="13" t="str">
        <f t="shared" si="179"/>
        <v/>
      </c>
      <c r="R185" s="17" t="str">
        <f ca="1">IF(OFFSET(SerbiaOfficialData!$F$17,(ROW(R183)*17)-19,0)=0,"",OFFSET(SerbiaOfficialData!$F$17,(ROW(R183)*17)-19,0))</f>
        <v/>
      </c>
      <c r="S185" t="str">
        <f t="shared" si="180"/>
        <v/>
      </c>
      <c r="T185" s="3" t="str">
        <f t="shared" si="181"/>
        <v/>
      </c>
      <c r="V185" s="17" t="str">
        <f ca="1">IF(OFFSET(SerbiaOfficialData!$F$8,(ROW(W183)*17)-18,0)=0,"",OFFSET(SerbiaOfficialData!$F$8,(ROW(W183)*17)-18,0))</f>
        <v/>
      </c>
      <c r="W185" s="17" t="str">
        <f ca="1">IF(OFFSET(SerbiaOfficialData!$F$11,(ROW(W183)*17)-18,0)=0,"",OFFSET(SerbiaOfficialData!$F$11,(ROW(W183)*17)-18,0))</f>
        <v/>
      </c>
      <c r="X185" s="3" t="str">
        <f t="shared" si="182"/>
        <v/>
      </c>
      <c r="Y185" s="3" t="str">
        <f t="shared" si="183"/>
        <v/>
      </c>
      <c r="Z185" s="17" t="str">
        <f ca="1">IF(OFFSET(SerbiaOfficialData!$F$9,(ROW(Z183)*17)-18,0)=0,"",OFFSET(SerbiaOfficialData!$F$9,(ROW(Z183)*17)-18,0))</f>
        <v/>
      </c>
      <c r="AA185" s="17" t="str">
        <f ca="1">IF(OFFSET(SerbiaOfficialData!$F$10,(ROW(AA183)*17)-18,0)=0,"",OFFSET(SerbiaOfficialData!$F$10,(ROW(AA183)*17)-18,0))</f>
        <v/>
      </c>
      <c r="AB185" s="17" t="str">
        <f ca="1">IF(OFFSET(SerbiaOfficialData!$F$12,(ROW(AA183)*17)-18,0)=0,"",OFFSET(SerbiaOfficialData!$F$12,(ROW(AA183)*17)-18,0))</f>
        <v/>
      </c>
      <c r="AC185" s="17">
        <f t="shared" si="184"/>
        <v>3096</v>
      </c>
      <c r="AD185" s="17" t="str">
        <f ca="1">IF(OFFSET(SerbiaOfficialData!$F$2,(ROW(AD183)*17)-18,0)=0,"",OFFSET(SerbiaOfficialData!$F$2,(ROW(AD183)*17)-18,0))</f>
        <v/>
      </c>
      <c r="AE185" s="3" t="str">
        <f t="shared" si="185"/>
        <v/>
      </c>
      <c r="AF185" s="15" t="str">
        <f t="shared" si="186"/>
        <v/>
      </c>
      <c r="AH185" s="19" t="str">
        <f ca="1">IF(OFFSET(SerbiaOfficialData!$F$3,(ROW(AH183)*17)-18,0)=0,"",OFFSET(SerbiaOfficialData!$F$3,(ROW(AH183)*17)-18,0))</f>
        <v/>
      </c>
      <c r="AI185" s="10" t="str">
        <f t="shared" si="187"/>
        <v/>
      </c>
      <c r="AJ185" s="3" t="str">
        <f t="shared" si="188"/>
        <v/>
      </c>
      <c r="AK185" s="4" t="str">
        <f t="shared" si="189"/>
        <v/>
      </c>
      <c r="AL185" s="3" t="str">
        <f t="shared" si="190"/>
        <v/>
      </c>
      <c r="AM185" s="3" t="str">
        <f t="shared" si="191"/>
        <v/>
      </c>
      <c r="AN185" s="4">
        <f ca="1">IF(_xlfn.FORECAST.ETS(AO185,$B$9:B184,$AO$9:AO184)&gt;0,_xlfn.FORECAST.ETS(AO185,$B$9:B184,$AO$9:AO184),0)</f>
        <v>17383.955219742034</v>
      </c>
      <c r="AO185" s="9">
        <f t="shared" si="174"/>
        <v>44078</v>
      </c>
    </row>
    <row r="186" spans="2:41" x14ac:dyDescent="0.25">
      <c r="B186" s="17" t="str">
        <f ca="1">IF(OFFSET(SerbiaOfficialData!$F$5,(ROW(B184)*17)-18,0)=0,"",OFFSET(SerbiaOfficialData!$F$5,(ROW(B184)*17)-18,0))</f>
        <v/>
      </c>
      <c r="E186" s="17" t="str">
        <f ca="1">IF(OFFSET(SerbiaOfficialData!$F$5,(ROW(E184)*17)-19,0)=0,"",OFFSET(SerbiaOfficialData!$F$5,(ROW(E184)*17)-19,0))</f>
        <v/>
      </c>
      <c r="F186" s="2" t="str">
        <f t="shared" si="175"/>
        <v/>
      </c>
      <c r="G186" s="13" t="str">
        <f t="shared" si="176"/>
        <v/>
      </c>
      <c r="H186" s="2" t="str">
        <f t="shared" si="177"/>
        <v/>
      </c>
      <c r="I186" s="4" t="str">
        <f>IF($A186="","",(ROWS($B$3:B186)*LN(2))/(LN(B186)/$B$3))</f>
        <v/>
      </c>
      <c r="J186" s="17" t="str">
        <f ca="1">IF(OFFSET(SerbiaOfficialData!$F$7,(ROW(J184)*17)-18,0)=0,"",OFFSET(SerbiaOfficialData!$F$7,(ROW(J184)*17)-18,0))</f>
        <v/>
      </c>
      <c r="K186" s="21" t="str">
        <f ca="1">IF(OFFSET(SerbiaOfficialData!$F$6,(ROW(K184)*17)-18,0)=0,"",OFFSET(SerbiaOfficialData!$F$6,(ROW(K184)*17)-18,0))</f>
        <v/>
      </c>
      <c r="L186" s="12" t="str">
        <f t="shared" si="178"/>
        <v/>
      </c>
      <c r="M186" s="13" t="str">
        <f t="shared" si="179"/>
        <v/>
      </c>
      <c r="R186" s="17" t="str">
        <f ca="1">IF(OFFSET(SerbiaOfficialData!$F$17,(ROW(R184)*17)-19,0)=0,"",OFFSET(SerbiaOfficialData!$F$17,(ROW(R184)*17)-19,0))</f>
        <v/>
      </c>
      <c r="S186" t="str">
        <f t="shared" si="180"/>
        <v/>
      </c>
      <c r="T186" s="3" t="str">
        <f t="shared" si="181"/>
        <v/>
      </c>
      <c r="V186" s="17" t="str">
        <f ca="1">IF(OFFSET(SerbiaOfficialData!$F$8,(ROW(W184)*17)-18,0)=0,"",OFFSET(SerbiaOfficialData!$F$8,(ROW(W184)*17)-18,0))</f>
        <v/>
      </c>
      <c r="W186" s="17" t="str">
        <f ca="1">IF(OFFSET(SerbiaOfficialData!$F$11,(ROW(W184)*17)-18,0)=0,"",OFFSET(SerbiaOfficialData!$F$11,(ROW(W184)*17)-18,0))</f>
        <v/>
      </c>
      <c r="X186" s="3" t="str">
        <f t="shared" si="182"/>
        <v/>
      </c>
      <c r="Y186" s="3" t="str">
        <f t="shared" si="183"/>
        <v/>
      </c>
      <c r="Z186" s="17" t="str">
        <f ca="1">IF(OFFSET(SerbiaOfficialData!$F$9,(ROW(Z184)*17)-18,0)=0,"",OFFSET(SerbiaOfficialData!$F$9,(ROW(Z184)*17)-18,0))</f>
        <v/>
      </c>
      <c r="AA186" s="17" t="str">
        <f ca="1">IF(OFFSET(SerbiaOfficialData!$F$10,(ROW(AA184)*17)-18,0)=0,"",OFFSET(SerbiaOfficialData!$F$10,(ROW(AA184)*17)-18,0))</f>
        <v/>
      </c>
      <c r="AB186" s="17" t="str">
        <f ca="1">IF(OFFSET(SerbiaOfficialData!$F$12,(ROW(AA184)*17)-18,0)=0,"",OFFSET(SerbiaOfficialData!$F$12,(ROW(AA184)*17)-18,0))</f>
        <v/>
      </c>
      <c r="AC186" s="17">
        <f t="shared" si="184"/>
        <v>3113</v>
      </c>
      <c r="AD186" s="17" t="str">
        <f ca="1">IF(OFFSET(SerbiaOfficialData!$F$2,(ROW(AD184)*17)-18,0)=0,"",OFFSET(SerbiaOfficialData!$F$2,(ROW(AD184)*17)-18,0))</f>
        <v/>
      </c>
      <c r="AE186" s="3" t="str">
        <f t="shared" si="185"/>
        <v/>
      </c>
      <c r="AF186" s="15" t="str">
        <f t="shared" si="186"/>
        <v/>
      </c>
      <c r="AH186" s="19" t="str">
        <f ca="1">IF(OFFSET(SerbiaOfficialData!$F$3,(ROW(AH184)*17)-18,0)=0,"",OFFSET(SerbiaOfficialData!$F$3,(ROW(AH184)*17)-18,0))</f>
        <v/>
      </c>
      <c r="AI186" s="10" t="str">
        <f t="shared" si="187"/>
        <v/>
      </c>
      <c r="AJ186" s="3" t="str">
        <f t="shared" si="188"/>
        <v/>
      </c>
      <c r="AK186" s="4" t="str">
        <f t="shared" si="189"/>
        <v/>
      </c>
      <c r="AL186" s="3" t="str">
        <f t="shared" si="190"/>
        <v/>
      </c>
      <c r="AM186" s="3" t="str">
        <f t="shared" si="191"/>
        <v/>
      </c>
      <c r="AN186" s="4">
        <f ca="1">IF(_xlfn.FORECAST.ETS(AO186,$B$9:B185,$AO$9:AO185)&gt;0,_xlfn.FORECAST.ETS(AO186,$B$9:B185,$AO$9:AO185),0)</f>
        <v>17446.056286414183</v>
      </c>
      <c r="AO186" s="9">
        <f t="shared" si="174"/>
        <v>44079</v>
      </c>
    </row>
    <row r="187" spans="2:41" x14ac:dyDescent="0.25">
      <c r="B187" s="17" t="str">
        <f ca="1">IF(OFFSET(SerbiaOfficialData!$F$5,(ROW(B185)*17)-18,0)=0,"",OFFSET(SerbiaOfficialData!$F$5,(ROW(B185)*17)-18,0))</f>
        <v/>
      </c>
      <c r="E187" s="17" t="str">
        <f ca="1">IF(OFFSET(SerbiaOfficialData!$F$5,(ROW(E185)*17)-19,0)=0,"",OFFSET(SerbiaOfficialData!$F$5,(ROW(E185)*17)-19,0))</f>
        <v/>
      </c>
      <c r="F187" s="2" t="str">
        <f t="shared" si="175"/>
        <v/>
      </c>
      <c r="G187" s="13" t="str">
        <f t="shared" si="176"/>
        <v/>
      </c>
      <c r="H187" s="2" t="str">
        <f t="shared" si="177"/>
        <v/>
      </c>
      <c r="I187" s="4" t="str">
        <f>IF($A187="","",(ROWS($B$3:B187)*LN(2))/(LN(B187)/$B$3))</f>
        <v/>
      </c>
      <c r="J187" s="17" t="str">
        <f ca="1">IF(OFFSET(SerbiaOfficialData!$F$7,(ROW(J185)*17)-18,0)=0,"",OFFSET(SerbiaOfficialData!$F$7,(ROW(J185)*17)-18,0))</f>
        <v/>
      </c>
      <c r="K187" s="21" t="str">
        <f ca="1">IF(OFFSET(SerbiaOfficialData!$F$6,(ROW(K185)*17)-18,0)=0,"",OFFSET(SerbiaOfficialData!$F$6,(ROW(K185)*17)-18,0))</f>
        <v/>
      </c>
      <c r="L187" s="12" t="str">
        <f t="shared" si="178"/>
        <v/>
      </c>
      <c r="M187" s="13" t="str">
        <f t="shared" si="179"/>
        <v/>
      </c>
      <c r="R187" s="17" t="str">
        <f ca="1">IF(OFFSET(SerbiaOfficialData!$F$17,(ROW(R185)*17)-19,0)=0,"",OFFSET(SerbiaOfficialData!$F$17,(ROW(R185)*17)-19,0))</f>
        <v/>
      </c>
      <c r="S187" t="str">
        <f t="shared" si="180"/>
        <v/>
      </c>
      <c r="T187" s="3" t="str">
        <f t="shared" si="181"/>
        <v/>
      </c>
      <c r="V187" s="17" t="str">
        <f ca="1">IF(OFFSET(SerbiaOfficialData!$F$8,(ROW(W185)*17)-18,0)=0,"",OFFSET(SerbiaOfficialData!$F$8,(ROW(W185)*17)-18,0))</f>
        <v/>
      </c>
      <c r="W187" s="17" t="str">
        <f ca="1">IF(OFFSET(SerbiaOfficialData!$F$11,(ROW(W185)*17)-18,0)=0,"",OFFSET(SerbiaOfficialData!$F$11,(ROW(W185)*17)-18,0))</f>
        <v/>
      </c>
      <c r="X187" s="3" t="str">
        <f t="shared" si="182"/>
        <v/>
      </c>
      <c r="Y187" s="3" t="str">
        <f t="shared" si="183"/>
        <v/>
      </c>
      <c r="Z187" s="17" t="str">
        <f ca="1">IF(OFFSET(SerbiaOfficialData!$F$9,(ROW(Z185)*17)-18,0)=0,"",OFFSET(SerbiaOfficialData!$F$9,(ROW(Z185)*17)-18,0))</f>
        <v/>
      </c>
      <c r="AA187" s="17" t="str">
        <f ca="1">IF(OFFSET(SerbiaOfficialData!$F$10,(ROW(AA185)*17)-18,0)=0,"",OFFSET(SerbiaOfficialData!$F$10,(ROW(AA185)*17)-18,0))</f>
        <v/>
      </c>
      <c r="AB187" s="17" t="str">
        <f ca="1">IF(OFFSET(SerbiaOfficialData!$F$12,(ROW(AA185)*17)-18,0)=0,"",OFFSET(SerbiaOfficialData!$F$12,(ROW(AA185)*17)-18,0))</f>
        <v/>
      </c>
      <c r="AC187" s="17">
        <f t="shared" si="184"/>
        <v>3130</v>
      </c>
      <c r="AD187" s="17" t="str">
        <f ca="1">IF(OFFSET(SerbiaOfficialData!$F$2,(ROW(AD185)*17)-18,0)=0,"",OFFSET(SerbiaOfficialData!$F$2,(ROW(AD185)*17)-18,0))</f>
        <v/>
      </c>
      <c r="AE187" s="3" t="str">
        <f t="shared" si="185"/>
        <v/>
      </c>
      <c r="AF187" s="15" t="str">
        <f t="shared" si="186"/>
        <v/>
      </c>
      <c r="AH187" s="19" t="str">
        <f ca="1">IF(OFFSET(SerbiaOfficialData!$F$3,(ROW(AH185)*17)-18,0)=0,"",OFFSET(SerbiaOfficialData!$F$3,(ROW(AH185)*17)-18,0))</f>
        <v/>
      </c>
      <c r="AI187" s="10" t="str">
        <f t="shared" si="187"/>
        <v/>
      </c>
      <c r="AJ187" s="3" t="str">
        <f t="shared" si="188"/>
        <v/>
      </c>
      <c r="AK187" s="4" t="str">
        <f t="shared" si="189"/>
        <v/>
      </c>
      <c r="AL187" s="3" t="str">
        <f t="shared" si="190"/>
        <v/>
      </c>
      <c r="AM187" s="3" t="str">
        <f t="shared" si="191"/>
        <v/>
      </c>
      <c r="AN187" s="4">
        <f ca="1">IF(_xlfn.FORECAST.ETS(AO187,$B$9:B186,$AO$9:AO186)&gt;0,_xlfn.FORECAST.ETS(AO187,$B$9:B186,$AO$9:AO186),0)</f>
        <v>17508.157353086332</v>
      </c>
      <c r="AO187" s="9">
        <f t="shared" si="174"/>
        <v>44080</v>
      </c>
    </row>
    <row r="188" spans="2:41" x14ac:dyDescent="0.25">
      <c r="B188" s="17" t="str">
        <f ca="1">IF(OFFSET(SerbiaOfficialData!$F$5,(ROW(B186)*17)-18,0)=0,"",OFFSET(SerbiaOfficialData!$F$5,(ROW(B186)*17)-18,0))</f>
        <v/>
      </c>
      <c r="E188" s="17" t="str">
        <f ca="1">IF(OFFSET(SerbiaOfficialData!$F$5,(ROW(E186)*17)-19,0)=0,"",OFFSET(SerbiaOfficialData!$F$5,(ROW(E186)*17)-19,0))</f>
        <v/>
      </c>
      <c r="F188" s="2" t="str">
        <f t="shared" si="175"/>
        <v/>
      </c>
      <c r="G188" s="13" t="str">
        <f t="shared" si="176"/>
        <v/>
      </c>
      <c r="H188" s="2" t="str">
        <f t="shared" si="177"/>
        <v/>
      </c>
      <c r="I188" s="4" t="str">
        <f>IF($A188="","",(ROWS($B$3:B188)*LN(2))/(LN(B188)/$B$3))</f>
        <v/>
      </c>
      <c r="J188" s="17" t="str">
        <f ca="1">IF(OFFSET(SerbiaOfficialData!$F$7,(ROW(J186)*17)-18,0)=0,"",OFFSET(SerbiaOfficialData!$F$7,(ROW(J186)*17)-18,0))</f>
        <v/>
      </c>
      <c r="K188" s="21" t="str">
        <f ca="1">IF(OFFSET(SerbiaOfficialData!$F$6,(ROW(K186)*17)-18,0)=0,"",OFFSET(SerbiaOfficialData!$F$6,(ROW(K186)*17)-18,0))</f>
        <v/>
      </c>
      <c r="L188" s="12" t="str">
        <f t="shared" si="178"/>
        <v/>
      </c>
      <c r="M188" s="13" t="str">
        <f t="shared" si="179"/>
        <v/>
      </c>
      <c r="R188" s="17" t="str">
        <f ca="1">IF(OFFSET(SerbiaOfficialData!$F$17,(ROW(R186)*17)-19,0)=0,"",OFFSET(SerbiaOfficialData!$F$17,(ROW(R186)*17)-19,0))</f>
        <v/>
      </c>
      <c r="S188" t="str">
        <f t="shared" si="180"/>
        <v/>
      </c>
      <c r="T188" s="3" t="str">
        <f t="shared" si="181"/>
        <v/>
      </c>
      <c r="V188" s="17" t="str">
        <f ca="1">IF(OFFSET(SerbiaOfficialData!$F$8,(ROW(W186)*17)-18,0)=0,"",OFFSET(SerbiaOfficialData!$F$8,(ROW(W186)*17)-18,0))</f>
        <v/>
      </c>
      <c r="W188" s="17" t="str">
        <f ca="1">IF(OFFSET(SerbiaOfficialData!$F$11,(ROW(W186)*17)-18,0)=0,"",OFFSET(SerbiaOfficialData!$F$11,(ROW(W186)*17)-18,0))</f>
        <v/>
      </c>
      <c r="X188" s="3" t="str">
        <f t="shared" si="182"/>
        <v/>
      </c>
      <c r="Y188" s="3" t="str">
        <f t="shared" si="183"/>
        <v/>
      </c>
      <c r="Z188" s="17" t="str">
        <f ca="1">IF(OFFSET(SerbiaOfficialData!$F$9,(ROW(Z186)*17)-18,0)=0,"",OFFSET(SerbiaOfficialData!$F$9,(ROW(Z186)*17)-18,0))</f>
        <v/>
      </c>
      <c r="AA188" s="17" t="str">
        <f ca="1">IF(OFFSET(SerbiaOfficialData!$F$10,(ROW(AA186)*17)-18,0)=0,"",OFFSET(SerbiaOfficialData!$F$10,(ROW(AA186)*17)-18,0))</f>
        <v/>
      </c>
      <c r="AB188" s="17" t="str">
        <f ca="1">IF(OFFSET(SerbiaOfficialData!$F$12,(ROW(AA186)*17)-18,0)=0,"",OFFSET(SerbiaOfficialData!$F$12,(ROW(AA186)*17)-18,0))</f>
        <v/>
      </c>
      <c r="AC188" s="17">
        <f t="shared" si="184"/>
        <v>3147</v>
      </c>
      <c r="AD188" s="17" t="str">
        <f ca="1">IF(OFFSET(SerbiaOfficialData!$F$2,(ROW(AD186)*17)-18,0)=0,"",OFFSET(SerbiaOfficialData!$F$2,(ROW(AD186)*17)-18,0))</f>
        <v/>
      </c>
      <c r="AE188" s="3" t="str">
        <f t="shared" si="185"/>
        <v/>
      </c>
      <c r="AF188" s="15" t="str">
        <f t="shared" si="186"/>
        <v/>
      </c>
      <c r="AH188" s="19" t="str">
        <f ca="1">IF(OFFSET(SerbiaOfficialData!$F$3,(ROW(AH186)*17)-18,0)=0,"",OFFSET(SerbiaOfficialData!$F$3,(ROW(AH186)*17)-18,0))</f>
        <v/>
      </c>
      <c r="AI188" s="10" t="str">
        <f t="shared" si="187"/>
        <v/>
      </c>
      <c r="AJ188" s="3" t="str">
        <f t="shared" si="188"/>
        <v/>
      </c>
      <c r="AK188" s="4" t="str">
        <f t="shared" si="189"/>
        <v/>
      </c>
      <c r="AL188" s="3" t="str">
        <f t="shared" si="190"/>
        <v/>
      </c>
      <c r="AM188" s="3" t="str">
        <f t="shared" si="191"/>
        <v/>
      </c>
      <c r="AN188" s="4">
        <f ca="1">IF(_xlfn.FORECAST.ETS(AO188,$B$9:B187,$AO$9:AO187)&gt;0,_xlfn.FORECAST.ETS(AO188,$B$9:B187,$AO$9:AO187),0)</f>
        <v>17570.258419758477</v>
      </c>
      <c r="AO188" s="9">
        <f t="shared" si="174"/>
        <v>44081</v>
      </c>
    </row>
    <row r="189" spans="2:41" x14ac:dyDescent="0.25">
      <c r="B189" s="17" t="str">
        <f ca="1">IF(OFFSET(SerbiaOfficialData!$F$5,(ROW(B187)*17)-18,0)=0,"",OFFSET(SerbiaOfficialData!$F$5,(ROW(B187)*17)-18,0))</f>
        <v/>
      </c>
      <c r="E189" s="17" t="str">
        <f ca="1">IF(OFFSET(SerbiaOfficialData!$F$5,(ROW(E187)*17)-19,0)=0,"",OFFSET(SerbiaOfficialData!$F$5,(ROW(E187)*17)-19,0))</f>
        <v/>
      </c>
      <c r="F189" s="2" t="str">
        <f t="shared" si="175"/>
        <v/>
      </c>
      <c r="G189" s="13" t="str">
        <f t="shared" si="176"/>
        <v/>
      </c>
      <c r="H189" s="2" t="str">
        <f t="shared" si="177"/>
        <v/>
      </c>
      <c r="I189" s="4" t="str">
        <f>IF($A189="","",(ROWS($B$3:B189)*LN(2))/(LN(B189)/$B$3))</f>
        <v/>
      </c>
      <c r="J189" s="17" t="str">
        <f ca="1">IF(OFFSET(SerbiaOfficialData!$F$7,(ROW(J187)*17)-18,0)=0,"",OFFSET(SerbiaOfficialData!$F$7,(ROW(J187)*17)-18,0))</f>
        <v/>
      </c>
      <c r="K189" s="21" t="str">
        <f ca="1">IF(OFFSET(SerbiaOfficialData!$F$6,(ROW(K187)*17)-18,0)=0,"",OFFSET(SerbiaOfficialData!$F$6,(ROW(K187)*17)-18,0))</f>
        <v/>
      </c>
      <c r="L189" s="12" t="str">
        <f t="shared" si="178"/>
        <v/>
      </c>
      <c r="M189" s="13" t="str">
        <f t="shared" si="179"/>
        <v/>
      </c>
      <c r="R189" s="17" t="str">
        <f ca="1">IF(OFFSET(SerbiaOfficialData!$F$17,(ROW(R187)*17)-19,0)=0,"",OFFSET(SerbiaOfficialData!$F$17,(ROW(R187)*17)-19,0))</f>
        <v/>
      </c>
      <c r="S189" t="str">
        <f t="shared" si="180"/>
        <v/>
      </c>
      <c r="T189" s="3" t="str">
        <f t="shared" si="181"/>
        <v/>
      </c>
      <c r="V189" s="17" t="str">
        <f ca="1">IF(OFFSET(SerbiaOfficialData!$F$8,(ROW(W187)*17)-18,0)=0,"",OFFSET(SerbiaOfficialData!$F$8,(ROW(W187)*17)-18,0))</f>
        <v/>
      </c>
      <c r="W189" s="17" t="str">
        <f ca="1">IF(OFFSET(SerbiaOfficialData!$F$11,(ROW(W187)*17)-18,0)=0,"",OFFSET(SerbiaOfficialData!$F$11,(ROW(W187)*17)-18,0))</f>
        <v/>
      </c>
      <c r="X189" s="3" t="str">
        <f t="shared" si="182"/>
        <v/>
      </c>
      <c r="Y189" s="3" t="str">
        <f t="shared" si="183"/>
        <v/>
      </c>
      <c r="Z189" s="17" t="str">
        <f ca="1">IF(OFFSET(SerbiaOfficialData!$F$9,(ROW(Z187)*17)-18,0)=0,"",OFFSET(SerbiaOfficialData!$F$9,(ROW(Z187)*17)-18,0))</f>
        <v/>
      </c>
      <c r="AA189" s="17" t="str">
        <f ca="1">IF(OFFSET(SerbiaOfficialData!$F$10,(ROW(AA187)*17)-18,0)=0,"",OFFSET(SerbiaOfficialData!$F$10,(ROW(AA187)*17)-18,0))</f>
        <v/>
      </c>
      <c r="AB189" s="17" t="str">
        <f ca="1">IF(OFFSET(SerbiaOfficialData!$F$12,(ROW(AA187)*17)-18,0)=0,"",OFFSET(SerbiaOfficialData!$F$12,(ROW(AA187)*17)-18,0))</f>
        <v/>
      </c>
      <c r="AC189" s="17">
        <f t="shared" si="184"/>
        <v>3164</v>
      </c>
      <c r="AD189" s="17" t="str">
        <f ca="1">IF(OFFSET(SerbiaOfficialData!$F$2,(ROW(AD187)*17)-18,0)=0,"",OFFSET(SerbiaOfficialData!$F$2,(ROW(AD187)*17)-18,0))</f>
        <v/>
      </c>
      <c r="AE189" s="3" t="str">
        <f t="shared" si="185"/>
        <v/>
      </c>
      <c r="AF189" s="15" t="str">
        <f t="shared" si="186"/>
        <v/>
      </c>
      <c r="AH189" s="19" t="str">
        <f ca="1">IF(OFFSET(SerbiaOfficialData!$F$3,(ROW(AH187)*17)-18,0)=0,"",OFFSET(SerbiaOfficialData!$F$3,(ROW(AH187)*17)-18,0))</f>
        <v/>
      </c>
      <c r="AI189" s="10" t="str">
        <f t="shared" si="187"/>
        <v/>
      </c>
      <c r="AJ189" s="3" t="str">
        <f t="shared" si="188"/>
        <v/>
      </c>
      <c r="AK189" s="4" t="str">
        <f t="shared" si="189"/>
        <v/>
      </c>
      <c r="AL189" s="3" t="str">
        <f t="shared" si="190"/>
        <v/>
      </c>
      <c r="AM189" s="3" t="str">
        <f t="shared" si="191"/>
        <v/>
      </c>
      <c r="AN189" s="4">
        <f ca="1">IF(_xlfn.FORECAST.ETS(AO189,$B$9:B188,$AO$9:AO188)&gt;0,_xlfn.FORECAST.ETS(AO189,$B$9:B188,$AO$9:AO188),0)</f>
        <v>17632.359486430621</v>
      </c>
      <c r="AO189" s="9">
        <f t="shared" si="174"/>
        <v>44082</v>
      </c>
    </row>
    <row r="190" spans="2:41" x14ac:dyDescent="0.25">
      <c r="B190" s="17" t="str">
        <f ca="1">IF(OFFSET(SerbiaOfficialData!$F$5,(ROW(B188)*17)-18,0)=0,"",OFFSET(SerbiaOfficialData!$F$5,(ROW(B188)*17)-18,0))</f>
        <v/>
      </c>
      <c r="E190" s="17" t="str">
        <f ca="1">IF(OFFSET(SerbiaOfficialData!$F$5,(ROW(E188)*17)-19,0)=0,"",OFFSET(SerbiaOfficialData!$F$5,(ROW(E188)*17)-19,0))</f>
        <v/>
      </c>
      <c r="F190" s="2" t="str">
        <f t="shared" si="175"/>
        <v/>
      </c>
      <c r="G190" s="13" t="str">
        <f t="shared" si="176"/>
        <v/>
      </c>
      <c r="H190" s="2" t="str">
        <f t="shared" si="177"/>
        <v/>
      </c>
      <c r="I190" s="4" t="str">
        <f>IF($A190="","",(ROWS($B$3:B190)*LN(2))/(LN(B190)/$B$3))</f>
        <v/>
      </c>
      <c r="J190" s="17" t="str">
        <f ca="1">IF(OFFSET(SerbiaOfficialData!$F$7,(ROW(J188)*17)-18,0)=0,"",OFFSET(SerbiaOfficialData!$F$7,(ROW(J188)*17)-18,0))</f>
        <v/>
      </c>
      <c r="K190" s="21" t="str">
        <f ca="1">IF(OFFSET(SerbiaOfficialData!$F$6,(ROW(K188)*17)-18,0)=0,"",OFFSET(SerbiaOfficialData!$F$6,(ROW(K188)*17)-18,0))</f>
        <v/>
      </c>
      <c r="L190" s="12" t="str">
        <f t="shared" si="178"/>
        <v/>
      </c>
      <c r="M190" s="13" t="str">
        <f t="shared" si="179"/>
        <v/>
      </c>
      <c r="R190" s="17" t="str">
        <f ca="1">IF(OFFSET(SerbiaOfficialData!$F$17,(ROW(R188)*17)-19,0)=0,"",OFFSET(SerbiaOfficialData!$F$17,(ROW(R188)*17)-19,0))</f>
        <v/>
      </c>
      <c r="S190" t="str">
        <f t="shared" si="180"/>
        <v/>
      </c>
      <c r="T190" s="3" t="str">
        <f t="shared" si="181"/>
        <v/>
      </c>
      <c r="V190" s="17" t="str">
        <f ca="1">IF(OFFSET(SerbiaOfficialData!$F$8,(ROW(W188)*17)-18,0)=0,"",OFFSET(SerbiaOfficialData!$F$8,(ROW(W188)*17)-18,0))</f>
        <v/>
      </c>
      <c r="W190" s="17" t="str">
        <f ca="1">IF(OFFSET(SerbiaOfficialData!$F$11,(ROW(W188)*17)-18,0)=0,"",OFFSET(SerbiaOfficialData!$F$11,(ROW(W188)*17)-18,0))</f>
        <v/>
      </c>
      <c r="X190" s="3" t="str">
        <f t="shared" si="182"/>
        <v/>
      </c>
      <c r="Y190" s="3" t="str">
        <f t="shared" si="183"/>
        <v/>
      </c>
      <c r="Z190" s="17" t="str">
        <f ca="1">IF(OFFSET(SerbiaOfficialData!$F$9,(ROW(Z188)*17)-18,0)=0,"",OFFSET(SerbiaOfficialData!$F$9,(ROW(Z188)*17)-18,0))</f>
        <v/>
      </c>
      <c r="AA190" s="17" t="str">
        <f ca="1">IF(OFFSET(SerbiaOfficialData!$F$10,(ROW(AA188)*17)-18,0)=0,"",OFFSET(SerbiaOfficialData!$F$10,(ROW(AA188)*17)-18,0))</f>
        <v/>
      </c>
      <c r="AB190" s="17" t="str">
        <f ca="1">IF(OFFSET(SerbiaOfficialData!$F$12,(ROW(AA188)*17)-18,0)=0,"",OFFSET(SerbiaOfficialData!$F$12,(ROW(AA188)*17)-18,0))</f>
        <v/>
      </c>
      <c r="AC190" s="17">
        <f t="shared" si="184"/>
        <v>3181</v>
      </c>
      <c r="AD190" s="17" t="str">
        <f ca="1">IF(OFFSET(SerbiaOfficialData!$F$2,(ROW(AD188)*17)-18,0)=0,"",OFFSET(SerbiaOfficialData!$F$2,(ROW(AD188)*17)-18,0))</f>
        <v/>
      </c>
      <c r="AE190" s="3" t="str">
        <f t="shared" si="185"/>
        <v/>
      </c>
      <c r="AF190" s="15" t="str">
        <f t="shared" si="186"/>
        <v/>
      </c>
      <c r="AH190" s="19" t="str">
        <f ca="1">IF(OFFSET(SerbiaOfficialData!$F$3,(ROW(AH188)*17)-18,0)=0,"",OFFSET(SerbiaOfficialData!$F$3,(ROW(AH188)*17)-18,0))</f>
        <v/>
      </c>
      <c r="AI190" s="10" t="str">
        <f t="shared" si="187"/>
        <v/>
      </c>
      <c r="AJ190" s="3" t="str">
        <f t="shared" si="188"/>
        <v/>
      </c>
      <c r="AK190" s="4" t="str">
        <f t="shared" si="189"/>
        <v/>
      </c>
      <c r="AL190" s="3" t="str">
        <f t="shared" si="190"/>
        <v/>
      </c>
      <c r="AM190" s="3" t="str">
        <f t="shared" si="191"/>
        <v/>
      </c>
      <c r="AN190" s="4">
        <f ca="1">IF(_xlfn.FORECAST.ETS(AO190,$B$9:B189,$AO$9:AO189)&gt;0,_xlfn.FORECAST.ETS(AO190,$B$9:B189,$AO$9:AO189),0)</f>
        <v>17694.46055310277</v>
      </c>
      <c r="AO190" s="9">
        <f t="shared" si="174"/>
        <v>44083</v>
      </c>
    </row>
    <row r="191" spans="2:41" x14ac:dyDescent="0.25">
      <c r="B191" s="17" t="str">
        <f ca="1">IF(OFFSET(SerbiaOfficialData!$F$5,(ROW(B189)*17)-18,0)=0,"",OFFSET(SerbiaOfficialData!$F$5,(ROW(B189)*17)-18,0))</f>
        <v/>
      </c>
      <c r="E191" s="17" t="str">
        <f ca="1">IF(OFFSET(SerbiaOfficialData!$F$5,(ROW(E189)*17)-19,0)=0,"",OFFSET(SerbiaOfficialData!$F$5,(ROW(E189)*17)-19,0))</f>
        <v/>
      </c>
      <c r="F191" s="2" t="str">
        <f t="shared" si="175"/>
        <v/>
      </c>
      <c r="G191" s="13" t="str">
        <f t="shared" si="176"/>
        <v/>
      </c>
      <c r="H191" s="2" t="str">
        <f t="shared" si="177"/>
        <v/>
      </c>
      <c r="I191" s="4" t="str">
        <f>IF($A191="","",(ROWS($B$3:B191)*LN(2))/(LN(B191)/$B$3))</f>
        <v/>
      </c>
      <c r="J191" s="17" t="str">
        <f ca="1">IF(OFFSET(SerbiaOfficialData!$F$7,(ROW(J189)*17)-18,0)=0,"",OFFSET(SerbiaOfficialData!$F$7,(ROW(J189)*17)-18,0))</f>
        <v/>
      </c>
      <c r="K191" s="21" t="str">
        <f ca="1">IF(OFFSET(SerbiaOfficialData!$F$6,(ROW(K189)*17)-18,0)=0,"",OFFSET(SerbiaOfficialData!$F$6,(ROW(K189)*17)-18,0))</f>
        <v/>
      </c>
      <c r="L191" s="12" t="str">
        <f t="shared" si="178"/>
        <v/>
      </c>
      <c r="M191" s="13" t="str">
        <f t="shared" si="179"/>
        <v/>
      </c>
      <c r="R191" s="17" t="str">
        <f ca="1">IF(OFFSET(SerbiaOfficialData!$F$17,(ROW(R189)*17)-19,0)=0,"",OFFSET(SerbiaOfficialData!$F$17,(ROW(R189)*17)-19,0))</f>
        <v/>
      </c>
      <c r="S191" t="str">
        <f t="shared" si="180"/>
        <v/>
      </c>
      <c r="T191" s="3" t="str">
        <f t="shared" si="181"/>
        <v/>
      </c>
      <c r="V191" s="17" t="str">
        <f ca="1">IF(OFFSET(SerbiaOfficialData!$F$8,(ROW(W189)*17)-18,0)=0,"",OFFSET(SerbiaOfficialData!$F$8,(ROW(W189)*17)-18,0))</f>
        <v/>
      </c>
      <c r="W191" s="17" t="str">
        <f ca="1">IF(OFFSET(SerbiaOfficialData!$F$11,(ROW(W189)*17)-18,0)=0,"",OFFSET(SerbiaOfficialData!$F$11,(ROW(W189)*17)-18,0))</f>
        <v/>
      </c>
      <c r="X191" s="3" t="str">
        <f t="shared" si="182"/>
        <v/>
      </c>
      <c r="Y191" s="3" t="str">
        <f t="shared" si="183"/>
        <v/>
      </c>
      <c r="Z191" s="17" t="str">
        <f ca="1">IF(OFFSET(SerbiaOfficialData!$F$9,(ROW(Z189)*17)-18,0)=0,"",OFFSET(SerbiaOfficialData!$F$9,(ROW(Z189)*17)-18,0))</f>
        <v/>
      </c>
      <c r="AA191" s="17" t="str">
        <f ca="1">IF(OFFSET(SerbiaOfficialData!$F$10,(ROW(AA189)*17)-18,0)=0,"",OFFSET(SerbiaOfficialData!$F$10,(ROW(AA189)*17)-18,0))</f>
        <v/>
      </c>
      <c r="AB191" s="17" t="str">
        <f ca="1">IF(OFFSET(SerbiaOfficialData!$F$12,(ROW(AA189)*17)-18,0)=0,"",OFFSET(SerbiaOfficialData!$F$12,(ROW(AA189)*17)-18,0))</f>
        <v/>
      </c>
      <c r="AC191" s="17">
        <f t="shared" si="184"/>
        <v>3198</v>
      </c>
      <c r="AD191" s="17" t="str">
        <f ca="1">IF(OFFSET(SerbiaOfficialData!$F$2,(ROW(AD189)*17)-18,0)=0,"",OFFSET(SerbiaOfficialData!$F$2,(ROW(AD189)*17)-18,0))</f>
        <v/>
      </c>
      <c r="AE191" s="3" t="str">
        <f t="shared" si="185"/>
        <v/>
      </c>
      <c r="AF191" s="15" t="str">
        <f t="shared" si="186"/>
        <v/>
      </c>
      <c r="AH191" s="19" t="str">
        <f ca="1">IF(OFFSET(SerbiaOfficialData!$F$3,(ROW(AH189)*17)-18,0)=0,"",OFFSET(SerbiaOfficialData!$F$3,(ROW(AH189)*17)-18,0))</f>
        <v/>
      </c>
      <c r="AI191" s="10" t="str">
        <f t="shared" si="187"/>
        <v/>
      </c>
      <c r="AJ191" s="3" t="str">
        <f t="shared" si="188"/>
        <v/>
      </c>
      <c r="AK191" s="4" t="str">
        <f t="shared" si="189"/>
        <v/>
      </c>
      <c r="AL191" s="3" t="str">
        <f t="shared" si="190"/>
        <v/>
      </c>
      <c r="AM191" s="3" t="str">
        <f t="shared" si="191"/>
        <v/>
      </c>
      <c r="AN191" s="4">
        <f ca="1">IF(_xlfn.FORECAST.ETS(AO191,$B$9:B190,$AO$9:AO190)&gt;0,_xlfn.FORECAST.ETS(AO191,$B$9:B190,$AO$9:AO190),0)</f>
        <v>17756.561619774919</v>
      </c>
      <c r="AO191" s="9">
        <f t="shared" si="174"/>
        <v>44084</v>
      </c>
    </row>
    <row r="192" spans="2:41" x14ac:dyDescent="0.25">
      <c r="B192" s="17" t="str">
        <f ca="1">IF(OFFSET(SerbiaOfficialData!$F$5,(ROW(B190)*17)-18,0)=0,"",OFFSET(SerbiaOfficialData!$F$5,(ROW(B190)*17)-18,0))</f>
        <v/>
      </c>
      <c r="E192" s="17" t="str">
        <f ca="1">IF(OFFSET(SerbiaOfficialData!$F$5,(ROW(E190)*17)-19,0)=0,"",OFFSET(SerbiaOfficialData!$F$5,(ROW(E190)*17)-19,0))</f>
        <v/>
      </c>
      <c r="F192" s="2" t="str">
        <f t="shared" si="175"/>
        <v/>
      </c>
      <c r="G192" s="13" t="str">
        <f t="shared" si="176"/>
        <v/>
      </c>
      <c r="H192" s="2" t="str">
        <f t="shared" si="177"/>
        <v/>
      </c>
      <c r="I192" s="4" t="str">
        <f>IF($A192="","",(ROWS($B$3:B192)*LN(2))/(LN(B192)/$B$3))</f>
        <v/>
      </c>
      <c r="J192" s="17" t="str">
        <f ca="1">IF(OFFSET(SerbiaOfficialData!$F$7,(ROW(J190)*17)-18,0)=0,"",OFFSET(SerbiaOfficialData!$F$7,(ROW(J190)*17)-18,0))</f>
        <v/>
      </c>
      <c r="K192" s="21" t="str">
        <f ca="1">IF(OFFSET(SerbiaOfficialData!$F$6,(ROW(K190)*17)-18,0)=0,"",OFFSET(SerbiaOfficialData!$F$6,(ROW(K190)*17)-18,0))</f>
        <v/>
      </c>
      <c r="L192" s="12" t="str">
        <f t="shared" si="178"/>
        <v/>
      </c>
      <c r="M192" s="13" t="str">
        <f t="shared" si="179"/>
        <v/>
      </c>
      <c r="R192" s="17" t="str">
        <f ca="1">IF(OFFSET(SerbiaOfficialData!$F$17,(ROW(R190)*17)-19,0)=0,"",OFFSET(SerbiaOfficialData!$F$17,(ROW(R190)*17)-19,0))</f>
        <v/>
      </c>
      <c r="S192" t="str">
        <f t="shared" si="180"/>
        <v/>
      </c>
      <c r="T192" s="3" t="str">
        <f t="shared" si="181"/>
        <v/>
      </c>
      <c r="V192" s="17" t="str">
        <f ca="1">IF(OFFSET(SerbiaOfficialData!$F$8,(ROW(W190)*17)-18,0)=0,"",OFFSET(SerbiaOfficialData!$F$8,(ROW(W190)*17)-18,0))</f>
        <v/>
      </c>
      <c r="W192" s="17" t="str">
        <f ca="1">IF(OFFSET(SerbiaOfficialData!$F$11,(ROW(W190)*17)-18,0)=0,"",OFFSET(SerbiaOfficialData!$F$11,(ROW(W190)*17)-18,0))</f>
        <v/>
      </c>
      <c r="X192" s="3" t="str">
        <f t="shared" si="182"/>
        <v/>
      </c>
      <c r="Y192" s="3" t="str">
        <f t="shared" si="183"/>
        <v/>
      </c>
      <c r="Z192" s="17" t="str">
        <f ca="1">IF(OFFSET(SerbiaOfficialData!$F$9,(ROW(Z190)*17)-18,0)=0,"",OFFSET(SerbiaOfficialData!$F$9,(ROW(Z190)*17)-18,0))</f>
        <v/>
      </c>
      <c r="AA192" s="17" t="str">
        <f ca="1">IF(OFFSET(SerbiaOfficialData!$F$10,(ROW(AA190)*17)-18,0)=0,"",OFFSET(SerbiaOfficialData!$F$10,(ROW(AA190)*17)-18,0))</f>
        <v/>
      </c>
      <c r="AB192" s="17" t="str">
        <f ca="1">IF(OFFSET(SerbiaOfficialData!$F$12,(ROW(AA190)*17)-18,0)=0,"",OFFSET(SerbiaOfficialData!$F$12,(ROW(AA190)*17)-18,0))</f>
        <v/>
      </c>
      <c r="AC192" s="17">
        <f t="shared" si="184"/>
        <v>3215</v>
      </c>
      <c r="AD192" s="17" t="str">
        <f ca="1">IF(OFFSET(SerbiaOfficialData!$F$2,(ROW(AD190)*17)-18,0)=0,"",OFFSET(SerbiaOfficialData!$F$2,(ROW(AD190)*17)-18,0))</f>
        <v/>
      </c>
      <c r="AE192" s="3" t="str">
        <f t="shared" si="185"/>
        <v/>
      </c>
      <c r="AF192" s="15" t="str">
        <f t="shared" si="186"/>
        <v/>
      </c>
      <c r="AH192" s="19" t="str">
        <f ca="1">IF(OFFSET(SerbiaOfficialData!$F$3,(ROW(AH190)*17)-18,0)=0,"",OFFSET(SerbiaOfficialData!$F$3,(ROW(AH190)*17)-18,0))</f>
        <v/>
      </c>
      <c r="AI192" s="10" t="str">
        <f t="shared" si="187"/>
        <v/>
      </c>
      <c r="AJ192" s="3" t="str">
        <f t="shared" si="188"/>
        <v/>
      </c>
      <c r="AK192" s="4" t="str">
        <f t="shared" si="189"/>
        <v/>
      </c>
      <c r="AL192" s="3" t="str">
        <f t="shared" si="190"/>
        <v/>
      </c>
      <c r="AM192" s="3" t="str">
        <f t="shared" si="191"/>
        <v/>
      </c>
      <c r="AN192" s="4">
        <f ca="1">IF(_xlfn.FORECAST.ETS(AO192,$B$9:B191,$AO$9:AO191)&gt;0,_xlfn.FORECAST.ETS(AO192,$B$9:B191,$AO$9:AO191),0)</f>
        <v>17818.662686447064</v>
      </c>
      <c r="AO192" s="9">
        <f t="shared" si="174"/>
        <v>44085</v>
      </c>
    </row>
    <row r="193" spans="2:41" x14ac:dyDescent="0.25">
      <c r="B193" s="17" t="str">
        <f ca="1">IF(OFFSET(SerbiaOfficialData!$F$5,(ROW(B191)*17)-18,0)=0,"",OFFSET(SerbiaOfficialData!$F$5,(ROW(B191)*17)-18,0))</f>
        <v/>
      </c>
      <c r="E193" s="17" t="str">
        <f ca="1">IF(OFFSET(SerbiaOfficialData!$F$5,(ROW(E191)*17)-19,0)=0,"",OFFSET(SerbiaOfficialData!$F$5,(ROW(E191)*17)-19,0))</f>
        <v/>
      </c>
      <c r="F193" s="2" t="str">
        <f t="shared" si="175"/>
        <v/>
      </c>
      <c r="G193" s="13" t="str">
        <f t="shared" si="176"/>
        <v/>
      </c>
      <c r="H193" s="2" t="str">
        <f t="shared" si="177"/>
        <v/>
      </c>
      <c r="I193" s="4" t="str">
        <f>IF($A193="","",(ROWS($B$3:B193)*LN(2))/(LN(B193)/$B$3))</f>
        <v/>
      </c>
      <c r="J193" s="17" t="str">
        <f ca="1">IF(OFFSET(SerbiaOfficialData!$F$7,(ROW(J191)*17)-18,0)=0,"",OFFSET(SerbiaOfficialData!$F$7,(ROW(J191)*17)-18,0))</f>
        <v/>
      </c>
      <c r="K193" s="21" t="str">
        <f ca="1">IF(OFFSET(SerbiaOfficialData!$F$6,(ROW(K191)*17)-18,0)=0,"",OFFSET(SerbiaOfficialData!$F$6,(ROW(K191)*17)-18,0))</f>
        <v/>
      </c>
      <c r="L193" s="12" t="str">
        <f t="shared" si="178"/>
        <v/>
      </c>
      <c r="M193" s="13" t="str">
        <f t="shared" si="179"/>
        <v/>
      </c>
      <c r="R193" s="17" t="str">
        <f ca="1">IF(OFFSET(SerbiaOfficialData!$F$17,(ROW(R191)*17)-19,0)=0,"",OFFSET(SerbiaOfficialData!$F$17,(ROW(R191)*17)-19,0))</f>
        <v/>
      </c>
      <c r="S193" t="str">
        <f t="shared" si="180"/>
        <v/>
      </c>
      <c r="T193" s="3" t="str">
        <f t="shared" si="181"/>
        <v/>
      </c>
      <c r="V193" s="17" t="str">
        <f ca="1">IF(OFFSET(SerbiaOfficialData!$F$8,(ROW(W191)*17)-18,0)=0,"",OFFSET(SerbiaOfficialData!$F$8,(ROW(W191)*17)-18,0))</f>
        <v/>
      </c>
      <c r="W193" s="17" t="str">
        <f ca="1">IF(OFFSET(SerbiaOfficialData!$F$11,(ROW(W191)*17)-18,0)=0,"",OFFSET(SerbiaOfficialData!$F$11,(ROW(W191)*17)-18,0))</f>
        <v/>
      </c>
      <c r="X193" s="3" t="str">
        <f t="shared" si="182"/>
        <v/>
      </c>
      <c r="Y193" s="3" t="str">
        <f t="shared" si="183"/>
        <v/>
      </c>
      <c r="Z193" s="17" t="str">
        <f ca="1">IF(OFFSET(SerbiaOfficialData!$F$9,(ROW(Z191)*17)-18,0)=0,"",OFFSET(SerbiaOfficialData!$F$9,(ROW(Z191)*17)-18,0))</f>
        <v/>
      </c>
      <c r="AA193" s="17" t="str">
        <f ca="1">IF(OFFSET(SerbiaOfficialData!$F$10,(ROW(AA191)*17)-18,0)=0,"",OFFSET(SerbiaOfficialData!$F$10,(ROW(AA191)*17)-18,0))</f>
        <v/>
      </c>
      <c r="AB193" s="17" t="str">
        <f ca="1">IF(OFFSET(SerbiaOfficialData!$F$12,(ROW(AA191)*17)-18,0)=0,"",OFFSET(SerbiaOfficialData!$F$12,(ROW(AA191)*17)-18,0))</f>
        <v/>
      </c>
      <c r="AC193" s="17">
        <f t="shared" si="184"/>
        <v>3232</v>
      </c>
      <c r="AD193" s="17" t="str">
        <f ca="1">IF(OFFSET(SerbiaOfficialData!$F$2,(ROW(AD191)*17)-18,0)=0,"",OFFSET(SerbiaOfficialData!$F$2,(ROW(AD191)*17)-18,0))</f>
        <v/>
      </c>
      <c r="AE193" s="3" t="str">
        <f t="shared" si="185"/>
        <v/>
      </c>
      <c r="AF193" s="15" t="str">
        <f t="shared" si="186"/>
        <v/>
      </c>
      <c r="AH193" s="19" t="str">
        <f ca="1">IF(OFFSET(SerbiaOfficialData!$F$3,(ROW(AH191)*17)-18,0)=0,"",OFFSET(SerbiaOfficialData!$F$3,(ROW(AH191)*17)-18,0))</f>
        <v/>
      </c>
      <c r="AI193" s="10" t="str">
        <f t="shared" si="187"/>
        <v/>
      </c>
      <c r="AJ193" s="3" t="str">
        <f t="shared" si="188"/>
        <v/>
      </c>
      <c r="AK193" s="4" t="str">
        <f t="shared" si="189"/>
        <v/>
      </c>
      <c r="AL193" s="3" t="str">
        <f t="shared" si="190"/>
        <v/>
      </c>
      <c r="AM193" s="3" t="str">
        <f t="shared" si="191"/>
        <v/>
      </c>
      <c r="AN193" s="4">
        <f ca="1">IF(_xlfn.FORECAST.ETS(AO193,$B$9:B192,$AO$9:AO192)&gt;0,_xlfn.FORECAST.ETS(AO193,$B$9:B192,$AO$9:AO192),0)</f>
        <v>17880.763753119209</v>
      </c>
      <c r="AO193" s="9">
        <f t="shared" si="174"/>
        <v>44086</v>
      </c>
    </row>
    <row r="194" spans="2:41" x14ac:dyDescent="0.25">
      <c r="B194" s="17" t="str">
        <f ca="1">IF(OFFSET(SerbiaOfficialData!$F$5,(ROW(B192)*17)-18,0)=0,"",OFFSET(SerbiaOfficialData!$F$5,(ROW(B192)*17)-18,0))</f>
        <v/>
      </c>
      <c r="E194" s="17" t="str">
        <f ca="1">IF(OFFSET(SerbiaOfficialData!$F$5,(ROW(E192)*17)-19,0)=0,"",OFFSET(SerbiaOfficialData!$F$5,(ROW(E192)*17)-19,0))</f>
        <v/>
      </c>
      <c r="F194" s="2" t="str">
        <f t="shared" si="175"/>
        <v/>
      </c>
      <c r="G194" s="13" t="str">
        <f t="shared" si="176"/>
        <v/>
      </c>
      <c r="H194" s="2" t="str">
        <f t="shared" si="177"/>
        <v/>
      </c>
      <c r="I194" s="4" t="str">
        <f>IF($A194="","",(ROWS($B$3:B194)*LN(2))/(LN(B194)/$B$3))</f>
        <v/>
      </c>
      <c r="J194" s="17" t="str">
        <f ca="1">IF(OFFSET(SerbiaOfficialData!$F$7,(ROW(J192)*17)-18,0)=0,"",OFFSET(SerbiaOfficialData!$F$7,(ROW(J192)*17)-18,0))</f>
        <v/>
      </c>
      <c r="K194" s="21" t="str">
        <f ca="1">IF(OFFSET(SerbiaOfficialData!$F$6,(ROW(K192)*17)-18,0)=0,"",OFFSET(SerbiaOfficialData!$F$6,(ROW(K192)*17)-18,0))</f>
        <v/>
      </c>
      <c r="L194" s="12" t="str">
        <f t="shared" si="178"/>
        <v/>
      </c>
      <c r="M194" s="13" t="str">
        <f t="shared" si="179"/>
        <v/>
      </c>
      <c r="R194" s="17" t="str">
        <f ca="1">IF(OFFSET(SerbiaOfficialData!$F$17,(ROW(R192)*17)-19,0)=0,"",OFFSET(SerbiaOfficialData!$F$17,(ROW(R192)*17)-19,0))</f>
        <v/>
      </c>
      <c r="S194" t="str">
        <f t="shared" si="180"/>
        <v/>
      </c>
      <c r="T194" s="3" t="str">
        <f t="shared" si="181"/>
        <v/>
      </c>
      <c r="V194" s="17" t="str">
        <f ca="1">IF(OFFSET(SerbiaOfficialData!$F$8,(ROW(W192)*17)-18,0)=0,"",OFFSET(SerbiaOfficialData!$F$8,(ROW(W192)*17)-18,0))</f>
        <v/>
      </c>
      <c r="W194" s="17" t="str">
        <f ca="1">IF(OFFSET(SerbiaOfficialData!$F$11,(ROW(W192)*17)-18,0)=0,"",OFFSET(SerbiaOfficialData!$F$11,(ROW(W192)*17)-18,0))</f>
        <v/>
      </c>
      <c r="X194" s="3" t="str">
        <f t="shared" si="182"/>
        <v/>
      </c>
      <c r="Y194" s="3" t="str">
        <f t="shared" si="183"/>
        <v/>
      </c>
      <c r="Z194" s="17" t="str">
        <f ca="1">IF(OFFSET(SerbiaOfficialData!$F$9,(ROW(Z192)*17)-18,0)=0,"",OFFSET(SerbiaOfficialData!$F$9,(ROW(Z192)*17)-18,0))</f>
        <v/>
      </c>
      <c r="AA194" s="17" t="str">
        <f ca="1">IF(OFFSET(SerbiaOfficialData!$F$10,(ROW(AA192)*17)-18,0)=0,"",OFFSET(SerbiaOfficialData!$F$10,(ROW(AA192)*17)-18,0))</f>
        <v/>
      </c>
      <c r="AB194" s="17" t="str">
        <f ca="1">IF(OFFSET(SerbiaOfficialData!$F$12,(ROW(AA192)*17)-18,0)=0,"",OFFSET(SerbiaOfficialData!$F$12,(ROW(AA192)*17)-18,0))</f>
        <v/>
      </c>
      <c r="AC194" s="17">
        <f t="shared" si="184"/>
        <v>3249</v>
      </c>
      <c r="AD194" s="17" t="str">
        <f ca="1">IF(OFFSET(SerbiaOfficialData!$F$2,(ROW(AD192)*17)-18,0)=0,"",OFFSET(SerbiaOfficialData!$F$2,(ROW(AD192)*17)-18,0))</f>
        <v/>
      </c>
      <c r="AE194" s="3" t="str">
        <f t="shared" si="185"/>
        <v/>
      </c>
      <c r="AF194" s="15" t="str">
        <f t="shared" si="186"/>
        <v/>
      </c>
      <c r="AH194" s="19" t="str">
        <f ca="1">IF(OFFSET(SerbiaOfficialData!$F$3,(ROW(AH192)*17)-18,0)=0,"",OFFSET(SerbiaOfficialData!$F$3,(ROW(AH192)*17)-18,0))</f>
        <v/>
      </c>
      <c r="AI194" s="10" t="str">
        <f t="shared" si="187"/>
        <v/>
      </c>
      <c r="AJ194" s="3" t="str">
        <f t="shared" si="188"/>
        <v/>
      </c>
      <c r="AK194" s="4" t="str">
        <f t="shared" si="189"/>
        <v/>
      </c>
      <c r="AL194" s="3" t="str">
        <f t="shared" si="190"/>
        <v/>
      </c>
      <c r="AM194" s="3" t="str">
        <f t="shared" si="191"/>
        <v/>
      </c>
      <c r="AN194" s="4">
        <f ca="1">IF(_xlfn.FORECAST.ETS(AO194,$B$9:B193,$AO$9:AO193)&gt;0,_xlfn.FORECAST.ETS(AO194,$B$9:B193,$AO$9:AO193),0)</f>
        <v>17942.864819791357</v>
      </c>
      <c r="AO194" s="9">
        <f t="shared" si="174"/>
        <v>44087</v>
      </c>
    </row>
    <row r="195" spans="2:41" x14ac:dyDescent="0.25">
      <c r="B195" s="17" t="str">
        <f ca="1">IF(OFFSET(SerbiaOfficialData!$F$5,(ROW(B193)*17)-18,0)=0,"",OFFSET(SerbiaOfficialData!$F$5,(ROW(B193)*17)-18,0))</f>
        <v/>
      </c>
      <c r="E195" s="17" t="str">
        <f ca="1">IF(OFFSET(SerbiaOfficialData!$F$5,(ROW(E193)*17)-19,0)=0,"",OFFSET(SerbiaOfficialData!$F$5,(ROW(E193)*17)-19,0))</f>
        <v/>
      </c>
      <c r="F195" s="2" t="str">
        <f t="shared" si="175"/>
        <v/>
      </c>
      <c r="G195" s="13" t="str">
        <f t="shared" si="176"/>
        <v/>
      </c>
      <c r="H195" s="2" t="str">
        <f t="shared" si="177"/>
        <v/>
      </c>
      <c r="I195" s="4" t="str">
        <f>IF($A195="","",(ROWS($B$3:B195)*LN(2))/(LN(B195)/$B$3))</f>
        <v/>
      </c>
      <c r="J195" s="17" t="str">
        <f ca="1">IF(OFFSET(SerbiaOfficialData!$F$7,(ROW(J193)*17)-18,0)=0,"",OFFSET(SerbiaOfficialData!$F$7,(ROW(J193)*17)-18,0))</f>
        <v/>
      </c>
      <c r="K195" s="21" t="str">
        <f ca="1">IF(OFFSET(SerbiaOfficialData!$F$6,(ROW(K193)*17)-18,0)=0,"",OFFSET(SerbiaOfficialData!$F$6,(ROW(K193)*17)-18,0))</f>
        <v/>
      </c>
      <c r="L195" s="12" t="str">
        <f t="shared" si="178"/>
        <v/>
      </c>
      <c r="M195" s="13" t="str">
        <f t="shared" si="179"/>
        <v/>
      </c>
      <c r="R195" s="17" t="str">
        <f ca="1">IF(OFFSET(SerbiaOfficialData!$F$17,(ROW(R193)*17)-19,0)=0,"",OFFSET(SerbiaOfficialData!$F$17,(ROW(R193)*17)-19,0))</f>
        <v/>
      </c>
      <c r="S195" t="str">
        <f t="shared" si="180"/>
        <v/>
      </c>
      <c r="T195" s="3" t="str">
        <f t="shared" si="181"/>
        <v/>
      </c>
      <c r="V195" s="17" t="str">
        <f ca="1">IF(OFFSET(SerbiaOfficialData!$F$8,(ROW(W193)*17)-18,0)=0,"",OFFSET(SerbiaOfficialData!$F$8,(ROW(W193)*17)-18,0))</f>
        <v/>
      </c>
      <c r="W195" s="17" t="str">
        <f ca="1">IF(OFFSET(SerbiaOfficialData!$F$11,(ROW(W193)*17)-18,0)=0,"",OFFSET(SerbiaOfficialData!$F$11,(ROW(W193)*17)-18,0))</f>
        <v/>
      </c>
      <c r="X195" s="3" t="str">
        <f t="shared" si="182"/>
        <v/>
      </c>
      <c r="Y195" s="3" t="str">
        <f t="shared" si="183"/>
        <v/>
      </c>
      <c r="Z195" s="17" t="str">
        <f ca="1">IF(OFFSET(SerbiaOfficialData!$F$9,(ROW(Z193)*17)-18,0)=0,"",OFFSET(SerbiaOfficialData!$F$9,(ROW(Z193)*17)-18,0))</f>
        <v/>
      </c>
      <c r="AA195" s="17" t="str">
        <f ca="1">IF(OFFSET(SerbiaOfficialData!$F$10,(ROW(AA193)*17)-18,0)=0,"",OFFSET(SerbiaOfficialData!$F$10,(ROW(AA193)*17)-18,0))</f>
        <v/>
      </c>
      <c r="AB195" s="17" t="str">
        <f ca="1">IF(OFFSET(SerbiaOfficialData!$F$12,(ROW(AA193)*17)-18,0)=0,"",OFFSET(SerbiaOfficialData!$F$12,(ROW(AA193)*17)-18,0))</f>
        <v/>
      </c>
      <c r="AC195" s="17">
        <f t="shared" si="184"/>
        <v>3266</v>
      </c>
      <c r="AD195" s="17" t="str">
        <f ca="1">IF(OFFSET(SerbiaOfficialData!$F$2,(ROW(AD193)*17)-18,0)=0,"",OFFSET(SerbiaOfficialData!$F$2,(ROW(AD193)*17)-18,0))</f>
        <v/>
      </c>
      <c r="AE195" s="3" t="str">
        <f t="shared" si="185"/>
        <v/>
      </c>
      <c r="AF195" s="15" t="str">
        <f t="shared" si="186"/>
        <v/>
      </c>
      <c r="AH195" s="19" t="str">
        <f ca="1">IF(OFFSET(SerbiaOfficialData!$F$3,(ROW(AH193)*17)-18,0)=0,"",OFFSET(SerbiaOfficialData!$F$3,(ROW(AH193)*17)-18,0))</f>
        <v/>
      </c>
      <c r="AI195" s="10" t="str">
        <f t="shared" si="187"/>
        <v/>
      </c>
      <c r="AJ195" s="3" t="str">
        <f t="shared" si="188"/>
        <v/>
      </c>
      <c r="AK195" s="4" t="str">
        <f t="shared" si="189"/>
        <v/>
      </c>
      <c r="AL195" s="3" t="str">
        <f t="shared" si="190"/>
        <v/>
      </c>
      <c r="AM195" s="3" t="str">
        <f t="shared" si="191"/>
        <v/>
      </c>
      <c r="AN195" s="4">
        <f ca="1">IF(_xlfn.FORECAST.ETS(AO195,$B$9:B194,$AO$9:AO194)&gt;0,_xlfn.FORECAST.ETS(AO195,$B$9:B194,$AO$9:AO194),0)</f>
        <v>18004.965886463506</v>
      </c>
      <c r="AO195" s="9">
        <f t="shared" si="174"/>
        <v>44088</v>
      </c>
    </row>
    <row r="196" spans="2:41" x14ac:dyDescent="0.25">
      <c r="B196" s="17" t="str">
        <f ca="1">IF(OFFSET(SerbiaOfficialData!$F$5,(ROW(B194)*17)-18,0)=0,"",OFFSET(SerbiaOfficialData!$F$5,(ROW(B194)*17)-18,0))</f>
        <v/>
      </c>
      <c r="E196" s="17" t="str">
        <f ca="1">IF(OFFSET(SerbiaOfficialData!$F$5,(ROW(E194)*17)-19,0)=0,"",OFFSET(SerbiaOfficialData!$F$5,(ROW(E194)*17)-19,0))</f>
        <v/>
      </c>
      <c r="F196" s="2" t="str">
        <f t="shared" si="175"/>
        <v/>
      </c>
      <c r="G196" s="13" t="str">
        <f t="shared" si="176"/>
        <v/>
      </c>
      <c r="H196" s="2" t="str">
        <f t="shared" si="177"/>
        <v/>
      </c>
      <c r="I196" s="4" t="str">
        <f>IF($A196="","",(ROWS($B$3:B196)*LN(2))/(LN(B196)/$B$3))</f>
        <v/>
      </c>
      <c r="J196" s="17" t="str">
        <f ca="1">IF(OFFSET(SerbiaOfficialData!$F$7,(ROW(J194)*17)-18,0)=0,"",OFFSET(SerbiaOfficialData!$F$7,(ROW(J194)*17)-18,0))</f>
        <v/>
      </c>
      <c r="K196" s="21" t="str">
        <f ca="1">IF(OFFSET(SerbiaOfficialData!$F$6,(ROW(K194)*17)-18,0)=0,"",OFFSET(SerbiaOfficialData!$F$6,(ROW(K194)*17)-18,0))</f>
        <v/>
      </c>
      <c r="L196" s="12" t="str">
        <f t="shared" si="178"/>
        <v/>
      </c>
      <c r="M196" s="13" t="str">
        <f t="shared" si="179"/>
        <v/>
      </c>
      <c r="R196" s="17" t="str">
        <f ca="1">IF(OFFSET(SerbiaOfficialData!$F$17,(ROW(R194)*17)-19,0)=0,"",OFFSET(SerbiaOfficialData!$F$17,(ROW(R194)*17)-19,0))</f>
        <v/>
      </c>
      <c r="S196" t="str">
        <f t="shared" si="180"/>
        <v/>
      </c>
      <c r="T196" s="3" t="str">
        <f t="shared" si="181"/>
        <v/>
      </c>
      <c r="V196" s="17" t="str">
        <f ca="1">IF(OFFSET(SerbiaOfficialData!$F$8,(ROW(W194)*17)-18,0)=0,"",OFFSET(SerbiaOfficialData!$F$8,(ROW(W194)*17)-18,0))</f>
        <v/>
      </c>
      <c r="W196" s="17" t="str">
        <f ca="1">IF(OFFSET(SerbiaOfficialData!$F$11,(ROW(W194)*17)-18,0)=0,"",OFFSET(SerbiaOfficialData!$F$11,(ROW(W194)*17)-18,0))</f>
        <v/>
      </c>
      <c r="X196" s="3" t="str">
        <f t="shared" si="182"/>
        <v/>
      </c>
      <c r="Y196" s="3" t="str">
        <f t="shared" si="183"/>
        <v/>
      </c>
      <c r="Z196" s="17" t="str">
        <f ca="1">IF(OFFSET(SerbiaOfficialData!$F$9,(ROW(Z194)*17)-18,0)=0,"",OFFSET(SerbiaOfficialData!$F$9,(ROW(Z194)*17)-18,0))</f>
        <v/>
      </c>
      <c r="AA196" s="17" t="str">
        <f ca="1">IF(OFFSET(SerbiaOfficialData!$F$10,(ROW(AA194)*17)-18,0)=0,"",OFFSET(SerbiaOfficialData!$F$10,(ROW(AA194)*17)-18,0))</f>
        <v/>
      </c>
      <c r="AB196" s="17" t="str">
        <f ca="1">IF(OFFSET(SerbiaOfficialData!$F$12,(ROW(AA194)*17)-18,0)=0,"",OFFSET(SerbiaOfficialData!$F$12,(ROW(AA194)*17)-18,0))</f>
        <v/>
      </c>
      <c r="AC196" s="17">
        <f t="shared" si="184"/>
        <v>3283</v>
      </c>
      <c r="AD196" s="17" t="str">
        <f ca="1">IF(OFFSET(SerbiaOfficialData!$F$2,(ROW(AD194)*17)-18,0)=0,"",OFFSET(SerbiaOfficialData!$F$2,(ROW(AD194)*17)-18,0))</f>
        <v/>
      </c>
      <c r="AE196" s="3" t="str">
        <f t="shared" si="185"/>
        <v/>
      </c>
      <c r="AF196" s="15" t="str">
        <f t="shared" si="186"/>
        <v/>
      </c>
      <c r="AH196" s="19" t="str">
        <f ca="1">IF(OFFSET(SerbiaOfficialData!$F$3,(ROW(AH194)*17)-18,0)=0,"",OFFSET(SerbiaOfficialData!$F$3,(ROW(AH194)*17)-18,0))</f>
        <v/>
      </c>
      <c r="AI196" s="10" t="str">
        <f t="shared" si="187"/>
        <v/>
      </c>
      <c r="AJ196" s="3" t="str">
        <f t="shared" si="188"/>
        <v/>
      </c>
      <c r="AK196" s="4" t="str">
        <f t="shared" si="189"/>
        <v/>
      </c>
      <c r="AL196" s="3" t="str">
        <f t="shared" si="190"/>
        <v/>
      </c>
      <c r="AM196" s="3" t="str">
        <f t="shared" si="191"/>
        <v/>
      </c>
      <c r="AN196" s="4">
        <f ca="1">IF(_xlfn.FORECAST.ETS(AO196,$B$9:B195,$AO$9:AO195)&gt;0,_xlfn.FORECAST.ETS(AO196,$B$9:B195,$AO$9:AO195),0)</f>
        <v>18067.066953135651</v>
      </c>
      <c r="AO196" s="9">
        <f t="shared" ref="AO196:AO250" si="192">AO195+1</f>
        <v>44089</v>
      </c>
    </row>
    <row r="197" spans="2:41" x14ac:dyDescent="0.25">
      <c r="B197" s="17" t="str">
        <f ca="1">IF(OFFSET(SerbiaOfficialData!$F$5,(ROW(B195)*17)-18,0)=0,"",OFFSET(SerbiaOfficialData!$F$5,(ROW(B195)*17)-18,0))</f>
        <v/>
      </c>
      <c r="E197" s="17" t="str">
        <f ca="1">IF(OFFSET(SerbiaOfficialData!$F$5,(ROW(E195)*17)-19,0)=0,"",OFFSET(SerbiaOfficialData!$F$5,(ROW(E195)*17)-19,0))</f>
        <v/>
      </c>
      <c r="F197" s="2" t="str">
        <f t="shared" ref="F197:F250" si="193">IF($A197="","",E197/B196)</f>
        <v/>
      </c>
      <c r="G197" s="13" t="str">
        <f t="shared" ref="G197:G250" si="194">IF($A197="","",AVERAGE(((SUM(E188:E197)-E188)/(SUM(B188:B197)-B188))))</f>
        <v/>
      </c>
      <c r="H197" s="2" t="str">
        <f t="shared" ref="H197:H250" si="195">IF($A197="","",E197/B197)</f>
        <v/>
      </c>
      <c r="I197" s="4" t="str">
        <f>IF($A197="","",(ROWS($B$3:B197)*LN(2))/(LN(B197)/$B$3))</f>
        <v/>
      </c>
      <c r="J197" s="17" t="str">
        <f ca="1">IF(OFFSET(SerbiaOfficialData!$F$7,(ROW(J195)*17)-18,0)=0,"",OFFSET(SerbiaOfficialData!$F$7,(ROW(J195)*17)-18,0))</f>
        <v/>
      </c>
      <c r="K197" s="21" t="str">
        <f ca="1">IF(OFFSET(SerbiaOfficialData!$F$6,(ROW(K195)*17)-18,0)=0,"",OFFSET(SerbiaOfficialData!$F$6,(ROW(K195)*17)-18,0))</f>
        <v/>
      </c>
      <c r="L197" s="12" t="str">
        <f t="shared" ref="L197:L250" si="196">IF($A197="","",E197/K197)</f>
        <v/>
      </c>
      <c r="M197" s="13" t="str">
        <f t="shared" ref="M197:M250" si="197">IF($A197="","",AVERAGE(((SUM(E188:E197)-E188)/(SUM(K188:K197)-K188))))</f>
        <v/>
      </c>
      <c r="R197" s="17" t="str">
        <f ca="1">IF(OFFSET(SerbiaOfficialData!$F$17,(ROW(R195)*17)-19,0)=0,"",OFFSET(SerbiaOfficialData!$F$17,(ROW(R195)*17)-19,0))</f>
        <v/>
      </c>
      <c r="S197" t="str">
        <f t="shared" ref="S197:S250" si="198">IF($A197="","",R197-R196)</f>
        <v/>
      </c>
      <c r="T197" s="3" t="str">
        <f t="shared" ref="T197:T250" si="199">IF($A197="","",R197/B188)</f>
        <v/>
      </c>
      <c r="V197" s="17" t="str">
        <f ca="1">IF(OFFSET(SerbiaOfficialData!$F$8,(ROW(W195)*17)-18,0)=0,"",OFFSET(SerbiaOfficialData!$F$8,(ROW(W195)*17)-18,0))</f>
        <v/>
      </c>
      <c r="W197" s="17" t="str">
        <f ca="1">IF(OFFSET(SerbiaOfficialData!$F$11,(ROW(W195)*17)-18,0)=0,"",OFFSET(SerbiaOfficialData!$F$11,(ROW(W195)*17)-18,0))</f>
        <v/>
      </c>
      <c r="X197" s="3" t="str">
        <f t="shared" ref="X197:X250" si="200">IF($A197="","",W197/B197)</f>
        <v/>
      </c>
      <c r="Y197" s="3" t="str">
        <f t="shared" ref="Y197:Y250" si="201">IF($A197="","",W197/B188)</f>
        <v/>
      </c>
      <c r="Z197" s="17" t="str">
        <f ca="1">IF(OFFSET(SerbiaOfficialData!$F$9,(ROW(Z195)*17)-18,0)=0,"",OFFSET(SerbiaOfficialData!$F$9,(ROW(Z195)*17)-18,0))</f>
        <v/>
      </c>
      <c r="AA197" s="17" t="str">
        <f ca="1">IF(OFFSET(SerbiaOfficialData!$F$10,(ROW(AA195)*17)-18,0)=0,"",OFFSET(SerbiaOfficialData!$F$10,(ROW(AA195)*17)-18,0))</f>
        <v/>
      </c>
      <c r="AB197" s="17" t="str">
        <f ca="1">IF(OFFSET(SerbiaOfficialData!$F$12,(ROW(AA195)*17)-18,0)=0,"",OFFSET(SerbiaOfficialData!$F$12,(ROW(AA195)*17)-18,0))</f>
        <v/>
      </c>
      <c r="AC197" s="17">
        <f t="shared" ref="AC197:AC250" si="202">(ROW(AD195)*17)-17+2</f>
        <v>3300</v>
      </c>
      <c r="AD197" s="17" t="str">
        <f ca="1">IF(OFFSET(SerbiaOfficialData!$F$2,(ROW(AD195)*17)-18,0)=0,"",OFFSET(SerbiaOfficialData!$F$2,(ROW(AD195)*17)-18,0))</f>
        <v/>
      </c>
      <c r="AE197" s="3" t="str">
        <f t="shared" ref="AE197:AE250" si="203">IF($A197="","",AD197/C197)</f>
        <v/>
      </c>
      <c r="AF197" s="15" t="str">
        <f t="shared" ref="AF197:AF250" si="204">IF($A197="","",W197+AD197)</f>
        <v/>
      </c>
      <c r="AH197" s="19" t="str">
        <f ca="1">IF(OFFSET(SerbiaOfficialData!$F$3,(ROW(AH195)*17)-18,0)=0,"",OFFSET(SerbiaOfficialData!$F$3,(ROW(AH195)*17)-18,0))</f>
        <v/>
      </c>
      <c r="AI197" s="10" t="str">
        <f t="shared" ref="AI197:AI250" si="205">IF($A197="","",AH197-AH196)</f>
        <v/>
      </c>
      <c r="AJ197" s="3" t="str">
        <f t="shared" ref="AJ197:AJ250" si="206">IF($A197="","",(AH197+W197)/B197)</f>
        <v/>
      </c>
      <c r="AK197" s="4" t="str">
        <f t="shared" ref="AK197:AK250" si="207">IF($A197="","",B197-R197-W197-AH197)</f>
        <v/>
      </c>
      <c r="AL197" s="3" t="str">
        <f t="shared" ref="AL197:AL250" si="208">IF($A197="","",AD197/C197)</f>
        <v/>
      </c>
      <c r="AM197" s="3" t="str">
        <f t="shared" ref="AM197:AM250" si="209">IF($A197="","",AK197/B197)</f>
        <v/>
      </c>
      <c r="AN197" s="4">
        <f ca="1">IF(_xlfn.FORECAST.ETS(AO197,$B$9:B196,$AO$9:AO196)&gt;0,_xlfn.FORECAST.ETS(AO197,$B$9:B196,$AO$9:AO196),0)</f>
        <v>18129.168019807796</v>
      </c>
      <c r="AO197" s="9">
        <f t="shared" si="192"/>
        <v>44090</v>
      </c>
    </row>
    <row r="198" spans="2:41" x14ac:dyDescent="0.25">
      <c r="B198" s="17" t="str">
        <f ca="1">IF(OFFSET(SerbiaOfficialData!$F$5,(ROW(B196)*17)-18,0)=0,"",OFFSET(SerbiaOfficialData!$F$5,(ROW(B196)*17)-18,0))</f>
        <v/>
      </c>
      <c r="E198" s="17" t="str">
        <f ca="1">IF(OFFSET(SerbiaOfficialData!$F$5,(ROW(E196)*17)-19,0)=0,"",OFFSET(SerbiaOfficialData!$F$5,(ROW(E196)*17)-19,0))</f>
        <v/>
      </c>
      <c r="F198" s="2" t="str">
        <f t="shared" si="193"/>
        <v/>
      </c>
      <c r="G198" s="13" t="str">
        <f t="shared" si="194"/>
        <v/>
      </c>
      <c r="H198" s="2" t="str">
        <f t="shared" si="195"/>
        <v/>
      </c>
      <c r="I198" s="4" t="str">
        <f>IF($A198="","",(ROWS($B$3:B198)*LN(2))/(LN(B198)/$B$3))</f>
        <v/>
      </c>
      <c r="J198" s="17" t="str">
        <f ca="1">IF(OFFSET(SerbiaOfficialData!$F$7,(ROW(J196)*17)-18,0)=0,"",OFFSET(SerbiaOfficialData!$F$7,(ROW(J196)*17)-18,0))</f>
        <v/>
      </c>
      <c r="K198" s="21" t="str">
        <f ca="1">IF(OFFSET(SerbiaOfficialData!$F$6,(ROW(K196)*17)-18,0)=0,"",OFFSET(SerbiaOfficialData!$F$6,(ROW(K196)*17)-18,0))</f>
        <v/>
      </c>
      <c r="L198" s="12" t="str">
        <f t="shared" si="196"/>
        <v/>
      </c>
      <c r="M198" s="13" t="str">
        <f t="shared" si="197"/>
        <v/>
      </c>
      <c r="R198" s="17" t="str">
        <f ca="1">IF(OFFSET(SerbiaOfficialData!$F$17,(ROW(R196)*17)-19,0)=0,"",OFFSET(SerbiaOfficialData!$F$17,(ROW(R196)*17)-19,0))</f>
        <v/>
      </c>
      <c r="S198" t="str">
        <f t="shared" si="198"/>
        <v/>
      </c>
      <c r="T198" s="3" t="str">
        <f t="shared" si="199"/>
        <v/>
      </c>
      <c r="V198" s="17" t="str">
        <f ca="1">IF(OFFSET(SerbiaOfficialData!$F$8,(ROW(W196)*17)-18,0)=0,"",OFFSET(SerbiaOfficialData!$F$8,(ROW(W196)*17)-18,0))</f>
        <v/>
      </c>
      <c r="W198" s="17" t="str">
        <f ca="1">IF(OFFSET(SerbiaOfficialData!$F$11,(ROW(W196)*17)-18,0)=0,"",OFFSET(SerbiaOfficialData!$F$11,(ROW(W196)*17)-18,0))</f>
        <v/>
      </c>
      <c r="X198" s="3" t="str">
        <f t="shared" si="200"/>
        <v/>
      </c>
      <c r="Y198" s="3" t="str">
        <f t="shared" si="201"/>
        <v/>
      </c>
      <c r="Z198" s="17" t="str">
        <f ca="1">IF(OFFSET(SerbiaOfficialData!$F$9,(ROW(Z196)*17)-18,0)=0,"",OFFSET(SerbiaOfficialData!$F$9,(ROW(Z196)*17)-18,0))</f>
        <v/>
      </c>
      <c r="AA198" s="17" t="str">
        <f ca="1">IF(OFFSET(SerbiaOfficialData!$F$10,(ROW(AA196)*17)-18,0)=0,"",OFFSET(SerbiaOfficialData!$F$10,(ROW(AA196)*17)-18,0))</f>
        <v/>
      </c>
      <c r="AB198" s="17" t="str">
        <f ca="1">IF(OFFSET(SerbiaOfficialData!$F$12,(ROW(AA196)*17)-18,0)=0,"",OFFSET(SerbiaOfficialData!$F$12,(ROW(AA196)*17)-18,0))</f>
        <v/>
      </c>
      <c r="AC198" s="17">
        <f t="shared" si="202"/>
        <v>3317</v>
      </c>
      <c r="AD198" s="17" t="str">
        <f ca="1">IF(OFFSET(SerbiaOfficialData!$F$2,(ROW(AD196)*17)-18,0)=0,"",OFFSET(SerbiaOfficialData!$F$2,(ROW(AD196)*17)-18,0))</f>
        <v/>
      </c>
      <c r="AE198" s="3" t="str">
        <f t="shared" si="203"/>
        <v/>
      </c>
      <c r="AF198" s="15" t="str">
        <f t="shared" si="204"/>
        <v/>
      </c>
      <c r="AH198" s="19" t="str">
        <f ca="1">IF(OFFSET(SerbiaOfficialData!$F$3,(ROW(AH196)*17)-18,0)=0,"",OFFSET(SerbiaOfficialData!$F$3,(ROW(AH196)*17)-18,0))</f>
        <v/>
      </c>
      <c r="AI198" s="10" t="str">
        <f t="shared" si="205"/>
        <v/>
      </c>
      <c r="AJ198" s="3" t="str">
        <f t="shared" si="206"/>
        <v/>
      </c>
      <c r="AK198" s="4" t="str">
        <f t="shared" si="207"/>
        <v/>
      </c>
      <c r="AL198" s="3" t="str">
        <f t="shared" si="208"/>
        <v/>
      </c>
      <c r="AM198" s="3" t="str">
        <f t="shared" si="209"/>
        <v/>
      </c>
      <c r="AN198" s="4">
        <f ca="1">IF(_xlfn.FORECAST.ETS(AO198,$B$9:B197,$AO$9:AO197)&gt;0,_xlfn.FORECAST.ETS(AO198,$B$9:B197,$AO$9:AO197),0)</f>
        <v>18191.269086479944</v>
      </c>
      <c r="AO198" s="9">
        <f t="shared" si="192"/>
        <v>44091</v>
      </c>
    </row>
    <row r="199" spans="2:41" x14ac:dyDescent="0.25">
      <c r="B199" s="17" t="str">
        <f ca="1">IF(OFFSET(SerbiaOfficialData!$F$5,(ROW(B197)*17)-18,0)=0,"",OFFSET(SerbiaOfficialData!$F$5,(ROW(B197)*17)-18,0))</f>
        <v/>
      </c>
      <c r="E199" s="17" t="str">
        <f ca="1">IF(OFFSET(SerbiaOfficialData!$F$5,(ROW(E197)*17)-19,0)=0,"",OFFSET(SerbiaOfficialData!$F$5,(ROW(E197)*17)-19,0))</f>
        <v/>
      </c>
      <c r="F199" s="2" t="str">
        <f t="shared" si="193"/>
        <v/>
      </c>
      <c r="G199" s="13" t="str">
        <f t="shared" si="194"/>
        <v/>
      </c>
      <c r="H199" s="2" t="str">
        <f t="shared" si="195"/>
        <v/>
      </c>
      <c r="I199" s="4" t="str">
        <f>IF($A199="","",(ROWS($B$3:B199)*LN(2))/(LN(B199)/$B$3))</f>
        <v/>
      </c>
      <c r="J199" s="17" t="str">
        <f ca="1">IF(OFFSET(SerbiaOfficialData!$F$7,(ROW(J197)*17)-18,0)=0,"",OFFSET(SerbiaOfficialData!$F$7,(ROW(J197)*17)-18,0))</f>
        <v/>
      </c>
      <c r="K199" s="21" t="str">
        <f ca="1">IF(OFFSET(SerbiaOfficialData!$F$6,(ROW(K197)*17)-18,0)=0,"",OFFSET(SerbiaOfficialData!$F$6,(ROW(K197)*17)-18,0))</f>
        <v/>
      </c>
      <c r="L199" s="12" t="str">
        <f t="shared" si="196"/>
        <v/>
      </c>
      <c r="M199" s="13" t="str">
        <f t="shared" si="197"/>
        <v/>
      </c>
      <c r="R199" s="17" t="str">
        <f ca="1">IF(OFFSET(SerbiaOfficialData!$F$17,(ROW(R197)*17)-19,0)=0,"",OFFSET(SerbiaOfficialData!$F$17,(ROW(R197)*17)-19,0))</f>
        <v/>
      </c>
      <c r="S199" t="str">
        <f t="shared" si="198"/>
        <v/>
      </c>
      <c r="T199" s="3" t="str">
        <f t="shared" si="199"/>
        <v/>
      </c>
      <c r="V199" s="17" t="str">
        <f ca="1">IF(OFFSET(SerbiaOfficialData!$F$8,(ROW(W197)*17)-18,0)=0,"",OFFSET(SerbiaOfficialData!$F$8,(ROW(W197)*17)-18,0))</f>
        <v/>
      </c>
      <c r="W199" s="17" t="str">
        <f ca="1">IF(OFFSET(SerbiaOfficialData!$F$11,(ROW(W197)*17)-18,0)=0,"",OFFSET(SerbiaOfficialData!$F$11,(ROW(W197)*17)-18,0))</f>
        <v/>
      </c>
      <c r="X199" s="3" t="str">
        <f t="shared" si="200"/>
        <v/>
      </c>
      <c r="Y199" s="3" t="str">
        <f t="shared" si="201"/>
        <v/>
      </c>
      <c r="Z199" s="17" t="str">
        <f ca="1">IF(OFFSET(SerbiaOfficialData!$F$9,(ROW(Z197)*17)-18,0)=0,"",OFFSET(SerbiaOfficialData!$F$9,(ROW(Z197)*17)-18,0))</f>
        <v/>
      </c>
      <c r="AA199" s="17" t="str">
        <f ca="1">IF(OFFSET(SerbiaOfficialData!$F$10,(ROW(AA197)*17)-18,0)=0,"",OFFSET(SerbiaOfficialData!$F$10,(ROW(AA197)*17)-18,0))</f>
        <v/>
      </c>
      <c r="AB199" s="17" t="str">
        <f ca="1">IF(OFFSET(SerbiaOfficialData!$F$12,(ROW(AA197)*17)-18,0)=0,"",OFFSET(SerbiaOfficialData!$F$12,(ROW(AA197)*17)-18,0))</f>
        <v/>
      </c>
      <c r="AC199" s="17">
        <f t="shared" si="202"/>
        <v>3334</v>
      </c>
      <c r="AD199" s="17" t="str">
        <f ca="1">IF(OFFSET(SerbiaOfficialData!$F$2,(ROW(AD197)*17)-18,0)=0,"",OFFSET(SerbiaOfficialData!$F$2,(ROW(AD197)*17)-18,0))</f>
        <v/>
      </c>
      <c r="AE199" s="3" t="str">
        <f t="shared" si="203"/>
        <v/>
      </c>
      <c r="AF199" s="15" t="str">
        <f t="shared" si="204"/>
        <v/>
      </c>
      <c r="AH199" s="19" t="str">
        <f ca="1">IF(OFFSET(SerbiaOfficialData!$F$3,(ROW(AH197)*17)-18,0)=0,"",OFFSET(SerbiaOfficialData!$F$3,(ROW(AH197)*17)-18,0))</f>
        <v/>
      </c>
      <c r="AI199" s="10" t="str">
        <f t="shared" si="205"/>
        <v/>
      </c>
      <c r="AJ199" s="3" t="str">
        <f t="shared" si="206"/>
        <v/>
      </c>
      <c r="AK199" s="4" t="str">
        <f t="shared" si="207"/>
        <v/>
      </c>
      <c r="AL199" s="3" t="str">
        <f t="shared" si="208"/>
        <v/>
      </c>
      <c r="AM199" s="3" t="str">
        <f t="shared" si="209"/>
        <v/>
      </c>
      <c r="AN199" s="4">
        <f ca="1">IF(_xlfn.FORECAST.ETS(AO199,$B$9:B198,$AO$9:AO198)&gt;0,_xlfn.FORECAST.ETS(AO199,$B$9:B198,$AO$9:AO198),0)</f>
        <v>18253.370153152093</v>
      </c>
      <c r="AO199" s="9">
        <f t="shared" si="192"/>
        <v>44092</v>
      </c>
    </row>
    <row r="200" spans="2:41" x14ac:dyDescent="0.25">
      <c r="B200" s="17" t="str">
        <f ca="1">IF(OFFSET(SerbiaOfficialData!$F$5,(ROW(B198)*17)-18,0)=0,"",OFFSET(SerbiaOfficialData!$F$5,(ROW(B198)*17)-18,0))</f>
        <v/>
      </c>
      <c r="E200" s="17" t="str">
        <f ca="1">IF(OFFSET(SerbiaOfficialData!$F$5,(ROW(E198)*17)-19,0)=0,"",OFFSET(SerbiaOfficialData!$F$5,(ROW(E198)*17)-19,0))</f>
        <v/>
      </c>
      <c r="F200" s="2" t="str">
        <f t="shared" si="193"/>
        <v/>
      </c>
      <c r="G200" s="13" t="str">
        <f t="shared" si="194"/>
        <v/>
      </c>
      <c r="H200" s="2" t="str">
        <f t="shared" si="195"/>
        <v/>
      </c>
      <c r="I200" s="4" t="str">
        <f>IF($A200="","",(ROWS($B$3:B200)*LN(2))/(LN(B200)/$B$3))</f>
        <v/>
      </c>
      <c r="J200" s="17" t="str">
        <f ca="1">IF(OFFSET(SerbiaOfficialData!$F$7,(ROW(J198)*17)-18,0)=0,"",OFFSET(SerbiaOfficialData!$F$7,(ROW(J198)*17)-18,0))</f>
        <v/>
      </c>
      <c r="K200" s="21" t="str">
        <f ca="1">IF(OFFSET(SerbiaOfficialData!$F$6,(ROW(K198)*17)-18,0)=0,"",OFFSET(SerbiaOfficialData!$F$6,(ROW(K198)*17)-18,0))</f>
        <v/>
      </c>
      <c r="L200" s="12" t="str">
        <f t="shared" si="196"/>
        <v/>
      </c>
      <c r="M200" s="13" t="str">
        <f t="shared" si="197"/>
        <v/>
      </c>
      <c r="R200" s="17" t="str">
        <f ca="1">IF(OFFSET(SerbiaOfficialData!$F$17,(ROW(R198)*17)-19,0)=0,"",OFFSET(SerbiaOfficialData!$F$17,(ROW(R198)*17)-19,0))</f>
        <v/>
      </c>
      <c r="S200" t="str">
        <f t="shared" si="198"/>
        <v/>
      </c>
      <c r="T200" s="3" t="str">
        <f t="shared" si="199"/>
        <v/>
      </c>
      <c r="V200" s="17" t="str">
        <f ca="1">IF(OFFSET(SerbiaOfficialData!$F$8,(ROW(W198)*17)-18,0)=0,"",OFFSET(SerbiaOfficialData!$F$8,(ROW(W198)*17)-18,0))</f>
        <v/>
      </c>
      <c r="W200" s="17" t="str">
        <f ca="1">IF(OFFSET(SerbiaOfficialData!$F$11,(ROW(W198)*17)-18,0)=0,"",OFFSET(SerbiaOfficialData!$F$11,(ROW(W198)*17)-18,0))</f>
        <v/>
      </c>
      <c r="X200" s="3" t="str">
        <f t="shared" si="200"/>
        <v/>
      </c>
      <c r="Y200" s="3" t="str">
        <f t="shared" si="201"/>
        <v/>
      </c>
      <c r="Z200" s="17" t="str">
        <f ca="1">IF(OFFSET(SerbiaOfficialData!$F$9,(ROW(Z198)*17)-18,0)=0,"",OFFSET(SerbiaOfficialData!$F$9,(ROW(Z198)*17)-18,0))</f>
        <v/>
      </c>
      <c r="AA200" s="17" t="str">
        <f ca="1">IF(OFFSET(SerbiaOfficialData!$F$10,(ROW(AA198)*17)-18,0)=0,"",OFFSET(SerbiaOfficialData!$F$10,(ROW(AA198)*17)-18,0))</f>
        <v/>
      </c>
      <c r="AB200" s="17" t="str">
        <f ca="1">IF(OFFSET(SerbiaOfficialData!$F$12,(ROW(AA198)*17)-18,0)=0,"",OFFSET(SerbiaOfficialData!$F$12,(ROW(AA198)*17)-18,0))</f>
        <v/>
      </c>
      <c r="AC200" s="17">
        <f t="shared" si="202"/>
        <v>3351</v>
      </c>
      <c r="AD200" s="17" t="str">
        <f ca="1">IF(OFFSET(SerbiaOfficialData!$F$2,(ROW(AD198)*17)-18,0)=0,"",OFFSET(SerbiaOfficialData!$F$2,(ROW(AD198)*17)-18,0))</f>
        <v/>
      </c>
      <c r="AE200" s="3" t="str">
        <f t="shared" si="203"/>
        <v/>
      </c>
      <c r="AF200" s="15" t="str">
        <f t="shared" si="204"/>
        <v/>
      </c>
      <c r="AH200" s="19" t="str">
        <f ca="1">IF(OFFSET(SerbiaOfficialData!$F$3,(ROW(AH198)*17)-18,0)=0,"",OFFSET(SerbiaOfficialData!$F$3,(ROW(AH198)*17)-18,0))</f>
        <v/>
      </c>
      <c r="AI200" s="10" t="str">
        <f t="shared" si="205"/>
        <v/>
      </c>
      <c r="AJ200" s="3" t="str">
        <f t="shared" si="206"/>
        <v/>
      </c>
      <c r="AK200" s="4" t="str">
        <f t="shared" si="207"/>
        <v/>
      </c>
      <c r="AL200" s="3" t="str">
        <f t="shared" si="208"/>
        <v/>
      </c>
      <c r="AM200" s="3" t="str">
        <f t="shared" si="209"/>
        <v/>
      </c>
      <c r="AN200" s="4">
        <f ca="1">IF(_xlfn.FORECAST.ETS(AO200,$B$9:B199,$AO$9:AO199)&gt;0,_xlfn.FORECAST.ETS(AO200,$B$9:B199,$AO$9:AO199),0)</f>
        <v>18315.471219824238</v>
      </c>
      <c r="AO200" s="9">
        <f t="shared" si="192"/>
        <v>44093</v>
      </c>
    </row>
    <row r="201" spans="2:41" x14ac:dyDescent="0.25">
      <c r="B201" s="17" t="str">
        <f ca="1">IF(OFFSET(SerbiaOfficialData!$F$5,(ROW(B199)*17)-18,0)=0,"",OFFSET(SerbiaOfficialData!$F$5,(ROW(B199)*17)-18,0))</f>
        <v/>
      </c>
      <c r="E201" s="17" t="str">
        <f ca="1">IF(OFFSET(SerbiaOfficialData!$F$5,(ROW(E199)*17)-19,0)=0,"",OFFSET(SerbiaOfficialData!$F$5,(ROW(E199)*17)-19,0))</f>
        <v/>
      </c>
      <c r="F201" s="2" t="str">
        <f t="shared" si="193"/>
        <v/>
      </c>
      <c r="G201" s="13" t="str">
        <f t="shared" si="194"/>
        <v/>
      </c>
      <c r="H201" s="2" t="str">
        <f t="shared" si="195"/>
        <v/>
      </c>
      <c r="I201" s="4" t="str">
        <f>IF($A201="","",(ROWS($B$3:B201)*LN(2))/(LN(B201)/$B$3))</f>
        <v/>
      </c>
      <c r="J201" s="17" t="str">
        <f ca="1">IF(OFFSET(SerbiaOfficialData!$F$7,(ROW(J199)*17)-18,0)=0,"",OFFSET(SerbiaOfficialData!$F$7,(ROW(J199)*17)-18,0))</f>
        <v/>
      </c>
      <c r="K201" s="21" t="str">
        <f ca="1">IF(OFFSET(SerbiaOfficialData!$F$6,(ROW(K199)*17)-18,0)=0,"",OFFSET(SerbiaOfficialData!$F$6,(ROW(K199)*17)-18,0))</f>
        <v/>
      </c>
      <c r="L201" s="12" t="str">
        <f t="shared" si="196"/>
        <v/>
      </c>
      <c r="M201" s="13" t="str">
        <f t="shared" si="197"/>
        <v/>
      </c>
      <c r="R201" s="17" t="str">
        <f ca="1">IF(OFFSET(SerbiaOfficialData!$F$17,(ROW(R199)*17)-19,0)=0,"",OFFSET(SerbiaOfficialData!$F$17,(ROW(R199)*17)-19,0))</f>
        <v/>
      </c>
      <c r="S201" t="str">
        <f t="shared" si="198"/>
        <v/>
      </c>
      <c r="T201" s="3" t="str">
        <f t="shared" si="199"/>
        <v/>
      </c>
      <c r="V201" s="17" t="str">
        <f ca="1">IF(OFFSET(SerbiaOfficialData!$F$8,(ROW(W199)*17)-18,0)=0,"",OFFSET(SerbiaOfficialData!$F$8,(ROW(W199)*17)-18,0))</f>
        <v/>
      </c>
      <c r="W201" s="17" t="str">
        <f ca="1">IF(OFFSET(SerbiaOfficialData!$F$11,(ROW(W199)*17)-18,0)=0,"",OFFSET(SerbiaOfficialData!$F$11,(ROW(W199)*17)-18,0))</f>
        <v/>
      </c>
      <c r="X201" s="3" t="str">
        <f t="shared" si="200"/>
        <v/>
      </c>
      <c r="Y201" s="3" t="str">
        <f t="shared" si="201"/>
        <v/>
      </c>
      <c r="Z201" s="17" t="str">
        <f ca="1">IF(OFFSET(SerbiaOfficialData!$F$9,(ROW(Z199)*17)-18,0)=0,"",OFFSET(SerbiaOfficialData!$F$9,(ROW(Z199)*17)-18,0))</f>
        <v/>
      </c>
      <c r="AA201" s="17" t="str">
        <f ca="1">IF(OFFSET(SerbiaOfficialData!$F$10,(ROW(AA199)*17)-18,0)=0,"",OFFSET(SerbiaOfficialData!$F$10,(ROW(AA199)*17)-18,0))</f>
        <v/>
      </c>
      <c r="AB201" s="17" t="str">
        <f ca="1">IF(OFFSET(SerbiaOfficialData!$F$12,(ROW(AA199)*17)-18,0)=0,"",OFFSET(SerbiaOfficialData!$F$12,(ROW(AA199)*17)-18,0))</f>
        <v/>
      </c>
      <c r="AC201" s="17">
        <f t="shared" si="202"/>
        <v>3368</v>
      </c>
      <c r="AD201" s="17" t="str">
        <f ca="1">IF(OFFSET(SerbiaOfficialData!$F$2,(ROW(AD199)*17)-18,0)=0,"",OFFSET(SerbiaOfficialData!$F$2,(ROW(AD199)*17)-18,0))</f>
        <v/>
      </c>
      <c r="AE201" s="3" t="str">
        <f t="shared" si="203"/>
        <v/>
      </c>
      <c r="AF201" s="15" t="str">
        <f t="shared" si="204"/>
        <v/>
      </c>
      <c r="AH201" s="19" t="str">
        <f ca="1">IF(OFFSET(SerbiaOfficialData!$F$3,(ROW(AH199)*17)-18,0)=0,"",OFFSET(SerbiaOfficialData!$F$3,(ROW(AH199)*17)-18,0))</f>
        <v/>
      </c>
      <c r="AI201" s="10" t="str">
        <f t="shared" si="205"/>
        <v/>
      </c>
      <c r="AJ201" s="3" t="str">
        <f t="shared" si="206"/>
        <v/>
      </c>
      <c r="AK201" s="4" t="str">
        <f t="shared" si="207"/>
        <v/>
      </c>
      <c r="AL201" s="3" t="str">
        <f t="shared" si="208"/>
        <v/>
      </c>
      <c r="AM201" s="3" t="str">
        <f t="shared" si="209"/>
        <v/>
      </c>
      <c r="AN201" s="4">
        <f ca="1">IF(_xlfn.FORECAST.ETS(AO201,$B$9:B200,$AO$9:AO200)&gt;0,_xlfn.FORECAST.ETS(AO201,$B$9:B200,$AO$9:AO200),0)</f>
        <v>18377.572286496383</v>
      </c>
      <c r="AO201" s="9">
        <f t="shared" si="192"/>
        <v>44094</v>
      </c>
    </row>
    <row r="202" spans="2:41" x14ac:dyDescent="0.25">
      <c r="B202" s="17" t="str">
        <f ca="1">IF(OFFSET(SerbiaOfficialData!$F$5,(ROW(B200)*17)-18,0)=0,"",OFFSET(SerbiaOfficialData!$F$5,(ROW(B200)*17)-18,0))</f>
        <v/>
      </c>
      <c r="E202" s="17" t="str">
        <f ca="1">IF(OFFSET(SerbiaOfficialData!$F$5,(ROW(E200)*17)-19,0)=0,"",OFFSET(SerbiaOfficialData!$F$5,(ROW(E200)*17)-19,0))</f>
        <v/>
      </c>
      <c r="F202" s="2" t="str">
        <f t="shared" si="193"/>
        <v/>
      </c>
      <c r="G202" s="13" t="str">
        <f t="shared" si="194"/>
        <v/>
      </c>
      <c r="H202" s="2" t="str">
        <f t="shared" si="195"/>
        <v/>
      </c>
      <c r="I202" s="4" t="str">
        <f>IF($A202="","",(ROWS($B$3:B202)*LN(2))/(LN(B202)/$B$3))</f>
        <v/>
      </c>
      <c r="J202" s="17" t="str">
        <f ca="1">IF(OFFSET(SerbiaOfficialData!$F$7,(ROW(J200)*17)-18,0)=0,"",OFFSET(SerbiaOfficialData!$F$7,(ROW(J200)*17)-18,0))</f>
        <v/>
      </c>
      <c r="K202" s="21" t="str">
        <f ca="1">IF(OFFSET(SerbiaOfficialData!$F$6,(ROW(K200)*17)-18,0)=0,"",OFFSET(SerbiaOfficialData!$F$6,(ROW(K200)*17)-18,0))</f>
        <v/>
      </c>
      <c r="L202" s="12" t="str">
        <f t="shared" si="196"/>
        <v/>
      </c>
      <c r="M202" s="13" t="str">
        <f t="shared" si="197"/>
        <v/>
      </c>
      <c r="R202" s="17" t="str">
        <f ca="1">IF(OFFSET(SerbiaOfficialData!$F$17,(ROW(R200)*17)-19,0)=0,"",OFFSET(SerbiaOfficialData!$F$17,(ROW(R200)*17)-19,0))</f>
        <v/>
      </c>
      <c r="S202" t="str">
        <f t="shared" si="198"/>
        <v/>
      </c>
      <c r="T202" s="3" t="str">
        <f t="shared" si="199"/>
        <v/>
      </c>
      <c r="V202" s="17" t="str">
        <f ca="1">IF(OFFSET(SerbiaOfficialData!$F$8,(ROW(W200)*17)-18,0)=0,"",OFFSET(SerbiaOfficialData!$F$8,(ROW(W200)*17)-18,0))</f>
        <v/>
      </c>
      <c r="W202" s="17" t="str">
        <f ca="1">IF(OFFSET(SerbiaOfficialData!$F$11,(ROW(W200)*17)-18,0)=0,"",OFFSET(SerbiaOfficialData!$F$11,(ROW(W200)*17)-18,0))</f>
        <v/>
      </c>
      <c r="X202" s="3" t="str">
        <f t="shared" si="200"/>
        <v/>
      </c>
      <c r="Y202" s="3" t="str">
        <f t="shared" si="201"/>
        <v/>
      </c>
      <c r="Z202" s="17" t="str">
        <f ca="1">IF(OFFSET(SerbiaOfficialData!$F$9,(ROW(Z200)*17)-18,0)=0,"",OFFSET(SerbiaOfficialData!$F$9,(ROW(Z200)*17)-18,0))</f>
        <v/>
      </c>
      <c r="AA202" s="17" t="str">
        <f ca="1">IF(OFFSET(SerbiaOfficialData!$F$10,(ROW(AA200)*17)-18,0)=0,"",OFFSET(SerbiaOfficialData!$F$10,(ROW(AA200)*17)-18,0))</f>
        <v/>
      </c>
      <c r="AB202" s="17" t="str">
        <f ca="1">IF(OFFSET(SerbiaOfficialData!$F$12,(ROW(AA200)*17)-18,0)=0,"",OFFSET(SerbiaOfficialData!$F$12,(ROW(AA200)*17)-18,0))</f>
        <v/>
      </c>
      <c r="AC202" s="17">
        <f t="shared" si="202"/>
        <v>3385</v>
      </c>
      <c r="AD202" s="17" t="str">
        <f ca="1">IF(OFFSET(SerbiaOfficialData!$F$2,(ROW(AD200)*17)-18,0)=0,"",OFFSET(SerbiaOfficialData!$F$2,(ROW(AD200)*17)-18,0))</f>
        <v/>
      </c>
      <c r="AE202" s="3" t="str">
        <f t="shared" si="203"/>
        <v/>
      </c>
      <c r="AF202" s="15" t="str">
        <f t="shared" si="204"/>
        <v/>
      </c>
      <c r="AH202" s="19" t="str">
        <f ca="1">IF(OFFSET(SerbiaOfficialData!$F$3,(ROW(AH200)*17)-18,0)=0,"",OFFSET(SerbiaOfficialData!$F$3,(ROW(AH200)*17)-18,0))</f>
        <v/>
      </c>
      <c r="AI202" s="10" t="str">
        <f t="shared" si="205"/>
        <v/>
      </c>
      <c r="AJ202" s="3" t="str">
        <f t="shared" si="206"/>
        <v/>
      </c>
      <c r="AK202" s="4" t="str">
        <f t="shared" si="207"/>
        <v/>
      </c>
      <c r="AL202" s="3" t="str">
        <f t="shared" si="208"/>
        <v/>
      </c>
      <c r="AM202" s="3" t="str">
        <f t="shared" si="209"/>
        <v/>
      </c>
      <c r="AN202" s="4">
        <f ca="1">IF(_xlfn.FORECAST.ETS(AO202,$B$9:B201,$AO$9:AO201)&gt;0,_xlfn.FORECAST.ETS(AO202,$B$9:B201,$AO$9:AO201),0)</f>
        <v>18439.673353168531</v>
      </c>
      <c r="AO202" s="9">
        <f t="shared" si="192"/>
        <v>44095</v>
      </c>
    </row>
    <row r="203" spans="2:41" x14ac:dyDescent="0.25">
      <c r="B203" s="17" t="str">
        <f ca="1">IF(OFFSET(SerbiaOfficialData!$F$5,(ROW(B201)*17)-18,0)=0,"",OFFSET(SerbiaOfficialData!$F$5,(ROW(B201)*17)-18,0))</f>
        <v/>
      </c>
      <c r="E203" s="17" t="str">
        <f ca="1">IF(OFFSET(SerbiaOfficialData!$F$5,(ROW(E201)*17)-19,0)=0,"",OFFSET(SerbiaOfficialData!$F$5,(ROW(E201)*17)-19,0))</f>
        <v/>
      </c>
      <c r="F203" s="2" t="str">
        <f t="shared" si="193"/>
        <v/>
      </c>
      <c r="G203" s="13" t="str">
        <f t="shared" si="194"/>
        <v/>
      </c>
      <c r="H203" s="2" t="str">
        <f t="shared" si="195"/>
        <v/>
      </c>
      <c r="I203" s="4" t="str">
        <f>IF($A203="","",(ROWS($B$3:B203)*LN(2))/(LN(B203)/$B$3))</f>
        <v/>
      </c>
      <c r="J203" s="17" t="str">
        <f ca="1">IF(OFFSET(SerbiaOfficialData!$F$7,(ROW(J201)*17)-18,0)=0,"",OFFSET(SerbiaOfficialData!$F$7,(ROW(J201)*17)-18,0))</f>
        <v/>
      </c>
      <c r="K203" s="21" t="str">
        <f ca="1">IF(OFFSET(SerbiaOfficialData!$F$6,(ROW(K201)*17)-18,0)=0,"",OFFSET(SerbiaOfficialData!$F$6,(ROW(K201)*17)-18,0))</f>
        <v/>
      </c>
      <c r="L203" s="12" t="str">
        <f t="shared" si="196"/>
        <v/>
      </c>
      <c r="M203" s="13" t="str">
        <f t="shared" si="197"/>
        <v/>
      </c>
      <c r="R203" s="17" t="str">
        <f ca="1">IF(OFFSET(SerbiaOfficialData!$F$17,(ROW(R201)*17)-19,0)=0,"",OFFSET(SerbiaOfficialData!$F$17,(ROW(R201)*17)-19,0))</f>
        <v/>
      </c>
      <c r="S203" t="str">
        <f t="shared" si="198"/>
        <v/>
      </c>
      <c r="T203" s="3" t="str">
        <f t="shared" si="199"/>
        <v/>
      </c>
      <c r="V203" s="17" t="str">
        <f ca="1">IF(OFFSET(SerbiaOfficialData!$F$8,(ROW(W201)*17)-18,0)=0,"",OFFSET(SerbiaOfficialData!$F$8,(ROW(W201)*17)-18,0))</f>
        <v/>
      </c>
      <c r="W203" s="17" t="str">
        <f ca="1">IF(OFFSET(SerbiaOfficialData!$F$11,(ROW(W201)*17)-18,0)=0,"",OFFSET(SerbiaOfficialData!$F$11,(ROW(W201)*17)-18,0))</f>
        <v/>
      </c>
      <c r="X203" s="3" t="str">
        <f t="shared" si="200"/>
        <v/>
      </c>
      <c r="Y203" s="3" t="str">
        <f t="shared" si="201"/>
        <v/>
      </c>
      <c r="Z203" s="17" t="str">
        <f ca="1">IF(OFFSET(SerbiaOfficialData!$F$9,(ROW(Z201)*17)-18,0)=0,"",OFFSET(SerbiaOfficialData!$F$9,(ROW(Z201)*17)-18,0))</f>
        <v/>
      </c>
      <c r="AA203" s="17" t="str">
        <f ca="1">IF(OFFSET(SerbiaOfficialData!$F$10,(ROW(AA201)*17)-18,0)=0,"",OFFSET(SerbiaOfficialData!$F$10,(ROW(AA201)*17)-18,0))</f>
        <v/>
      </c>
      <c r="AB203" s="17" t="str">
        <f ca="1">IF(OFFSET(SerbiaOfficialData!$F$12,(ROW(AA201)*17)-18,0)=0,"",OFFSET(SerbiaOfficialData!$F$12,(ROW(AA201)*17)-18,0))</f>
        <v/>
      </c>
      <c r="AC203" s="17">
        <f t="shared" si="202"/>
        <v>3402</v>
      </c>
      <c r="AD203" s="17" t="str">
        <f ca="1">IF(OFFSET(SerbiaOfficialData!$F$2,(ROW(AD201)*17)-18,0)=0,"",OFFSET(SerbiaOfficialData!$F$2,(ROW(AD201)*17)-18,0))</f>
        <v/>
      </c>
      <c r="AE203" s="3" t="str">
        <f t="shared" si="203"/>
        <v/>
      </c>
      <c r="AF203" s="15" t="str">
        <f t="shared" si="204"/>
        <v/>
      </c>
      <c r="AH203" s="19" t="str">
        <f ca="1">IF(OFFSET(SerbiaOfficialData!$F$3,(ROW(AH201)*17)-18,0)=0,"",OFFSET(SerbiaOfficialData!$F$3,(ROW(AH201)*17)-18,0))</f>
        <v/>
      </c>
      <c r="AI203" s="10" t="str">
        <f t="shared" si="205"/>
        <v/>
      </c>
      <c r="AJ203" s="3" t="str">
        <f t="shared" si="206"/>
        <v/>
      </c>
      <c r="AK203" s="4" t="str">
        <f t="shared" si="207"/>
        <v/>
      </c>
      <c r="AL203" s="3" t="str">
        <f t="shared" si="208"/>
        <v/>
      </c>
      <c r="AM203" s="3" t="str">
        <f t="shared" si="209"/>
        <v/>
      </c>
      <c r="AN203" s="4">
        <f ca="1">IF(_xlfn.FORECAST.ETS(AO203,$B$9:B202,$AO$9:AO202)&gt;0,_xlfn.FORECAST.ETS(AO203,$B$9:B202,$AO$9:AO202),0)</f>
        <v>18501.77441984068</v>
      </c>
      <c r="AO203" s="9">
        <f t="shared" si="192"/>
        <v>44096</v>
      </c>
    </row>
    <row r="204" spans="2:41" x14ac:dyDescent="0.25">
      <c r="B204" s="17" t="str">
        <f ca="1">IF(OFFSET(SerbiaOfficialData!$F$5,(ROW(B202)*17)-18,0)=0,"",OFFSET(SerbiaOfficialData!$F$5,(ROW(B202)*17)-18,0))</f>
        <v/>
      </c>
      <c r="E204" s="17" t="str">
        <f ca="1">IF(OFFSET(SerbiaOfficialData!$F$5,(ROW(E202)*17)-19,0)=0,"",OFFSET(SerbiaOfficialData!$F$5,(ROW(E202)*17)-19,0))</f>
        <v/>
      </c>
      <c r="F204" s="2" t="str">
        <f t="shared" si="193"/>
        <v/>
      </c>
      <c r="G204" s="13" t="str">
        <f t="shared" si="194"/>
        <v/>
      </c>
      <c r="H204" s="2" t="str">
        <f t="shared" si="195"/>
        <v/>
      </c>
      <c r="I204" s="4" t="str">
        <f>IF($A204="","",(ROWS($B$3:B204)*LN(2))/(LN(B204)/$B$3))</f>
        <v/>
      </c>
      <c r="J204" s="17" t="str">
        <f ca="1">IF(OFFSET(SerbiaOfficialData!$F$7,(ROW(J202)*17)-18,0)=0,"",OFFSET(SerbiaOfficialData!$F$7,(ROW(J202)*17)-18,0))</f>
        <v/>
      </c>
      <c r="K204" s="21" t="str">
        <f ca="1">IF(OFFSET(SerbiaOfficialData!$F$6,(ROW(K202)*17)-18,0)=0,"",OFFSET(SerbiaOfficialData!$F$6,(ROW(K202)*17)-18,0))</f>
        <v/>
      </c>
      <c r="L204" s="12" t="str">
        <f t="shared" si="196"/>
        <v/>
      </c>
      <c r="M204" s="13" t="str">
        <f t="shared" si="197"/>
        <v/>
      </c>
      <c r="R204" s="17" t="str">
        <f ca="1">IF(OFFSET(SerbiaOfficialData!$F$17,(ROW(R202)*17)-19,0)=0,"",OFFSET(SerbiaOfficialData!$F$17,(ROW(R202)*17)-19,0))</f>
        <v/>
      </c>
      <c r="S204" t="str">
        <f t="shared" si="198"/>
        <v/>
      </c>
      <c r="T204" s="3" t="str">
        <f t="shared" si="199"/>
        <v/>
      </c>
      <c r="V204" s="17" t="str">
        <f ca="1">IF(OFFSET(SerbiaOfficialData!$F$8,(ROW(W202)*17)-18,0)=0,"",OFFSET(SerbiaOfficialData!$F$8,(ROW(W202)*17)-18,0))</f>
        <v/>
      </c>
      <c r="W204" s="17" t="str">
        <f ca="1">IF(OFFSET(SerbiaOfficialData!$F$11,(ROW(W202)*17)-18,0)=0,"",OFFSET(SerbiaOfficialData!$F$11,(ROW(W202)*17)-18,0))</f>
        <v/>
      </c>
      <c r="X204" s="3" t="str">
        <f t="shared" si="200"/>
        <v/>
      </c>
      <c r="Y204" s="3" t="str">
        <f t="shared" si="201"/>
        <v/>
      </c>
      <c r="Z204" s="17" t="str">
        <f ca="1">IF(OFFSET(SerbiaOfficialData!$F$9,(ROW(Z202)*17)-18,0)=0,"",OFFSET(SerbiaOfficialData!$F$9,(ROW(Z202)*17)-18,0))</f>
        <v/>
      </c>
      <c r="AA204" s="17" t="str">
        <f ca="1">IF(OFFSET(SerbiaOfficialData!$F$10,(ROW(AA202)*17)-18,0)=0,"",OFFSET(SerbiaOfficialData!$F$10,(ROW(AA202)*17)-18,0))</f>
        <v/>
      </c>
      <c r="AB204" s="17" t="str">
        <f ca="1">IF(OFFSET(SerbiaOfficialData!$F$12,(ROW(AA202)*17)-18,0)=0,"",OFFSET(SerbiaOfficialData!$F$12,(ROW(AA202)*17)-18,0))</f>
        <v/>
      </c>
      <c r="AC204" s="17">
        <f t="shared" si="202"/>
        <v>3419</v>
      </c>
      <c r="AD204" s="17" t="str">
        <f ca="1">IF(OFFSET(SerbiaOfficialData!$F$2,(ROW(AD202)*17)-18,0)=0,"",OFFSET(SerbiaOfficialData!$F$2,(ROW(AD202)*17)-18,0))</f>
        <v/>
      </c>
      <c r="AE204" s="3" t="str">
        <f t="shared" si="203"/>
        <v/>
      </c>
      <c r="AF204" s="15" t="str">
        <f t="shared" si="204"/>
        <v/>
      </c>
      <c r="AH204" s="19" t="str">
        <f ca="1">IF(OFFSET(SerbiaOfficialData!$F$3,(ROW(AH202)*17)-18,0)=0,"",OFFSET(SerbiaOfficialData!$F$3,(ROW(AH202)*17)-18,0))</f>
        <v/>
      </c>
      <c r="AI204" s="10" t="str">
        <f t="shared" si="205"/>
        <v/>
      </c>
      <c r="AJ204" s="3" t="str">
        <f t="shared" si="206"/>
        <v/>
      </c>
      <c r="AK204" s="4" t="str">
        <f t="shared" si="207"/>
        <v/>
      </c>
      <c r="AL204" s="3" t="str">
        <f t="shared" si="208"/>
        <v/>
      </c>
      <c r="AM204" s="3" t="str">
        <f t="shared" si="209"/>
        <v/>
      </c>
      <c r="AN204" s="4">
        <f ca="1">IF(_xlfn.FORECAST.ETS(AO204,$B$9:B203,$AO$9:AO203)&gt;0,_xlfn.FORECAST.ETS(AO204,$B$9:B203,$AO$9:AO203),0)</f>
        <v>18563.875486512825</v>
      </c>
      <c r="AO204" s="9">
        <f t="shared" si="192"/>
        <v>44097</v>
      </c>
    </row>
    <row r="205" spans="2:41" x14ac:dyDescent="0.25">
      <c r="B205" s="17" t="str">
        <f ca="1">IF(OFFSET(SerbiaOfficialData!$F$5,(ROW(B203)*17)-18,0)=0,"",OFFSET(SerbiaOfficialData!$F$5,(ROW(B203)*17)-18,0))</f>
        <v/>
      </c>
      <c r="E205" s="17" t="str">
        <f ca="1">IF(OFFSET(SerbiaOfficialData!$F$5,(ROW(E203)*17)-19,0)=0,"",OFFSET(SerbiaOfficialData!$F$5,(ROW(E203)*17)-19,0))</f>
        <v/>
      </c>
      <c r="F205" s="2" t="str">
        <f t="shared" si="193"/>
        <v/>
      </c>
      <c r="G205" s="13" t="str">
        <f t="shared" si="194"/>
        <v/>
      </c>
      <c r="H205" s="2" t="str">
        <f t="shared" si="195"/>
        <v/>
      </c>
      <c r="I205" s="4" t="str">
        <f>IF($A205="","",(ROWS($B$3:B205)*LN(2))/(LN(B205)/$B$3))</f>
        <v/>
      </c>
      <c r="J205" s="17" t="str">
        <f ca="1">IF(OFFSET(SerbiaOfficialData!$F$7,(ROW(J203)*17)-18,0)=0,"",OFFSET(SerbiaOfficialData!$F$7,(ROW(J203)*17)-18,0))</f>
        <v/>
      </c>
      <c r="K205" s="21" t="str">
        <f ca="1">IF(OFFSET(SerbiaOfficialData!$F$6,(ROW(K203)*17)-18,0)=0,"",OFFSET(SerbiaOfficialData!$F$6,(ROW(K203)*17)-18,0))</f>
        <v/>
      </c>
      <c r="L205" s="12" t="str">
        <f t="shared" si="196"/>
        <v/>
      </c>
      <c r="M205" s="13" t="str">
        <f t="shared" si="197"/>
        <v/>
      </c>
      <c r="R205" s="17" t="str">
        <f ca="1">IF(OFFSET(SerbiaOfficialData!$F$17,(ROW(R203)*17)-19,0)=0,"",OFFSET(SerbiaOfficialData!$F$17,(ROW(R203)*17)-19,0))</f>
        <v/>
      </c>
      <c r="S205" t="str">
        <f t="shared" si="198"/>
        <v/>
      </c>
      <c r="T205" s="3" t="str">
        <f t="shared" si="199"/>
        <v/>
      </c>
      <c r="V205" s="17" t="str">
        <f ca="1">IF(OFFSET(SerbiaOfficialData!$F$8,(ROW(W203)*17)-18,0)=0,"",OFFSET(SerbiaOfficialData!$F$8,(ROW(W203)*17)-18,0))</f>
        <v/>
      </c>
      <c r="W205" s="17" t="str">
        <f ca="1">IF(OFFSET(SerbiaOfficialData!$F$11,(ROW(W203)*17)-18,0)=0,"",OFFSET(SerbiaOfficialData!$F$11,(ROW(W203)*17)-18,0))</f>
        <v/>
      </c>
      <c r="X205" s="3" t="str">
        <f t="shared" si="200"/>
        <v/>
      </c>
      <c r="Y205" s="3" t="str">
        <f t="shared" si="201"/>
        <v/>
      </c>
      <c r="Z205" s="17" t="str">
        <f ca="1">IF(OFFSET(SerbiaOfficialData!$F$9,(ROW(Z203)*17)-18,0)=0,"",OFFSET(SerbiaOfficialData!$F$9,(ROW(Z203)*17)-18,0))</f>
        <v/>
      </c>
      <c r="AA205" s="17" t="str">
        <f ca="1">IF(OFFSET(SerbiaOfficialData!$F$10,(ROW(AA203)*17)-18,0)=0,"",OFFSET(SerbiaOfficialData!$F$10,(ROW(AA203)*17)-18,0))</f>
        <v/>
      </c>
      <c r="AB205" s="17" t="str">
        <f ca="1">IF(OFFSET(SerbiaOfficialData!$F$12,(ROW(AA203)*17)-18,0)=0,"",OFFSET(SerbiaOfficialData!$F$12,(ROW(AA203)*17)-18,0))</f>
        <v/>
      </c>
      <c r="AC205" s="17">
        <f t="shared" si="202"/>
        <v>3436</v>
      </c>
      <c r="AD205" s="17" t="str">
        <f ca="1">IF(OFFSET(SerbiaOfficialData!$F$2,(ROW(AD203)*17)-18,0)=0,"",OFFSET(SerbiaOfficialData!$F$2,(ROW(AD203)*17)-18,0))</f>
        <v/>
      </c>
      <c r="AE205" s="3" t="str">
        <f t="shared" si="203"/>
        <v/>
      </c>
      <c r="AF205" s="15" t="str">
        <f t="shared" si="204"/>
        <v/>
      </c>
      <c r="AH205" s="19" t="str">
        <f ca="1">IF(OFFSET(SerbiaOfficialData!$F$3,(ROW(AH203)*17)-18,0)=0,"",OFFSET(SerbiaOfficialData!$F$3,(ROW(AH203)*17)-18,0))</f>
        <v/>
      </c>
      <c r="AI205" s="10" t="str">
        <f t="shared" si="205"/>
        <v/>
      </c>
      <c r="AJ205" s="3" t="str">
        <f t="shared" si="206"/>
        <v/>
      </c>
      <c r="AK205" s="4" t="str">
        <f t="shared" si="207"/>
        <v/>
      </c>
      <c r="AL205" s="3" t="str">
        <f t="shared" si="208"/>
        <v/>
      </c>
      <c r="AM205" s="3" t="str">
        <f t="shared" si="209"/>
        <v/>
      </c>
      <c r="AN205" s="4">
        <f ca="1">IF(_xlfn.FORECAST.ETS(AO205,$B$9:B204,$AO$9:AO204)&gt;0,_xlfn.FORECAST.ETS(AO205,$B$9:B204,$AO$9:AO204),0)</f>
        <v>18625.97655318497</v>
      </c>
      <c r="AO205" s="9">
        <f t="shared" si="192"/>
        <v>44098</v>
      </c>
    </row>
    <row r="206" spans="2:41" x14ac:dyDescent="0.25">
      <c r="B206" s="17" t="str">
        <f ca="1">IF(OFFSET(SerbiaOfficialData!$F$5,(ROW(B204)*17)-18,0)=0,"",OFFSET(SerbiaOfficialData!$F$5,(ROW(B204)*17)-18,0))</f>
        <v/>
      </c>
      <c r="E206" s="17" t="str">
        <f ca="1">IF(OFFSET(SerbiaOfficialData!$F$5,(ROW(E204)*17)-19,0)=0,"",OFFSET(SerbiaOfficialData!$F$5,(ROW(E204)*17)-19,0))</f>
        <v/>
      </c>
      <c r="F206" s="2" t="str">
        <f t="shared" si="193"/>
        <v/>
      </c>
      <c r="G206" s="13" t="str">
        <f t="shared" si="194"/>
        <v/>
      </c>
      <c r="H206" s="2" t="str">
        <f t="shared" si="195"/>
        <v/>
      </c>
      <c r="I206" s="4" t="str">
        <f>IF($A206="","",(ROWS($B$3:B206)*LN(2))/(LN(B206)/$B$3))</f>
        <v/>
      </c>
      <c r="J206" s="17" t="str">
        <f ca="1">IF(OFFSET(SerbiaOfficialData!$F$7,(ROW(J204)*17)-18,0)=0,"",OFFSET(SerbiaOfficialData!$F$7,(ROW(J204)*17)-18,0))</f>
        <v/>
      </c>
      <c r="K206" s="21" t="str">
        <f ca="1">IF(OFFSET(SerbiaOfficialData!$F$6,(ROW(K204)*17)-18,0)=0,"",OFFSET(SerbiaOfficialData!$F$6,(ROW(K204)*17)-18,0))</f>
        <v/>
      </c>
      <c r="L206" s="12" t="str">
        <f t="shared" si="196"/>
        <v/>
      </c>
      <c r="M206" s="13" t="str">
        <f t="shared" si="197"/>
        <v/>
      </c>
      <c r="R206" s="17" t="str">
        <f ca="1">IF(OFFSET(SerbiaOfficialData!$F$17,(ROW(R204)*17)-19,0)=0,"",OFFSET(SerbiaOfficialData!$F$17,(ROW(R204)*17)-19,0))</f>
        <v/>
      </c>
      <c r="S206" t="str">
        <f t="shared" si="198"/>
        <v/>
      </c>
      <c r="T206" s="3" t="str">
        <f t="shared" si="199"/>
        <v/>
      </c>
      <c r="V206" s="17" t="str">
        <f ca="1">IF(OFFSET(SerbiaOfficialData!$F$8,(ROW(W204)*17)-18,0)=0,"",OFFSET(SerbiaOfficialData!$F$8,(ROW(W204)*17)-18,0))</f>
        <v/>
      </c>
      <c r="W206" s="17" t="str">
        <f ca="1">IF(OFFSET(SerbiaOfficialData!$F$11,(ROW(W204)*17)-18,0)=0,"",OFFSET(SerbiaOfficialData!$F$11,(ROW(W204)*17)-18,0))</f>
        <v/>
      </c>
      <c r="X206" s="3" t="str">
        <f t="shared" si="200"/>
        <v/>
      </c>
      <c r="Y206" s="3" t="str">
        <f t="shared" si="201"/>
        <v/>
      </c>
      <c r="Z206" s="17" t="str">
        <f ca="1">IF(OFFSET(SerbiaOfficialData!$F$9,(ROW(Z204)*17)-18,0)=0,"",OFFSET(SerbiaOfficialData!$F$9,(ROW(Z204)*17)-18,0))</f>
        <v/>
      </c>
      <c r="AA206" s="17" t="str">
        <f ca="1">IF(OFFSET(SerbiaOfficialData!$F$10,(ROW(AA204)*17)-18,0)=0,"",OFFSET(SerbiaOfficialData!$F$10,(ROW(AA204)*17)-18,0))</f>
        <v/>
      </c>
      <c r="AB206" s="17" t="str">
        <f ca="1">IF(OFFSET(SerbiaOfficialData!$F$12,(ROW(AA204)*17)-18,0)=0,"",OFFSET(SerbiaOfficialData!$F$12,(ROW(AA204)*17)-18,0))</f>
        <v/>
      </c>
      <c r="AC206" s="17">
        <f t="shared" si="202"/>
        <v>3453</v>
      </c>
      <c r="AD206" s="17" t="str">
        <f ca="1">IF(OFFSET(SerbiaOfficialData!$F$2,(ROW(AD204)*17)-18,0)=0,"",OFFSET(SerbiaOfficialData!$F$2,(ROW(AD204)*17)-18,0))</f>
        <v/>
      </c>
      <c r="AE206" s="3" t="str">
        <f t="shared" si="203"/>
        <v/>
      </c>
      <c r="AF206" s="15" t="str">
        <f t="shared" si="204"/>
        <v/>
      </c>
      <c r="AH206" s="19" t="str">
        <f ca="1">IF(OFFSET(SerbiaOfficialData!$F$3,(ROW(AH204)*17)-18,0)=0,"",OFFSET(SerbiaOfficialData!$F$3,(ROW(AH204)*17)-18,0))</f>
        <v/>
      </c>
      <c r="AI206" s="10" t="str">
        <f t="shared" si="205"/>
        <v/>
      </c>
      <c r="AJ206" s="3" t="str">
        <f t="shared" si="206"/>
        <v/>
      </c>
      <c r="AK206" s="4" t="str">
        <f t="shared" si="207"/>
        <v/>
      </c>
      <c r="AL206" s="3" t="str">
        <f t="shared" si="208"/>
        <v/>
      </c>
      <c r="AM206" s="3" t="str">
        <f t="shared" si="209"/>
        <v/>
      </c>
      <c r="AN206" s="4">
        <f ca="1">IF(_xlfn.FORECAST.ETS(AO206,$B$9:B205,$AO$9:AO205)&gt;0,_xlfn.FORECAST.ETS(AO206,$B$9:B205,$AO$9:AO205),0)</f>
        <v>18688.077619857118</v>
      </c>
      <c r="AO206" s="9">
        <f t="shared" si="192"/>
        <v>44099</v>
      </c>
    </row>
    <row r="207" spans="2:41" x14ac:dyDescent="0.25">
      <c r="B207" s="17" t="str">
        <f ca="1">IF(OFFSET(SerbiaOfficialData!$F$5,(ROW(B205)*17)-18,0)=0,"",OFFSET(SerbiaOfficialData!$F$5,(ROW(B205)*17)-18,0))</f>
        <v/>
      </c>
      <c r="E207" s="17" t="str">
        <f ca="1">IF(OFFSET(SerbiaOfficialData!$F$5,(ROW(E205)*17)-19,0)=0,"",OFFSET(SerbiaOfficialData!$F$5,(ROW(E205)*17)-19,0))</f>
        <v/>
      </c>
      <c r="F207" s="2" t="str">
        <f t="shared" si="193"/>
        <v/>
      </c>
      <c r="G207" s="13" t="str">
        <f t="shared" si="194"/>
        <v/>
      </c>
      <c r="H207" s="2" t="str">
        <f t="shared" si="195"/>
        <v/>
      </c>
      <c r="I207" s="4" t="str">
        <f>IF($A207="","",(ROWS($B$3:B207)*LN(2))/(LN(B207)/$B$3))</f>
        <v/>
      </c>
      <c r="J207" s="17" t="str">
        <f ca="1">IF(OFFSET(SerbiaOfficialData!$F$7,(ROW(J205)*17)-18,0)=0,"",OFFSET(SerbiaOfficialData!$F$7,(ROW(J205)*17)-18,0))</f>
        <v/>
      </c>
      <c r="K207" s="21" t="str">
        <f ca="1">IF(OFFSET(SerbiaOfficialData!$F$6,(ROW(K205)*17)-18,0)=0,"",OFFSET(SerbiaOfficialData!$F$6,(ROW(K205)*17)-18,0))</f>
        <v/>
      </c>
      <c r="L207" s="12" t="str">
        <f t="shared" si="196"/>
        <v/>
      </c>
      <c r="M207" s="13" t="str">
        <f t="shared" si="197"/>
        <v/>
      </c>
      <c r="R207" s="17" t="str">
        <f ca="1">IF(OFFSET(SerbiaOfficialData!$F$17,(ROW(R205)*17)-19,0)=0,"",OFFSET(SerbiaOfficialData!$F$17,(ROW(R205)*17)-19,0))</f>
        <v/>
      </c>
      <c r="S207" t="str">
        <f t="shared" si="198"/>
        <v/>
      </c>
      <c r="T207" s="3" t="str">
        <f t="shared" si="199"/>
        <v/>
      </c>
      <c r="V207" s="17" t="str">
        <f ca="1">IF(OFFSET(SerbiaOfficialData!$F$8,(ROW(W205)*17)-18,0)=0,"",OFFSET(SerbiaOfficialData!$F$8,(ROW(W205)*17)-18,0))</f>
        <v/>
      </c>
      <c r="W207" s="17" t="str">
        <f ca="1">IF(OFFSET(SerbiaOfficialData!$F$11,(ROW(W205)*17)-18,0)=0,"",OFFSET(SerbiaOfficialData!$F$11,(ROW(W205)*17)-18,0))</f>
        <v/>
      </c>
      <c r="X207" s="3" t="str">
        <f t="shared" si="200"/>
        <v/>
      </c>
      <c r="Y207" s="3" t="str">
        <f t="shared" si="201"/>
        <v/>
      </c>
      <c r="Z207" s="17" t="str">
        <f ca="1">IF(OFFSET(SerbiaOfficialData!$F$9,(ROW(Z205)*17)-18,0)=0,"",OFFSET(SerbiaOfficialData!$F$9,(ROW(Z205)*17)-18,0))</f>
        <v/>
      </c>
      <c r="AA207" s="17" t="str">
        <f ca="1">IF(OFFSET(SerbiaOfficialData!$F$10,(ROW(AA205)*17)-18,0)=0,"",OFFSET(SerbiaOfficialData!$F$10,(ROW(AA205)*17)-18,0))</f>
        <v/>
      </c>
      <c r="AB207" s="17" t="str">
        <f ca="1">IF(OFFSET(SerbiaOfficialData!$F$12,(ROW(AA205)*17)-18,0)=0,"",OFFSET(SerbiaOfficialData!$F$12,(ROW(AA205)*17)-18,0))</f>
        <v/>
      </c>
      <c r="AC207" s="17">
        <f t="shared" si="202"/>
        <v>3470</v>
      </c>
      <c r="AD207" s="17" t="str">
        <f ca="1">IF(OFFSET(SerbiaOfficialData!$F$2,(ROW(AD205)*17)-18,0)=0,"",OFFSET(SerbiaOfficialData!$F$2,(ROW(AD205)*17)-18,0))</f>
        <v/>
      </c>
      <c r="AE207" s="3" t="str">
        <f t="shared" si="203"/>
        <v/>
      </c>
      <c r="AF207" s="15" t="str">
        <f t="shared" si="204"/>
        <v/>
      </c>
      <c r="AH207" s="19" t="str">
        <f ca="1">IF(OFFSET(SerbiaOfficialData!$F$3,(ROW(AH205)*17)-18,0)=0,"",OFFSET(SerbiaOfficialData!$F$3,(ROW(AH205)*17)-18,0))</f>
        <v/>
      </c>
      <c r="AI207" s="10" t="str">
        <f t="shared" si="205"/>
        <v/>
      </c>
      <c r="AJ207" s="3" t="str">
        <f t="shared" si="206"/>
        <v/>
      </c>
      <c r="AK207" s="4" t="str">
        <f t="shared" si="207"/>
        <v/>
      </c>
      <c r="AL207" s="3" t="str">
        <f t="shared" si="208"/>
        <v/>
      </c>
      <c r="AM207" s="3" t="str">
        <f t="shared" si="209"/>
        <v/>
      </c>
      <c r="AN207" s="4">
        <f ca="1">IF(_xlfn.FORECAST.ETS(AO207,$B$9:B206,$AO$9:AO206)&gt;0,_xlfn.FORECAST.ETS(AO207,$B$9:B206,$AO$9:AO206),0)</f>
        <v>18750.178686529267</v>
      </c>
      <c r="AO207" s="9">
        <f t="shared" si="192"/>
        <v>44100</v>
      </c>
    </row>
    <row r="208" spans="2:41" x14ac:dyDescent="0.25">
      <c r="B208" s="17" t="str">
        <f ca="1">IF(OFFSET(SerbiaOfficialData!$F$5,(ROW(B206)*17)-18,0)=0,"",OFFSET(SerbiaOfficialData!$F$5,(ROW(B206)*17)-18,0))</f>
        <v/>
      </c>
      <c r="E208" s="17" t="str">
        <f ca="1">IF(OFFSET(SerbiaOfficialData!$F$5,(ROW(E206)*17)-19,0)=0,"",OFFSET(SerbiaOfficialData!$F$5,(ROW(E206)*17)-19,0))</f>
        <v/>
      </c>
      <c r="F208" s="2" t="str">
        <f t="shared" si="193"/>
        <v/>
      </c>
      <c r="G208" s="13" t="str">
        <f t="shared" si="194"/>
        <v/>
      </c>
      <c r="H208" s="2" t="str">
        <f t="shared" si="195"/>
        <v/>
      </c>
      <c r="I208" s="4" t="str">
        <f>IF($A208="","",(ROWS($B$3:B208)*LN(2))/(LN(B208)/$B$3))</f>
        <v/>
      </c>
      <c r="J208" s="17" t="str">
        <f ca="1">IF(OFFSET(SerbiaOfficialData!$F$7,(ROW(J206)*17)-18,0)=0,"",OFFSET(SerbiaOfficialData!$F$7,(ROW(J206)*17)-18,0))</f>
        <v/>
      </c>
      <c r="K208" s="21" t="str">
        <f ca="1">IF(OFFSET(SerbiaOfficialData!$F$6,(ROW(K206)*17)-18,0)=0,"",OFFSET(SerbiaOfficialData!$F$6,(ROW(K206)*17)-18,0))</f>
        <v/>
      </c>
      <c r="L208" s="12" t="str">
        <f t="shared" si="196"/>
        <v/>
      </c>
      <c r="M208" s="13" t="str">
        <f t="shared" si="197"/>
        <v/>
      </c>
      <c r="R208" s="17" t="str">
        <f ca="1">IF(OFFSET(SerbiaOfficialData!$F$17,(ROW(R206)*17)-19,0)=0,"",OFFSET(SerbiaOfficialData!$F$17,(ROW(R206)*17)-19,0))</f>
        <v/>
      </c>
      <c r="S208" t="str">
        <f t="shared" si="198"/>
        <v/>
      </c>
      <c r="T208" s="3" t="str">
        <f t="shared" si="199"/>
        <v/>
      </c>
      <c r="V208" s="17" t="str">
        <f ca="1">IF(OFFSET(SerbiaOfficialData!$F$8,(ROW(W206)*17)-18,0)=0,"",OFFSET(SerbiaOfficialData!$F$8,(ROW(W206)*17)-18,0))</f>
        <v/>
      </c>
      <c r="W208" s="17" t="str">
        <f ca="1">IF(OFFSET(SerbiaOfficialData!$F$11,(ROW(W206)*17)-18,0)=0,"",OFFSET(SerbiaOfficialData!$F$11,(ROW(W206)*17)-18,0))</f>
        <v/>
      </c>
      <c r="X208" s="3" t="str">
        <f t="shared" si="200"/>
        <v/>
      </c>
      <c r="Y208" s="3" t="str">
        <f t="shared" si="201"/>
        <v/>
      </c>
      <c r="Z208" s="17" t="str">
        <f ca="1">IF(OFFSET(SerbiaOfficialData!$F$9,(ROW(Z206)*17)-18,0)=0,"",OFFSET(SerbiaOfficialData!$F$9,(ROW(Z206)*17)-18,0))</f>
        <v/>
      </c>
      <c r="AA208" s="17" t="str">
        <f ca="1">IF(OFFSET(SerbiaOfficialData!$F$10,(ROW(AA206)*17)-18,0)=0,"",OFFSET(SerbiaOfficialData!$F$10,(ROW(AA206)*17)-18,0))</f>
        <v/>
      </c>
      <c r="AB208" s="17" t="str">
        <f ca="1">IF(OFFSET(SerbiaOfficialData!$F$12,(ROW(AA206)*17)-18,0)=0,"",OFFSET(SerbiaOfficialData!$F$12,(ROW(AA206)*17)-18,0))</f>
        <v/>
      </c>
      <c r="AC208" s="17">
        <f t="shared" si="202"/>
        <v>3487</v>
      </c>
      <c r="AD208" s="17" t="str">
        <f ca="1">IF(OFFSET(SerbiaOfficialData!$F$2,(ROW(AD206)*17)-18,0)=0,"",OFFSET(SerbiaOfficialData!$F$2,(ROW(AD206)*17)-18,0))</f>
        <v/>
      </c>
      <c r="AE208" s="3" t="str">
        <f t="shared" si="203"/>
        <v/>
      </c>
      <c r="AF208" s="15" t="str">
        <f t="shared" si="204"/>
        <v/>
      </c>
      <c r="AH208" s="19" t="str">
        <f ca="1">IF(OFFSET(SerbiaOfficialData!$F$3,(ROW(AH206)*17)-18,0)=0,"",OFFSET(SerbiaOfficialData!$F$3,(ROW(AH206)*17)-18,0))</f>
        <v/>
      </c>
      <c r="AI208" s="10" t="str">
        <f t="shared" si="205"/>
        <v/>
      </c>
      <c r="AJ208" s="3" t="str">
        <f t="shared" si="206"/>
        <v/>
      </c>
      <c r="AK208" s="4" t="str">
        <f t="shared" si="207"/>
        <v/>
      </c>
      <c r="AL208" s="3" t="str">
        <f t="shared" si="208"/>
        <v/>
      </c>
      <c r="AM208" s="3" t="str">
        <f t="shared" si="209"/>
        <v/>
      </c>
      <c r="AN208" s="4">
        <f ca="1">IF(_xlfn.FORECAST.ETS(AO208,$B$9:B207,$AO$9:AO207)&gt;0,_xlfn.FORECAST.ETS(AO208,$B$9:B207,$AO$9:AO207),0)</f>
        <v>18812.279753201412</v>
      </c>
      <c r="AO208" s="9">
        <f t="shared" si="192"/>
        <v>44101</v>
      </c>
    </row>
    <row r="209" spans="2:41" x14ac:dyDescent="0.25">
      <c r="B209" s="17" t="str">
        <f ca="1">IF(OFFSET(SerbiaOfficialData!$F$5,(ROW(B207)*17)-18,0)=0,"",OFFSET(SerbiaOfficialData!$F$5,(ROW(B207)*17)-18,0))</f>
        <v/>
      </c>
      <c r="E209" s="17" t="str">
        <f ca="1">IF(OFFSET(SerbiaOfficialData!$F$5,(ROW(E207)*17)-19,0)=0,"",OFFSET(SerbiaOfficialData!$F$5,(ROW(E207)*17)-19,0))</f>
        <v/>
      </c>
      <c r="F209" s="2" t="str">
        <f t="shared" si="193"/>
        <v/>
      </c>
      <c r="G209" s="13" t="str">
        <f t="shared" si="194"/>
        <v/>
      </c>
      <c r="H209" s="2" t="str">
        <f t="shared" si="195"/>
        <v/>
      </c>
      <c r="I209" s="4" t="str">
        <f>IF($A209="","",(ROWS($B$3:B209)*LN(2))/(LN(B209)/$B$3))</f>
        <v/>
      </c>
      <c r="J209" s="17" t="str">
        <f ca="1">IF(OFFSET(SerbiaOfficialData!$F$7,(ROW(J207)*17)-18,0)=0,"",OFFSET(SerbiaOfficialData!$F$7,(ROW(J207)*17)-18,0))</f>
        <v/>
      </c>
      <c r="K209" s="21" t="str">
        <f ca="1">IF(OFFSET(SerbiaOfficialData!$F$6,(ROW(K207)*17)-18,0)=0,"",OFFSET(SerbiaOfficialData!$F$6,(ROW(K207)*17)-18,0))</f>
        <v/>
      </c>
      <c r="L209" s="12" t="str">
        <f t="shared" si="196"/>
        <v/>
      </c>
      <c r="M209" s="13" t="str">
        <f t="shared" si="197"/>
        <v/>
      </c>
      <c r="R209" s="17" t="str">
        <f ca="1">IF(OFFSET(SerbiaOfficialData!$F$17,(ROW(R207)*17)-19,0)=0,"",OFFSET(SerbiaOfficialData!$F$17,(ROW(R207)*17)-19,0))</f>
        <v/>
      </c>
      <c r="S209" t="str">
        <f t="shared" si="198"/>
        <v/>
      </c>
      <c r="T209" s="3" t="str">
        <f t="shared" si="199"/>
        <v/>
      </c>
      <c r="V209" s="17" t="str">
        <f ca="1">IF(OFFSET(SerbiaOfficialData!$F$8,(ROW(W207)*17)-18,0)=0,"",OFFSET(SerbiaOfficialData!$F$8,(ROW(W207)*17)-18,0))</f>
        <v/>
      </c>
      <c r="W209" s="17" t="str">
        <f ca="1">IF(OFFSET(SerbiaOfficialData!$F$11,(ROW(W207)*17)-18,0)=0,"",OFFSET(SerbiaOfficialData!$F$11,(ROW(W207)*17)-18,0))</f>
        <v/>
      </c>
      <c r="X209" s="3" t="str">
        <f t="shared" si="200"/>
        <v/>
      </c>
      <c r="Y209" s="3" t="str">
        <f t="shared" si="201"/>
        <v/>
      </c>
      <c r="Z209" s="17" t="str">
        <f ca="1">IF(OFFSET(SerbiaOfficialData!$F$9,(ROW(Z207)*17)-18,0)=0,"",OFFSET(SerbiaOfficialData!$F$9,(ROW(Z207)*17)-18,0))</f>
        <v/>
      </c>
      <c r="AA209" s="17" t="str">
        <f ca="1">IF(OFFSET(SerbiaOfficialData!$F$10,(ROW(AA207)*17)-18,0)=0,"",OFFSET(SerbiaOfficialData!$F$10,(ROW(AA207)*17)-18,0))</f>
        <v/>
      </c>
      <c r="AB209" s="17" t="str">
        <f ca="1">IF(OFFSET(SerbiaOfficialData!$F$12,(ROW(AA207)*17)-18,0)=0,"",OFFSET(SerbiaOfficialData!$F$12,(ROW(AA207)*17)-18,0))</f>
        <v/>
      </c>
      <c r="AC209" s="17">
        <f t="shared" si="202"/>
        <v>3504</v>
      </c>
      <c r="AD209" s="17" t="str">
        <f ca="1">IF(OFFSET(SerbiaOfficialData!$F$2,(ROW(AD207)*17)-18,0)=0,"",OFFSET(SerbiaOfficialData!$F$2,(ROW(AD207)*17)-18,0))</f>
        <v/>
      </c>
      <c r="AE209" s="3" t="str">
        <f t="shared" si="203"/>
        <v/>
      </c>
      <c r="AF209" s="15" t="str">
        <f t="shared" si="204"/>
        <v/>
      </c>
      <c r="AH209" s="19" t="str">
        <f ca="1">IF(OFFSET(SerbiaOfficialData!$F$3,(ROW(AH207)*17)-18,0)=0,"",OFFSET(SerbiaOfficialData!$F$3,(ROW(AH207)*17)-18,0))</f>
        <v/>
      </c>
      <c r="AI209" s="10" t="str">
        <f t="shared" si="205"/>
        <v/>
      </c>
      <c r="AJ209" s="3" t="str">
        <f t="shared" si="206"/>
        <v/>
      </c>
      <c r="AK209" s="4" t="str">
        <f t="shared" si="207"/>
        <v/>
      </c>
      <c r="AL209" s="3" t="str">
        <f t="shared" si="208"/>
        <v/>
      </c>
      <c r="AM209" s="3" t="str">
        <f t="shared" si="209"/>
        <v/>
      </c>
      <c r="AN209" s="4">
        <f ca="1">IF(_xlfn.FORECAST.ETS(AO209,$B$9:B208,$AO$9:AO208)&gt;0,_xlfn.FORECAST.ETS(AO209,$B$9:B208,$AO$9:AO208),0)</f>
        <v>18874.380819873557</v>
      </c>
      <c r="AO209" s="9">
        <f t="shared" si="192"/>
        <v>44102</v>
      </c>
    </row>
    <row r="210" spans="2:41" x14ac:dyDescent="0.25">
      <c r="B210" s="17" t="str">
        <f ca="1">IF(OFFSET(SerbiaOfficialData!$F$5,(ROW(B208)*17)-18,0)=0,"",OFFSET(SerbiaOfficialData!$F$5,(ROW(B208)*17)-18,0))</f>
        <v/>
      </c>
      <c r="E210" s="17" t="str">
        <f ca="1">IF(OFFSET(SerbiaOfficialData!$F$5,(ROW(E208)*17)-19,0)=0,"",OFFSET(SerbiaOfficialData!$F$5,(ROW(E208)*17)-19,0))</f>
        <v/>
      </c>
      <c r="F210" s="2" t="str">
        <f t="shared" si="193"/>
        <v/>
      </c>
      <c r="G210" s="13" t="str">
        <f t="shared" si="194"/>
        <v/>
      </c>
      <c r="H210" s="2" t="str">
        <f t="shared" si="195"/>
        <v/>
      </c>
      <c r="I210" s="4" t="str">
        <f>IF($A210="","",(ROWS($B$3:B210)*LN(2))/(LN(B210)/$B$3))</f>
        <v/>
      </c>
      <c r="J210" s="17" t="str">
        <f ca="1">IF(OFFSET(SerbiaOfficialData!$F$7,(ROW(J208)*17)-18,0)=0,"",OFFSET(SerbiaOfficialData!$F$7,(ROW(J208)*17)-18,0))</f>
        <v/>
      </c>
      <c r="K210" s="21" t="str">
        <f ca="1">IF(OFFSET(SerbiaOfficialData!$F$6,(ROW(K208)*17)-18,0)=0,"",OFFSET(SerbiaOfficialData!$F$6,(ROW(K208)*17)-18,0))</f>
        <v/>
      </c>
      <c r="L210" s="12" t="str">
        <f t="shared" si="196"/>
        <v/>
      </c>
      <c r="M210" s="13" t="str">
        <f t="shared" si="197"/>
        <v/>
      </c>
      <c r="R210" s="17" t="str">
        <f ca="1">IF(OFFSET(SerbiaOfficialData!$F$17,(ROW(R208)*17)-19,0)=0,"",OFFSET(SerbiaOfficialData!$F$17,(ROW(R208)*17)-19,0))</f>
        <v/>
      </c>
      <c r="S210" t="str">
        <f t="shared" si="198"/>
        <v/>
      </c>
      <c r="T210" s="3" t="str">
        <f t="shared" si="199"/>
        <v/>
      </c>
      <c r="V210" s="17" t="str">
        <f ca="1">IF(OFFSET(SerbiaOfficialData!$F$8,(ROW(W208)*17)-18,0)=0,"",OFFSET(SerbiaOfficialData!$F$8,(ROW(W208)*17)-18,0))</f>
        <v/>
      </c>
      <c r="W210" s="17" t="str">
        <f ca="1">IF(OFFSET(SerbiaOfficialData!$F$11,(ROW(W208)*17)-18,0)=0,"",OFFSET(SerbiaOfficialData!$F$11,(ROW(W208)*17)-18,0))</f>
        <v/>
      </c>
      <c r="X210" s="3" t="str">
        <f t="shared" si="200"/>
        <v/>
      </c>
      <c r="Y210" s="3" t="str">
        <f t="shared" si="201"/>
        <v/>
      </c>
      <c r="Z210" s="17" t="str">
        <f ca="1">IF(OFFSET(SerbiaOfficialData!$F$9,(ROW(Z208)*17)-18,0)=0,"",OFFSET(SerbiaOfficialData!$F$9,(ROW(Z208)*17)-18,0))</f>
        <v/>
      </c>
      <c r="AA210" s="17" t="str">
        <f ca="1">IF(OFFSET(SerbiaOfficialData!$F$10,(ROW(AA208)*17)-18,0)=0,"",OFFSET(SerbiaOfficialData!$F$10,(ROW(AA208)*17)-18,0))</f>
        <v/>
      </c>
      <c r="AB210" s="17" t="str">
        <f ca="1">IF(OFFSET(SerbiaOfficialData!$F$12,(ROW(AA208)*17)-18,0)=0,"",OFFSET(SerbiaOfficialData!$F$12,(ROW(AA208)*17)-18,0))</f>
        <v/>
      </c>
      <c r="AC210" s="17">
        <f t="shared" si="202"/>
        <v>3521</v>
      </c>
      <c r="AD210" s="17" t="str">
        <f ca="1">IF(OFFSET(SerbiaOfficialData!$F$2,(ROW(AD208)*17)-18,0)=0,"",OFFSET(SerbiaOfficialData!$F$2,(ROW(AD208)*17)-18,0))</f>
        <v/>
      </c>
      <c r="AE210" s="3" t="str">
        <f t="shared" si="203"/>
        <v/>
      </c>
      <c r="AF210" s="15" t="str">
        <f t="shared" si="204"/>
        <v/>
      </c>
      <c r="AH210" s="19" t="str">
        <f ca="1">IF(OFFSET(SerbiaOfficialData!$F$3,(ROW(AH208)*17)-18,0)=0,"",OFFSET(SerbiaOfficialData!$F$3,(ROW(AH208)*17)-18,0))</f>
        <v/>
      </c>
      <c r="AI210" s="10" t="str">
        <f t="shared" si="205"/>
        <v/>
      </c>
      <c r="AJ210" s="3" t="str">
        <f t="shared" si="206"/>
        <v/>
      </c>
      <c r="AK210" s="4" t="str">
        <f t="shared" si="207"/>
        <v/>
      </c>
      <c r="AL210" s="3" t="str">
        <f t="shared" si="208"/>
        <v/>
      </c>
      <c r="AM210" s="3" t="str">
        <f t="shared" si="209"/>
        <v/>
      </c>
      <c r="AN210" s="4">
        <f ca="1">IF(_xlfn.FORECAST.ETS(AO210,$B$9:B209,$AO$9:AO209)&gt;0,_xlfn.FORECAST.ETS(AO210,$B$9:B209,$AO$9:AO209),0)</f>
        <v>18936.481886545705</v>
      </c>
      <c r="AO210" s="9">
        <f t="shared" si="192"/>
        <v>44103</v>
      </c>
    </row>
    <row r="211" spans="2:41" x14ac:dyDescent="0.25">
      <c r="B211" s="17" t="str">
        <f ca="1">IF(OFFSET(SerbiaOfficialData!$F$5,(ROW(B209)*17)-18,0)=0,"",OFFSET(SerbiaOfficialData!$F$5,(ROW(B209)*17)-18,0))</f>
        <v/>
      </c>
      <c r="E211" s="17" t="str">
        <f ca="1">IF(OFFSET(SerbiaOfficialData!$F$5,(ROW(E209)*17)-19,0)=0,"",OFFSET(SerbiaOfficialData!$F$5,(ROW(E209)*17)-19,0))</f>
        <v/>
      </c>
      <c r="F211" s="2" t="str">
        <f t="shared" si="193"/>
        <v/>
      </c>
      <c r="G211" s="13" t="str">
        <f t="shared" si="194"/>
        <v/>
      </c>
      <c r="H211" s="2" t="str">
        <f t="shared" si="195"/>
        <v/>
      </c>
      <c r="I211" s="4" t="str">
        <f>IF($A211="","",(ROWS($B$3:B211)*LN(2))/(LN(B211)/$B$3))</f>
        <v/>
      </c>
      <c r="J211" s="17" t="str">
        <f ca="1">IF(OFFSET(SerbiaOfficialData!$F$7,(ROW(J209)*17)-18,0)=0,"",OFFSET(SerbiaOfficialData!$F$7,(ROW(J209)*17)-18,0))</f>
        <v/>
      </c>
      <c r="K211" s="21" t="str">
        <f ca="1">IF(OFFSET(SerbiaOfficialData!$F$6,(ROW(K209)*17)-18,0)=0,"",OFFSET(SerbiaOfficialData!$F$6,(ROW(K209)*17)-18,0))</f>
        <v/>
      </c>
      <c r="L211" s="12" t="str">
        <f t="shared" si="196"/>
        <v/>
      </c>
      <c r="M211" s="13" t="str">
        <f t="shared" si="197"/>
        <v/>
      </c>
      <c r="R211" s="17" t="str">
        <f ca="1">IF(OFFSET(SerbiaOfficialData!$F$17,(ROW(R209)*17)-19,0)=0,"",OFFSET(SerbiaOfficialData!$F$17,(ROW(R209)*17)-19,0))</f>
        <v/>
      </c>
      <c r="S211" t="str">
        <f t="shared" si="198"/>
        <v/>
      </c>
      <c r="T211" s="3" t="str">
        <f t="shared" si="199"/>
        <v/>
      </c>
      <c r="V211" s="17" t="str">
        <f ca="1">IF(OFFSET(SerbiaOfficialData!$F$8,(ROW(W209)*17)-18,0)=0,"",OFFSET(SerbiaOfficialData!$F$8,(ROW(W209)*17)-18,0))</f>
        <v/>
      </c>
      <c r="W211" s="17" t="str">
        <f ca="1">IF(OFFSET(SerbiaOfficialData!$F$11,(ROW(W209)*17)-18,0)=0,"",OFFSET(SerbiaOfficialData!$F$11,(ROW(W209)*17)-18,0))</f>
        <v/>
      </c>
      <c r="X211" s="3" t="str">
        <f t="shared" si="200"/>
        <v/>
      </c>
      <c r="Y211" s="3" t="str">
        <f t="shared" si="201"/>
        <v/>
      </c>
      <c r="Z211" s="17" t="str">
        <f ca="1">IF(OFFSET(SerbiaOfficialData!$F$9,(ROW(Z209)*17)-18,0)=0,"",OFFSET(SerbiaOfficialData!$F$9,(ROW(Z209)*17)-18,0))</f>
        <v/>
      </c>
      <c r="AA211" s="17" t="str">
        <f ca="1">IF(OFFSET(SerbiaOfficialData!$F$10,(ROW(AA209)*17)-18,0)=0,"",OFFSET(SerbiaOfficialData!$F$10,(ROW(AA209)*17)-18,0))</f>
        <v/>
      </c>
      <c r="AB211" s="17" t="str">
        <f ca="1">IF(OFFSET(SerbiaOfficialData!$F$12,(ROW(AA209)*17)-18,0)=0,"",OFFSET(SerbiaOfficialData!$F$12,(ROW(AA209)*17)-18,0))</f>
        <v/>
      </c>
      <c r="AC211" s="17">
        <f t="shared" si="202"/>
        <v>3538</v>
      </c>
      <c r="AD211" s="17" t="str">
        <f ca="1">IF(OFFSET(SerbiaOfficialData!$F$2,(ROW(AD209)*17)-18,0)=0,"",OFFSET(SerbiaOfficialData!$F$2,(ROW(AD209)*17)-18,0))</f>
        <v/>
      </c>
      <c r="AE211" s="3" t="str">
        <f t="shared" si="203"/>
        <v/>
      </c>
      <c r="AF211" s="15" t="str">
        <f t="shared" si="204"/>
        <v/>
      </c>
      <c r="AH211" s="19" t="str">
        <f ca="1">IF(OFFSET(SerbiaOfficialData!$F$3,(ROW(AH209)*17)-18,0)=0,"",OFFSET(SerbiaOfficialData!$F$3,(ROW(AH209)*17)-18,0))</f>
        <v/>
      </c>
      <c r="AI211" s="10" t="str">
        <f t="shared" si="205"/>
        <v/>
      </c>
      <c r="AJ211" s="3" t="str">
        <f t="shared" si="206"/>
        <v/>
      </c>
      <c r="AK211" s="4" t="str">
        <f t="shared" si="207"/>
        <v/>
      </c>
      <c r="AL211" s="3" t="str">
        <f t="shared" si="208"/>
        <v/>
      </c>
      <c r="AM211" s="3" t="str">
        <f t="shared" si="209"/>
        <v/>
      </c>
      <c r="AN211" s="4">
        <f ca="1">IF(_xlfn.FORECAST.ETS(AO211,$B$9:B210,$AO$9:AO210)&gt;0,_xlfn.FORECAST.ETS(AO211,$B$9:B210,$AO$9:AO210),0)</f>
        <v>18998.582953217854</v>
      </c>
      <c r="AO211" s="9">
        <f t="shared" si="192"/>
        <v>44104</v>
      </c>
    </row>
    <row r="212" spans="2:41" x14ac:dyDescent="0.25">
      <c r="B212" s="17" t="str">
        <f ca="1">IF(OFFSET(SerbiaOfficialData!$F$5,(ROW(B210)*17)-18,0)=0,"",OFFSET(SerbiaOfficialData!$F$5,(ROW(B210)*17)-18,0))</f>
        <v/>
      </c>
      <c r="E212" s="17" t="str">
        <f ca="1">IF(OFFSET(SerbiaOfficialData!$F$5,(ROW(E210)*17)-19,0)=0,"",OFFSET(SerbiaOfficialData!$F$5,(ROW(E210)*17)-19,0))</f>
        <v/>
      </c>
      <c r="F212" s="2" t="str">
        <f t="shared" si="193"/>
        <v/>
      </c>
      <c r="G212" s="13" t="str">
        <f t="shared" si="194"/>
        <v/>
      </c>
      <c r="H212" s="2" t="str">
        <f t="shared" si="195"/>
        <v/>
      </c>
      <c r="I212" s="4" t="str">
        <f>IF($A212="","",(ROWS($B$3:B212)*LN(2))/(LN(B212)/$B$3))</f>
        <v/>
      </c>
      <c r="J212" s="17" t="str">
        <f ca="1">IF(OFFSET(SerbiaOfficialData!$F$7,(ROW(J210)*17)-18,0)=0,"",OFFSET(SerbiaOfficialData!$F$7,(ROW(J210)*17)-18,0))</f>
        <v/>
      </c>
      <c r="K212" s="21" t="str">
        <f ca="1">IF(OFFSET(SerbiaOfficialData!$F$6,(ROW(K210)*17)-18,0)=0,"",OFFSET(SerbiaOfficialData!$F$6,(ROW(K210)*17)-18,0))</f>
        <v/>
      </c>
      <c r="L212" s="12" t="str">
        <f t="shared" si="196"/>
        <v/>
      </c>
      <c r="M212" s="13" t="str">
        <f t="shared" si="197"/>
        <v/>
      </c>
      <c r="R212" s="17" t="str">
        <f ca="1">IF(OFFSET(SerbiaOfficialData!$F$17,(ROW(R210)*17)-19,0)=0,"",OFFSET(SerbiaOfficialData!$F$17,(ROW(R210)*17)-19,0))</f>
        <v/>
      </c>
      <c r="S212" t="str">
        <f t="shared" si="198"/>
        <v/>
      </c>
      <c r="T212" s="3" t="str">
        <f t="shared" si="199"/>
        <v/>
      </c>
      <c r="V212" s="17" t="str">
        <f ca="1">IF(OFFSET(SerbiaOfficialData!$F$8,(ROW(W210)*17)-18,0)=0,"",OFFSET(SerbiaOfficialData!$F$8,(ROW(W210)*17)-18,0))</f>
        <v/>
      </c>
      <c r="W212" s="17" t="str">
        <f ca="1">IF(OFFSET(SerbiaOfficialData!$F$11,(ROW(W210)*17)-18,0)=0,"",OFFSET(SerbiaOfficialData!$F$11,(ROW(W210)*17)-18,0))</f>
        <v/>
      </c>
      <c r="X212" s="3" t="str">
        <f t="shared" si="200"/>
        <v/>
      </c>
      <c r="Y212" s="3" t="str">
        <f t="shared" si="201"/>
        <v/>
      </c>
      <c r="Z212" s="17" t="str">
        <f ca="1">IF(OFFSET(SerbiaOfficialData!$F$9,(ROW(Z210)*17)-18,0)=0,"",OFFSET(SerbiaOfficialData!$F$9,(ROW(Z210)*17)-18,0))</f>
        <v/>
      </c>
      <c r="AA212" s="17" t="str">
        <f ca="1">IF(OFFSET(SerbiaOfficialData!$F$10,(ROW(AA210)*17)-18,0)=0,"",OFFSET(SerbiaOfficialData!$F$10,(ROW(AA210)*17)-18,0))</f>
        <v/>
      </c>
      <c r="AB212" s="17" t="str">
        <f ca="1">IF(OFFSET(SerbiaOfficialData!$F$12,(ROW(AA210)*17)-18,0)=0,"",OFFSET(SerbiaOfficialData!$F$12,(ROW(AA210)*17)-18,0))</f>
        <v/>
      </c>
      <c r="AC212" s="17">
        <f t="shared" si="202"/>
        <v>3555</v>
      </c>
      <c r="AD212" s="17" t="str">
        <f ca="1">IF(OFFSET(SerbiaOfficialData!$F$2,(ROW(AD210)*17)-18,0)=0,"",OFFSET(SerbiaOfficialData!$F$2,(ROW(AD210)*17)-18,0))</f>
        <v/>
      </c>
      <c r="AE212" s="3" t="str">
        <f t="shared" si="203"/>
        <v/>
      </c>
      <c r="AF212" s="15" t="str">
        <f t="shared" si="204"/>
        <v/>
      </c>
      <c r="AH212" s="19" t="str">
        <f ca="1">IF(OFFSET(SerbiaOfficialData!$F$3,(ROW(AH210)*17)-18,0)=0,"",OFFSET(SerbiaOfficialData!$F$3,(ROW(AH210)*17)-18,0))</f>
        <v/>
      </c>
      <c r="AI212" s="10" t="str">
        <f t="shared" si="205"/>
        <v/>
      </c>
      <c r="AJ212" s="3" t="str">
        <f t="shared" si="206"/>
        <v/>
      </c>
      <c r="AK212" s="4" t="str">
        <f t="shared" si="207"/>
        <v/>
      </c>
      <c r="AL212" s="3" t="str">
        <f t="shared" si="208"/>
        <v/>
      </c>
      <c r="AM212" s="3" t="str">
        <f t="shared" si="209"/>
        <v/>
      </c>
      <c r="AN212" s="4">
        <f ca="1">IF(_xlfn.FORECAST.ETS(AO212,$B$9:B211,$AO$9:AO211)&gt;0,_xlfn.FORECAST.ETS(AO212,$B$9:B211,$AO$9:AO211),0)</f>
        <v>19060.684019889999</v>
      </c>
      <c r="AO212" s="9">
        <f t="shared" si="192"/>
        <v>44105</v>
      </c>
    </row>
    <row r="213" spans="2:41" x14ac:dyDescent="0.25">
      <c r="B213" s="17" t="str">
        <f ca="1">IF(OFFSET(SerbiaOfficialData!$F$5,(ROW(B211)*17)-18,0)=0,"",OFFSET(SerbiaOfficialData!$F$5,(ROW(B211)*17)-18,0))</f>
        <v/>
      </c>
      <c r="E213" s="17" t="str">
        <f ca="1">IF(OFFSET(SerbiaOfficialData!$F$5,(ROW(E211)*17)-19,0)=0,"",OFFSET(SerbiaOfficialData!$F$5,(ROW(E211)*17)-19,0))</f>
        <v/>
      </c>
      <c r="F213" s="2" t="str">
        <f t="shared" si="193"/>
        <v/>
      </c>
      <c r="G213" s="13" t="str">
        <f t="shared" si="194"/>
        <v/>
      </c>
      <c r="H213" s="2" t="str">
        <f t="shared" si="195"/>
        <v/>
      </c>
      <c r="I213" s="4" t="str">
        <f>IF($A213="","",(ROWS($B$3:B213)*LN(2))/(LN(B213)/$B$3))</f>
        <v/>
      </c>
      <c r="J213" s="17" t="str">
        <f ca="1">IF(OFFSET(SerbiaOfficialData!$F$7,(ROW(J211)*17)-18,0)=0,"",OFFSET(SerbiaOfficialData!$F$7,(ROW(J211)*17)-18,0))</f>
        <v/>
      </c>
      <c r="K213" s="21" t="str">
        <f ca="1">IF(OFFSET(SerbiaOfficialData!$F$6,(ROW(K211)*17)-18,0)=0,"",OFFSET(SerbiaOfficialData!$F$6,(ROW(K211)*17)-18,0))</f>
        <v/>
      </c>
      <c r="L213" s="12" t="str">
        <f t="shared" si="196"/>
        <v/>
      </c>
      <c r="M213" s="13" t="str">
        <f t="shared" si="197"/>
        <v/>
      </c>
      <c r="R213" s="17" t="str">
        <f ca="1">IF(OFFSET(SerbiaOfficialData!$F$17,(ROW(R211)*17)-19,0)=0,"",OFFSET(SerbiaOfficialData!$F$17,(ROW(R211)*17)-19,0))</f>
        <v/>
      </c>
      <c r="S213" t="str">
        <f t="shared" si="198"/>
        <v/>
      </c>
      <c r="T213" s="3" t="str">
        <f t="shared" si="199"/>
        <v/>
      </c>
      <c r="V213" s="17" t="str">
        <f ca="1">IF(OFFSET(SerbiaOfficialData!$F$8,(ROW(W211)*17)-18,0)=0,"",OFFSET(SerbiaOfficialData!$F$8,(ROW(W211)*17)-18,0))</f>
        <v/>
      </c>
      <c r="W213" s="17" t="str">
        <f ca="1">IF(OFFSET(SerbiaOfficialData!$F$11,(ROW(W211)*17)-18,0)=0,"",OFFSET(SerbiaOfficialData!$F$11,(ROW(W211)*17)-18,0))</f>
        <v/>
      </c>
      <c r="X213" s="3" t="str">
        <f t="shared" si="200"/>
        <v/>
      </c>
      <c r="Y213" s="3" t="str">
        <f t="shared" si="201"/>
        <v/>
      </c>
      <c r="Z213" s="17" t="str">
        <f ca="1">IF(OFFSET(SerbiaOfficialData!$F$9,(ROW(Z211)*17)-18,0)=0,"",OFFSET(SerbiaOfficialData!$F$9,(ROW(Z211)*17)-18,0))</f>
        <v/>
      </c>
      <c r="AA213" s="17" t="str">
        <f ca="1">IF(OFFSET(SerbiaOfficialData!$F$10,(ROW(AA211)*17)-18,0)=0,"",OFFSET(SerbiaOfficialData!$F$10,(ROW(AA211)*17)-18,0))</f>
        <v/>
      </c>
      <c r="AB213" s="17" t="str">
        <f ca="1">IF(OFFSET(SerbiaOfficialData!$F$12,(ROW(AA211)*17)-18,0)=0,"",OFFSET(SerbiaOfficialData!$F$12,(ROW(AA211)*17)-18,0))</f>
        <v/>
      </c>
      <c r="AC213" s="17">
        <f t="shared" si="202"/>
        <v>3572</v>
      </c>
      <c r="AD213" s="17" t="str">
        <f ca="1">IF(OFFSET(SerbiaOfficialData!$F$2,(ROW(AD211)*17)-18,0)=0,"",OFFSET(SerbiaOfficialData!$F$2,(ROW(AD211)*17)-18,0))</f>
        <v/>
      </c>
      <c r="AE213" s="3" t="str">
        <f t="shared" si="203"/>
        <v/>
      </c>
      <c r="AF213" s="15" t="str">
        <f t="shared" si="204"/>
        <v/>
      </c>
      <c r="AH213" s="19" t="str">
        <f ca="1">IF(OFFSET(SerbiaOfficialData!$F$3,(ROW(AH211)*17)-18,0)=0,"",OFFSET(SerbiaOfficialData!$F$3,(ROW(AH211)*17)-18,0))</f>
        <v/>
      </c>
      <c r="AI213" s="10" t="str">
        <f t="shared" si="205"/>
        <v/>
      </c>
      <c r="AJ213" s="3" t="str">
        <f t="shared" si="206"/>
        <v/>
      </c>
      <c r="AK213" s="4" t="str">
        <f t="shared" si="207"/>
        <v/>
      </c>
      <c r="AL213" s="3" t="str">
        <f t="shared" si="208"/>
        <v/>
      </c>
      <c r="AM213" s="3" t="str">
        <f t="shared" si="209"/>
        <v/>
      </c>
      <c r="AN213" s="4">
        <f ca="1">IF(_xlfn.FORECAST.ETS(AO213,$B$9:B212,$AO$9:AO212)&gt;0,_xlfn.FORECAST.ETS(AO213,$B$9:B212,$AO$9:AO212),0)</f>
        <v>19122.785086562144</v>
      </c>
      <c r="AO213" s="9">
        <f t="shared" si="192"/>
        <v>44106</v>
      </c>
    </row>
    <row r="214" spans="2:41" x14ac:dyDescent="0.25">
      <c r="B214" s="17" t="str">
        <f ca="1">IF(OFFSET(SerbiaOfficialData!$F$5,(ROW(B212)*17)-18,0)=0,"",OFFSET(SerbiaOfficialData!$F$5,(ROW(B212)*17)-18,0))</f>
        <v/>
      </c>
      <c r="E214" s="17" t="str">
        <f ca="1">IF(OFFSET(SerbiaOfficialData!$F$5,(ROW(E212)*17)-19,0)=0,"",OFFSET(SerbiaOfficialData!$F$5,(ROW(E212)*17)-19,0))</f>
        <v/>
      </c>
      <c r="F214" s="2" t="str">
        <f t="shared" si="193"/>
        <v/>
      </c>
      <c r="G214" s="13" t="str">
        <f t="shared" si="194"/>
        <v/>
      </c>
      <c r="H214" s="2" t="str">
        <f t="shared" si="195"/>
        <v/>
      </c>
      <c r="I214" s="4" t="str">
        <f>IF($A214="","",(ROWS($B$3:B214)*LN(2))/(LN(B214)/$B$3))</f>
        <v/>
      </c>
      <c r="J214" s="17" t="str">
        <f ca="1">IF(OFFSET(SerbiaOfficialData!$F$7,(ROW(J212)*17)-18,0)=0,"",OFFSET(SerbiaOfficialData!$F$7,(ROW(J212)*17)-18,0))</f>
        <v/>
      </c>
      <c r="K214" s="21" t="str">
        <f ca="1">IF(OFFSET(SerbiaOfficialData!$F$6,(ROW(K212)*17)-18,0)=0,"",OFFSET(SerbiaOfficialData!$F$6,(ROW(K212)*17)-18,0))</f>
        <v/>
      </c>
      <c r="L214" s="12" t="str">
        <f t="shared" si="196"/>
        <v/>
      </c>
      <c r="M214" s="13" t="str">
        <f t="shared" si="197"/>
        <v/>
      </c>
      <c r="R214" s="17" t="str">
        <f ca="1">IF(OFFSET(SerbiaOfficialData!$F$17,(ROW(R212)*17)-19,0)=0,"",OFFSET(SerbiaOfficialData!$F$17,(ROW(R212)*17)-19,0))</f>
        <v/>
      </c>
      <c r="S214" t="str">
        <f t="shared" si="198"/>
        <v/>
      </c>
      <c r="T214" s="3" t="str">
        <f t="shared" si="199"/>
        <v/>
      </c>
      <c r="V214" s="17" t="str">
        <f ca="1">IF(OFFSET(SerbiaOfficialData!$F$8,(ROW(W212)*17)-18,0)=0,"",OFFSET(SerbiaOfficialData!$F$8,(ROW(W212)*17)-18,0))</f>
        <v/>
      </c>
      <c r="W214" s="17" t="str">
        <f ca="1">IF(OFFSET(SerbiaOfficialData!$F$11,(ROW(W212)*17)-18,0)=0,"",OFFSET(SerbiaOfficialData!$F$11,(ROW(W212)*17)-18,0))</f>
        <v/>
      </c>
      <c r="X214" s="3" t="str">
        <f t="shared" si="200"/>
        <v/>
      </c>
      <c r="Y214" s="3" t="str">
        <f t="shared" si="201"/>
        <v/>
      </c>
      <c r="Z214" s="17" t="str">
        <f ca="1">IF(OFFSET(SerbiaOfficialData!$F$9,(ROW(Z212)*17)-18,0)=0,"",OFFSET(SerbiaOfficialData!$F$9,(ROW(Z212)*17)-18,0))</f>
        <v/>
      </c>
      <c r="AA214" s="17" t="str">
        <f ca="1">IF(OFFSET(SerbiaOfficialData!$F$10,(ROW(AA212)*17)-18,0)=0,"",OFFSET(SerbiaOfficialData!$F$10,(ROW(AA212)*17)-18,0))</f>
        <v/>
      </c>
      <c r="AB214" s="17" t="str">
        <f ca="1">IF(OFFSET(SerbiaOfficialData!$F$12,(ROW(AA212)*17)-18,0)=0,"",OFFSET(SerbiaOfficialData!$F$12,(ROW(AA212)*17)-18,0))</f>
        <v/>
      </c>
      <c r="AC214" s="17">
        <f t="shared" si="202"/>
        <v>3589</v>
      </c>
      <c r="AD214" s="17" t="str">
        <f ca="1">IF(OFFSET(SerbiaOfficialData!$F$2,(ROW(AD212)*17)-18,0)=0,"",OFFSET(SerbiaOfficialData!$F$2,(ROW(AD212)*17)-18,0))</f>
        <v/>
      </c>
      <c r="AE214" s="3" t="str">
        <f t="shared" si="203"/>
        <v/>
      </c>
      <c r="AF214" s="15" t="str">
        <f t="shared" si="204"/>
        <v/>
      </c>
      <c r="AH214" s="19" t="str">
        <f ca="1">IF(OFFSET(SerbiaOfficialData!$F$3,(ROW(AH212)*17)-18,0)=0,"",OFFSET(SerbiaOfficialData!$F$3,(ROW(AH212)*17)-18,0))</f>
        <v/>
      </c>
      <c r="AI214" s="10" t="str">
        <f t="shared" si="205"/>
        <v/>
      </c>
      <c r="AJ214" s="3" t="str">
        <f t="shared" si="206"/>
        <v/>
      </c>
      <c r="AK214" s="4" t="str">
        <f t="shared" si="207"/>
        <v/>
      </c>
      <c r="AL214" s="3" t="str">
        <f t="shared" si="208"/>
        <v/>
      </c>
      <c r="AM214" s="3" t="str">
        <f t="shared" si="209"/>
        <v/>
      </c>
      <c r="AN214" s="4">
        <f ca="1">IF(_xlfn.FORECAST.ETS(AO214,$B$9:B213,$AO$9:AO213)&gt;0,_xlfn.FORECAST.ETS(AO214,$B$9:B213,$AO$9:AO213),0)</f>
        <v>19184.886153234293</v>
      </c>
      <c r="AO214" s="9">
        <f t="shared" si="192"/>
        <v>44107</v>
      </c>
    </row>
    <row r="215" spans="2:41" x14ac:dyDescent="0.25">
      <c r="B215" s="17" t="str">
        <f ca="1">IF(OFFSET(SerbiaOfficialData!$F$5,(ROW(B213)*17)-18,0)=0,"",OFFSET(SerbiaOfficialData!$F$5,(ROW(B213)*17)-18,0))</f>
        <v/>
      </c>
      <c r="E215" s="17" t="str">
        <f ca="1">IF(OFFSET(SerbiaOfficialData!$F$5,(ROW(E213)*17)-19,0)=0,"",OFFSET(SerbiaOfficialData!$F$5,(ROW(E213)*17)-19,0))</f>
        <v/>
      </c>
      <c r="F215" s="2" t="str">
        <f t="shared" si="193"/>
        <v/>
      </c>
      <c r="G215" s="13" t="str">
        <f t="shared" si="194"/>
        <v/>
      </c>
      <c r="H215" s="2" t="str">
        <f t="shared" si="195"/>
        <v/>
      </c>
      <c r="I215" s="4" t="str">
        <f>IF($A215="","",(ROWS($B$3:B215)*LN(2))/(LN(B215)/$B$3))</f>
        <v/>
      </c>
      <c r="J215" s="17" t="str">
        <f ca="1">IF(OFFSET(SerbiaOfficialData!$F$7,(ROW(J213)*17)-18,0)=0,"",OFFSET(SerbiaOfficialData!$F$7,(ROW(J213)*17)-18,0))</f>
        <v/>
      </c>
      <c r="K215" s="21" t="str">
        <f ca="1">IF(OFFSET(SerbiaOfficialData!$F$6,(ROW(K213)*17)-18,0)=0,"",OFFSET(SerbiaOfficialData!$F$6,(ROW(K213)*17)-18,0))</f>
        <v/>
      </c>
      <c r="L215" s="12" t="str">
        <f t="shared" si="196"/>
        <v/>
      </c>
      <c r="M215" s="13" t="str">
        <f t="shared" si="197"/>
        <v/>
      </c>
      <c r="R215" s="17" t="str">
        <f ca="1">IF(OFFSET(SerbiaOfficialData!$F$17,(ROW(R213)*17)-19,0)=0,"",OFFSET(SerbiaOfficialData!$F$17,(ROW(R213)*17)-19,0))</f>
        <v/>
      </c>
      <c r="S215" t="str">
        <f t="shared" si="198"/>
        <v/>
      </c>
      <c r="T215" s="3" t="str">
        <f t="shared" si="199"/>
        <v/>
      </c>
      <c r="V215" s="17" t="str">
        <f ca="1">IF(OFFSET(SerbiaOfficialData!$F$8,(ROW(W213)*17)-18,0)=0,"",OFFSET(SerbiaOfficialData!$F$8,(ROW(W213)*17)-18,0))</f>
        <v/>
      </c>
      <c r="W215" s="17" t="str">
        <f ca="1">IF(OFFSET(SerbiaOfficialData!$F$11,(ROW(W213)*17)-18,0)=0,"",OFFSET(SerbiaOfficialData!$F$11,(ROW(W213)*17)-18,0))</f>
        <v/>
      </c>
      <c r="X215" s="3" t="str">
        <f t="shared" si="200"/>
        <v/>
      </c>
      <c r="Y215" s="3" t="str">
        <f t="shared" si="201"/>
        <v/>
      </c>
      <c r="Z215" s="17" t="str">
        <f ca="1">IF(OFFSET(SerbiaOfficialData!$F$9,(ROW(Z213)*17)-18,0)=0,"",OFFSET(SerbiaOfficialData!$F$9,(ROW(Z213)*17)-18,0))</f>
        <v/>
      </c>
      <c r="AA215" s="17" t="str">
        <f ca="1">IF(OFFSET(SerbiaOfficialData!$F$10,(ROW(AA213)*17)-18,0)=0,"",OFFSET(SerbiaOfficialData!$F$10,(ROW(AA213)*17)-18,0))</f>
        <v/>
      </c>
      <c r="AB215" s="17" t="str">
        <f ca="1">IF(OFFSET(SerbiaOfficialData!$F$12,(ROW(AA213)*17)-18,0)=0,"",OFFSET(SerbiaOfficialData!$F$12,(ROW(AA213)*17)-18,0))</f>
        <v/>
      </c>
      <c r="AC215" s="17">
        <f t="shared" si="202"/>
        <v>3606</v>
      </c>
      <c r="AD215" s="17" t="str">
        <f ca="1">IF(OFFSET(SerbiaOfficialData!$F$2,(ROW(AD213)*17)-18,0)=0,"",OFFSET(SerbiaOfficialData!$F$2,(ROW(AD213)*17)-18,0))</f>
        <v/>
      </c>
      <c r="AE215" s="3" t="str">
        <f t="shared" si="203"/>
        <v/>
      </c>
      <c r="AF215" s="15" t="str">
        <f t="shared" si="204"/>
        <v/>
      </c>
      <c r="AH215" s="19" t="str">
        <f ca="1">IF(OFFSET(SerbiaOfficialData!$F$3,(ROW(AH213)*17)-18,0)=0,"",OFFSET(SerbiaOfficialData!$F$3,(ROW(AH213)*17)-18,0))</f>
        <v/>
      </c>
      <c r="AI215" s="10" t="str">
        <f t="shared" si="205"/>
        <v/>
      </c>
      <c r="AJ215" s="3" t="str">
        <f t="shared" si="206"/>
        <v/>
      </c>
      <c r="AK215" s="4" t="str">
        <f t="shared" si="207"/>
        <v/>
      </c>
      <c r="AL215" s="3" t="str">
        <f t="shared" si="208"/>
        <v/>
      </c>
      <c r="AM215" s="3" t="str">
        <f t="shared" si="209"/>
        <v/>
      </c>
      <c r="AN215" s="4">
        <f ca="1">IF(_xlfn.FORECAST.ETS(AO215,$B$9:B214,$AO$9:AO214)&gt;0,_xlfn.FORECAST.ETS(AO215,$B$9:B214,$AO$9:AO214),0)</f>
        <v>19246.987219906441</v>
      </c>
      <c r="AO215" s="9">
        <f t="shared" si="192"/>
        <v>44108</v>
      </c>
    </row>
    <row r="216" spans="2:41" x14ac:dyDescent="0.25">
      <c r="B216" s="17" t="str">
        <f ca="1">IF(OFFSET(SerbiaOfficialData!$F$5,(ROW(B214)*17)-18,0)=0,"",OFFSET(SerbiaOfficialData!$F$5,(ROW(B214)*17)-18,0))</f>
        <v/>
      </c>
      <c r="E216" s="17" t="str">
        <f ca="1">IF(OFFSET(SerbiaOfficialData!$F$5,(ROW(E214)*17)-19,0)=0,"",OFFSET(SerbiaOfficialData!$F$5,(ROW(E214)*17)-19,0))</f>
        <v/>
      </c>
      <c r="F216" s="2" t="str">
        <f t="shared" si="193"/>
        <v/>
      </c>
      <c r="G216" s="13" t="str">
        <f t="shared" si="194"/>
        <v/>
      </c>
      <c r="H216" s="2" t="str">
        <f t="shared" si="195"/>
        <v/>
      </c>
      <c r="I216" s="4" t="str">
        <f>IF($A216="","",(ROWS($B$3:B216)*LN(2))/(LN(B216)/$B$3))</f>
        <v/>
      </c>
      <c r="J216" s="17" t="str">
        <f ca="1">IF(OFFSET(SerbiaOfficialData!$F$7,(ROW(J214)*17)-18,0)=0,"",OFFSET(SerbiaOfficialData!$F$7,(ROW(J214)*17)-18,0))</f>
        <v/>
      </c>
      <c r="K216" s="21" t="str">
        <f ca="1">IF(OFFSET(SerbiaOfficialData!$F$6,(ROW(K214)*17)-18,0)=0,"",OFFSET(SerbiaOfficialData!$F$6,(ROW(K214)*17)-18,0))</f>
        <v/>
      </c>
      <c r="L216" s="12" t="str">
        <f t="shared" si="196"/>
        <v/>
      </c>
      <c r="M216" s="13" t="str">
        <f t="shared" si="197"/>
        <v/>
      </c>
      <c r="R216" s="17" t="str">
        <f ca="1">IF(OFFSET(SerbiaOfficialData!$F$17,(ROW(R214)*17)-19,0)=0,"",OFFSET(SerbiaOfficialData!$F$17,(ROW(R214)*17)-19,0))</f>
        <v/>
      </c>
      <c r="S216" t="str">
        <f t="shared" si="198"/>
        <v/>
      </c>
      <c r="T216" s="3" t="str">
        <f t="shared" si="199"/>
        <v/>
      </c>
      <c r="V216" s="17" t="str">
        <f ca="1">IF(OFFSET(SerbiaOfficialData!$F$8,(ROW(W214)*17)-18,0)=0,"",OFFSET(SerbiaOfficialData!$F$8,(ROW(W214)*17)-18,0))</f>
        <v/>
      </c>
      <c r="W216" s="17" t="str">
        <f ca="1">IF(OFFSET(SerbiaOfficialData!$F$11,(ROW(W214)*17)-18,0)=0,"",OFFSET(SerbiaOfficialData!$F$11,(ROW(W214)*17)-18,0))</f>
        <v/>
      </c>
      <c r="X216" s="3" t="str">
        <f t="shared" si="200"/>
        <v/>
      </c>
      <c r="Y216" s="3" t="str">
        <f t="shared" si="201"/>
        <v/>
      </c>
      <c r="Z216" s="17" t="str">
        <f ca="1">IF(OFFSET(SerbiaOfficialData!$F$9,(ROW(Z214)*17)-18,0)=0,"",OFFSET(SerbiaOfficialData!$F$9,(ROW(Z214)*17)-18,0))</f>
        <v/>
      </c>
      <c r="AA216" s="17" t="str">
        <f ca="1">IF(OFFSET(SerbiaOfficialData!$F$10,(ROW(AA214)*17)-18,0)=0,"",OFFSET(SerbiaOfficialData!$F$10,(ROW(AA214)*17)-18,0))</f>
        <v/>
      </c>
      <c r="AB216" s="17" t="str">
        <f ca="1">IF(OFFSET(SerbiaOfficialData!$F$12,(ROW(AA214)*17)-18,0)=0,"",OFFSET(SerbiaOfficialData!$F$12,(ROW(AA214)*17)-18,0))</f>
        <v/>
      </c>
      <c r="AC216" s="17">
        <f t="shared" si="202"/>
        <v>3623</v>
      </c>
      <c r="AD216" s="17" t="str">
        <f ca="1">IF(OFFSET(SerbiaOfficialData!$F$2,(ROW(AD214)*17)-18,0)=0,"",OFFSET(SerbiaOfficialData!$F$2,(ROW(AD214)*17)-18,0))</f>
        <v/>
      </c>
      <c r="AE216" s="3" t="str">
        <f t="shared" si="203"/>
        <v/>
      </c>
      <c r="AF216" s="15" t="str">
        <f t="shared" si="204"/>
        <v/>
      </c>
      <c r="AH216" s="19" t="str">
        <f ca="1">IF(OFFSET(SerbiaOfficialData!$F$3,(ROW(AH214)*17)-18,0)=0,"",OFFSET(SerbiaOfficialData!$F$3,(ROW(AH214)*17)-18,0))</f>
        <v/>
      </c>
      <c r="AI216" s="10" t="str">
        <f t="shared" si="205"/>
        <v/>
      </c>
      <c r="AJ216" s="3" t="str">
        <f t="shared" si="206"/>
        <v/>
      </c>
      <c r="AK216" s="4" t="str">
        <f t="shared" si="207"/>
        <v/>
      </c>
      <c r="AL216" s="3" t="str">
        <f t="shared" si="208"/>
        <v/>
      </c>
      <c r="AM216" s="3" t="str">
        <f t="shared" si="209"/>
        <v/>
      </c>
      <c r="AN216" s="4">
        <f ca="1">IF(_xlfn.FORECAST.ETS(AO216,$B$9:B215,$AO$9:AO215)&gt;0,_xlfn.FORECAST.ETS(AO216,$B$9:B215,$AO$9:AO215),0)</f>
        <v>19309.088286578586</v>
      </c>
      <c r="AO216" s="9">
        <f t="shared" si="192"/>
        <v>44109</v>
      </c>
    </row>
    <row r="217" spans="2:41" x14ac:dyDescent="0.25">
      <c r="B217" s="17" t="str">
        <f ca="1">IF(OFFSET(SerbiaOfficialData!$F$5,(ROW(B215)*17)-18,0)=0,"",OFFSET(SerbiaOfficialData!$F$5,(ROW(B215)*17)-18,0))</f>
        <v/>
      </c>
      <c r="E217" s="17" t="str">
        <f ca="1">IF(OFFSET(SerbiaOfficialData!$F$5,(ROW(E215)*17)-19,0)=0,"",OFFSET(SerbiaOfficialData!$F$5,(ROW(E215)*17)-19,0))</f>
        <v/>
      </c>
      <c r="F217" s="2" t="str">
        <f t="shared" si="193"/>
        <v/>
      </c>
      <c r="G217" s="13" t="str">
        <f t="shared" si="194"/>
        <v/>
      </c>
      <c r="H217" s="2" t="str">
        <f t="shared" si="195"/>
        <v/>
      </c>
      <c r="I217" s="4" t="str">
        <f>IF($A217="","",(ROWS($B$3:B217)*LN(2))/(LN(B217)/$B$3))</f>
        <v/>
      </c>
      <c r="J217" s="17" t="str">
        <f ca="1">IF(OFFSET(SerbiaOfficialData!$F$7,(ROW(J215)*17)-18,0)=0,"",OFFSET(SerbiaOfficialData!$F$7,(ROW(J215)*17)-18,0))</f>
        <v/>
      </c>
      <c r="K217" s="21" t="str">
        <f ca="1">IF(OFFSET(SerbiaOfficialData!$F$6,(ROW(K215)*17)-18,0)=0,"",OFFSET(SerbiaOfficialData!$F$6,(ROW(K215)*17)-18,0))</f>
        <v/>
      </c>
      <c r="L217" s="12" t="str">
        <f t="shared" si="196"/>
        <v/>
      </c>
      <c r="M217" s="13" t="str">
        <f t="shared" si="197"/>
        <v/>
      </c>
      <c r="R217" s="17" t="str">
        <f ca="1">IF(OFFSET(SerbiaOfficialData!$F$17,(ROW(R215)*17)-19,0)=0,"",OFFSET(SerbiaOfficialData!$F$17,(ROW(R215)*17)-19,0))</f>
        <v/>
      </c>
      <c r="S217" t="str">
        <f t="shared" si="198"/>
        <v/>
      </c>
      <c r="T217" s="3" t="str">
        <f t="shared" si="199"/>
        <v/>
      </c>
      <c r="V217" s="17" t="str">
        <f ca="1">IF(OFFSET(SerbiaOfficialData!$F$8,(ROW(W215)*17)-18,0)=0,"",OFFSET(SerbiaOfficialData!$F$8,(ROW(W215)*17)-18,0))</f>
        <v/>
      </c>
      <c r="W217" s="17" t="str">
        <f ca="1">IF(OFFSET(SerbiaOfficialData!$F$11,(ROW(W215)*17)-18,0)=0,"",OFFSET(SerbiaOfficialData!$F$11,(ROW(W215)*17)-18,0))</f>
        <v/>
      </c>
      <c r="X217" s="3" t="str">
        <f t="shared" si="200"/>
        <v/>
      </c>
      <c r="Y217" s="3" t="str">
        <f t="shared" si="201"/>
        <v/>
      </c>
      <c r="Z217" s="17" t="str">
        <f ca="1">IF(OFFSET(SerbiaOfficialData!$F$9,(ROW(Z215)*17)-18,0)=0,"",OFFSET(SerbiaOfficialData!$F$9,(ROW(Z215)*17)-18,0))</f>
        <v/>
      </c>
      <c r="AA217" s="17" t="str">
        <f ca="1">IF(OFFSET(SerbiaOfficialData!$F$10,(ROW(AA215)*17)-18,0)=0,"",OFFSET(SerbiaOfficialData!$F$10,(ROW(AA215)*17)-18,0))</f>
        <v/>
      </c>
      <c r="AB217" s="17" t="str">
        <f ca="1">IF(OFFSET(SerbiaOfficialData!$F$12,(ROW(AA215)*17)-18,0)=0,"",OFFSET(SerbiaOfficialData!$F$12,(ROW(AA215)*17)-18,0))</f>
        <v/>
      </c>
      <c r="AC217" s="17">
        <f t="shared" si="202"/>
        <v>3640</v>
      </c>
      <c r="AD217" s="17" t="str">
        <f ca="1">IF(OFFSET(SerbiaOfficialData!$F$2,(ROW(AD215)*17)-18,0)=0,"",OFFSET(SerbiaOfficialData!$F$2,(ROW(AD215)*17)-18,0))</f>
        <v/>
      </c>
      <c r="AE217" s="3" t="str">
        <f t="shared" si="203"/>
        <v/>
      </c>
      <c r="AF217" s="15" t="str">
        <f t="shared" si="204"/>
        <v/>
      </c>
      <c r="AH217" s="19" t="str">
        <f ca="1">IF(OFFSET(SerbiaOfficialData!$F$3,(ROW(AH215)*17)-18,0)=0,"",OFFSET(SerbiaOfficialData!$F$3,(ROW(AH215)*17)-18,0))</f>
        <v/>
      </c>
      <c r="AI217" s="10" t="str">
        <f t="shared" si="205"/>
        <v/>
      </c>
      <c r="AJ217" s="3" t="str">
        <f t="shared" si="206"/>
        <v/>
      </c>
      <c r="AK217" s="4" t="str">
        <f t="shared" si="207"/>
        <v/>
      </c>
      <c r="AL217" s="3" t="str">
        <f t="shared" si="208"/>
        <v/>
      </c>
      <c r="AM217" s="3" t="str">
        <f t="shared" si="209"/>
        <v/>
      </c>
      <c r="AN217" s="4">
        <f ca="1">IF(_xlfn.FORECAST.ETS(AO217,$B$9:B216,$AO$9:AO216)&gt;0,_xlfn.FORECAST.ETS(AO217,$B$9:B216,$AO$9:AO216),0)</f>
        <v>19371.189353250731</v>
      </c>
      <c r="AO217" s="9">
        <f t="shared" si="192"/>
        <v>44110</v>
      </c>
    </row>
    <row r="218" spans="2:41" x14ac:dyDescent="0.25">
      <c r="B218" s="17" t="str">
        <f ca="1">IF(OFFSET(SerbiaOfficialData!$F$5,(ROW(B216)*17)-18,0)=0,"",OFFSET(SerbiaOfficialData!$F$5,(ROW(B216)*17)-18,0))</f>
        <v/>
      </c>
      <c r="E218" s="17" t="str">
        <f ca="1">IF(OFFSET(SerbiaOfficialData!$F$5,(ROW(E216)*17)-19,0)=0,"",OFFSET(SerbiaOfficialData!$F$5,(ROW(E216)*17)-19,0))</f>
        <v/>
      </c>
      <c r="F218" s="2" t="str">
        <f t="shared" si="193"/>
        <v/>
      </c>
      <c r="G218" s="13" t="str">
        <f t="shared" si="194"/>
        <v/>
      </c>
      <c r="H218" s="2" t="str">
        <f t="shared" si="195"/>
        <v/>
      </c>
      <c r="I218" s="4" t="str">
        <f>IF($A218="","",(ROWS($B$3:B218)*LN(2))/(LN(B218)/$B$3))</f>
        <v/>
      </c>
      <c r="J218" s="17" t="str">
        <f ca="1">IF(OFFSET(SerbiaOfficialData!$F$7,(ROW(J216)*17)-18,0)=0,"",OFFSET(SerbiaOfficialData!$F$7,(ROW(J216)*17)-18,0))</f>
        <v/>
      </c>
      <c r="K218" s="21" t="str">
        <f ca="1">IF(OFFSET(SerbiaOfficialData!$F$6,(ROW(K216)*17)-18,0)=0,"",OFFSET(SerbiaOfficialData!$F$6,(ROW(K216)*17)-18,0))</f>
        <v/>
      </c>
      <c r="L218" s="12" t="str">
        <f t="shared" si="196"/>
        <v/>
      </c>
      <c r="M218" s="13" t="str">
        <f t="shared" si="197"/>
        <v/>
      </c>
      <c r="R218" s="17" t="str">
        <f ca="1">IF(OFFSET(SerbiaOfficialData!$F$17,(ROW(R216)*17)-19,0)=0,"",OFFSET(SerbiaOfficialData!$F$17,(ROW(R216)*17)-19,0))</f>
        <v/>
      </c>
      <c r="S218" t="str">
        <f t="shared" si="198"/>
        <v/>
      </c>
      <c r="T218" s="3" t="str">
        <f t="shared" si="199"/>
        <v/>
      </c>
      <c r="V218" s="17" t="str">
        <f ca="1">IF(OFFSET(SerbiaOfficialData!$F$8,(ROW(W216)*17)-18,0)=0,"",OFFSET(SerbiaOfficialData!$F$8,(ROW(W216)*17)-18,0))</f>
        <v/>
      </c>
      <c r="W218" s="17" t="str">
        <f ca="1">IF(OFFSET(SerbiaOfficialData!$F$11,(ROW(W216)*17)-18,0)=0,"",OFFSET(SerbiaOfficialData!$F$11,(ROW(W216)*17)-18,0))</f>
        <v/>
      </c>
      <c r="X218" s="3" t="str">
        <f t="shared" si="200"/>
        <v/>
      </c>
      <c r="Y218" s="3" t="str">
        <f t="shared" si="201"/>
        <v/>
      </c>
      <c r="Z218" s="17" t="str">
        <f ca="1">IF(OFFSET(SerbiaOfficialData!$F$9,(ROW(Z216)*17)-18,0)=0,"",OFFSET(SerbiaOfficialData!$F$9,(ROW(Z216)*17)-18,0))</f>
        <v/>
      </c>
      <c r="AA218" s="17" t="str">
        <f ca="1">IF(OFFSET(SerbiaOfficialData!$F$10,(ROW(AA216)*17)-18,0)=0,"",OFFSET(SerbiaOfficialData!$F$10,(ROW(AA216)*17)-18,0))</f>
        <v/>
      </c>
      <c r="AB218" s="17" t="str">
        <f ca="1">IF(OFFSET(SerbiaOfficialData!$F$12,(ROW(AA216)*17)-18,0)=0,"",OFFSET(SerbiaOfficialData!$F$12,(ROW(AA216)*17)-18,0))</f>
        <v/>
      </c>
      <c r="AC218" s="17">
        <f t="shared" si="202"/>
        <v>3657</v>
      </c>
      <c r="AD218" s="17" t="str">
        <f ca="1">IF(OFFSET(SerbiaOfficialData!$F$2,(ROW(AD216)*17)-18,0)=0,"",OFFSET(SerbiaOfficialData!$F$2,(ROW(AD216)*17)-18,0))</f>
        <v/>
      </c>
      <c r="AE218" s="3" t="str">
        <f t="shared" si="203"/>
        <v/>
      </c>
      <c r="AF218" s="15" t="str">
        <f t="shared" si="204"/>
        <v/>
      </c>
      <c r="AH218" s="19" t="str">
        <f ca="1">IF(OFFSET(SerbiaOfficialData!$F$3,(ROW(AH216)*17)-18,0)=0,"",OFFSET(SerbiaOfficialData!$F$3,(ROW(AH216)*17)-18,0))</f>
        <v/>
      </c>
      <c r="AI218" s="10" t="str">
        <f t="shared" si="205"/>
        <v/>
      </c>
      <c r="AJ218" s="3" t="str">
        <f t="shared" si="206"/>
        <v/>
      </c>
      <c r="AK218" s="4" t="str">
        <f t="shared" si="207"/>
        <v/>
      </c>
      <c r="AL218" s="3" t="str">
        <f t="shared" si="208"/>
        <v/>
      </c>
      <c r="AM218" s="3" t="str">
        <f t="shared" si="209"/>
        <v/>
      </c>
      <c r="AN218" s="4">
        <f ca="1">IF(_xlfn.FORECAST.ETS(AO218,$B$9:B217,$AO$9:AO217)&gt;0,_xlfn.FORECAST.ETS(AO218,$B$9:B217,$AO$9:AO217),0)</f>
        <v>19433.29041992288</v>
      </c>
      <c r="AO218" s="9">
        <f t="shared" si="192"/>
        <v>44111</v>
      </c>
    </row>
    <row r="219" spans="2:41" x14ac:dyDescent="0.25">
      <c r="B219" s="17" t="str">
        <f ca="1">IF(OFFSET(SerbiaOfficialData!$F$5,(ROW(B217)*17)-18,0)=0,"",OFFSET(SerbiaOfficialData!$F$5,(ROW(B217)*17)-18,0))</f>
        <v/>
      </c>
      <c r="E219" s="17" t="str">
        <f ca="1">IF(OFFSET(SerbiaOfficialData!$F$5,(ROW(E217)*17)-19,0)=0,"",OFFSET(SerbiaOfficialData!$F$5,(ROW(E217)*17)-19,0))</f>
        <v/>
      </c>
      <c r="F219" s="2" t="str">
        <f t="shared" si="193"/>
        <v/>
      </c>
      <c r="G219" s="13" t="str">
        <f t="shared" si="194"/>
        <v/>
      </c>
      <c r="H219" s="2" t="str">
        <f t="shared" si="195"/>
        <v/>
      </c>
      <c r="I219" s="4" t="str">
        <f>IF($A219="","",(ROWS($B$3:B219)*LN(2))/(LN(B219)/$B$3))</f>
        <v/>
      </c>
      <c r="J219" s="17" t="str">
        <f ca="1">IF(OFFSET(SerbiaOfficialData!$F$7,(ROW(J217)*17)-18,0)=0,"",OFFSET(SerbiaOfficialData!$F$7,(ROW(J217)*17)-18,0))</f>
        <v/>
      </c>
      <c r="K219" s="21" t="str">
        <f ca="1">IF(OFFSET(SerbiaOfficialData!$F$6,(ROW(K217)*17)-18,0)=0,"",OFFSET(SerbiaOfficialData!$F$6,(ROW(K217)*17)-18,0))</f>
        <v/>
      </c>
      <c r="L219" s="12" t="str">
        <f t="shared" si="196"/>
        <v/>
      </c>
      <c r="M219" s="13" t="str">
        <f t="shared" si="197"/>
        <v/>
      </c>
      <c r="R219" s="17" t="str">
        <f ca="1">IF(OFFSET(SerbiaOfficialData!$F$17,(ROW(R217)*17)-19,0)=0,"",OFFSET(SerbiaOfficialData!$F$17,(ROW(R217)*17)-19,0))</f>
        <v/>
      </c>
      <c r="S219" t="str">
        <f t="shared" si="198"/>
        <v/>
      </c>
      <c r="T219" s="3" t="str">
        <f t="shared" si="199"/>
        <v/>
      </c>
      <c r="V219" s="17" t="str">
        <f ca="1">IF(OFFSET(SerbiaOfficialData!$F$8,(ROW(W217)*17)-18,0)=0,"",OFFSET(SerbiaOfficialData!$F$8,(ROW(W217)*17)-18,0))</f>
        <v/>
      </c>
      <c r="W219" s="17" t="str">
        <f ca="1">IF(OFFSET(SerbiaOfficialData!$F$11,(ROW(W217)*17)-18,0)=0,"",OFFSET(SerbiaOfficialData!$F$11,(ROW(W217)*17)-18,0))</f>
        <v/>
      </c>
      <c r="X219" s="3" t="str">
        <f t="shared" si="200"/>
        <v/>
      </c>
      <c r="Y219" s="3" t="str">
        <f t="shared" si="201"/>
        <v/>
      </c>
      <c r="Z219" s="17" t="str">
        <f ca="1">IF(OFFSET(SerbiaOfficialData!$F$9,(ROW(Z217)*17)-18,0)=0,"",OFFSET(SerbiaOfficialData!$F$9,(ROW(Z217)*17)-18,0))</f>
        <v/>
      </c>
      <c r="AA219" s="17" t="str">
        <f ca="1">IF(OFFSET(SerbiaOfficialData!$F$10,(ROW(AA217)*17)-18,0)=0,"",OFFSET(SerbiaOfficialData!$F$10,(ROW(AA217)*17)-18,0))</f>
        <v/>
      </c>
      <c r="AB219" s="17" t="str">
        <f ca="1">IF(OFFSET(SerbiaOfficialData!$F$12,(ROW(AA217)*17)-18,0)=0,"",OFFSET(SerbiaOfficialData!$F$12,(ROW(AA217)*17)-18,0))</f>
        <v/>
      </c>
      <c r="AC219" s="17">
        <f t="shared" si="202"/>
        <v>3674</v>
      </c>
      <c r="AD219" s="17" t="str">
        <f ca="1">IF(OFFSET(SerbiaOfficialData!$F$2,(ROW(AD217)*17)-18,0)=0,"",OFFSET(SerbiaOfficialData!$F$2,(ROW(AD217)*17)-18,0))</f>
        <v/>
      </c>
      <c r="AE219" s="3" t="str">
        <f t="shared" si="203"/>
        <v/>
      </c>
      <c r="AF219" s="15" t="str">
        <f t="shared" si="204"/>
        <v/>
      </c>
      <c r="AH219" s="19" t="str">
        <f ca="1">IF(OFFSET(SerbiaOfficialData!$F$3,(ROW(AH217)*17)-18,0)=0,"",OFFSET(SerbiaOfficialData!$F$3,(ROW(AH217)*17)-18,0))</f>
        <v/>
      </c>
      <c r="AI219" s="10" t="str">
        <f t="shared" si="205"/>
        <v/>
      </c>
      <c r="AJ219" s="3" t="str">
        <f t="shared" si="206"/>
        <v/>
      </c>
      <c r="AK219" s="4" t="str">
        <f t="shared" si="207"/>
        <v/>
      </c>
      <c r="AL219" s="3" t="str">
        <f t="shared" si="208"/>
        <v/>
      </c>
      <c r="AM219" s="3" t="str">
        <f t="shared" si="209"/>
        <v/>
      </c>
      <c r="AN219" s="4">
        <f ca="1">IF(_xlfn.FORECAST.ETS(AO219,$B$9:B218,$AO$9:AO218)&gt;0,_xlfn.FORECAST.ETS(AO219,$B$9:B218,$AO$9:AO218),0)</f>
        <v>19495.391486595028</v>
      </c>
      <c r="AO219" s="9">
        <f t="shared" si="192"/>
        <v>44112</v>
      </c>
    </row>
    <row r="220" spans="2:41" x14ac:dyDescent="0.25">
      <c r="B220" s="17" t="str">
        <f ca="1">IF(OFFSET(SerbiaOfficialData!$F$5,(ROW(B218)*17)-18,0)=0,"",OFFSET(SerbiaOfficialData!$F$5,(ROW(B218)*17)-18,0))</f>
        <v/>
      </c>
      <c r="E220" s="17" t="str">
        <f ca="1">IF(OFFSET(SerbiaOfficialData!$F$5,(ROW(E218)*17)-19,0)=0,"",OFFSET(SerbiaOfficialData!$F$5,(ROW(E218)*17)-19,0))</f>
        <v/>
      </c>
      <c r="F220" s="2" t="str">
        <f t="shared" si="193"/>
        <v/>
      </c>
      <c r="G220" s="13" t="str">
        <f t="shared" si="194"/>
        <v/>
      </c>
      <c r="H220" s="2" t="str">
        <f t="shared" si="195"/>
        <v/>
      </c>
      <c r="I220" s="4" t="str">
        <f>IF($A220="","",(ROWS($B$3:B220)*LN(2))/(LN(B220)/$B$3))</f>
        <v/>
      </c>
      <c r="J220" s="17" t="str">
        <f ca="1">IF(OFFSET(SerbiaOfficialData!$F$7,(ROW(J218)*17)-18,0)=0,"",OFFSET(SerbiaOfficialData!$F$7,(ROW(J218)*17)-18,0))</f>
        <v/>
      </c>
      <c r="K220" s="21" t="str">
        <f ca="1">IF(OFFSET(SerbiaOfficialData!$F$6,(ROW(K218)*17)-18,0)=0,"",OFFSET(SerbiaOfficialData!$F$6,(ROW(K218)*17)-18,0))</f>
        <v/>
      </c>
      <c r="L220" s="12" t="str">
        <f t="shared" si="196"/>
        <v/>
      </c>
      <c r="M220" s="13" t="str">
        <f t="shared" si="197"/>
        <v/>
      </c>
      <c r="R220" s="17" t="str">
        <f ca="1">IF(OFFSET(SerbiaOfficialData!$F$17,(ROW(R218)*17)-19,0)=0,"",OFFSET(SerbiaOfficialData!$F$17,(ROW(R218)*17)-19,0))</f>
        <v/>
      </c>
      <c r="S220" t="str">
        <f t="shared" si="198"/>
        <v/>
      </c>
      <c r="T220" s="3" t="str">
        <f t="shared" si="199"/>
        <v/>
      </c>
      <c r="V220" s="17" t="str">
        <f ca="1">IF(OFFSET(SerbiaOfficialData!$F$8,(ROW(W218)*17)-18,0)=0,"",OFFSET(SerbiaOfficialData!$F$8,(ROW(W218)*17)-18,0))</f>
        <v/>
      </c>
      <c r="W220" s="17" t="str">
        <f ca="1">IF(OFFSET(SerbiaOfficialData!$F$11,(ROW(W218)*17)-18,0)=0,"",OFFSET(SerbiaOfficialData!$F$11,(ROW(W218)*17)-18,0))</f>
        <v/>
      </c>
      <c r="X220" s="3" t="str">
        <f t="shared" si="200"/>
        <v/>
      </c>
      <c r="Y220" s="3" t="str">
        <f t="shared" si="201"/>
        <v/>
      </c>
      <c r="Z220" s="17" t="str">
        <f ca="1">IF(OFFSET(SerbiaOfficialData!$F$9,(ROW(Z218)*17)-18,0)=0,"",OFFSET(SerbiaOfficialData!$F$9,(ROW(Z218)*17)-18,0))</f>
        <v/>
      </c>
      <c r="AA220" s="17" t="str">
        <f ca="1">IF(OFFSET(SerbiaOfficialData!$F$10,(ROW(AA218)*17)-18,0)=0,"",OFFSET(SerbiaOfficialData!$F$10,(ROW(AA218)*17)-18,0))</f>
        <v/>
      </c>
      <c r="AB220" s="17" t="str">
        <f ca="1">IF(OFFSET(SerbiaOfficialData!$F$12,(ROW(AA218)*17)-18,0)=0,"",OFFSET(SerbiaOfficialData!$F$12,(ROW(AA218)*17)-18,0))</f>
        <v/>
      </c>
      <c r="AC220" s="17">
        <f t="shared" si="202"/>
        <v>3691</v>
      </c>
      <c r="AD220" s="17" t="str">
        <f ca="1">IF(OFFSET(SerbiaOfficialData!$F$2,(ROW(AD218)*17)-18,0)=0,"",OFFSET(SerbiaOfficialData!$F$2,(ROW(AD218)*17)-18,0))</f>
        <v/>
      </c>
      <c r="AE220" s="3" t="str">
        <f t="shared" si="203"/>
        <v/>
      </c>
      <c r="AF220" s="15" t="str">
        <f t="shared" si="204"/>
        <v/>
      </c>
      <c r="AH220" s="19" t="str">
        <f ca="1">IF(OFFSET(SerbiaOfficialData!$F$3,(ROW(AH218)*17)-18,0)=0,"",OFFSET(SerbiaOfficialData!$F$3,(ROW(AH218)*17)-18,0))</f>
        <v/>
      </c>
      <c r="AI220" s="10" t="str">
        <f t="shared" si="205"/>
        <v/>
      </c>
      <c r="AJ220" s="3" t="str">
        <f t="shared" si="206"/>
        <v/>
      </c>
      <c r="AK220" s="4" t="str">
        <f t="shared" si="207"/>
        <v/>
      </c>
      <c r="AL220" s="3" t="str">
        <f t="shared" si="208"/>
        <v/>
      </c>
      <c r="AM220" s="3" t="str">
        <f t="shared" si="209"/>
        <v/>
      </c>
      <c r="AN220" s="4">
        <f ca="1">IF(_xlfn.FORECAST.ETS(AO220,$B$9:B219,$AO$9:AO219)&gt;0,_xlfn.FORECAST.ETS(AO220,$B$9:B219,$AO$9:AO219),0)</f>
        <v>19557.492553267173</v>
      </c>
      <c r="AO220" s="9">
        <f t="shared" si="192"/>
        <v>44113</v>
      </c>
    </row>
    <row r="221" spans="2:41" x14ac:dyDescent="0.25">
      <c r="B221" s="17" t="str">
        <f ca="1">IF(OFFSET(SerbiaOfficialData!$F$5,(ROW(B219)*17)-18,0)=0,"",OFFSET(SerbiaOfficialData!$F$5,(ROW(B219)*17)-18,0))</f>
        <v/>
      </c>
      <c r="E221" s="17" t="str">
        <f ca="1">IF(OFFSET(SerbiaOfficialData!$F$5,(ROW(E219)*17)-19,0)=0,"",OFFSET(SerbiaOfficialData!$F$5,(ROW(E219)*17)-19,0))</f>
        <v/>
      </c>
      <c r="F221" s="2" t="str">
        <f t="shared" si="193"/>
        <v/>
      </c>
      <c r="G221" s="13" t="str">
        <f t="shared" si="194"/>
        <v/>
      </c>
      <c r="H221" s="2" t="str">
        <f t="shared" si="195"/>
        <v/>
      </c>
      <c r="I221" s="4" t="str">
        <f>IF($A221="","",(ROWS($B$3:B221)*LN(2))/(LN(B221)/$B$3))</f>
        <v/>
      </c>
      <c r="J221" s="17" t="str">
        <f ca="1">IF(OFFSET(SerbiaOfficialData!$F$7,(ROW(J219)*17)-18,0)=0,"",OFFSET(SerbiaOfficialData!$F$7,(ROW(J219)*17)-18,0))</f>
        <v/>
      </c>
      <c r="K221" s="21" t="str">
        <f ca="1">IF(OFFSET(SerbiaOfficialData!$F$6,(ROW(K219)*17)-18,0)=0,"",OFFSET(SerbiaOfficialData!$F$6,(ROW(K219)*17)-18,0))</f>
        <v/>
      </c>
      <c r="L221" s="12" t="str">
        <f t="shared" si="196"/>
        <v/>
      </c>
      <c r="M221" s="13" t="str">
        <f t="shared" si="197"/>
        <v/>
      </c>
      <c r="R221" s="17" t="str">
        <f ca="1">IF(OFFSET(SerbiaOfficialData!$F$17,(ROW(R219)*17)-19,0)=0,"",OFFSET(SerbiaOfficialData!$F$17,(ROW(R219)*17)-19,0))</f>
        <v/>
      </c>
      <c r="S221" t="str">
        <f t="shared" si="198"/>
        <v/>
      </c>
      <c r="T221" s="3" t="str">
        <f t="shared" si="199"/>
        <v/>
      </c>
      <c r="V221" s="17" t="str">
        <f ca="1">IF(OFFSET(SerbiaOfficialData!$F$8,(ROW(W219)*17)-18,0)=0,"",OFFSET(SerbiaOfficialData!$F$8,(ROW(W219)*17)-18,0))</f>
        <v/>
      </c>
      <c r="W221" s="17" t="str">
        <f ca="1">IF(OFFSET(SerbiaOfficialData!$F$11,(ROW(W219)*17)-18,0)=0,"",OFFSET(SerbiaOfficialData!$F$11,(ROW(W219)*17)-18,0))</f>
        <v/>
      </c>
      <c r="X221" s="3" t="str">
        <f t="shared" si="200"/>
        <v/>
      </c>
      <c r="Y221" s="3" t="str">
        <f t="shared" si="201"/>
        <v/>
      </c>
      <c r="Z221" s="17" t="str">
        <f ca="1">IF(OFFSET(SerbiaOfficialData!$F$9,(ROW(Z219)*17)-18,0)=0,"",OFFSET(SerbiaOfficialData!$F$9,(ROW(Z219)*17)-18,0))</f>
        <v/>
      </c>
      <c r="AA221" s="17" t="str">
        <f ca="1">IF(OFFSET(SerbiaOfficialData!$F$10,(ROW(AA219)*17)-18,0)=0,"",OFFSET(SerbiaOfficialData!$F$10,(ROW(AA219)*17)-18,0))</f>
        <v/>
      </c>
      <c r="AB221" s="17" t="str">
        <f ca="1">IF(OFFSET(SerbiaOfficialData!$F$12,(ROW(AA219)*17)-18,0)=0,"",OFFSET(SerbiaOfficialData!$F$12,(ROW(AA219)*17)-18,0))</f>
        <v/>
      </c>
      <c r="AC221" s="17">
        <f t="shared" si="202"/>
        <v>3708</v>
      </c>
      <c r="AD221" s="17" t="str">
        <f ca="1">IF(OFFSET(SerbiaOfficialData!$F$2,(ROW(AD219)*17)-18,0)=0,"",OFFSET(SerbiaOfficialData!$F$2,(ROW(AD219)*17)-18,0))</f>
        <v/>
      </c>
      <c r="AE221" s="3" t="str">
        <f t="shared" si="203"/>
        <v/>
      </c>
      <c r="AF221" s="15" t="str">
        <f t="shared" si="204"/>
        <v/>
      </c>
      <c r="AH221" s="19" t="str">
        <f ca="1">IF(OFFSET(SerbiaOfficialData!$F$3,(ROW(AH219)*17)-18,0)=0,"",OFFSET(SerbiaOfficialData!$F$3,(ROW(AH219)*17)-18,0))</f>
        <v/>
      </c>
      <c r="AI221" s="10" t="str">
        <f t="shared" si="205"/>
        <v/>
      </c>
      <c r="AJ221" s="3" t="str">
        <f t="shared" si="206"/>
        <v/>
      </c>
      <c r="AK221" s="4" t="str">
        <f t="shared" si="207"/>
        <v/>
      </c>
      <c r="AL221" s="3" t="str">
        <f t="shared" si="208"/>
        <v/>
      </c>
      <c r="AM221" s="3" t="str">
        <f t="shared" si="209"/>
        <v/>
      </c>
      <c r="AN221" s="4">
        <f ca="1">IF(_xlfn.FORECAST.ETS(AO221,$B$9:B220,$AO$9:AO220)&gt;0,_xlfn.FORECAST.ETS(AO221,$B$9:B220,$AO$9:AO220),0)</f>
        <v>19619.593619939318</v>
      </c>
      <c r="AO221" s="9">
        <f t="shared" si="192"/>
        <v>44114</v>
      </c>
    </row>
    <row r="222" spans="2:41" x14ac:dyDescent="0.25">
      <c r="B222" s="17" t="str">
        <f ca="1">IF(OFFSET(SerbiaOfficialData!$F$5,(ROW(B220)*17)-18,0)=0,"",OFFSET(SerbiaOfficialData!$F$5,(ROW(B220)*17)-18,0))</f>
        <v/>
      </c>
      <c r="E222" s="17" t="str">
        <f ca="1">IF(OFFSET(SerbiaOfficialData!$F$5,(ROW(E220)*17)-19,0)=0,"",OFFSET(SerbiaOfficialData!$F$5,(ROW(E220)*17)-19,0))</f>
        <v/>
      </c>
      <c r="F222" s="2" t="str">
        <f t="shared" si="193"/>
        <v/>
      </c>
      <c r="G222" s="13" t="str">
        <f t="shared" si="194"/>
        <v/>
      </c>
      <c r="H222" s="2" t="str">
        <f t="shared" si="195"/>
        <v/>
      </c>
      <c r="I222" s="4" t="str">
        <f>IF($A222="","",(ROWS($B$3:B222)*LN(2))/(LN(B222)/$B$3))</f>
        <v/>
      </c>
      <c r="J222" s="17" t="str">
        <f ca="1">IF(OFFSET(SerbiaOfficialData!$F$7,(ROW(J220)*17)-18,0)=0,"",OFFSET(SerbiaOfficialData!$F$7,(ROW(J220)*17)-18,0))</f>
        <v/>
      </c>
      <c r="K222" s="21" t="str">
        <f ca="1">IF(OFFSET(SerbiaOfficialData!$F$6,(ROW(K220)*17)-18,0)=0,"",OFFSET(SerbiaOfficialData!$F$6,(ROW(K220)*17)-18,0))</f>
        <v/>
      </c>
      <c r="L222" s="12" t="str">
        <f t="shared" si="196"/>
        <v/>
      </c>
      <c r="M222" s="13" t="str">
        <f t="shared" si="197"/>
        <v/>
      </c>
      <c r="R222" s="17" t="str">
        <f ca="1">IF(OFFSET(SerbiaOfficialData!$F$17,(ROW(R220)*17)-19,0)=0,"",OFFSET(SerbiaOfficialData!$F$17,(ROW(R220)*17)-19,0))</f>
        <v/>
      </c>
      <c r="S222" t="str">
        <f t="shared" si="198"/>
        <v/>
      </c>
      <c r="T222" s="3" t="str">
        <f t="shared" si="199"/>
        <v/>
      </c>
      <c r="V222" s="17" t="str">
        <f ca="1">IF(OFFSET(SerbiaOfficialData!$F$8,(ROW(W220)*17)-18,0)=0,"",OFFSET(SerbiaOfficialData!$F$8,(ROW(W220)*17)-18,0))</f>
        <v/>
      </c>
      <c r="W222" s="17" t="str">
        <f ca="1">IF(OFFSET(SerbiaOfficialData!$F$11,(ROW(W220)*17)-18,0)=0,"",OFFSET(SerbiaOfficialData!$F$11,(ROW(W220)*17)-18,0))</f>
        <v/>
      </c>
      <c r="X222" s="3" t="str">
        <f t="shared" si="200"/>
        <v/>
      </c>
      <c r="Y222" s="3" t="str">
        <f t="shared" si="201"/>
        <v/>
      </c>
      <c r="Z222" s="17" t="str">
        <f ca="1">IF(OFFSET(SerbiaOfficialData!$F$9,(ROW(Z220)*17)-18,0)=0,"",OFFSET(SerbiaOfficialData!$F$9,(ROW(Z220)*17)-18,0))</f>
        <v/>
      </c>
      <c r="AA222" s="17" t="str">
        <f ca="1">IF(OFFSET(SerbiaOfficialData!$F$10,(ROW(AA220)*17)-18,0)=0,"",OFFSET(SerbiaOfficialData!$F$10,(ROW(AA220)*17)-18,0))</f>
        <v/>
      </c>
      <c r="AB222" s="17" t="str">
        <f ca="1">IF(OFFSET(SerbiaOfficialData!$F$12,(ROW(AA220)*17)-18,0)=0,"",OFFSET(SerbiaOfficialData!$F$12,(ROW(AA220)*17)-18,0))</f>
        <v/>
      </c>
      <c r="AC222" s="17">
        <f t="shared" si="202"/>
        <v>3725</v>
      </c>
      <c r="AD222" s="17" t="str">
        <f ca="1">IF(OFFSET(SerbiaOfficialData!$F$2,(ROW(AD220)*17)-18,0)=0,"",OFFSET(SerbiaOfficialData!$F$2,(ROW(AD220)*17)-18,0))</f>
        <v/>
      </c>
      <c r="AE222" s="3" t="str">
        <f t="shared" si="203"/>
        <v/>
      </c>
      <c r="AF222" s="15" t="str">
        <f t="shared" si="204"/>
        <v/>
      </c>
      <c r="AH222" s="19" t="str">
        <f ca="1">IF(OFFSET(SerbiaOfficialData!$F$3,(ROW(AH220)*17)-18,0)=0,"",OFFSET(SerbiaOfficialData!$F$3,(ROW(AH220)*17)-18,0))</f>
        <v/>
      </c>
      <c r="AI222" s="10" t="str">
        <f t="shared" si="205"/>
        <v/>
      </c>
      <c r="AJ222" s="3" t="str">
        <f t="shared" si="206"/>
        <v/>
      </c>
      <c r="AK222" s="4" t="str">
        <f t="shared" si="207"/>
        <v/>
      </c>
      <c r="AL222" s="3" t="str">
        <f t="shared" si="208"/>
        <v/>
      </c>
      <c r="AM222" s="3" t="str">
        <f t="shared" si="209"/>
        <v/>
      </c>
      <c r="AN222" s="4">
        <f ca="1">IF(_xlfn.FORECAST.ETS(AO222,$B$9:B221,$AO$9:AO221)&gt;0,_xlfn.FORECAST.ETS(AO222,$B$9:B221,$AO$9:AO221),0)</f>
        <v>19681.694686611467</v>
      </c>
      <c r="AO222" s="9">
        <f t="shared" si="192"/>
        <v>44115</v>
      </c>
    </row>
    <row r="223" spans="2:41" x14ac:dyDescent="0.25">
      <c r="B223" s="17" t="str">
        <f ca="1">IF(OFFSET(SerbiaOfficialData!$F$5,(ROW(B221)*17)-18,0)=0,"",OFFSET(SerbiaOfficialData!$F$5,(ROW(B221)*17)-18,0))</f>
        <v/>
      </c>
      <c r="E223" s="17" t="str">
        <f ca="1">IF(OFFSET(SerbiaOfficialData!$F$5,(ROW(E221)*17)-19,0)=0,"",OFFSET(SerbiaOfficialData!$F$5,(ROW(E221)*17)-19,0))</f>
        <v/>
      </c>
      <c r="F223" s="2" t="str">
        <f t="shared" si="193"/>
        <v/>
      </c>
      <c r="G223" s="13" t="str">
        <f t="shared" si="194"/>
        <v/>
      </c>
      <c r="H223" s="2" t="str">
        <f t="shared" si="195"/>
        <v/>
      </c>
      <c r="I223" s="4" t="str">
        <f>IF($A223="","",(ROWS($B$3:B223)*LN(2))/(LN(B223)/$B$3))</f>
        <v/>
      </c>
      <c r="J223" s="17" t="str">
        <f ca="1">IF(OFFSET(SerbiaOfficialData!$F$7,(ROW(J221)*17)-18,0)=0,"",OFFSET(SerbiaOfficialData!$F$7,(ROW(J221)*17)-18,0))</f>
        <v/>
      </c>
      <c r="K223" s="21" t="str">
        <f ca="1">IF(OFFSET(SerbiaOfficialData!$F$6,(ROW(K221)*17)-18,0)=0,"",OFFSET(SerbiaOfficialData!$F$6,(ROW(K221)*17)-18,0))</f>
        <v/>
      </c>
      <c r="L223" s="12" t="str">
        <f t="shared" si="196"/>
        <v/>
      </c>
      <c r="M223" s="13" t="str">
        <f t="shared" si="197"/>
        <v/>
      </c>
      <c r="R223" s="17" t="str">
        <f ca="1">IF(OFFSET(SerbiaOfficialData!$F$17,(ROW(R221)*17)-19,0)=0,"",OFFSET(SerbiaOfficialData!$F$17,(ROW(R221)*17)-19,0))</f>
        <v/>
      </c>
      <c r="S223" t="str">
        <f t="shared" si="198"/>
        <v/>
      </c>
      <c r="T223" s="3" t="str">
        <f t="shared" si="199"/>
        <v/>
      </c>
      <c r="V223" s="17" t="str">
        <f ca="1">IF(OFFSET(SerbiaOfficialData!$F$8,(ROW(W221)*17)-18,0)=0,"",OFFSET(SerbiaOfficialData!$F$8,(ROW(W221)*17)-18,0))</f>
        <v/>
      </c>
      <c r="W223" s="17" t="str">
        <f ca="1">IF(OFFSET(SerbiaOfficialData!$F$11,(ROW(W221)*17)-18,0)=0,"",OFFSET(SerbiaOfficialData!$F$11,(ROW(W221)*17)-18,0))</f>
        <v/>
      </c>
      <c r="X223" s="3" t="str">
        <f t="shared" si="200"/>
        <v/>
      </c>
      <c r="Y223" s="3" t="str">
        <f t="shared" si="201"/>
        <v/>
      </c>
      <c r="Z223" s="17" t="str">
        <f ca="1">IF(OFFSET(SerbiaOfficialData!$F$9,(ROW(Z221)*17)-18,0)=0,"",OFFSET(SerbiaOfficialData!$F$9,(ROW(Z221)*17)-18,0))</f>
        <v/>
      </c>
      <c r="AA223" s="17" t="str">
        <f ca="1">IF(OFFSET(SerbiaOfficialData!$F$10,(ROW(AA221)*17)-18,0)=0,"",OFFSET(SerbiaOfficialData!$F$10,(ROW(AA221)*17)-18,0))</f>
        <v/>
      </c>
      <c r="AB223" s="17" t="str">
        <f ca="1">IF(OFFSET(SerbiaOfficialData!$F$12,(ROW(AA221)*17)-18,0)=0,"",OFFSET(SerbiaOfficialData!$F$12,(ROW(AA221)*17)-18,0))</f>
        <v/>
      </c>
      <c r="AC223" s="17">
        <f t="shared" si="202"/>
        <v>3742</v>
      </c>
      <c r="AD223" s="17" t="str">
        <f ca="1">IF(OFFSET(SerbiaOfficialData!$F$2,(ROW(AD221)*17)-18,0)=0,"",OFFSET(SerbiaOfficialData!$F$2,(ROW(AD221)*17)-18,0))</f>
        <v/>
      </c>
      <c r="AE223" s="3" t="str">
        <f t="shared" si="203"/>
        <v/>
      </c>
      <c r="AF223" s="15" t="str">
        <f t="shared" si="204"/>
        <v/>
      </c>
      <c r="AH223" s="19" t="str">
        <f ca="1">IF(OFFSET(SerbiaOfficialData!$F$3,(ROW(AH221)*17)-18,0)=0,"",OFFSET(SerbiaOfficialData!$F$3,(ROW(AH221)*17)-18,0))</f>
        <v/>
      </c>
      <c r="AI223" s="10" t="str">
        <f t="shared" si="205"/>
        <v/>
      </c>
      <c r="AJ223" s="3" t="str">
        <f t="shared" si="206"/>
        <v/>
      </c>
      <c r="AK223" s="4" t="str">
        <f t="shared" si="207"/>
        <v/>
      </c>
      <c r="AL223" s="3" t="str">
        <f t="shared" si="208"/>
        <v/>
      </c>
      <c r="AM223" s="3" t="str">
        <f t="shared" si="209"/>
        <v/>
      </c>
      <c r="AN223" s="4">
        <f ca="1">IF(_xlfn.FORECAST.ETS(AO223,$B$9:B222,$AO$9:AO222)&gt;0,_xlfn.FORECAST.ETS(AO223,$B$9:B222,$AO$9:AO222),0)</f>
        <v>19743.795753283615</v>
      </c>
      <c r="AO223" s="9">
        <f t="shared" si="192"/>
        <v>44116</v>
      </c>
    </row>
    <row r="224" spans="2:41" x14ac:dyDescent="0.25">
      <c r="B224" s="17" t="str">
        <f ca="1">IF(OFFSET(SerbiaOfficialData!$F$5,(ROW(B222)*17)-18,0)=0,"",OFFSET(SerbiaOfficialData!$F$5,(ROW(B222)*17)-18,0))</f>
        <v/>
      </c>
      <c r="E224" s="17" t="str">
        <f ca="1">IF(OFFSET(SerbiaOfficialData!$F$5,(ROW(E222)*17)-19,0)=0,"",OFFSET(SerbiaOfficialData!$F$5,(ROW(E222)*17)-19,0))</f>
        <v/>
      </c>
      <c r="F224" s="2" t="str">
        <f t="shared" si="193"/>
        <v/>
      </c>
      <c r="G224" s="13" t="str">
        <f t="shared" si="194"/>
        <v/>
      </c>
      <c r="H224" s="2" t="str">
        <f t="shared" si="195"/>
        <v/>
      </c>
      <c r="I224" s="4" t="str">
        <f>IF($A224="","",(ROWS($B$3:B224)*LN(2))/(LN(B224)/$B$3))</f>
        <v/>
      </c>
      <c r="J224" s="17" t="str">
        <f ca="1">IF(OFFSET(SerbiaOfficialData!$F$7,(ROW(J222)*17)-18,0)=0,"",OFFSET(SerbiaOfficialData!$F$7,(ROW(J222)*17)-18,0))</f>
        <v/>
      </c>
      <c r="K224" s="21" t="str">
        <f ca="1">IF(OFFSET(SerbiaOfficialData!$F$6,(ROW(K222)*17)-18,0)=0,"",OFFSET(SerbiaOfficialData!$F$6,(ROW(K222)*17)-18,0))</f>
        <v/>
      </c>
      <c r="L224" s="12" t="str">
        <f t="shared" si="196"/>
        <v/>
      </c>
      <c r="M224" s="13" t="str">
        <f t="shared" si="197"/>
        <v/>
      </c>
      <c r="R224" s="17" t="str">
        <f ca="1">IF(OFFSET(SerbiaOfficialData!$F$17,(ROW(R222)*17)-19,0)=0,"",OFFSET(SerbiaOfficialData!$F$17,(ROW(R222)*17)-19,0))</f>
        <v/>
      </c>
      <c r="S224" t="str">
        <f t="shared" si="198"/>
        <v/>
      </c>
      <c r="T224" s="3" t="str">
        <f t="shared" si="199"/>
        <v/>
      </c>
      <c r="V224" s="17" t="str">
        <f ca="1">IF(OFFSET(SerbiaOfficialData!$F$8,(ROW(W222)*17)-18,0)=0,"",OFFSET(SerbiaOfficialData!$F$8,(ROW(W222)*17)-18,0))</f>
        <v/>
      </c>
      <c r="W224" s="17" t="str">
        <f ca="1">IF(OFFSET(SerbiaOfficialData!$F$11,(ROW(W222)*17)-18,0)=0,"",OFFSET(SerbiaOfficialData!$F$11,(ROW(W222)*17)-18,0))</f>
        <v/>
      </c>
      <c r="X224" s="3" t="str">
        <f t="shared" si="200"/>
        <v/>
      </c>
      <c r="Y224" s="3" t="str">
        <f t="shared" si="201"/>
        <v/>
      </c>
      <c r="Z224" s="17" t="str">
        <f ca="1">IF(OFFSET(SerbiaOfficialData!$F$9,(ROW(Z222)*17)-18,0)=0,"",OFFSET(SerbiaOfficialData!$F$9,(ROW(Z222)*17)-18,0))</f>
        <v/>
      </c>
      <c r="AA224" s="17" t="str">
        <f ca="1">IF(OFFSET(SerbiaOfficialData!$F$10,(ROW(AA222)*17)-18,0)=0,"",OFFSET(SerbiaOfficialData!$F$10,(ROW(AA222)*17)-18,0))</f>
        <v/>
      </c>
      <c r="AB224" s="17" t="str">
        <f ca="1">IF(OFFSET(SerbiaOfficialData!$F$12,(ROW(AA222)*17)-18,0)=0,"",OFFSET(SerbiaOfficialData!$F$12,(ROW(AA222)*17)-18,0))</f>
        <v/>
      </c>
      <c r="AC224" s="17">
        <f t="shared" si="202"/>
        <v>3759</v>
      </c>
      <c r="AD224" s="17" t="str">
        <f ca="1">IF(OFFSET(SerbiaOfficialData!$F$2,(ROW(AD222)*17)-18,0)=0,"",OFFSET(SerbiaOfficialData!$F$2,(ROW(AD222)*17)-18,0))</f>
        <v/>
      </c>
      <c r="AE224" s="3" t="str">
        <f t="shared" si="203"/>
        <v/>
      </c>
      <c r="AF224" s="15" t="str">
        <f t="shared" si="204"/>
        <v/>
      </c>
      <c r="AH224" s="19" t="str">
        <f ca="1">IF(OFFSET(SerbiaOfficialData!$F$3,(ROW(AH222)*17)-18,0)=0,"",OFFSET(SerbiaOfficialData!$F$3,(ROW(AH222)*17)-18,0))</f>
        <v/>
      </c>
      <c r="AI224" s="10" t="str">
        <f t="shared" si="205"/>
        <v/>
      </c>
      <c r="AJ224" s="3" t="str">
        <f t="shared" si="206"/>
        <v/>
      </c>
      <c r="AK224" s="4" t="str">
        <f t="shared" si="207"/>
        <v/>
      </c>
      <c r="AL224" s="3" t="str">
        <f t="shared" si="208"/>
        <v/>
      </c>
      <c r="AM224" s="3" t="str">
        <f t="shared" si="209"/>
        <v/>
      </c>
      <c r="AN224" s="4">
        <f ca="1">IF(_xlfn.FORECAST.ETS(AO224,$B$9:B223,$AO$9:AO223)&gt;0,_xlfn.FORECAST.ETS(AO224,$B$9:B223,$AO$9:AO223),0)</f>
        <v>19805.89681995576</v>
      </c>
      <c r="AO224" s="9">
        <f t="shared" si="192"/>
        <v>44117</v>
      </c>
    </row>
    <row r="225" spans="2:41" x14ac:dyDescent="0.25">
      <c r="B225" s="17" t="str">
        <f ca="1">IF(OFFSET(SerbiaOfficialData!$F$5,(ROW(B223)*17)-18,0)=0,"",OFFSET(SerbiaOfficialData!$F$5,(ROW(B223)*17)-18,0))</f>
        <v/>
      </c>
      <c r="E225" s="17" t="str">
        <f ca="1">IF(OFFSET(SerbiaOfficialData!$F$5,(ROW(E223)*17)-19,0)=0,"",OFFSET(SerbiaOfficialData!$F$5,(ROW(E223)*17)-19,0))</f>
        <v/>
      </c>
      <c r="F225" s="2" t="str">
        <f t="shared" si="193"/>
        <v/>
      </c>
      <c r="G225" s="13" t="str">
        <f t="shared" si="194"/>
        <v/>
      </c>
      <c r="H225" s="2" t="str">
        <f t="shared" si="195"/>
        <v/>
      </c>
      <c r="I225" s="4" t="str">
        <f>IF($A225="","",(ROWS($B$3:B225)*LN(2))/(LN(B225)/$B$3))</f>
        <v/>
      </c>
      <c r="J225" s="17" t="str">
        <f ca="1">IF(OFFSET(SerbiaOfficialData!$F$7,(ROW(J223)*17)-18,0)=0,"",OFFSET(SerbiaOfficialData!$F$7,(ROW(J223)*17)-18,0))</f>
        <v/>
      </c>
      <c r="K225" s="21" t="str">
        <f ca="1">IF(OFFSET(SerbiaOfficialData!$F$6,(ROW(K223)*17)-18,0)=0,"",OFFSET(SerbiaOfficialData!$F$6,(ROW(K223)*17)-18,0))</f>
        <v/>
      </c>
      <c r="L225" s="12" t="str">
        <f t="shared" si="196"/>
        <v/>
      </c>
      <c r="M225" s="13" t="str">
        <f t="shared" si="197"/>
        <v/>
      </c>
      <c r="R225" s="17" t="str">
        <f ca="1">IF(OFFSET(SerbiaOfficialData!$F$17,(ROW(R223)*17)-19,0)=0,"",OFFSET(SerbiaOfficialData!$F$17,(ROW(R223)*17)-19,0))</f>
        <v/>
      </c>
      <c r="S225" t="str">
        <f t="shared" si="198"/>
        <v/>
      </c>
      <c r="T225" s="3" t="str">
        <f t="shared" si="199"/>
        <v/>
      </c>
      <c r="V225" s="17" t="str">
        <f ca="1">IF(OFFSET(SerbiaOfficialData!$F$8,(ROW(W223)*17)-18,0)=0,"",OFFSET(SerbiaOfficialData!$F$8,(ROW(W223)*17)-18,0))</f>
        <v/>
      </c>
      <c r="W225" s="17" t="str">
        <f ca="1">IF(OFFSET(SerbiaOfficialData!$F$11,(ROW(W223)*17)-18,0)=0,"",OFFSET(SerbiaOfficialData!$F$11,(ROW(W223)*17)-18,0))</f>
        <v/>
      </c>
      <c r="X225" s="3" t="str">
        <f t="shared" si="200"/>
        <v/>
      </c>
      <c r="Y225" s="3" t="str">
        <f t="shared" si="201"/>
        <v/>
      </c>
      <c r="Z225" s="17" t="str">
        <f ca="1">IF(OFFSET(SerbiaOfficialData!$F$9,(ROW(Z223)*17)-18,0)=0,"",OFFSET(SerbiaOfficialData!$F$9,(ROW(Z223)*17)-18,0))</f>
        <v/>
      </c>
      <c r="AA225" s="17" t="str">
        <f ca="1">IF(OFFSET(SerbiaOfficialData!$F$10,(ROW(AA223)*17)-18,0)=0,"",OFFSET(SerbiaOfficialData!$F$10,(ROW(AA223)*17)-18,0))</f>
        <v/>
      </c>
      <c r="AB225" s="17" t="str">
        <f ca="1">IF(OFFSET(SerbiaOfficialData!$F$12,(ROW(AA223)*17)-18,0)=0,"",OFFSET(SerbiaOfficialData!$F$12,(ROW(AA223)*17)-18,0))</f>
        <v/>
      </c>
      <c r="AC225" s="17">
        <f t="shared" si="202"/>
        <v>3776</v>
      </c>
      <c r="AD225" s="17" t="str">
        <f ca="1">IF(OFFSET(SerbiaOfficialData!$F$2,(ROW(AD223)*17)-18,0)=0,"",OFFSET(SerbiaOfficialData!$F$2,(ROW(AD223)*17)-18,0))</f>
        <v/>
      </c>
      <c r="AE225" s="3" t="str">
        <f t="shared" si="203"/>
        <v/>
      </c>
      <c r="AF225" s="15" t="str">
        <f t="shared" si="204"/>
        <v/>
      </c>
      <c r="AH225" s="19" t="str">
        <f ca="1">IF(OFFSET(SerbiaOfficialData!$F$3,(ROW(AH223)*17)-18,0)=0,"",OFFSET(SerbiaOfficialData!$F$3,(ROW(AH223)*17)-18,0))</f>
        <v/>
      </c>
      <c r="AI225" s="10" t="str">
        <f t="shared" si="205"/>
        <v/>
      </c>
      <c r="AJ225" s="3" t="str">
        <f t="shared" si="206"/>
        <v/>
      </c>
      <c r="AK225" s="4" t="str">
        <f t="shared" si="207"/>
        <v/>
      </c>
      <c r="AL225" s="3" t="str">
        <f t="shared" si="208"/>
        <v/>
      </c>
      <c r="AM225" s="3" t="str">
        <f t="shared" si="209"/>
        <v/>
      </c>
      <c r="AN225" s="4">
        <f ca="1">IF(_xlfn.FORECAST.ETS(AO225,$B$9:B224,$AO$9:AO224)&gt;0,_xlfn.FORECAST.ETS(AO225,$B$9:B224,$AO$9:AO224),0)</f>
        <v>19867.997886627905</v>
      </c>
      <c r="AO225" s="9">
        <f t="shared" si="192"/>
        <v>44118</v>
      </c>
    </row>
    <row r="226" spans="2:41" x14ac:dyDescent="0.25">
      <c r="B226" s="17" t="str">
        <f ca="1">IF(OFFSET(SerbiaOfficialData!$F$5,(ROW(B224)*17)-18,0)=0,"",OFFSET(SerbiaOfficialData!$F$5,(ROW(B224)*17)-18,0))</f>
        <v/>
      </c>
      <c r="E226" s="17" t="str">
        <f ca="1">IF(OFFSET(SerbiaOfficialData!$F$5,(ROW(E224)*17)-19,0)=0,"",OFFSET(SerbiaOfficialData!$F$5,(ROW(E224)*17)-19,0))</f>
        <v/>
      </c>
      <c r="F226" s="2" t="str">
        <f t="shared" si="193"/>
        <v/>
      </c>
      <c r="G226" s="13" t="str">
        <f t="shared" si="194"/>
        <v/>
      </c>
      <c r="H226" s="2" t="str">
        <f t="shared" si="195"/>
        <v/>
      </c>
      <c r="I226" s="4" t="str">
        <f>IF($A226="","",(ROWS($B$3:B226)*LN(2))/(LN(B226)/$B$3))</f>
        <v/>
      </c>
      <c r="J226" s="17" t="str">
        <f ca="1">IF(OFFSET(SerbiaOfficialData!$F$7,(ROW(J224)*17)-18,0)=0,"",OFFSET(SerbiaOfficialData!$F$7,(ROW(J224)*17)-18,0))</f>
        <v/>
      </c>
      <c r="K226" s="21" t="str">
        <f ca="1">IF(OFFSET(SerbiaOfficialData!$F$6,(ROW(K224)*17)-18,0)=0,"",OFFSET(SerbiaOfficialData!$F$6,(ROW(K224)*17)-18,0))</f>
        <v/>
      </c>
      <c r="L226" s="12" t="str">
        <f t="shared" si="196"/>
        <v/>
      </c>
      <c r="M226" s="13" t="str">
        <f t="shared" si="197"/>
        <v/>
      </c>
      <c r="R226" s="17" t="str">
        <f ca="1">IF(OFFSET(SerbiaOfficialData!$F$17,(ROW(R224)*17)-19,0)=0,"",OFFSET(SerbiaOfficialData!$F$17,(ROW(R224)*17)-19,0))</f>
        <v/>
      </c>
      <c r="S226" t="str">
        <f t="shared" si="198"/>
        <v/>
      </c>
      <c r="T226" s="3" t="str">
        <f t="shared" si="199"/>
        <v/>
      </c>
      <c r="V226" s="17" t="str">
        <f ca="1">IF(OFFSET(SerbiaOfficialData!$F$8,(ROW(W224)*17)-18,0)=0,"",OFFSET(SerbiaOfficialData!$F$8,(ROW(W224)*17)-18,0))</f>
        <v/>
      </c>
      <c r="W226" s="17" t="str">
        <f ca="1">IF(OFFSET(SerbiaOfficialData!$F$11,(ROW(W224)*17)-18,0)=0,"",OFFSET(SerbiaOfficialData!$F$11,(ROW(W224)*17)-18,0))</f>
        <v/>
      </c>
      <c r="X226" s="3" t="str">
        <f t="shared" si="200"/>
        <v/>
      </c>
      <c r="Y226" s="3" t="str">
        <f t="shared" si="201"/>
        <v/>
      </c>
      <c r="Z226" s="17" t="str">
        <f ca="1">IF(OFFSET(SerbiaOfficialData!$F$9,(ROW(Z224)*17)-18,0)=0,"",OFFSET(SerbiaOfficialData!$F$9,(ROW(Z224)*17)-18,0))</f>
        <v/>
      </c>
      <c r="AA226" s="17" t="str">
        <f ca="1">IF(OFFSET(SerbiaOfficialData!$F$10,(ROW(AA224)*17)-18,0)=0,"",OFFSET(SerbiaOfficialData!$F$10,(ROW(AA224)*17)-18,0))</f>
        <v/>
      </c>
      <c r="AB226" s="17" t="str">
        <f ca="1">IF(OFFSET(SerbiaOfficialData!$F$12,(ROW(AA224)*17)-18,0)=0,"",OFFSET(SerbiaOfficialData!$F$12,(ROW(AA224)*17)-18,0))</f>
        <v/>
      </c>
      <c r="AC226" s="17">
        <f t="shared" si="202"/>
        <v>3793</v>
      </c>
      <c r="AD226" s="17" t="str">
        <f ca="1">IF(OFFSET(SerbiaOfficialData!$F$2,(ROW(AD224)*17)-18,0)=0,"",OFFSET(SerbiaOfficialData!$F$2,(ROW(AD224)*17)-18,0))</f>
        <v/>
      </c>
      <c r="AE226" s="3" t="str">
        <f t="shared" si="203"/>
        <v/>
      </c>
      <c r="AF226" s="15" t="str">
        <f t="shared" si="204"/>
        <v/>
      </c>
      <c r="AH226" s="19" t="str">
        <f ca="1">IF(OFFSET(SerbiaOfficialData!$F$3,(ROW(AH224)*17)-18,0)=0,"",OFFSET(SerbiaOfficialData!$F$3,(ROW(AH224)*17)-18,0))</f>
        <v/>
      </c>
      <c r="AI226" s="10" t="str">
        <f t="shared" si="205"/>
        <v/>
      </c>
      <c r="AJ226" s="3" t="str">
        <f t="shared" si="206"/>
        <v/>
      </c>
      <c r="AK226" s="4" t="str">
        <f t="shared" si="207"/>
        <v/>
      </c>
      <c r="AL226" s="3" t="str">
        <f t="shared" si="208"/>
        <v/>
      </c>
      <c r="AM226" s="3" t="str">
        <f t="shared" si="209"/>
        <v/>
      </c>
      <c r="AN226" s="4">
        <f ca="1">IF(_xlfn.FORECAST.ETS(AO226,$B$9:B225,$AO$9:AO225)&gt;0,_xlfn.FORECAST.ETS(AO226,$B$9:B225,$AO$9:AO225),0)</f>
        <v>19930.098953300054</v>
      </c>
      <c r="AO226" s="9">
        <f t="shared" si="192"/>
        <v>44119</v>
      </c>
    </row>
    <row r="227" spans="2:41" x14ac:dyDescent="0.25">
      <c r="B227" s="17" t="str">
        <f ca="1">IF(OFFSET(SerbiaOfficialData!$F$5,(ROW(B225)*17)-18,0)=0,"",OFFSET(SerbiaOfficialData!$F$5,(ROW(B225)*17)-18,0))</f>
        <v/>
      </c>
      <c r="E227" s="17" t="str">
        <f ca="1">IF(OFFSET(SerbiaOfficialData!$F$5,(ROW(E225)*17)-19,0)=0,"",OFFSET(SerbiaOfficialData!$F$5,(ROW(E225)*17)-19,0))</f>
        <v/>
      </c>
      <c r="F227" s="2" t="str">
        <f t="shared" si="193"/>
        <v/>
      </c>
      <c r="G227" s="13" t="str">
        <f t="shared" si="194"/>
        <v/>
      </c>
      <c r="H227" s="2" t="str">
        <f t="shared" si="195"/>
        <v/>
      </c>
      <c r="I227" s="4" t="str">
        <f>IF($A227="","",(ROWS($B$3:B227)*LN(2))/(LN(B227)/$B$3))</f>
        <v/>
      </c>
      <c r="J227" s="17" t="str">
        <f ca="1">IF(OFFSET(SerbiaOfficialData!$F$7,(ROW(J225)*17)-18,0)=0,"",OFFSET(SerbiaOfficialData!$F$7,(ROW(J225)*17)-18,0))</f>
        <v/>
      </c>
      <c r="K227" s="21" t="str">
        <f ca="1">IF(OFFSET(SerbiaOfficialData!$F$6,(ROW(K225)*17)-18,0)=0,"",OFFSET(SerbiaOfficialData!$F$6,(ROW(K225)*17)-18,0))</f>
        <v/>
      </c>
      <c r="L227" s="12" t="str">
        <f t="shared" si="196"/>
        <v/>
      </c>
      <c r="M227" s="13" t="str">
        <f t="shared" si="197"/>
        <v/>
      </c>
      <c r="R227" s="17" t="str">
        <f ca="1">IF(OFFSET(SerbiaOfficialData!$F$17,(ROW(R225)*17)-19,0)=0,"",OFFSET(SerbiaOfficialData!$F$17,(ROW(R225)*17)-19,0))</f>
        <v/>
      </c>
      <c r="S227" t="str">
        <f t="shared" si="198"/>
        <v/>
      </c>
      <c r="T227" s="3" t="str">
        <f t="shared" si="199"/>
        <v/>
      </c>
      <c r="V227" s="17" t="str">
        <f ca="1">IF(OFFSET(SerbiaOfficialData!$F$8,(ROW(W225)*17)-18,0)=0,"",OFFSET(SerbiaOfficialData!$F$8,(ROW(W225)*17)-18,0))</f>
        <v/>
      </c>
      <c r="W227" s="17" t="str">
        <f ca="1">IF(OFFSET(SerbiaOfficialData!$F$11,(ROW(W225)*17)-18,0)=0,"",OFFSET(SerbiaOfficialData!$F$11,(ROW(W225)*17)-18,0))</f>
        <v/>
      </c>
      <c r="X227" s="3" t="str">
        <f t="shared" si="200"/>
        <v/>
      </c>
      <c r="Y227" s="3" t="str">
        <f t="shared" si="201"/>
        <v/>
      </c>
      <c r="Z227" s="17" t="str">
        <f ca="1">IF(OFFSET(SerbiaOfficialData!$F$9,(ROW(Z225)*17)-18,0)=0,"",OFFSET(SerbiaOfficialData!$F$9,(ROW(Z225)*17)-18,0))</f>
        <v/>
      </c>
      <c r="AA227" s="17" t="str">
        <f ca="1">IF(OFFSET(SerbiaOfficialData!$F$10,(ROW(AA225)*17)-18,0)=0,"",OFFSET(SerbiaOfficialData!$F$10,(ROW(AA225)*17)-18,0))</f>
        <v/>
      </c>
      <c r="AB227" s="17" t="str">
        <f ca="1">IF(OFFSET(SerbiaOfficialData!$F$12,(ROW(AA225)*17)-18,0)=0,"",OFFSET(SerbiaOfficialData!$F$12,(ROW(AA225)*17)-18,0))</f>
        <v/>
      </c>
      <c r="AC227" s="17">
        <f t="shared" si="202"/>
        <v>3810</v>
      </c>
      <c r="AD227" s="17" t="str">
        <f ca="1">IF(OFFSET(SerbiaOfficialData!$F$2,(ROW(AD225)*17)-18,0)=0,"",OFFSET(SerbiaOfficialData!$F$2,(ROW(AD225)*17)-18,0))</f>
        <v/>
      </c>
      <c r="AE227" s="3" t="str">
        <f t="shared" si="203"/>
        <v/>
      </c>
      <c r="AF227" s="15" t="str">
        <f t="shared" si="204"/>
        <v/>
      </c>
      <c r="AH227" s="19" t="str">
        <f ca="1">IF(OFFSET(SerbiaOfficialData!$F$3,(ROW(AH225)*17)-18,0)=0,"",OFFSET(SerbiaOfficialData!$F$3,(ROW(AH225)*17)-18,0))</f>
        <v/>
      </c>
      <c r="AI227" s="10" t="str">
        <f t="shared" si="205"/>
        <v/>
      </c>
      <c r="AJ227" s="3" t="str">
        <f t="shared" si="206"/>
        <v/>
      </c>
      <c r="AK227" s="4" t="str">
        <f t="shared" si="207"/>
        <v/>
      </c>
      <c r="AL227" s="3" t="str">
        <f t="shared" si="208"/>
        <v/>
      </c>
      <c r="AM227" s="3" t="str">
        <f t="shared" si="209"/>
        <v/>
      </c>
      <c r="AN227" s="4">
        <f ca="1">IF(_xlfn.FORECAST.ETS(AO227,$B$9:B226,$AO$9:AO226)&gt;0,_xlfn.FORECAST.ETS(AO227,$B$9:B226,$AO$9:AO226),0)</f>
        <v>19992.200019972202</v>
      </c>
      <c r="AO227" s="9">
        <f t="shared" si="192"/>
        <v>44120</v>
      </c>
    </row>
    <row r="228" spans="2:41" x14ac:dyDescent="0.25">
      <c r="B228" s="17" t="str">
        <f ca="1">IF(OFFSET(SerbiaOfficialData!$F$5,(ROW(B226)*17)-18,0)=0,"",OFFSET(SerbiaOfficialData!$F$5,(ROW(B226)*17)-18,0))</f>
        <v/>
      </c>
      <c r="E228" s="17" t="str">
        <f ca="1">IF(OFFSET(SerbiaOfficialData!$F$5,(ROW(E226)*17)-19,0)=0,"",OFFSET(SerbiaOfficialData!$F$5,(ROW(E226)*17)-19,0))</f>
        <v/>
      </c>
      <c r="F228" s="2" t="str">
        <f t="shared" si="193"/>
        <v/>
      </c>
      <c r="G228" s="13" t="str">
        <f t="shared" si="194"/>
        <v/>
      </c>
      <c r="H228" s="2" t="str">
        <f t="shared" si="195"/>
        <v/>
      </c>
      <c r="I228" s="4" t="str">
        <f>IF($A228="","",(ROWS($B$3:B228)*LN(2))/(LN(B228)/$B$3))</f>
        <v/>
      </c>
      <c r="J228" s="17" t="str">
        <f ca="1">IF(OFFSET(SerbiaOfficialData!$F$7,(ROW(J226)*17)-18,0)=0,"",OFFSET(SerbiaOfficialData!$F$7,(ROW(J226)*17)-18,0))</f>
        <v/>
      </c>
      <c r="K228" s="21" t="str">
        <f ca="1">IF(OFFSET(SerbiaOfficialData!$F$6,(ROW(K226)*17)-18,0)=0,"",OFFSET(SerbiaOfficialData!$F$6,(ROW(K226)*17)-18,0))</f>
        <v/>
      </c>
      <c r="L228" s="12" t="str">
        <f t="shared" si="196"/>
        <v/>
      </c>
      <c r="M228" s="13" t="str">
        <f t="shared" si="197"/>
        <v/>
      </c>
      <c r="R228" s="17" t="str">
        <f ca="1">IF(OFFSET(SerbiaOfficialData!$F$17,(ROW(R226)*17)-19,0)=0,"",OFFSET(SerbiaOfficialData!$F$17,(ROW(R226)*17)-19,0))</f>
        <v/>
      </c>
      <c r="S228" t="str">
        <f t="shared" si="198"/>
        <v/>
      </c>
      <c r="T228" s="3" t="str">
        <f t="shared" si="199"/>
        <v/>
      </c>
      <c r="V228" s="17" t="str">
        <f ca="1">IF(OFFSET(SerbiaOfficialData!$F$8,(ROW(W226)*17)-18,0)=0,"",OFFSET(SerbiaOfficialData!$F$8,(ROW(W226)*17)-18,0))</f>
        <v/>
      </c>
      <c r="W228" s="17" t="str">
        <f ca="1">IF(OFFSET(SerbiaOfficialData!$F$11,(ROW(W226)*17)-18,0)=0,"",OFFSET(SerbiaOfficialData!$F$11,(ROW(W226)*17)-18,0))</f>
        <v/>
      </c>
      <c r="X228" s="3" t="str">
        <f t="shared" si="200"/>
        <v/>
      </c>
      <c r="Y228" s="3" t="str">
        <f t="shared" si="201"/>
        <v/>
      </c>
      <c r="Z228" s="17" t="str">
        <f ca="1">IF(OFFSET(SerbiaOfficialData!$F$9,(ROW(Z226)*17)-18,0)=0,"",OFFSET(SerbiaOfficialData!$F$9,(ROW(Z226)*17)-18,0))</f>
        <v/>
      </c>
      <c r="AA228" s="17" t="str">
        <f ca="1">IF(OFFSET(SerbiaOfficialData!$F$10,(ROW(AA226)*17)-18,0)=0,"",OFFSET(SerbiaOfficialData!$F$10,(ROW(AA226)*17)-18,0))</f>
        <v/>
      </c>
      <c r="AB228" s="17" t="str">
        <f ca="1">IF(OFFSET(SerbiaOfficialData!$F$12,(ROW(AA226)*17)-18,0)=0,"",OFFSET(SerbiaOfficialData!$F$12,(ROW(AA226)*17)-18,0))</f>
        <v/>
      </c>
      <c r="AC228" s="17">
        <f t="shared" si="202"/>
        <v>3827</v>
      </c>
      <c r="AD228" s="17" t="str">
        <f ca="1">IF(OFFSET(SerbiaOfficialData!$F$2,(ROW(AD226)*17)-18,0)=0,"",OFFSET(SerbiaOfficialData!$F$2,(ROW(AD226)*17)-18,0))</f>
        <v/>
      </c>
      <c r="AE228" s="3" t="str">
        <f t="shared" si="203"/>
        <v/>
      </c>
      <c r="AF228" s="15" t="str">
        <f t="shared" si="204"/>
        <v/>
      </c>
      <c r="AH228" s="19" t="str">
        <f ca="1">IF(OFFSET(SerbiaOfficialData!$F$3,(ROW(AH226)*17)-18,0)=0,"",OFFSET(SerbiaOfficialData!$F$3,(ROW(AH226)*17)-18,0))</f>
        <v/>
      </c>
      <c r="AI228" s="10" t="str">
        <f t="shared" si="205"/>
        <v/>
      </c>
      <c r="AJ228" s="3" t="str">
        <f t="shared" si="206"/>
        <v/>
      </c>
      <c r="AK228" s="4" t="str">
        <f t="shared" si="207"/>
        <v/>
      </c>
      <c r="AL228" s="3" t="str">
        <f t="shared" si="208"/>
        <v/>
      </c>
      <c r="AM228" s="3" t="str">
        <f t="shared" si="209"/>
        <v/>
      </c>
      <c r="AN228" s="4">
        <f ca="1">IF(_xlfn.FORECAST.ETS(AO228,$B$9:B227,$AO$9:AO227)&gt;0,_xlfn.FORECAST.ETS(AO228,$B$9:B227,$AO$9:AO227),0)</f>
        <v>20054.301086644347</v>
      </c>
      <c r="AO228" s="9">
        <f t="shared" si="192"/>
        <v>44121</v>
      </c>
    </row>
    <row r="229" spans="2:41" x14ac:dyDescent="0.25">
      <c r="B229" s="17" t="str">
        <f ca="1">IF(OFFSET(SerbiaOfficialData!$F$5,(ROW(B227)*17)-18,0)=0,"",OFFSET(SerbiaOfficialData!$F$5,(ROW(B227)*17)-18,0))</f>
        <v/>
      </c>
      <c r="E229" s="17" t="str">
        <f ca="1">IF(OFFSET(SerbiaOfficialData!$F$5,(ROW(E227)*17)-19,0)=0,"",OFFSET(SerbiaOfficialData!$F$5,(ROW(E227)*17)-19,0))</f>
        <v/>
      </c>
      <c r="F229" s="2" t="str">
        <f t="shared" si="193"/>
        <v/>
      </c>
      <c r="G229" s="13" t="str">
        <f t="shared" si="194"/>
        <v/>
      </c>
      <c r="H229" s="2" t="str">
        <f t="shared" si="195"/>
        <v/>
      </c>
      <c r="I229" s="4" t="str">
        <f>IF($A229="","",(ROWS($B$3:B229)*LN(2))/(LN(B229)/$B$3))</f>
        <v/>
      </c>
      <c r="J229" s="17" t="str">
        <f ca="1">IF(OFFSET(SerbiaOfficialData!$F$7,(ROW(J227)*17)-18,0)=0,"",OFFSET(SerbiaOfficialData!$F$7,(ROW(J227)*17)-18,0))</f>
        <v/>
      </c>
      <c r="K229" s="21" t="str">
        <f ca="1">IF(OFFSET(SerbiaOfficialData!$F$6,(ROW(K227)*17)-18,0)=0,"",OFFSET(SerbiaOfficialData!$F$6,(ROW(K227)*17)-18,0))</f>
        <v/>
      </c>
      <c r="L229" s="12" t="str">
        <f t="shared" si="196"/>
        <v/>
      </c>
      <c r="M229" s="13" t="str">
        <f t="shared" si="197"/>
        <v/>
      </c>
      <c r="R229" s="17" t="str">
        <f ca="1">IF(OFFSET(SerbiaOfficialData!$F$17,(ROW(R227)*17)-19,0)=0,"",OFFSET(SerbiaOfficialData!$F$17,(ROW(R227)*17)-19,0))</f>
        <v/>
      </c>
      <c r="S229" t="str">
        <f t="shared" si="198"/>
        <v/>
      </c>
      <c r="T229" s="3" t="str">
        <f t="shared" si="199"/>
        <v/>
      </c>
      <c r="V229" s="17" t="str">
        <f ca="1">IF(OFFSET(SerbiaOfficialData!$F$8,(ROW(W227)*17)-18,0)=0,"",OFFSET(SerbiaOfficialData!$F$8,(ROW(W227)*17)-18,0))</f>
        <v/>
      </c>
      <c r="W229" s="17" t="str">
        <f ca="1">IF(OFFSET(SerbiaOfficialData!$F$11,(ROW(W227)*17)-18,0)=0,"",OFFSET(SerbiaOfficialData!$F$11,(ROW(W227)*17)-18,0))</f>
        <v/>
      </c>
      <c r="X229" s="3" t="str">
        <f t="shared" si="200"/>
        <v/>
      </c>
      <c r="Y229" s="3" t="str">
        <f t="shared" si="201"/>
        <v/>
      </c>
      <c r="Z229" s="17" t="str">
        <f ca="1">IF(OFFSET(SerbiaOfficialData!$F$9,(ROW(Z227)*17)-18,0)=0,"",OFFSET(SerbiaOfficialData!$F$9,(ROW(Z227)*17)-18,0))</f>
        <v/>
      </c>
      <c r="AA229" s="17" t="str">
        <f ca="1">IF(OFFSET(SerbiaOfficialData!$F$10,(ROW(AA227)*17)-18,0)=0,"",OFFSET(SerbiaOfficialData!$F$10,(ROW(AA227)*17)-18,0))</f>
        <v/>
      </c>
      <c r="AB229" s="17" t="str">
        <f ca="1">IF(OFFSET(SerbiaOfficialData!$F$12,(ROW(AA227)*17)-18,0)=0,"",OFFSET(SerbiaOfficialData!$F$12,(ROW(AA227)*17)-18,0))</f>
        <v/>
      </c>
      <c r="AC229" s="17">
        <f t="shared" si="202"/>
        <v>3844</v>
      </c>
      <c r="AD229" s="17" t="str">
        <f ca="1">IF(OFFSET(SerbiaOfficialData!$F$2,(ROW(AD227)*17)-18,0)=0,"",OFFSET(SerbiaOfficialData!$F$2,(ROW(AD227)*17)-18,0))</f>
        <v/>
      </c>
      <c r="AE229" s="3" t="str">
        <f t="shared" si="203"/>
        <v/>
      </c>
      <c r="AF229" s="15" t="str">
        <f t="shared" si="204"/>
        <v/>
      </c>
      <c r="AH229" s="19" t="str">
        <f ca="1">IF(OFFSET(SerbiaOfficialData!$F$3,(ROW(AH227)*17)-18,0)=0,"",OFFSET(SerbiaOfficialData!$F$3,(ROW(AH227)*17)-18,0))</f>
        <v/>
      </c>
      <c r="AI229" s="10" t="str">
        <f t="shared" si="205"/>
        <v/>
      </c>
      <c r="AJ229" s="3" t="str">
        <f t="shared" si="206"/>
        <v/>
      </c>
      <c r="AK229" s="4" t="str">
        <f t="shared" si="207"/>
        <v/>
      </c>
      <c r="AL229" s="3" t="str">
        <f t="shared" si="208"/>
        <v/>
      </c>
      <c r="AM229" s="3" t="str">
        <f t="shared" si="209"/>
        <v/>
      </c>
      <c r="AN229" s="4">
        <f ca="1">IF(_xlfn.FORECAST.ETS(AO229,$B$9:B228,$AO$9:AO228)&gt;0,_xlfn.FORECAST.ETS(AO229,$B$9:B228,$AO$9:AO228),0)</f>
        <v>20116.402153316492</v>
      </c>
      <c r="AO229" s="9">
        <f t="shared" si="192"/>
        <v>44122</v>
      </c>
    </row>
    <row r="230" spans="2:41" x14ac:dyDescent="0.25">
      <c r="B230" s="17" t="str">
        <f ca="1">IF(OFFSET(SerbiaOfficialData!$F$5,(ROW(B228)*17)-18,0)=0,"",OFFSET(SerbiaOfficialData!$F$5,(ROW(B228)*17)-18,0))</f>
        <v/>
      </c>
      <c r="E230" s="17" t="str">
        <f ca="1">IF(OFFSET(SerbiaOfficialData!$F$5,(ROW(E228)*17)-19,0)=0,"",OFFSET(SerbiaOfficialData!$F$5,(ROW(E228)*17)-19,0))</f>
        <v/>
      </c>
      <c r="F230" s="2" t="str">
        <f t="shared" si="193"/>
        <v/>
      </c>
      <c r="G230" s="13" t="str">
        <f t="shared" si="194"/>
        <v/>
      </c>
      <c r="H230" s="2" t="str">
        <f t="shared" si="195"/>
        <v/>
      </c>
      <c r="I230" s="4" t="str">
        <f>IF($A230="","",(ROWS($B$3:B230)*LN(2))/(LN(B230)/$B$3))</f>
        <v/>
      </c>
      <c r="J230" s="17" t="str">
        <f ca="1">IF(OFFSET(SerbiaOfficialData!$F$7,(ROW(J228)*17)-18,0)=0,"",OFFSET(SerbiaOfficialData!$F$7,(ROW(J228)*17)-18,0))</f>
        <v/>
      </c>
      <c r="K230" s="21" t="str">
        <f ca="1">IF(OFFSET(SerbiaOfficialData!$F$6,(ROW(K228)*17)-18,0)=0,"",OFFSET(SerbiaOfficialData!$F$6,(ROW(K228)*17)-18,0))</f>
        <v/>
      </c>
      <c r="L230" s="12" t="str">
        <f t="shared" si="196"/>
        <v/>
      </c>
      <c r="M230" s="13" t="str">
        <f t="shared" si="197"/>
        <v/>
      </c>
      <c r="R230" s="17" t="str">
        <f ca="1">IF(OFFSET(SerbiaOfficialData!$F$17,(ROW(R228)*17)-19,0)=0,"",OFFSET(SerbiaOfficialData!$F$17,(ROW(R228)*17)-19,0))</f>
        <v/>
      </c>
      <c r="S230" t="str">
        <f t="shared" si="198"/>
        <v/>
      </c>
      <c r="T230" s="3" t="str">
        <f t="shared" si="199"/>
        <v/>
      </c>
      <c r="V230" s="17" t="str">
        <f ca="1">IF(OFFSET(SerbiaOfficialData!$F$8,(ROW(W228)*17)-18,0)=0,"",OFFSET(SerbiaOfficialData!$F$8,(ROW(W228)*17)-18,0))</f>
        <v/>
      </c>
      <c r="W230" s="17" t="str">
        <f ca="1">IF(OFFSET(SerbiaOfficialData!$F$11,(ROW(W228)*17)-18,0)=0,"",OFFSET(SerbiaOfficialData!$F$11,(ROW(W228)*17)-18,0))</f>
        <v/>
      </c>
      <c r="X230" s="3" t="str">
        <f t="shared" si="200"/>
        <v/>
      </c>
      <c r="Y230" s="3" t="str">
        <f t="shared" si="201"/>
        <v/>
      </c>
      <c r="Z230" s="17" t="str">
        <f ca="1">IF(OFFSET(SerbiaOfficialData!$F$9,(ROW(Z228)*17)-18,0)=0,"",OFFSET(SerbiaOfficialData!$F$9,(ROW(Z228)*17)-18,0))</f>
        <v/>
      </c>
      <c r="AA230" s="17" t="str">
        <f ca="1">IF(OFFSET(SerbiaOfficialData!$F$10,(ROW(AA228)*17)-18,0)=0,"",OFFSET(SerbiaOfficialData!$F$10,(ROW(AA228)*17)-18,0))</f>
        <v/>
      </c>
      <c r="AB230" s="17" t="str">
        <f ca="1">IF(OFFSET(SerbiaOfficialData!$F$12,(ROW(AA228)*17)-18,0)=0,"",OFFSET(SerbiaOfficialData!$F$12,(ROW(AA228)*17)-18,0))</f>
        <v/>
      </c>
      <c r="AC230" s="17">
        <f t="shared" si="202"/>
        <v>3861</v>
      </c>
      <c r="AD230" s="17" t="str">
        <f ca="1">IF(OFFSET(SerbiaOfficialData!$F$2,(ROW(AD228)*17)-18,0)=0,"",OFFSET(SerbiaOfficialData!$F$2,(ROW(AD228)*17)-18,0))</f>
        <v/>
      </c>
      <c r="AE230" s="3" t="str">
        <f t="shared" si="203"/>
        <v/>
      </c>
      <c r="AF230" s="15" t="str">
        <f t="shared" si="204"/>
        <v/>
      </c>
      <c r="AH230" s="19" t="str">
        <f ca="1">IF(OFFSET(SerbiaOfficialData!$F$3,(ROW(AH228)*17)-18,0)=0,"",OFFSET(SerbiaOfficialData!$F$3,(ROW(AH228)*17)-18,0))</f>
        <v/>
      </c>
      <c r="AI230" s="10" t="str">
        <f t="shared" si="205"/>
        <v/>
      </c>
      <c r="AJ230" s="3" t="str">
        <f t="shared" si="206"/>
        <v/>
      </c>
      <c r="AK230" s="4" t="str">
        <f t="shared" si="207"/>
        <v/>
      </c>
      <c r="AL230" s="3" t="str">
        <f t="shared" si="208"/>
        <v/>
      </c>
      <c r="AM230" s="3" t="str">
        <f t="shared" si="209"/>
        <v/>
      </c>
      <c r="AN230" s="4">
        <f ca="1">IF(_xlfn.FORECAST.ETS(AO230,$B$9:B229,$AO$9:AO229)&gt;0,_xlfn.FORECAST.ETS(AO230,$B$9:B229,$AO$9:AO229),0)</f>
        <v>20178.503219988641</v>
      </c>
      <c r="AO230" s="9">
        <f t="shared" si="192"/>
        <v>44123</v>
      </c>
    </row>
    <row r="231" spans="2:41" x14ac:dyDescent="0.25">
      <c r="B231" s="17" t="str">
        <f ca="1">IF(OFFSET(SerbiaOfficialData!$F$5,(ROW(B229)*17)-18,0)=0,"",OFFSET(SerbiaOfficialData!$F$5,(ROW(B229)*17)-18,0))</f>
        <v/>
      </c>
      <c r="E231" s="17" t="str">
        <f ca="1">IF(OFFSET(SerbiaOfficialData!$F$5,(ROW(E229)*17)-19,0)=0,"",OFFSET(SerbiaOfficialData!$F$5,(ROW(E229)*17)-19,0))</f>
        <v/>
      </c>
      <c r="F231" s="2" t="str">
        <f t="shared" si="193"/>
        <v/>
      </c>
      <c r="G231" s="13" t="str">
        <f t="shared" si="194"/>
        <v/>
      </c>
      <c r="H231" s="2" t="str">
        <f t="shared" si="195"/>
        <v/>
      </c>
      <c r="I231" s="4" t="str">
        <f>IF($A231="","",(ROWS($B$3:B231)*LN(2))/(LN(B231)/$B$3))</f>
        <v/>
      </c>
      <c r="J231" s="17" t="str">
        <f ca="1">IF(OFFSET(SerbiaOfficialData!$F$7,(ROW(J229)*17)-18,0)=0,"",OFFSET(SerbiaOfficialData!$F$7,(ROW(J229)*17)-18,0))</f>
        <v/>
      </c>
      <c r="K231" s="21" t="str">
        <f ca="1">IF(OFFSET(SerbiaOfficialData!$F$6,(ROW(K229)*17)-18,0)=0,"",OFFSET(SerbiaOfficialData!$F$6,(ROW(K229)*17)-18,0))</f>
        <v/>
      </c>
      <c r="L231" s="12" t="str">
        <f t="shared" si="196"/>
        <v/>
      </c>
      <c r="M231" s="13" t="str">
        <f t="shared" si="197"/>
        <v/>
      </c>
      <c r="R231" s="17" t="str">
        <f ca="1">IF(OFFSET(SerbiaOfficialData!$F$17,(ROW(R229)*17)-19,0)=0,"",OFFSET(SerbiaOfficialData!$F$17,(ROW(R229)*17)-19,0))</f>
        <v/>
      </c>
      <c r="S231" t="str">
        <f t="shared" si="198"/>
        <v/>
      </c>
      <c r="T231" s="3" t="str">
        <f t="shared" si="199"/>
        <v/>
      </c>
      <c r="V231" s="17" t="str">
        <f ca="1">IF(OFFSET(SerbiaOfficialData!$F$8,(ROW(W229)*17)-18,0)=0,"",OFFSET(SerbiaOfficialData!$F$8,(ROW(W229)*17)-18,0))</f>
        <v/>
      </c>
      <c r="W231" s="17" t="str">
        <f ca="1">IF(OFFSET(SerbiaOfficialData!$F$11,(ROW(W229)*17)-18,0)=0,"",OFFSET(SerbiaOfficialData!$F$11,(ROW(W229)*17)-18,0))</f>
        <v/>
      </c>
      <c r="X231" s="3" t="str">
        <f t="shared" si="200"/>
        <v/>
      </c>
      <c r="Y231" s="3" t="str">
        <f t="shared" si="201"/>
        <v/>
      </c>
      <c r="Z231" s="17" t="str">
        <f ca="1">IF(OFFSET(SerbiaOfficialData!$F$9,(ROW(Z229)*17)-18,0)=0,"",OFFSET(SerbiaOfficialData!$F$9,(ROW(Z229)*17)-18,0))</f>
        <v/>
      </c>
      <c r="AA231" s="17" t="str">
        <f ca="1">IF(OFFSET(SerbiaOfficialData!$F$10,(ROW(AA229)*17)-18,0)=0,"",OFFSET(SerbiaOfficialData!$F$10,(ROW(AA229)*17)-18,0))</f>
        <v/>
      </c>
      <c r="AB231" s="17" t="str">
        <f ca="1">IF(OFFSET(SerbiaOfficialData!$F$12,(ROW(AA229)*17)-18,0)=0,"",OFFSET(SerbiaOfficialData!$F$12,(ROW(AA229)*17)-18,0))</f>
        <v/>
      </c>
      <c r="AC231" s="17">
        <f t="shared" si="202"/>
        <v>3878</v>
      </c>
      <c r="AD231" s="17" t="str">
        <f ca="1">IF(OFFSET(SerbiaOfficialData!$F$2,(ROW(AD229)*17)-18,0)=0,"",OFFSET(SerbiaOfficialData!$F$2,(ROW(AD229)*17)-18,0))</f>
        <v/>
      </c>
      <c r="AE231" s="3" t="str">
        <f t="shared" si="203"/>
        <v/>
      </c>
      <c r="AF231" s="15" t="str">
        <f t="shared" si="204"/>
        <v/>
      </c>
      <c r="AH231" s="19" t="str">
        <f ca="1">IF(OFFSET(SerbiaOfficialData!$F$3,(ROW(AH229)*17)-18,0)=0,"",OFFSET(SerbiaOfficialData!$F$3,(ROW(AH229)*17)-18,0))</f>
        <v/>
      </c>
      <c r="AI231" s="10" t="str">
        <f t="shared" si="205"/>
        <v/>
      </c>
      <c r="AJ231" s="3" t="str">
        <f t="shared" si="206"/>
        <v/>
      </c>
      <c r="AK231" s="4" t="str">
        <f t="shared" si="207"/>
        <v/>
      </c>
      <c r="AL231" s="3" t="str">
        <f t="shared" si="208"/>
        <v/>
      </c>
      <c r="AM231" s="3" t="str">
        <f t="shared" si="209"/>
        <v/>
      </c>
      <c r="AN231" s="4">
        <f ca="1">IF(_xlfn.FORECAST.ETS(AO231,$B$9:B230,$AO$9:AO230)&gt;0,_xlfn.FORECAST.ETS(AO231,$B$9:B230,$AO$9:AO230),0)</f>
        <v>20240.60428666079</v>
      </c>
      <c r="AO231" s="9">
        <f t="shared" si="192"/>
        <v>44124</v>
      </c>
    </row>
    <row r="232" spans="2:41" x14ac:dyDescent="0.25">
      <c r="B232" s="17" t="str">
        <f ca="1">IF(OFFSET(SerbiaOfficialData!$F$5,(ROW(B230)*17)-18,0)=0,"",OFFSET(SerbiaOfficialData!$F$5,(ROW(B230)*17)-18,0))</f>
        <v/>
      </c>
      <c r="E232" s="17" t="str">
        <f ca="1">IF(OFFSET(SerbiaOfficialData!$F$5,(ROW(E230)*17)-19,0)=0,"",OFFSET(SerbiaOfficialData!$F$5,(ROW(E230)*17)-19,0))</f>
        <v/>
      </c>
      <c r="F232" s="2" t="str">
        <f t="shared" si="193"/>
        <v/>
      </c>
      <c r="G232" s="13" t="str">
        <f t="shared" si="194"/>
        <v/>
      </c>
      <c r="H232" s="2" t="str">
        <f t="shared" si="195"/>
        <v/>
      </c>
      <c r="I232" s="4" t="str">
        <f>IF($A232="","",(ROWS($B$3:B232)*LN(2))/(LN(B232)/$B$3))</f>
        <v/>
      </c>
      <c r="J232" s="17" t="str">
        <f ca="1">IF(OFFSET(SerbiaOfficialData!$F$7,(ROW(J230)*17)-18,0)=0,"",OFFSET(SerbiaOfficialData!$F$7,(ROW(J230)*17)-18,0))</f>
        <v/>
      </c>
      <c r="K232" s="21" t="str">
        <f ca="1">IF(OFFSET(SerbiaOfficialData!$F$6,(ROW(K230)*17)-18,0)=0,"",OFFSET(SerbiaOfficialData!$F$6,(ROW(K230)*17)-18,0))</f>
        <v/>
      </c>
      <c r="L232" s="12" t="str">
        <f t="shared" si="196"/>
        <v/>
      </c>
      <c r="M232" s="13" t="str">
        <f t="shared" si="197"/>
        <v/>
      </c>
      <c r="R232" s="17" t="str">
        <f ca="1">IF(OFFSET(SerbiaOfficialData!$F$17,(ROW(R230)*17)-19,0)=0,"",OFFSET(SerbiaOfficialData!$F$17,(ROW(R230)*17)-19,0))</f>
        <v/>
      </c>
      <c r="S232" t="str">
        <f t="shared" si="198"/>
        <v/>
      </c>
      <c r="T232" s="3" t="str">
        <f t="shared" si="199"/>
        <v/>
      </c>
      <c r="V232" s="17" t="str">
        <f ca="1">IF(OFFSET(SerbiaOfficialData!$F$8,(ROW(W230)*17)-18,0)=0,"",OFFSET(SerbiaOfficialData!$F$8,(ROW(W230)*17)-18,0))</f>
        <v/>
      </c>
      <c r="W232" s="17" t="str">
        <f ca="1">IF(OFFSET(SerbiaOfficialData!$F$11,(ROW(W230)*17)-18,0)=0,"",OFFSET(SerbiaOfficialData!$F$11,(ROW(W230)*17)-18,0))</f>
        <v/>
      </c>
      <c r="X232" s="3" t="str">
        <f t="shared" si="200"/>
        <v/>
      </c>
      <c r="Y232" s="3" t="str">
        <f t="shared" si="201"/>
        <v/>
      </c>
      <c r="Z232" s="17" t="str">
        <f ca="1">IF(OFFSET(SerbiaOfficialData!$F$9,(ROW(Z230)*17)-18,0)=0,"",OFFSET(SerbiaOfficialData!$F$9,(ROW(Z230)*17)-18,0))</f>
        <v/>
      </c>
      <c r="AA232" s="17" t="str">
        <f ca="1">IF(OFFSET(SerbiaOfficialData!$F$10,(ROW(AA230)*17)-18,0)=0,"",OFFSET(SerbiaOfficialData!$F$10,(ROW(AA230)*17)-18,0))</f>
        <v/>
      </c>
      <c r="AB232" s="17" t="str">
        <f ca="1">IF(OFFSET(SerbiaOfficialData!$F$12,(ROW(AA230)*17)-18,0)=0,"",OFFSET(SerbiaOfficialData!$F$12,(ROW(AA230)*17)-18,0))</f>
        <v/>
      </c>
      <c r="AC232" s="17">
        <f t="shared" si="202"/>
        <v>3895</v>
      </c>
      <c r="AD232" s="17" t="str">
        <f ca="1">IF(OFFSET(SerbiaOfficialData!$F$2,(ROW(AD230)*17)-18,0)=0,"",OFFSET(SerbiaOfficialData!$F$2,(ROW(AD230)*17)-18,0))</f>
        <v/>
      </c>
      <c r="AE232" s="3" t="str">
        <f t="shared" si="203"/>
        <v/>
      </c>
      <c r="AF232" s="15" t="str">
        <f t="shared" si="204"/>
        <v/>
      </c>
      <c r="AH232" s="19" t="str">
        <f ca="1">IF(OFFSET(SerbiaOfficialData!$F$3,(ROW(AH230)*17)-18,0)=0,"",OFFSET(SerbiaOfficialData!$F$3,(ROW(AH230)*17)-18,0))</f>
        <v/>
      </c>
      <c r="AI232" s="10" t="str">
        <f t="shared" si="205"/>
        <v/>
      </c>
      <c r="AJ232" s="3" t="str">
        <f t="shared" si="206"/>
        <v/>
      </c>
      <c r="AK232" s="4" t="str">
        <f t="shared" si="207"/>
        <v/>
      </c>
      <c r="AL232" s="3" t="str">
        <f t="shared" si="208"/>
        <v/>
      </c>
      <c r="AM232" s="3" t="str">
        <f t="shared" si="209"/>
        <v/>
      </c>
      <c r="AN232" s="4">
        <f ca="1">IF(_xlfn.FORECAST.ETS(AO232,$B$9:B231,$AO$9:AO231)&gt;0,_xlfn.FORECAST.ETS(AO232,$B$9:B231,$AO$9:AO231),0)</f>
        <v>20302.705353332934</v>
      </c>
      <c r="AO232" s="9">
        <f t="shared" si="192"/>
        <v>44125</v>
      </c>
    </row>
    <row r="233" spans="2:41" x14ac:dyDescent="0.25">
      <c r="B233" s="17" t="str">
        <f ca="1">IF(OFFSET(SerbiaOfficialData!$F$5,(ROW(B231)*17)-18,0)=0,"",OFFSET(SerbiaOfficialData!$F$5,(ROW(B231)*17)-18,0))</f>
        <v/>
      </c>
      <c r="E233" s="17" t="str">
        <f ca="1">IF(OFFSET(SerbiaOfficialData!$F$5,(ROW(E231)*17)-19,0)=0,"",OFFSET(SerbiaOfficialData!$F$5,(ROW(E231)*17)-19,0))</f>
        <v/>
      </c>
      <c r="F233" s="2" t="str">
        <f t="shared" si="193"/>
        <v/>
      </c>
      <c r="G233" s="13" t="str">
        <f t="shared" si="194"/>
        <v/>
      </c>
      <c r="H233" s="2" t="str">
        <f t="shared" si="195"/>
        <v/>
      </c>
      <c r="I233" s="4" t="str">
        <f>IF($A233="","",(ROWS($B$3:B233)*LN(2))/(LN(B233)/$B$3))</f>
        <v/>
      </c>
      <c r="J233" s="17" t="str">
        <f ca="1">IF(OFFSET(SerbiaOfficialData!$F$7,(ROW(J231)*17)-18,0)=0,"",OFFSET(SerbiaOfficialData!$F$7,(ROW(J231)*17)-18,0))</f>
        <v/>
      </c>
      <c r="K233" s="21" t="str">
        <f ca="1">IF(OFFSET(SerbiaOfficialData!$F$6,(ROW(K231)*17)-18,0)=0,"",OFFSET(SerbiaOfficialData!$F$6,(ROW(K231)*17)-18,0))</f>
        <v/>
      </c>
      <c r="L233" s="12" t="str">
        <f t="shared" si="196"/>
        <v/>
      </c>
      <c r="M233" s="13" t="str">
        <f t="shared" si="197"/>
        <v/>
      </c>
      <c r="R233" s="17" t="str">
        <f ca="1">IF(OFFSET(SerbiaOfficialData!$F$17,(ROW(R231)*17)-19,0)=0,"",OFFSET(SerbiaOfficialData!$F$17,(ROW(R231)*17)-19,0))</f>
        <v/>
      </c>
      <c r="S233" t="str">
        <f t="shared" si="198"/>
        <v/>
      </c>
      <c r="T233" s="3" t="str">
        <f t="shared" si="199"/>
        <v/>
      </c>
      <c r="V233" s="17" t="str">
        <f ca="1">IF(OFFSET(SerbiaOfficialData!$F$8,(ROW(W231)*17)-18,0)=0,"",OFFSET(SerbiaOfficialData!$F$8,(ROW(W231)*17)-18,0))</f>
        <v/>
      </c>
      <c r="W233" s="17" t="str">
        <f ca="1">IF(OFFSET(SerbiaOfficialData!$F$11,(ROW(W231)*17)-18,0)=0,"",OFFSET(SerbiaOfficialData!$F$11,(ROW(W231)*17)-18,0))</f>
        <v/>
      </c>
      <c r="X233" s="3" t="str">
        <f t="shared" si="200"/>
        <v/>
      </c>
      <c r="Y233" s="3" t="str">
        <f t="shared" si="201"/>
        <v/>
      </c>
      <c r="Z233" s="17" t="str">
        <f ca="1">IF(OFFSET(SerbiaOfficialData!$F$9,(ROW(Z231)*17)-18,0)=0,"",OFFSET(SerbiaOfficialData!$F$9,(ROW(Z231)*17)-18,0))</f>
        <v/>
      </c>
      <c r="AA233" s="17" t="str">
        <f ca="1">IF(OFFSET(SerbiaOfficialData!$F$10,(ROW(AA231)*17)-18,0)=0,"",OFFSET(SerbiaOfficialData!$F$10,(ROW(AA231)*17)-18,0))</f>
        <v/>
      </c>
      <c r="AB233" s="17" t="str">
        <f ca="1">IF(OFFSET(SerbiaOfficialData!$F$12,(ROW(AA231)*17)-18,0)=0,"",OFFSET(SerbiaOfficialData!$F$12,(ROW(AA231)*17)-18,0))</f>
        <v/>
      </c>
      <c r="AC233" s="17">
        <f t="shared" si="202"/>
        <v>3912</v>
      </c>
      <c r="AD233" s="17" t="str">
        <f ca="1">IF(OFFSET(SerbiaOfficialData!$F$2,(ROW(AD231)*17)-18,0)=0,"",OFFSET(SerbiaOfficialData!$F$2,(ROW(AD231)*17)-18,0))</f>
        <v/>
      </c>
      <c r="AE233" s="3" t="str">
        <f t="shared" si="203"/>
        <v/>
      </c>
      <c r="AF233" s="15" t="str">
        <f t="shared" si="204"/>
        <v/>
      </c>
      <c r="AH233" s="19" t="str">
        <f ca="1">IF(OFFSET(SerbiaOfficialData!$F$3,(ROW(AH231)*17)-18,0)=0,"",OFFSET(SerbiaOfficialData!$F$3,(ROW(AH231)*17)-18,0))</f>
        <v/>
      </c>
      <c r="AI233" s="10" t="str">
        <f t="shared" si="205"/>
        <v/>
      </c>
      <c r="AJ233" s="3" t="str">
        <f t="shared" si="206"/>
        <v/>
      </c>
      <c r="AK233" s="4" t="str">
        <f t="shared" si="207"/>
        <v/>
      </c>
      <c r="AL233" s="3" t="str">
        <f t="shared" si="208"/>
        <v/>
      </c>
      <c r="AM233" s="3" t="str">
        <f t="shared" si="209"/>
        <v/>
      </c>
      <c r="AN233" s="4">
        <f ca="1">IF(_xlfn.FORECAST.ETS(AO233,$B$9:B232,$AO$9:AO232)&gt;0,_xlfn.FORECAST.ETS(AO233,$B$9:B232,$AO$9:AO232),0)</f>
        <v>20364.806420005079</v>
      </c>
      <c r="AO233" s="9">
        <f t="shared" si="192"/>
        <v>44126</v>
      </c>
    </row>
    <row r="234" spans="2:41" x14ac:dyDescent="0.25">
      <c r="B234" s="17" t="str">
        <f ca="1">IF(OFFSET(SerbiaOfficialData!$F$5,(ROW(B232)*17)-18,0)=0,"",OFFSET(SerbiaOfficialData!$F$5,(ROW(B232)*17)-18,0))</f>
        <v/>
      </c>
      <c r="E234" s="17" t="str">
        <f ca="1">IF(OFFSET(SerbiaOfficialData!$F$5,(ROW(E232)*17)-19,0)=0,"",OFFSET(SerbiaOfficialData!$F$5,(ROW(E232)*17)-19,0))</f>
        <v/>
      </c>
      <c r="F234" s="2" t="str">
        <f t="shared" si="193"/>
        <v/>
      </c>
      <c r="G234" s="13" t="str">
        <f t="shared" si="194"/>
        <v/>
      </c>
      <c r="H234" s="2" t="str">
        <f t="shared" si="195"/>
        <v/>
      </c>
      <c r="I234" s="4" t="str">
        <f>IF($A234="","",(ROWS($B$3:B234)*LN(2))/(LN(B234)/$B$3))</f>
        <v/>
      </c>
      <c r="J234" s="17" t="str">
        <f ca="1">IF(OFFSET(SerbiaOfficialData!$F$7,(ROW(J232)*17)-18,0)=0,"",OFFSET(SerbiaOfficialData!$F$7,(ROW(J232)*17)-18,0))</f>
        <v/>
      </c>
      <c r="K234" s="21" t="str">
        <f ca="1">IF(OFFSET(SerbiaOfficialData!$F$6,(ROW(K232)*17)-18,0)=0,"",OFFSET(SerbiaOfficialData!$F$6,(ROW(K232)*17)-18,0))</f>
        <v/>
      </c>
      <c r="L234" s="12" t="str">
        <f t="shared" si="196"/>
        <v/>
      </c>
      <c r="M234" s="13" t="str">
        <f t="shared" si="197"/>
        <v/>
      </c>
      <c r="R234" s="17" t="str">
        <f ca="1">IF(OFFSET(SerbiaOfficialData!$F$17,(ROW(R232)*17)-19,0)=0,"",OFFSET(SerbiaOfficialData!$F$17,(ROW(R232)*17)-19,0))</f>
        <v/>
      </c>
      <c r="S234" t="str">
        <f t="shared" si="198"/>
        <v/>
      </c>
      <c r="T234" s="3" t="str">
        <f t="shared" si="199"/>
        <v/>
      </c>
      <c r="V234" s="17" t="str">
        <f ca="1">IF(OFFSET(SerbiaOfficialData!$F$8,(ROW(W232)*17)-18,0)=0,"",OFFSET(SerbiaOfficialData!$F$8,(ROW(W232)*17)-18,0))</f>
        <v/>
      </c>
      <c r="W234" s="17" t="str">
        <f ca="1">IF(OFFSET(SerbiaOfficialData!$F$11,(ROW(W232)*17)-18,0)=0,"",OFFSET(SerbiaOfficialData!$F$11,(ROW(W232)*17)-18,0))</f>
        <v/>
      </c>
      <c r="X234" s="3" t="str">
        <f t="shared" si="200"/>
        <v/>
      </c>
      <c r="Y234" s="3" t="str">
        <f t="shared" si="201"/>
        <v/>
      </c>
      <c r="Z234" s="17" t="str">
        <f ca="1">IF(OFFSET(SerbiaOfficialData!$F$9,(ROW(Z232)*17)-18,0)=0,"",OFFSET(SerbiaOfficialData!$F$9,(ROW(Z232)*17)-18,0))</f>
        <v/>
      </c>
      <c r="AA234" s="17" t="str">
        <f ca="1">IF(OFFSET(SerbiaOfficialData!$F$10,(ROW(AA232)*17)-18,0)=0,"",OFFSET(SerbiaOfficialData!$F$10,(ROW(AA232)*17)-18,0))</f>
        <v/>
      </c>
      <c r="AB234" s="17" t="str">
        <f ca="1">IF(OFFSET(SerbiaOfficialData!$F$12,(ROW(AA232)*17)-18,0)=0,"",OFFSET(SerbiaOfficialData!$F$12,(ROW(AA232)*17)-18,0))</f>
        <v/>
      </c>
      <c r="AC234" s="17">
        <f t="shared" si="202"/>
        <v>3929</v>
      </c>
      <c r="AD234" s="17" t="str">
        <f ca="1">IF(OFFSET(SerbiaOfficialData!$F$2,(ROW(AD232)*17)-18,0)=0,"",OFFSET(SerbiaOfficialData!$F$2,(ROW(AD232)*17)-18,0))</f>
        <v/>
      </c>
      <c r="AE234" s="3" t="str">
        <f t="shared" si="203"/>
        <v/>
      </c>
      <c r="AF234" s="15" t="str">
        <f t="shared" si="204"/>
        <v/>
      </c>
      <c r="AH234" s="19" t="str">
        <f ca="1">IF(OFFSET(SerbiaOfficialData!$F$3,(ROW(AH232)*17)-18,0)=0,"",OFFSET(SerbiaOfficialData!$F$3,(ROW(AH232)*17)-18,0))</f>
        <v/>
      </c>
      <c r="AI234" s="10" t="str">
        <f t="shared" si="205"/>
        <v/>
      </c>
      <c r="AJ234" s="3" t="str">
        <f t="shared" si="206"/>
        <v/>
      </c>
      <c r="AK234" s="4" t="str">
        <f t="shared" si="207"/>
        <v/>
      </c>
      <c r="AL234" s="3" t="str">
        <f t="shared" si="208"/>
        <v/>
      </c>
      <c r="AM234" s="3" t="str">
        <f t="shared" si="209"/>
        <v/>
      </c>
      <c r="AN234" s="4">
        <f ca="1">IF(_xlfn.FORECAST.ETS(AO234,$B$9:B233,$AO$9:AO233)&gt;0,_xlfn.FORECAST.ETS(AO234,$B$9:B233,$AO$9:AO233),0)</f>
        <v>20426.907486677228</v>
      </c>
      <c r="AO234" s="9">
        <f t="shared" si="192"/>
        <v>44127</v>
      </c>
    </row>
    <row r="235" spans="2:41" x14ac:dyDescent="0.25">
      <c r="B235" s="17" t="str">
        <f ca="1">IF(OFFSET(SerbiaOfficialData!$F$5,(ROW(B233)*17)-18,0)=0,"",OFFSET(SerbiaOfficialData!$F$5,(ROW(B233)*17)-18,0))</f>
        <v/>
      </c>
      <c r="E235" s="17" t="str">
        <f ca="1">IF(OFFSET(SerbiaOfficialData!$F$5,(ROW(E233)*17)-19,0)=0,"",OFFSET(SerbiaOfficialData!$F$5,(ROW(E233)*17)-19,0))</f>
        <v/>
      </c>
      <c r="F235" s="2" t="str">
        <f t="shared" si="193"/>
        <v/>
      </c>
      <c r="G235" s="13" t="str">
        <f t="shared" si="194"/>
        <v/>
      </c>
      <c r="H235" s="2" t="str">
        <f t="shared" si="195"/>
        <v/>
      </c>
      <c r="I235" s="4" t="str">
        <f>IF($A235="","",(ROWS($B$3:B235)*LN(2))/(LN(B235)/$B$3))</f>
        <v/>
      </c>
      <c r="J235" s="17" t="str">
        <f ca="1">IF(OFFSET(SerbiaOfficialData!$F$7,(ROW(J233)*17)-18,0)=0,"",OFFSET(SerbiaOfficialData!$F$7,(ROW(J233)*17)-18,0))</f>
        <v/>
      </c>
      <c r="K235" s="21" t="str">
        <f ca="1">IF(OFFSET(SerbiaOfficialData!$F$6,(ROW(K233)*17)-18,0)=0,"",OFFSET(SerbiaOfficialData!$F$6,(ROW(K233)*17)-18,0))</f>
        <v/>
      </c>
      <c r="L235" s="12" t="str">
        <f t="shared" si="196"/>
        <v/>
      </c>
      <c r="M235" s="13" t="str">
        <f t="shared" si="197"/>
        <v/>
      </c>
      <c r="R235" s="17" t="str">
        <f ca="1">IF(OFFSET(SerbiaOfficialData!$F$17,(ROW(R233)*17)-19,0)=0,"",OFFSET(SerbiaOfficialData!$F$17,(ROW(R233)*17)-19,0))</f>
        <v/>
      </c>
      <c r="S235" t="str">
        <f t="shared" si="198"/>
        <v/>
      </c>
      <c r="T235" s="3" t="str">
        <f t="shared" si="199"/>
        <v/>
      </c>
      <c r="V235" s="17" t="str">
        <f ca="1">IF(OFFSET(SerbiaOfficialData!$F$8,(ROW(W233)*17)-18,0)=0,"",OFFSET(SerbiaOfficialData!$F$8,(ROW(W233)*17)-18,0))</f>
        <v/>
      </c>
      <c r="W235" s="17" t="str">
        <f ca="1">IF(OFFSET(SerbiaOfficialData!$F$11,(ROW(W233)*17)-18,0)=0,"",OFFSET(SerbiaOfficialData!$F$11,(ROW(W233)*17)-18,0))</f>
        <v/>
      </c>
      <c r="X235" s="3" t="str">
        <f t="shared" si="200"/>
        <v/>
      </c>
      <c r="Y235" s="3" t="str">
        <f t="shared" si="201"/>
        <v/>
      </c>
      <c r="Z235" s="17" t="str">
        <f ca="1">IF(OFFSET(SerbiaOfficialData!$F$9,(ROW(Z233)*17)-18,0)=0,"",OFFSET(SerbiaOfficialData!$F$9,(ROW(Z233)*17)-18,0))</f>
        <v/>
      </c>
      <c r="AA235" s="17" t="str">
        <f ca="1">IF(OFFSET(SerbiaOfficialData!$F$10,(ROW(AA233)*17)-18,0)=0,"",OFFSET(SerbiaOfficialData!$F$10,(ROW(AA233)*17)-18,0))</f>
        <v/>
      </c>
      <c r="AB235" s="17" t="str">
        <f ca="1">IF(OFFSET(SerbiaOfficialData!$F$12,(ROW(AA233)*17)-18,0)=0,"",OFFSET(SerbiaOfficialData!$F$12,(ROW(AA233)*17)-18,0))</f>
        <v/>
      </c>
      <c r="AC235" s="17">
        <f t="shared" si="202"/>
        <v>3946</v>
      </c>
      <c r="AD235" s="17" t="str">
        <f ca="1">IF(OFFSET(SerbiaOfficialData!$F$2,(ROW(AD233)*17)-18,0)=0,"",OFFSET(SerbiaOfficialData!$F$2,(ROW(AD233)*17)-18,0))</f>
        <v/>
      </c>
      <c r="AE235" s="3" t="str">
        <f t="shared" si="203"/>
        <v/>
      </c>
      <c r="AF235" s="15" t="str">
        <f t="shared" si="204"/>
        <v/>
      </c>
      <c r="AH235" s="19" t="str">
        <f ca="1">IF(OFFSET(SerbiaOfficialData!$F$3,(ROW(AH233)*17)-18,0)=0,"",OFFSET(SerbiaOfficialData!$F$3,(ROW(AH233)*17)-18,0))</f>
        <v/>
      </c>
      <c r="AI235" s="10" t="str">
        <f t="shared" si="205"/>
        <v/>
      </c>
      <c r="AJ235" s="3" t="str">
        <f t="shared" si="206"/>
        <v/>
      </c>
      <c r="AK235" s="4" t="str">
        <f t="shared" si="207"/>
        <v/>
      </c>
      <c r="AL235" s="3" t="str">
        <f t="shared" si="208"/>
        <v/>
      </c>
      <c r="AM235" s="3" t="str">
        <f t="shared" si="209"/>
        <v/>
      </c>
      <c r="AN235" s="4">
        <f ca="1">IF(_xlfn.FORECAST.ETS(AO235,$B$9:B234,$AO$9:AO234)&gt;0,_xlfn.FORECAST.ETS(AO235,$B$9:B234,$AO$9:AO234),0)</f>
        <v>20489.008553349377</v>
      </c>
      <c r="AO235" s="9">
        <f t="shared" si="192"/>
        <v>44128</v>
      </c>
    </row>
    <row r="236" spans="2:41" x14ac:dyDescent="0.25">
      <c r="B236" s="17" t="str">
        <f ca="1">IF(OFFSET(SerbiaOfficialData!$F$5,(ROW(B234)*17)-18,0)=0,"",OFFSET(SerbiaOfficialData!$F$5,(ROW(B234)*17)-18,0))</f>
        <v/>
      </c>
      <c r="E236" s="17" t="str">
        <f ca="1">IF(OFFSET(SerbiaOfficialData!$F$5,(ROW(E234)*17)-19,0)=0,"",OFFSET(SerbiaOfficialData!$F$5,(ROW(E234)*17)-19,0))</f>
        <v/>
      </c>
      <c r="F236" s="2" t="str">
        <f t="shared" si="193"/>
        <v/>
      </c>
      <c r="G236" s="13" t="str">
        <f t="shared" si="194"/>
        <v/>
      </c>
      <c r="H236" s="2" t="str">
        <f t="shared" si="195"/>
        <v/>
      </c>
      <c r="I236" s="4" t="str">
        <f>IF($A236="","",(ROWS($B$3:B236)*LN(2))/(LN(B236)/$B$3))</f>
        <v/>
      </c>
      <c r="J236" s="17" t="str">
        <f ca="1">IF(OFFSET(SerbiaOfficialData!$F$7,(ROW(J234)*17)-18,0)=0,"",OFFSET(SerbiaOfficialData!$F$7,(ROW(J234)*17)-18,0))</f>
        <v/>
      </c>
      <c r="K236" s="21" t="str">
        <f ca="1">IF(OFFSET(SerbiaOfficialData!$F$6,(ROW(K234)*17)-18,0)=0,"",OFFSET(SerbiaOfficialData!$F$6,(ROW(K234)*17)-18,0))</f>
        <v/>
      </c>
      <c r="L236" s="12" t="str">
        <f t="shared" si="196"/>
        <v/>
      </c>
      <c r="M236" s="13" t="str">
        <f t="shared" si="197"/>
        <v/>
      </c>
      <c r="R236" s="17" t="str">
        <f ca="1">IF(OFFSET(SerbiaOfficialData!$F$17,(ROW(R234)*17)-19,0)=0,"",OFFSET(SerbiaOfficialData!$F$17,(ROW(R234)*17)-19,0))</f>
        <v/>
      </c>
      <c r="S236" t="str">
        <f t="shared" si="198"/>
        <v/>
      </c>
      <c r="T236" s="3" t="str">
        <f t="shared" si="199"/>
        <v/>
      </c>
      <c r="V236" s="17" t="str">
        <f ca="1">IF(OFFSET(SerbiaOfficialData!$F$8,(ROW(W234)*17)-18,0)=0,"",OFFSET(SerbiaOfficialData!$F$8,(ROW(W234)*17)-18,0))</f>
        <v/>
      </c>
      <c r="W236" s="17" t="str">
        <f ca="1">IF(OFFSET(SerbiaOfficialData!$F$11,(ROW(W234)*17)-18,0)=0,"",OFFSET(SerbiaOfficialData!$F$11,(ROW(W234)*17)-18,0))</f>
        <v/>
      </c>
      <c r="X236" s="3" t="str">
        <f t="shared" si="200"/>
        <v/>
      </c>
      <c r="Y236" s="3" t="str">
        <f t="shared" si="201"/>
        <v/>
      </c>
      <c r="Z236" s="17" t="str">
        <f ca="1">IF(OFFSET(SerbiaOfficialData!$F$9,(ROW(Z234)*17)-18,0)=0,"",OFFSET(SerbiaOfficialData!$F$9,(ROW(Z234)*17)-18,0))</f>
        <v/>
      </c>
      <c r="AA236" s="17" t="str">
        <f ca="1">IF(OFFSET(SerbiaOfficialData!$F$10,(ROW(AA234)*17)-18,0)=0,"",OFFSET(SerbiaOfficialData!$F$10,(ROW(AA234)*17)-18,0))</f>
        <v/>
      </c>
      <c r="AB236" s="17" t="str">
        <f ca="1">IF(OFFSET(SerbiaOfficialData!$F$12,(ROW(AA234)*17)-18,0)=0,"",OFFSET(SerbiaOfficialData!$F$12,(ROW(AA234)*17)-18,0))</f>
        <v/>
      </c>
      <c r="AC236" s="17">
        <f t="shared" si="202"/>
        <v>3963</v>
      </c>
      <c r="AD236" s="17" t="str">
        <f ca="1">IF(OFFSET(SerbiaOfficialData!$F$2,(ROW(AD234)*17)-18,0)=0,"",OFFSET(SerbiaOfficialData!$F$2,(ROW(AD234)*17)-18,0))</f>
        <v/>
      </c>
      <c r="AE236" s="3" t="str">
        <f t="shared" si="203"/>
        <v/>
      </c>
      <c r="AF236" s="15" t="str">
        <f t="shared" si="204"/>
        <v/>
      </c>
      <c r="AH236" s="19" t="str">
        <f ca="1">IF(OFFSET(SerbiaOfficialData!$F$3,(ROW(AH234)*17)-18,0)=0,"",OFFSET(SerbiaOfficialData!$F$3,(ROW(AH234)*17)-18,0))</f>
        <v/>
      </c>
      <c r="AI236" s="10" t="str">
        <f t="shared" si="205"/>
        <v/>
      </c>
      <c r="AJ236" s="3" t="str">
        <f t="shared" si="206"/>
        <v/>
      </c>
      <c r="AK236" s="4" t="str">
        <f t="shared" si="207"/>
        <v/>
      </c>
      <c r="AL236" s="3" t="str">
        <f t="shared" si="208"/>
        <v/>
      </c>
      <c r="AM236" s="3" t="str">
        <f t="shared" si="209"/>
        <v/>
      </c>
      <c r="AN236" s="4">
        <f ca="1">IF(_xlfn.FORECAST.ETS(AO236,$B$9:B235,$AO$9:AO235)&gt;0,_xlfn.FORECAST.ETS(AO236,$B$9:B235,$AO$9:AO235),0)</f>
        <v>20551.109620021522</v>
      </c>
      <c r="AO236" s="9">
        <f t="shared" si="192"/>
        <v>44129</v>
      </c>
    </row>
    <row r="237" spans="2:41" x14ac:dyDescent="0.25">
      <c r="B237" s="17" t="str">
        <f ca="1">IF(OFFSET(SerbiaOfficialData!$F$5,(ROW(B235)*17)-18,0)=0,"",OFFSET(SerbiaOfficialData!$F$5,(ROW(B235)*17)-18,0))</f>
        <v/>
      </c>
      <c r="E237" s="17" t="str">
        <f ca="1">IF(OFFSET(SerbiaOfficialData!$F$5,(ROW(E235)*17)-19,0)=0,"",OFFSET(SerbiaOfficialData!$F$5,(ROW(E235)*17)-19,0))</f>
        <v/>
      </c>
      <c r="F237" s="2" t="str">
        <f t="shared" si="193"/>
        <v/>
      </c>
      <c r="G237" s="13" t="str">
        <f t="shared" si="194"/>
        <v/>
      </c>
      <c r="H237" s="2" t="str">
        <f t="shared" si="195"/>
        <v/>
      </c>
      <c r="I237" s="4" t="str">
        <f>IF($A237="","",(ROWS($B$3:B237)*LN(2))/(LN(B237)/$B$3))</f>
        <v/>
      </c>
      <c r="J237" s="17" t="str">
        <f ca="1">IF(OFFSET(SerbiaOfficialData!$F$7,(ROW(J235)*17)-18,0)=0,"",OFFSET(SerbiaOfficialData!$F$7,(ROW(J235)*17)-18,0))</f>
        <v/>
      </c>
      <c r="K237" s="21" t="str">
        <f ca="1">IF(OFFSET(SerbiaOfficialData!$F$6,(ROW(K235)*17)-18,0)=0,"",OFFSET(SerbiaOfficialData!$F$6,(ROW(K235)*17)-18,0))</f>
        <v/>
      </c>
      <c r="L237" s="12" t="str">
        <f t="shared" si="196"/>
        <v/>
      </c>
      <c r="M237" s="13" t="str">
        <f t="shared" si="197"/>
        <v/>
      </c>
      <c r="R237" s="17" t="str">
        <f ca="1">IF(OFFSET(SerbiaOfficialData!$F$17,(ROW(R235)*17)-19,0)=0,"",OFFSET(SerbiaOfficialData!$F$17,(ROW(R235)*17)-19,0))</f>
        <v/>
      </c>
      <c r="S237" t="str">
        <f t="shared" si="198"/>
        <v/>
      </c>
      <c r="T237" s="3" t="str">
        <f t="shared" si="199"/>
        <v/>
      </c>
      <c r="V237" s="17" t="str">
        <f ca="1">IF(OFFSET(SerbiaOfficialData!$F$8,(ROW(W235)*17)-18,0)=0,"",OFFSET(SerbiaOfficialData!$F$8,(ROW(W235)*17)-18,0))</f>
        <v/>
      </c>
      <c r="W237" s="17" t="str">
        <f ca="1">IF(OFFSET(SerbiaOfficialData!$F$11,(ROW(W235)*17)-18,0)=0,"",OFFSET(SerbiaOfficialData!$F$11,(ROW(W235)*17)-18,0))</f>
        <v/>
      </c>
      <c r="X237" s="3" t="str">
        <f t="shared" si="200"/>
        <v/>
      </c>
      <c r="Y237" s="3" t="str">
        <f t="shared" si="201"/>
        <v/>
      </c>
      <c r="Z237" s="17" t="str">
        <f ca="1">IF(OFFSET(SerbiaOfficialData!$F$9,(ROW(Z235)*17)-18,0)=0,"",OFFSET(SerbiaOfficialData!$F$9,(ROW(Z235)*17)-18,0))</f>
        <v/>
      </c>
      <c r="AA237" s="17" t="str">
        <f ca="1">IF(OFFSET(SerbiaOfficialData!$F$10,(ROW(AA235)*17)-18,0)=0,"",OFFSET(SerbiaOfficialData!$F$10,(ROW(AA235)*17)-18,0))</f>
        <v/>
      </c>
      <c r="AB237" s="17" t="str">
        <f ca="1">IF(OFFSET(SerbiaOfficialData!$F$12,(ROW(AA235)*17)-18,0)=0,"",OFFSET(SerbiaOfficialData!$F$12,(ROW(AA235)*17)-18,0))</f>
        <v/>
      </c>
      <c r="AC237" s="17">
        <f t="shared" si="202"/>
        <v>3980</v>
      </c>
      <c r="AD237" s="17" t="str">
        <f ca="1">IF(OFFSET(SerbiaOfficialData!$F$2,(ROW(AD235)*17)-18,0)=0,"",OFFSET(SerbiaOfficialData!$F$2,(ROW(AD235)*17)-18,0))</f>
        <v/>
      </c>
      <c r="AE237" s="3" t="str">
        <f t="shared" si="203"/>
        <v/>
      </c>
      <c r="AF237" s="15" t="str">
        <f t="shared" si="204"/>
        <v/>
      </c>
      <c r="AH237" s="19" t="str">
        <f ca="1">IF(OFFSET(SerbiaOfficialData!$F$3,(ROW(AH235)*17)-18,0)=0,"",OFFSET(SerbiaOfficialData!$F$3,(ROW(AH235)*17)-18,0))</f>
        <v/>
      </c>
      <c r="AI237" s="10" t="str">
        <f t="shared" si="205"/>
        <v/>
      </c>
      <c r="AJ237" s="3" t="str">
        <f t="shared" si="206"/>
        <v/>
      </c>
      <c r="AK237" s="4" t="str">
        <f t="shared" si="207"/>
        <v/>
      </c>
      <c r="AL237" s="3" t="str">
        <f t="shared" si="208"/>
        <v/>
      </c>
      <c r="AM237" s="3" t="str">
        <f t="shared" si="209"/>
        <v/>
      </c>
      <c r="AN237" s="4">
        <f ca="1">IF(_xlfn.FORECAST.ETS(AO237,$B$9:B236,$AO$9:AO236)&gt;0,_xlfn.FORECAST.ETS(AO237,$B$9:B236,$AO$9:AO236),0)</f>
        <v>20613.210686693667</v>
      </c>
      <c r="AO237" s="9">
        <f t="shared" si="192"/>
        <v>44130</v>
      </c>
    </row>
    <row r="238" spans="2:41" x14ac:dyDescent="0.25">
      <c r="B238" s="17" t="str">
        <f ca="1">IF(OFFSET(SerbiaOfficialData!$F$5,(ROW(B236)*17)-18,0)=0,"",OFFSET(SerbiaOfficialData!$F$5,(ROW(B236)*17)-18,0))</f>
        <v/>
      </c>
      <c r="E238" s="17" t="str">
        <f ca="1">IF(OFFSET(SerbiaOfficialData!$F$5,(ROW(E236)*17)-19,0)=0,"",OFFSET(SerbiaOfficialData!$F$5,(ROW(E236)*17)-19,0))</f>
        <v/>
      </c>
      <c r="F238" s="2" t="str">
        <f t="shared" si="193"/>
        <v/>
      </c>
      <c r="G238" s="13" t="str">
        <f t="shared" si="194"/>
        <v/>
      </c>
      <c r="H238" s="2" t="str">
        <f t="shared" si="195"/>
        <v/>
      </c>
      <c r="I238" s="4" t="str">
        <f>IF($A238="","",(ROWS($B$3:B238)*LN(2))/(LN(B238)/$B$3))</f>
        <v/>
      </c>
      <c r="J238" s="17" t="str">
        <f ca="1">IF(OFFSET(SerbiaOfficialData!$F$7,(ROW(J236)*17)-18,0)=0,"",OFFSET(SerbiaOfficialData!$F$7,(ROW(J236)*17)-18,0))</f>
        <v/>
      </c>
      <c r="K238" s="21" t="str">
        <f ca="1">IF(OFFSET(SerbiaOfficialData!$F$6,(ROW(K236)*17)-18,0)=0,"",OFFSET(SerbiaOfficialData!$F$6,(ROW(K236)*17)-18,0))</f>
        <v/>
      </c>
      <c r="L238" s="12" t="str">
        <f t="shared" si="196"/>
        <v/>
      </c>
      <c r="M238" s="13" t="str">
        <f t="shared" si="197"/>
        <v/>
      </c>
      <c r="R238" s="17" t="str">
        <f ca="1">IF(OFFSET(SerbiaOfficialData!$F$17,(ROW(R236)*17)-19,0)=0,"",OFFSET(SerbiaOfficialData!$F$17,(ROW(R236)*17)-19,0))</f>
        <v/>
      </c>
      <c r="S238" t="str">
        <f t="shared" si="198"/>
        <v/>
      </c>
      <c r="T238" s="3" t="str">
        <f t="shared" si="199"/>
        <v/>
      </c>
      <c r="V238" s="17" t="str">
        <f ca="1">IF(OFFSET(SerbiaOfficialData!$F$8,(ROW(W236)*17)-18,0)=0,"",OFFSET(SerbiaOfficialData!$F$8,(ROW(W236)*17)-18,0))</f>
        <v/>
      </c>
      <c r="W238" s="17" t="str">
        <f ca="1">IF(OFFSET(SerbiaOfficialData!$F$11,(ROW(W236)*17)-18,0)=0,"",OFFSET(SerbiaOfficialData!$F$11,(ROW(W236)*17)-18,0))</f>
        <v/>
      </c>
      <c r="X238" s="3" t="str">
        <f t="shared" si="200"/>
        <v/>
      </c>
      <c r="Y238" s="3" t="str">
        <f t="shared" si="201"/>
        <v/>
      </c>
      <c r="Z238" s="17" t="str">
        <f ca="1">IF(OFFSET(SerbiaOfficialData!$F$9,(ROW(Z236)*17)-18,0)=0,"",OFFSET(SerbiaOfficialData!$F$9,(ROW(Z236)*17)-18,0))</f>
        <v/>
      </c>
      <c r="AA238" s="17" t="str">
        <f ca="1">IF(OFFSET(SerbiaOfficialData!$F$10,(ROW(AA236)*17)-18,0)=0,"",OFFSET(SerbiaOfficialData!$F$10,(ROW(AA236)*17)-18,0))</f>
        <v/>
      </c>
      <c r="AB238" s="17" t="str">
        <f ca="1">IF(OFFSET(SerbiaOfficialData!$F$12,(ROW(AA236)*17)-18,0)=0,"",OFFSET(SerbiaOfficialData!$F$12,(ROW(AA236)*17)-18,0))</f>
        <v/>
      </c>
      <c r="AC238" s="17">
        <f t="shared" si="202"/>
        <v>3997</v>
      </c>
      <c r="AD238" s="17" t="str">
        <f ca="1">IF(OFFSET(SerbiaOfficialData!$F$2,(ROW(AD236)*17)-18,0)=0,"",OFFSET(SerbiaOfficialData!$F$2,(ROW(AD236)*17)-18,0))</f>
        <v/>
      </c>
      <c r="AE238" s="3" t="str">
        <f t="shared" si="203"/>
        <v/>
      </c>
      <c r="AF238" s="15" t="str">
        <f t="shared" si="204"/>
        <v/>
      </c>
      <c r="AH238" s="19" t="str">
        <f ca="1">IF(OFFSET(SerbiaOfficialData!$F$3,(ROW(AH236)*17)-18,0)=0,"",OFFSET(SerbiaOfficialData!$F$3,(ROW(AH236)*17)-18,0))</f>
        <v/>
      </c>
      <c r="AI238" s="10" t="str">
        <f t="shared" si="205"/>
        <v/>
      </c>
      <c r="AJ238" s="3" t="str">
        <f t="shared" si="206"/>
        <v/>
      </c>
      <c r="AK238" s="4" t="str">
        <f t="shared" si="207"/>
        <v/>
      </c>
      <c r="AL238" s="3" t="str">
        <f t="shared" si="208"/>
        <v/>
      </c>
      <c r="AM238" s="3" t="str">
        <f t="shared" si="209"/>
        <v/>
      </c>
      <c r="AN238" s="4">
        <f ca="1">IF(_xlfn.FORECAST.ETS(AO238,$B$9:B237,$AO$9:AO237)&gt;0,_xlfn.FORECAST.ETS(AO238,$B$9:B237,$AO$9:AO237),0)</f>
        <v>20675.311753365815</v>
      </c>
      <c r="AO238" s="9">
        <f t="shared" si="192"/>
        <v>44131</v>
      </c>
    </row>
    <row r="239" spans="2:41" x14ac:dyDescent="0.25">
      <c r="B239" s="17" t="str">
        <f ca="1">IF(OFFSET(SerbiaOfficialData!$F$5,(ROW(B237)*17)-18,0)=0,"",OFFSET(SerbiaOfficialData!$F$5,(ROW(B237)*17)-18,0))</f>
        <v/>
      </c>
      <c r="E239" s="17" t="str">
        <f ca="1">IF(OFFSET(SerbiaOfficialData!$F$5,(ROW(E237)*17)-19,0)=0,"",OFFSET(SerbiaOfficialData!$F$5,(ROW(E237)*17)-19,0))</f>
        <v/>
      </c>
      <c r="F239" s="2" t="str">
        <f t="shared" si="193"/>
        <v/>
      </c>
      <c r="G239" s="13" t="str">
        <f t="shared" si="194"/>
        <v/>
      </c>
      <c r="H239" s="2" t="str">
        <f t="shared" si="195"/>
        <v/>
      </c>
      <c r="I239" s="4" t="str">
        <f>IF($A239="","",(ROWS($B$3:B239)*LN(2))/(LN(B239)/$B$3))</f>
        <v/>
      </c>
      <c r="J239" s="17" t="str">
        <f ca="1">IF(OFFSET(SerbiaOfficialData!$F$7,(ROW(J237)*17)-18,0)=0,"",OFFSET(SerbiaOfficialData!$F$7,(ROW(J237)*17)-18,0))</f>
        <v/>
      </c>
      <c r="K239" s="21" t="str">
        <f ca="1">IF(OFFSET(SerbiaOfficialData!$F$6,(ROW(K237)*17)-18,0)=0,"",OFFSET(SerbiaOfficialData!$F$6,(ROW(K237)*17)-18,0))</f>
        <v/>
      </c>
      <c r="L239" s="12" t="str">
        <f t="shared" si="196"/>
        <v/>
      </c>
      <c r="M239" s="13" t="str">
        <f t="shared" si="197"/>
        <v/>
      </c>
      <c r="R239" s="17" t="str">
        <f ca="1">IF(OFFSET(SerbiaOfficialData!$F$17,(ROW(R237)*17)-19,0)=0,"",OFFSET(SerbiaOfficialData!$F$17,(ROW(R237)*17)-19,0))</f>
        <v/>
      </c>
      <c r="S239" t="str">
        <f t="shared" si="198"/>
        <v/>
      </c>
      <c r="T239" s="3" t="str">
        <f t="shared" si="199"/>
        <v/>
      </c>
      <c r="V239" s="17" t="str">
        <f ca="1">IF(OFFSET(SerbiaOfficialData!$F$8,(ROW(W237)*17)-18,0)=0,"",OFFSET(SerbiaOfficialData!$F$8,(ROW(W237)*17)-18,0))</f>
        <v/>
      </c>
      <c r="W239" s="17" t="str">
        <f ca="1">IF(OFFSET(SerbiaOfficialData!$F$11,(ROW(W237)*17)-18,0)=0,"",OFFSET(SerbiaOfficialData!$F$11,(ROW(W237)*17)-18,0))</f>
        <v/>
      </c>
      <c r="X239" s="3" t="str">
        <f t="shared" si="200"/>
        <v/>
      </c>
      <c r="Y239" s="3" t="str">
        <f t="shared" si="201"/>
        <v/>
      </c>
      <c r="Z239" s="17" t="str">
        <f ca="1">IF(OFFSET(SerbiaOfficialData!$F$9,(ROW(Z237)*17)-18,0)=0,"",OFFSET(SerbiaOfficialData!$F$9,(ROW(Z237)*17)-18,0))</f>
        <v/>
      </c>
      <c r="AA239" s="17" t="str">
        <f ca="1">IF(OFFSET(SerbiaOfficialData!$F$10,(ROW(AA237)*17)-18,0)=0,"",OFFSET(SerbiaOfficialData!$F$10,(ROW(AA237)*17)-18,0))</f>
        <v/>
      </c>
      <c r="AB239" s="17" t="str">
        <f ca="1">IF(OFFSET(SerbiaOfficialData!$F$12,(ROW(AA237)*17)-18,0)=0,"",OFFSET(SerbiaOfficialData!$F$12,(ROW(AA237)*17)-18,0))</f>
        <v/>
      </c>
      <c r="AC239" s="17">
        <f t="shared" si="202"/>
        <v>4014</v>
      </c>
      <c r="AD239" s="17" t="str">
        <f ca="1">IF(OFFSET(SerbiaOfficialData!$F$2,(ROW(AD237)*17)-18,0)=0,"",OFFSET(SerbiaOfficialData!$F$2,(ROW(AD237)*17)-18,0))</f>
        <v/>
      </c>
      <c r="AE239" s="3" t="str">
        <f t="shared" si="203"/>
        <v/>
      </c>
      <c r="AF239" s="15" t="str">
        <f t="shared" si="204"/>
        <v/>
      </c>
      <c r="AH239" s="19" t="str">
        <f ca="1">IF(OFFSET(SerbiaOfficialData!$F$3,(ROW(AH237)*17)-18,0)=0,"",OFFSET(SerbiaOfficialData!$F$3,(ROW(AH237)*17)-18,0))</f>
        <v/>
      </c>
      <c r="AI239" s="10" t="str">
        <f t="shared" si="205"/>
        <v/>
      </c>
      <c r="AJ239" s="3" t="str">
        <f t="shared" si="206"/>
        <v/>
      </c>
      <c r="AK239" s="4" t="str">
        <f t="shared" si="207"/>
        <v/>
      </c>
      <c r="AL239" s="3" t="str">
        <f t="shared" si="208"/>
        <v/>
      </c>
      <c r="AM239" s="3" t="str">
        <f t="shared" si="209"/>
        <v/>
      </c>
      <c r="AN239" s="4">
        <f ca="1">IF(_xlfn.FORECAST.ETS(AO239,$B$9:B238,$AO$9:AO238)&gt;0,_xlfn.FORECAST.ETS(AO239,$B$9:B238,$AO$9:AO238),0)</f>
        <v>20737.412820037964</v>
      </c>
      <c r="AO239" s="9">
        <f t="shared" si="192"/>
        <v>44132</v>
      </c>
    </row>
    <row r="240" spans="2:41" x14ac:dyDescent="0.25">
      <c r="B240" s="17" t="str">
        <f ca="1">IF(OFFSET(SerbiaOfficialData!$F$5,(ROW(B238)*17)-18,0)=0,"",OFFSET(SerbiaOfficialData!$F$5,(ROW(B238)*17)-18,0))</f>
        <v/>
      </c>
      <c r="E240" s="17" t="str">
        <f ca="1">IF(OFFSET(SerbiaOfficialData!$F$5,(ROW(E238)*17)-19,0)=0,"",OFFSET(SerbiaOfficialData!$F$5,(ROW(E238)*17)-19,0))</f>
        <v/>
      </c>
      <c r="F240" s="2" t="str">
        <f t="shared" si="193"/>
        <v/>
      </c>
      <c r="G240" s="13" t="str">
        <f t="shared" si="194"/>
        <v/>
      </c>
      <c r="H240" s="2" t="str">
        <f t="shared" si="195"/>
        <v/>
      </c>
      <c r="I240" s="4" t="str">
        <f>IF($A240="","",(ROWS($B$3:B240)*LN(2))/(LN(B240)/$B$3))</f>
        <v/>
      </c>
      <c r="J240" s="17" t="str">
        <f ca="1">IF(OFFSET(SerbiaOfficialData!$F$7,(ROW(J238)*17)-18,0)=0,"",OFFSET(SerbiaOfficialData!$F$7,(ROW(J238)*17)-18,0))</f>
        <v/>
      </c>
      <c r="K240" s="21" t="str">
        <f ca="1">IF(OFFSET(SerbiaOfficialData!$F$6,(ROW(K238)*17)-18,0)=0,"",OFFSET(SerbiaOfficialData!$F$6,(ROW(K238)*17)-18,0))</f>
        <v/>
      </c>
      <c r="L240" s="12" t="str">
        <f t="shared" si="196"/>
        <v/>
      </c>
      <c r="M240" s="13" t="str">
        <f t="shared" si="197"/>
        <v/>
      </c>
      <c r="R240" s="17" t="str">
        <f ca="1">IF(OFFSET(SerbiaOfficialData!$F$17,(ROW(R238)*17)-19,0)=0,"",OFFSET(SerbiaOfficialData!$F$17,(ROW(R238)*17)-19,0))</f>
        <v/>
      </c>
      <c r="S240" t="str">
        <f t="shared" si="198"/>
        <v/>
      </c>
      <c r="T240" s="3" t="str">
        <f t="shared" si="199"/>
        <v/>
      </c>
      <c r="V240" s="17" t="str">
        <f ca="1">IF(OFFSET(SerbiaOfficialData!$F$8,(ROW(W238)*17)-18,0)=0,"",OFFSET(SerbiaOfficialData!$F$8,(ROW(W238)*17)-18,0))</f>
        <v/>
      </c>
      <c r="W240" s="17" t="str">
        <f ca="1">IF(OFFSET(SerbiaOfficialData!$F$11,(ROW(W238)*17)-18,0)=0,"",OFFSET(SerbiaOfficialData!$F$11,(ROW(W238)*17)-18,0))</f>
        <v/>
      </c>
      <c r="X240" s="3" t="str">
        <f t="shared" si="200"/>
        <v/>
      </c>
      <c r="Y240" s="3" t="str">
        <f t="shared" si="201"/>
        <v/>
      </c>
      <c r="Z240" s="17" t="str">
        <f ca="1">IF(OFFSET(SerbiaOfficialData!$F$9,(ROW(Z238)*17)-18,0)=0,"",OFFSET(SerbiaOfficialData!$F$9,(ROW(Z238)*17)-18,0))</f>
        <v/>
      </c>
      <c r="AA240" s="17" t="str">
        <f ca="1">IF(OFFSET(SerbiaOfficialData!$F$10,(ROW(AA238)*17)-18,0)=0,"",OFFSET(SerbiaOfficialData!$F$10,(ROW(AA238)*17)-18,0))</f>
        <v/>
      </c>
      <c r="AB240" s="17" t="str">
        <f ca="1">IF(OFFSET(SerbiaOfficialData!$F$12,(ROW(AA238)*17)-18,0)=0,"",OFFSET(SerbiaOfficialData!$F$12,(ROW(AA238)*17)-18,0))</f>
        <v/>
      </c>
      <c r="AC240" s="17">
        <f t="shared" si="202"/>
        <v>4031</v>
      </c>
      <c r="AD240" s="17" t="str">
        <f ca="1">IF(OFFSET(SerbiaOfficialData!$F$2,(ROW(AD238)*17)-18,0)=0,"",OFFSET(SerbiaOfficialData!$F$2,(ROW(AD238)*17)-18,0))</f>
        <v/>
      </c>
      <c r="AE240" s="3" t="str">
        <f t="shared" si="203"/>
        <v/>
      </c>
      <c r="AF240" s="15" t="str">
        <f t="shared" si="204"/>
        <v/>
      </c>
      <c r="AH240" s="19" t="str">
        <f ca="1">IF(OFFSET(SerbiaOfficialData!$F$3,(ROW(AH238)*17)-18,0)=0,"",OFFSET(SerbiaOfficialData!$F$3,(ROW(AH238)*17)-18,0))</f>
        <v/>
      </c>
      <c r="AI240" s="10" t="str">
        <f t="shared" si="205"/>
        <v/>
      </c>
      <c r="AJ240" s="3" t="str">
        <f t="shared" si="206"/>
        <v/>
      </c>
      <c r="AK240" s="4" t="str">
        <f t="shared" si="207"/>
        <v/>
      </c>
      <c r="AL240" s="3" t="str">
        <f t="shared" si="208"/>
        <v/>
      </c>
      <c r="AM240" s="3" t="str">
        <f t="shared" si="209"/>
        <v/>
      </c>
      <c r="AN240" s="4">
        <f ca="1">IF(_xlfn.FORECAST.ETS(AO240,$B$9:B239,$AO$9:AO239)&gt;0,_xlfn.FORECAST.ETS(AO240,$B$9:B239,$AO$9:AO239),0)</f>
        <v>20799.513886710109</v>
      </c>
      <c r="AO240" s="9">
        <f t="shared" si="192"/>
        <v>44133</v>
      </c>
    </row>
    <row r="241" spans="2:41" x14ac:dyDescent="0.25">
      <c r="B241" s="17" t="str">
        <f ca="1">IF(OFFSET(SerbiaOfficialData!$F$5,(ROW(B239)*17)-18,0)=0,"",OFFSET(SerbiaOfficialData!$F$5,(ROW(B239)*17)-18,0))</f>
        <v/>
      </c>
      <c r="E241" s="17" t="str">
        <f ca="1">IF(OFFSET(SerbiaOfficialData!$F$5,(ROW(E239)*17)-19,0)=0,"",OFFSET(SerbiaOfficialData!$F$5,(ROW(E239)*17)-19,0))</f>
        <v/>
      </c>
      <c r="F241" s="2" t="str">
        <f t="shared" si="193"/>
        <v/>
      </c>
      <c r="G241" s="13" t="str">
        <f t="shared" si="194"/>
        <v/>
      </c>
      <c r="H241" s="2" t="str">
        <f t="shared" si="195"/>
        <v/>
      </c>
      <c r="I241" s="4" t="str">
        <f>IF($A241="","",(ROWS($B$3:B241)*LN(2))/(LN(B241)/$B$3))</f>
        <v/>
      </c>
      <c r="J241" s="17" t="str">
        <f ca="1">IF(OFFSET(SerbiaOfficialData!$F$7,(ROW(J239)*17)-18,0)=0,"",OFFSET(SerbiaOfficialData!$F$7,(ROW(J239)*17)-18,0))</f>
        <v/>
      </c>
      <c r="K241" s="21" t="str">
        <f ca="1">IF(OFFSET(SerbiaOfficialData!$F$6,(ROW(K239)*17)-18,0)=0,"",OFFSET(SerbiaOfficialData!$F$6,(ROW(K239)*17)-18,0))</f>
        <v/>
      </c>
      <c r="L241" s="12" t="str">
        <f t="shared" si="196"/>
        <v/>
      </c>
      <c r="M241" s="13" t="str">
        <f t="shared" si="197"/>
        <v/>
      </c>
      <c r="R241" s="17" t="str">
        <f ca="1">IF(OFFSET(SerbiaOfficialData!$F$17,(ROW(R239)*17)-19,0)=0,"",OFFSET(SerbiaOfficialData!$F$17,(ROW(R239)*17)-19,0))</f>
        <v/>
      </c>
      <c r="S241" t="str">
        <f t="shared" si="198"/>
        <v/>
      </c>
      <c r="T241" s="3" t="str">
        <f t="shared" si="199"/>
        <v/>
      </c>
      <c r="V241" s="17" t="str">
        <f ca="1">IF(OFFSET(SerbiaOfficialData!$F$8,(ROW(W239)*17)-18,0)=0,"",OFFSET(SerbiaOfficialData!$F$8,(ROW(W239)*17)-18,0))</f>
        <v/>
      </c>
      <c r="W241" s="17" t="str">
        <f ca="1">IF(OFFSET(SerbiaOfficialData!$F$11,(ROW(W239)*17)-18,0)=0,"",OFFSET(SerbiaOfficialData!$F$11,(ROW(W239)*17)-18,0))</f>
        <v/>
      </c>
      <c r="X241" s="3" t="str">
        <f t="shared" si="200"/>
        <v/>
      </c>
      <c r="Y241" s="3" t="str">
        <f t="shared" si="201"/>
        <v/>
      </c>
      <c r="Z241" s="17" t="str">
        <f ca="1">IF(OFFSET(SerbiaOfficialData!$F$9,(ROW(Z239)*17)-18,0)=0,"",OFFSET(SerbiaOfficialData!$F$9,(ROW(Z239)*17)-18,0))</f>
        <v/>
      </c>
      <c r="AA241" s="17" t="str">
        <f ca="1">IF(OFFSET(SerbiaOfficialData!$F$10,(ROW(AA239)*17)-18,0)=0,"",OFFSET(SerbiaOfficialData!$F$10,(ROW(AA239)*17)-18,0))</f>
        <v/>
      </c>
      <c r="AB241" s="17" t="str">
        <f ca="1">IF(OFFSET(SerbiaOfficialData!$F$12,(ROW(AA239)*17)-18,0)=0,"",OFFSET(SerbiaOfficialData!$F$12,(ROW(AA239)*17)-18,0))</f>
        <v/>
      </c>
      <c r="AC241" s="17">
        <f t="shared" si="202"/>
        <v>4048</v>
      </c>
      <c r="AD241" s="17" t="str">
        <f ca="1">IF(OFFSET(SerbiaOfficialData!$F$2,(ROW(AD239)*17)-18,0)=0,"",OFFSET(SerbiaOfficialData!$F$2,(ROW(AD239)*17)-18,0))</f>
        <v/>
      </c>
      <c r="AE241" s="3" t="str">
        <f t="shared" si="203"/>
        <v/>
      </c>
      <c r="AF241" s="15" t="str">
        <f t="shared" si="204"/>
        <v/>
      </c>
      <c r="AH241" s="19" t="str">
        <f ca="1">IF(OFFSET(SerbiaOfficialData!$F$3,(ROW(AH239)*17)-18,0)=0,"",OFFSET(SerbiaOfficialData!$F$3,(ROW(AH239)*17)-18,0))</f>
        <v/>
      </c>
      <c r="AI241" s="10" t="str">
        <f t="shared" si="205"/>
        <v/>
      </c>
      <c r="AJ241" s="3" t="str">
        <f t="shared" si="206"/>
        <v/>
      </c>
      <c r="AK241" s="4" t="str">
        <f t="shared" si="207"/>
        <v/>
      </c>
      <c r="AL241" s="3" t="str">
        <f t="shared" si="208"/>
        <v/>
      </c>
      <c r="AM241" s="3" t="str">
        <f t="shared" si="209"/>
        <v/>
      </c>
      <c r="AN241" s="4">
        <f ca="1">IF(_xlfn.FORECAST.ETS(AO241,$B$9:B240,$AO$9:AO240)&gt;0,_xlfn.FORECAST.ETS(AO241,$B$9:B240,$AO$9:AO240),0)</f>
        <v>20861.614953382254</v>
      </c>
      <c r="AO241" s="9">
        <f t="shared" si="192"/>
        <v>44134</v>
      </c>
    </row>
    <row r="242" spans="2:41" x14ac:dyDescent="0.25">
      <c r="B242" s="17" t="str">
        <f ca="1">IF(OFFSET(SerbiaOfficialData!$F$5,(ROW(B240)*17)-18,0)=0,"",OFFSET(SerbiaOfficialData!$F$5,(ROW(B240)*17)-18,0))</f>
        <v/>
      </c>
      <c r="E242" s="17" t="str">
        <f ca="1">IF(OFFSET(SerbiaOfficialData!$F$5,(ROW(E240)*17)-19,0)=0,"",OFFSET(SerbiaOfficialData!$F$5,(ROW(E240)*17)-19,0))</f>
        <v/>
      </c>
      <c r="F242" s="2" t="str">
        <f t="shared" si="193"/>
        <v/>
      </c>
      <c r="G242" s="13" t="str">
        <f t="shared" si="194"/>
        <v/>
      </c>
      <c r="H242" s="2" t="str">
        <f t="shared" si="195"/>
        <v/>
      </c>
      <c r="I242" s="4" t="str">
        <f>IF($A242="","",(ROWS($B$3:B242)*LN(2))/(LN(B242)/$B$3))</f>
        <v/>
      </c>
      <c r="J242" s="17" t="str">
        <f ca="1">IF(OFFSET(SerbiaOfficialData!$F$7,(ROW(J240)*17)-18,0)=0,"",OFFSET(SerbiaOfficialData!$F$7,(ROW(J240)*17)-18,0))</f>
        <v/>
      </c>
      <c r="K242" s="21" t="str">
        <f ca="1">IF(OFFSET(SerbiaOfficialData!$F$6,(ROW(K240)*17)-18,0)=0,"",OFFSET(SerbiaOfficialData!$F$6,(ROW(K240)*17)-18,0))</f>
        <v/>
      </c>
      <c r="L242" s="12" t="str">
        <f t="shared" si="196"/>
        <v/>
      </c>
      <c r="M242" s="13" t="str">
        <f t="shared" si="197"/>
        <v/>
      </c>
      <c r="R242" s="17" t="str">
        <f ca="1">IF(OFFSET(SerbiaOfficialData!$F$17,(ROW(R240)*17)-19,0)=0,"",OFFSET(SerbiaOfficialData!$F$17,(ROW(R240)*17)-19,0))</f>
        <v/>
      </c>
      <c r="S242" t="str">
        <f t="shared" si="198"/>
        <v/>
      </c>
      <c r="T242" s="3" t="str">
        <f t="shared" si="199"/>
        <v/>
      </c>
      <c r="V242" s="17" t="str">
        <f ca="1">IF(OFFSET(SerbiaOfficialData!$F$8,(ROW(W240)*17)-18,0)=0,"",OFFSET(SerbiaOfficialData!$F$8,(ROW(W240)*17)-18,0))</f>
        <v/>
      </c>
      <c r="W242" s="17" t="str">
        <f ca="1">IF(OFFSET(SerbiaOfficialData!$F$11,(ROW(W240)*17)-18,0)=0,"",OFFSET(SerbiaOfficialData!$F$11,(ROW(W240)*17)-18,0))</f>
        <v/>
      </c>
      <c r="X242" s="3" t="str">
        <f t="shared" si="200"/>
        <v/>
      </c>
      <c r="Y242" s="3" t="str">
        <f t="shared" si="201"/>
        <v/>
      </c>
      <c r="Z242" s="17" t="str">
        <f ca="1">IF(OFFSET(SerbiaOfficialData!$F$9,(ROW(Z240)*17)-18,0)=0,"",OFFSET(SerbiaOfficialData!$F$9,(ROW(Z240)*17)-18,0))</f>
        <v/>
      </c>
      <c r="AA242" s="17" t="str">
        <f ca="1">IF(OFFSET(SerbiaOfficialData!$F$10,(ROW(AA240)*17)-18,0)=0,"",OFFSET(SerbiaOfficialData!$F$10,(ROW(AA240)*17)-18,0))</f>
        <v/>
      </c>
      <c r="AB242" s="17" t="str">
        <f ca="1">IF(OFFSET(SerbiaOfficialData!$F$12,(ROW(AA240)*17)-18,0)=0,"",OFFSET(SerbiaOfficialData!$F$12,(ROW(AA240)*17)-18,0))</f>
        <v/>
      </c>
      <c r="AC242" s="17">
        <f t="shared" si="202"/>
        <v>4065</v>
      </c>
      <c r="AD242" s="17" t="str">
        <f ca="1">IF(OFFSET(SerbiaOfficialData!$F$2,(ROW(AD240)*17)-18,0)=0,"",OFFSET(SerbiaOfficialData!$F$2,(ROW(AD240)*17)-18,0))</f>
        <v/>
      </c>
      <c r="AE242" s="3" t="str">
        <f t="shared" si="203"/>
        <v/>
      </c>
      <c r="AF242" s="15" t="str">
        <f t="shared" si="204"/>
        <v/>
      </c>
      <c r="AH242" s="19" t="str">
        <f ca="1">IF(OFFSET(SerbiaOfficialData!$F$3,(ROW(AH240)*17)-18,0)=0,"",OFFSET(SerbiaOfficialData!$F$3,(ROW(AH240)*17)-18,0))</f>
        <v/>
      </c>
      <c r="AI242" s="10" t="str">
        <f t="shared" si="205"/>
        <v/>
      </c>
      <c r="AJ242" s="3" t="str">
        <f t="shared" si="206"/>
        <v/>
      </c>
      <c r="AK242" s="4" t="str">
        <f t="shared" si="207"/>
        <v/>
      </c>
      <c r="AL242" s="3" t="str">
        <f t="shared" si="208"/>
        <v/>
      </c>
      <c r="AM242" s="3" t="str">
        <f t="shared" si="209"/>
        <v/>
      </c>
      <c r="AN242" s="4">
        <f ca="1">IF(_xlfn.FORECAST.ETS(AO242,$B$9:B241,$AO$9:AO241)&gt;0,_xlfn.FORECAST.ETS(AO242,$B$9:B241,$AO$9:AO241),0)</f>
        <v>20923.716020054402</v>
      </c>
      <c r="AO242" s="9">
        <f t="shared" si="192"/>
        <v>44135</v>
      </c>
    </row>
    <row r="243" spans="2:41" x14ac:dyDescent="0.25">
      <c r="B243" s="17" t="str">
        <f ca="1">IF(OFFSET(SerbiaOfficialData!$F$5,(ROW(B241)*17)-18,0)=0,"",OFFSET(SerbiaOfficialData!$F$5,(ROW(B241)*17)-18,0))</f>
        <v/>
      </c>
      <c r="E243" s="17" t="str">
        <f ca="1">IF(OFFSET(SerbiaOfficialData!$F$5,(ROW(E241)*17)-19,0)=0,"",OFFSET(SerbiaOfficialData!$F$5,(ROW(E241)*17)-19,0))</f>
        <v/>
      </c>
      <c r="F243" s="2" t="str">
        <f t="shared" si="193"/>
        <v/>
      </c>
      <c r="G243" s="13" t="str">
        <f t="shared" si="194"/>
        <v/>
      </c>
      <c r="H243" s="2" t="str">
        <f t="shared" si="195"/>
        <v/>
      </c>
      <c r="I243" s="4" t="str">
        <f>IF($A243="","",(ROWS($B$3:B243)*LN(2))/(LN(B243)/$B$3))</f>
        <v/>
      </c>
      <c r="J243" s="17" t="str">
        <f ca="1">IF(OFFSET(SerbiaOfficialData!$F$7,(ROW(J241)*17)-18,0)=0,"",OFFSET(SerbiaOfficialData!$F$7,(ROW(J241)*17)-18,0))</f>
        <v/>
      </c>
      <c r="K243" s="21" t="str">
        <f ca="1">IF(OFFSET(SerbiaOfficialData!$F$6,(ROW(K241)*17)-18,0)=0,"",OFFSET(SerbiaOfficialData!$F$6,(ROW(K241)*17)-18,0))</f>
        <v/>
      </c>
      <c r="L243" s="12" t="str">
        <f t="shared" si="196"/>
        <v/>
      </c>
      <c r="M243" s="13" t="str">
        <f t="shared" si="197"/>
        <v/>
      </c>
      <c r="R243" s="17" t="str">
        <f ca="1">IF(OFFSET(SerbiaOfficialData!$F$17,(ROW(R241)*17)-19,0)=0,"",OFFSET(SerbiaOfficialData!$F$17,(ROW(R241)*17)-19,0))</f>
        <v/>
      </c>
      <c r="S243" t="str">
        <f t="shared" si="198"/>
        <v/>
      </c>
      <c r="T243" s="3" t="str">
        <f t="shared" si="199"/>
        <v/>
      </c>
      <c r="V243" s="17" t="str">
        <f ca="1">IF(OFFSET(SerbiaOfficialData!$F$8,(ROW(W241)*17)-18,0)=0,"",OFFSET(SerbiaOfficialData!$F$8,(ROW(W241)*17)-18,0))</f>
        <v/>
      </c>
      <c r="W243" s="17" t="str">
        <f ca="1">IF(OFFSET(SerbiaOfficialData!$F$11,(ROW(W241)*17)-18,0)=0,"",OFFSET(SerbiaOfficialData!$F$11,(ROW(W241)*17)-18,0))</f>
        <v/>
      </c>
      <c r="X243" s="3" t="str">
        <f t="shared" si="200"/>
        <v/>
      </c>
      <c r="Y243" s="3" t="str">
        <f t="shared" si="201"/>
        <v/>
      </c>
      <c r="Z243" s="17" t="str">
        <f ca="1">IF(OFFSET(SerbiaOfficialData!$F$9,(ROW(Z241)*17)-18,0)=0,"",OFFSET(SerbiaOfficialData!$F$9,(ROW(Z241)*17)-18,0))</f>
        <v/>
      </c>
      <c r="AA243" s="17" t="str">
        <f ca="1">IF(OFFSET(SerbiaOfficialData!$F$10,(ROW(AA241)*17)-18,0)=0,"",OFFSET(SerbiaOfficialData!$F$10,(ROW(AA241)*17)-18,0))</f>
        <v/>
      </c>
      <c r="AB243" s="17" t="str">
        <f ca="1">IF(OFFSET(SerbiaOfficialData!$F$12,(ROW(AA241)*17)-18,0)=0,"",OFFSET(SerbiaOfficialData!$F$12,(ROW(AA241)*17)-18,0))</f>
        <v/>
      </c>
      <c r="AC243" s="17">
        <f t="shared" si="202"/>
        <v>4082</v>
      </c>
      <c r="AD243" s="17" t="str">
        <f ca="1">IF(OFFSET(SerbiaOfficialData!$F$2,(ROW(AD241)*17)-18,0)=0,"",OFFSET(SerbiaOfficialData!$F$2,(ROW(AD241)*17)-18,0))</f>
        <v/>
      </c>
      <c r="AE243" s="3" t="str">
        <f t="shared" si="203"/>
        <v/>
      </c>
      <c r="AF243" s="15" t="str">
        <f t="shared" si="204"/>
        <v/>
      </c>
      <c r="AH243" s="19" t="str">
        <f ca="1">IF(OFFSET(SerbiaOfficialData!$F$3,(ROW(AH241)*17)-18,0)=0,"",OFFSET(SerbiaOfficialData!$F$3,(ROW(AH241)*17)-18,0))</f>
        <v/>
      </c>
      <c r="AI243" s="10" t="str">
        <f t="shared" si="205"/>
        <v/>
      </c>
      <c r="AJ243" s="3" t="str">
        <f t="shared" si="206"/>
        <v/>
      </c>
      <c r="AK243" s="4" t="str">
        <f t="shared" si="207"/>
        <v/>
      </c>
      <c r="AL243" s="3" t="str">
        <f t="shared" si="208"/>
        <v/>
      </c>
      <c r="AM243" s="3" t="str">
        <f t="shared" si="209"/>
        <v/>
      </c>
      <c r="AN243" s="4">
        <f ca="1">IF(_xlfn.FORECAST.ETS(AO243,$B$9:B242,$AO$9:AO242)&gt;0,_xlfn.FORECAST.ETS(AO243,$B$9:B242,$AO$9:AO242),0)</f>
        <v>20985.817086726551</v>
      </c>
      <c r="AO243" s="9">
        <f t="shared" si="192"/>
        <v>44136</v>
      </c>
    </row>
    <row r="244" spans="2:41" x14ac:dyDescent="0.25">
      <c r="B244" s="17" t="str">
        <f ca="1">IF(OFFSET(SerbiaOfficialData!$F$5,(ROW(B242)*17)-18,0)=0,"",OFFSET(SerbiaOfficialData!$F$5,(ROW(B242)*17)-18,0))</f>
        <v/>
      </c>
      <c r="E244" s="17" t="str">
        <f ca="1">IF(OFFSET(SerbiaOfficialData!$F$5,(ROW(E242)*17)-19,0)=0,"",OFFSET(SerbiaOfficialData!$F$5,(ROW(E242)*17)-19,0))</f>
        <v/>
      </c>
      <c r="F244" s="2" t="str">
        <f t="shared" si="193"/>
        <v/>
      </c>
      <c r="G244" s="13" t="str">
        <f t="shared" si="194"/>
        <v/>
      </c>
      <c r="H244" s="2" t="str">
        <f t="shared" si="195"/>
        <v/>
      </c>
      <c r="I244" s="4" t="str">
        <f>IF($A244="","",(ROWS($B$3:B244)*LN(2))/(LN(B244)/$B$3))</f>
        <v/>
      </c>
      <c r="J244" s="17" t="str">
        <f ca="1">IF(OFFSET(SerbiaOfficialData!$F$7,(ROW(J242)*17)-18,0)=0,"",OFFSET(SerbiaOfficialData!$F$7,(ROW(J242)*17)-18,0))</f>
        <v/>
      </c>
      <c r="K244" s="21" t="str">
        <f ca="1">IF(OFFSET(SerbiaOfficialData!$F$6,(ROW(K242)*17)-18,0)=0,"",OFFSET(SerbiaOfficialData!$F$6,(ROW(K242)*17)-18,0))</f>
        <v/>
      </c>
      <c r="L244" s="12" t="str">
        <f t="shared" si="196"/>
        <v/>
      </c>
      <c r="M244" s="13" t="str">
        <f t="shared" si="197"/>
        <v/>
      </c>
      <c r="R244" s="17" t="str">
        <f ca="1">IF(OFFSET(SerbiaOfficialData!$F$17,(ROW(R242)*17)-19,0)=0,"",OFFSET(SerbiaOfficialData!$F$17,(ROW(R242)*17)-19,0))</f>
        <v/>
      </c>
      <c r="S244" t="str">
        <f t="shared" si="198"/>
        <v/>
      </c>
      <c r="T244" s="3" t="str">
        <f t="shared" si="199"/>
        <v/>
      </c>
      <c r="V244" s="17" t="str">
        <f ca="1">IF(OFFSET(SerbiaOfficialData!$F$8,(ROW(W242)*17)-18,0)=0,"",OFFSET(SerbiaOfficialData!$F$8,(ROW(W242)*17)-18,0))</f>
        <v/>
      </c>
      <c r="W244" s="17" t="str">
        <f ca="1">IF(OFFSET(SerbiaOfficialData!$F$11,(ROW(W242)*17)-18,0)=0,"",OFFSET(SerbiaOfficialData!$F$11,(ROW(W242)*17)-18,0))</f>
        <v/>
      </c>
      <c r="X244" s="3" t="str">
        <f t="shared" si="200"/>
        <v/>
      </c>
      <c r="Y244" s="3" t="str">
        <f t="shared" si="201"/>
        <v/>
      </c>
      <c r="Z244" s="17" t="str">
        <f ca="1">IF(OFFSET(SerbiaOfficialData!$F$9,(ROW(Z242)*17)-18,0)=0,"",OFFSET(SerbiaOfficialData!$F$9,(ROW(Z242)*17)-18,0))</f>
        <v/>
      </c>
      <c r="AA244" s="17" t="str">
        <f ca="1">IF(OFFSET(SerbiaOfficialData!$F$10,(ROW(AA242)*17)-18,0)=0,"",OFFSET(SerbiaOfficialData!$F$10,(ROW(AA242)*17)-18,0))</f>
        <v/>
      </c>
      <c r="AB244" s="17" t="str">
        <f ca="1">IF(OFFSET(SerbiaOfficialData!$F$12,(ROW(AA242)*17)-18,0)=0,"",OFFSET(SerbiaOfficialData!$F$12,(ROW(AA242)*17)-18,0))</f>
        <v/>
      </c>
      <c r="AC244" s="17">
        <f t="shared" si="202"/>
        <v>4099</v>
      </c>
      <c r="AD244" s="17" t="str">
        <f ca="1">IF(OFFSET(SerbiaOfficialData!$F$2,(ROW(AD242)*17)-18,0)=0,"",OFFSET(SerbiaOfficialData!$F$2,(ROW(AD242)*17)-18,0))</f>
        <v/>
      </c>
      <c r="AE244" s="3" t="str">
        <f t="shared" si="203"/>
        <v/>
      </c>
      <c r="AF244" s="15" t="str">
        <f t="shared" si="204"/>
        <v/>
      </c>
      <c r="AH244" s="19" t="str">
        <f ca="1">IF(OFFSET(SerbiaOfficialData!$F$3,(ROW(AH242)*17)-18,0)=0,"",OFFSET(SerbiaOfficialData!$F$3,(ROW(AH242)*17)-18,0))</f>
        <v/>
      </c>
      <c r="AI244" s="10" t="str">
        <f t="shared" si="205"/>
        <v/>
      </c>
      <c r="AJ244" s="3" t="str">
        <f t="shared" si="206"/>
        <v/>
      </c>
      <c r="AK244" s="4" t="str">
        <f t="shared" si="207"/>
        <v/>
      </c>
      <c r="AL244" s="3" t="str">
        <f t="shared" si="208"/>
        <v/>
      </c>
      <c r="AM244" s="3" t="str">
        <f t="shared" si="209"/>
        <v/>
      </c>
      <c r="AN244" s="4">
        <f ca="1">IF(_xlfn.FORECAST.ETS(AO244,$B$9:B243,$AO$9:AO243)&gt;0,_xlfn.FORECAST.ETS(AO244,$B$9:B243,$AO$9:AO243),0)</f>
        <v>21047.918153398696</v>
      </c>
      <c r="AO244" s="9">
        <f t="shared" si="192"/>
        <v>44137</v>
      </c>
    </row>
    <row r="245" spans="2:41" x14ac:dyDescent="0.25">
      <c r="B245" s="17" t="str">
        <f ca="1">IF(OFFSET(SerbiaOfficialData!$F$5,(ROW(B243)*17)-18,0)=0,"",OFFSET(SerbiaOfficialData!$F$5,(ROW(B243)*17)-18,0))</f>
        <v/>
      </c>
      <c r="E245" s="17" t="str">
        <f ca="1">IF(OFFSET(SerbiaOfficialData!$F$5,(ROW(E243)*17)-19,0)=0,"",OFFSET(SerbiaOfficialData!$F$5,(ROW(E243)*17)-19,0))</f>
        <v/>
      </c>
      <c r="F245" s="2" t="str">
        <f t="shared" si="193"/>
        <v/>
      </c>
      <c r="G245" s="13" t="str">
        <f t="shared" si="194"/>
        <v/>
      </c>
      <c r="H245" s="2" t="str">
        <f t="shared" si="195"/>
        <v/>
      </c>
      <c r="I245" s="4" t="str">
        <f>IF($A245="","",(ROWS($B$3:B245)*LN(2))/(LN(B245)/$B$3))</f>
        <v/>
      </c>
      <c r="J245" s="17" t="str">
        <f ca="1">IF(OFFSET(SerbiaOfficialData!$F$7,(ROW(J243)*17)-18,0)=0,"",OFFSET(SerbiaOfficialData!$F$7,(ROW(J243)*17)-18,0))</f>
        <v/>
      </c>
      <c r="K245" s="21" t="str">
        <f ca="1">IF(OFFSET(SerbiaOfficialData!$F$6,(ROW(K243)*17)-18,0)=0,"",OFFSET(SerbiaOfficialData!$F$6,(ROW(K243)*17)-18,0))</f>
        <v/>
      </c>
      <c r="L245" s="12" t="str">
        <f t="shared" si="196"/>
        <v/>
      </c>
      <c r="M245" s="13" t="str">
        <f t="shared" si="197"/>
        <v/>
      </c>
      <c r="R245" s="17" t="str">
        <f ca="1">IF(OFFSET(SerbiaOfficialData!$F$17,(ROW(R243)*17)-19,0)=0,"",OFFSET(SerbiaOfficialData!$F$17,(ROW(R243)*17)-19,0))</f>
        <v/>
      </c>
      <c r="S245" t="str">
        <f t="shared" si="198"/>
        <v/>
      </c>
      <c r="T245" s="3" t="str">
        <f t="shared" si="199"/>
        <v/>
      </c>
      <c r="V245" s="17" t="str">
        <f ca="1">IF(OFFSET(SerbiaOfficialData!$F$8,(ROW(W243)*17)-18,0)=0,"",OFFSET(SerbiaOfficialData!$F$8,(ROW(W243)*17)-18,0))</f>
        <v/>
      </c>
      <c r="W245" s="17" t="str">
        <f ca="1">IF(OFFSET(SerbiaOfficialData!$F$11,(ROW(W243)*17)-18,0)=0,"",OFFSET(SerbiaOfficialData!$F$11,(ROW(W243)*17)-18,0))</f>
        <v/>
      </c>
      <c r="X245" s="3" t="str">
        <f t="shared" si="200"/>
        <v/>
      </c>
      <c r="Y245" s="3" t="str">
        <f t="shared" si="201"/>
        <v/>
      </c>
      <c r="Z245" s="17" t="str">
        <f ca="1">IF(OFFSET(SerbiaOfficialData!$F$9,(ROW(Z243)*17)-18,0)=0,"",OFFSET(SerbiaOfficialData!$F$9,(ROW(Z243)*17)-18,0))</f>
        <v/>
      </c>
      <c r="AA245" s="17" t="str">
        <f ca="1">IF(OFFSET(SerbiaOfficialData!$F$10,(ROW(AA243)*17)-18,0)=0,"",OFFSET(SerbiaOfficialData!$F$10,(ROW(AA243)*17)-18,0))</f>
        <v/>
      </c>
      <c r="AB245" s="17" t="str">
        <f ca="1">IF(OFFSET(SerbiaOfficialData!$F$12,(ROW(AA243)*17)-18,0)=0,"",OFFSET(SerbiaOfficialData!$F$12,(ROW(AA243)*17)-18,0))</f>
        <v/>
      </c>
      <c r="AC245" s="17">
        <f t="shared" si="202"/>
        <v>4116</v>
      </c>
      <c r="AD245" s="17" t="str">
        <f ca="1">IF(OFFSET(SerbiaOfficialData!$F$2,(ROW(AD243)*17)-18,0)=0,"",OFFSET(SerbiaOfficialData!$F$2,(ROW(AD243)*17)-18,0))</f>
        <v/>
      </c>
      <c r="AE245" s="3" t="str">
        <f t="shared" si="203"/>
        <v/>
      </c>
      <c r="AF245" s="15" t="str">
        <f t="shared" si="204"/>
        <v/>
      </c>
      <c r="AH245" s="19" t="str">
        <f ca="1">IF(OFFSET(SerbiaOfficialData!$F$3,(ROW(AH243)*17)-18,0)=0,"",OFFSET(SerbiaOfficialData!$F$3,(ROW(AH243)*17)-18,0))</f>
        <v/>
      </c>
      <c r="AI245" s="10" t="str">
        <f t="shared" si="205"/>
        <v/>
      </c>
      <c r="AJ245" s="3" t="str">
        <f t="shared" si="206"/>
        <v/>
      </c>
      <c r="AK245" s="4" t="str">
        <f t="shared" si="207"/>
        <v/>
      </c>
      <c r="AL245" s="3" t="str">
        <f t="shared" si="208"/>
        <v/>
      </c>
      <c r="AM245" s="3" t="str">
        <f t="shared" si="209"/>
        <v/>
      </c>
      <c r="AN245" s="4">
        <f ca="1">IF(_xlfn.FORECAST.ETS(AO245,$B$9:B244,$AO$9:AO244)&gt;0,_xlfn.FORECAST.ETS(AO245,$B$9:B244,$AO$9:AO244),0)</f>
        <v>21110.019220070841</v>
      </c>
      <c r="AO245" s="9">
        <f t="shared" si="192"/>
        <v>44138</v>
      </c>
    </row>
    <row r="246" spans="2:41" x14ac:dyDescent="0.25">
      <c r="B246" s="17" t="str">
        <f ca="1">IF(OFFSET(SerbiaOfficialData!$F$5,(ROW(B244)*17)-18,0)=0,"",OFFSET(SerbiaOfficialData!$F$5,(ROW(B244)*17)-18,0))</f>
        <v/>
      </c>
      <c r="E246" s="17" t="str">
        <f ca="1">IF(OFFSET(SerbiaOfficialData!$F$5,(ROW(E244)*17)-19,0)=0,"",OFFSET(SerbiaOfficialData!$F$5,(ROW(E244)*17)-19,0))</f>
        <v/>
      </c>
      <c r="F246" s="2" t="str">
        <f t="shared" si="193"/>
        <v/>
      </c>
      <c r="G246" s="13" t="str">
        <f t="shared" si="194"/>
        <v/>
      </c>
      <c r="H246" s="2" t="str">
        <f t="shared" si="195"/>
        <v/>
      </c>
      <c r="I246" s="4" t="str">
        <f>IF($A246="","",(ROWS($B$3:B246)*LN(2))/(LN(B246)/$B$3))</f>
        <v/>
      </c>
      <c r="J246" s="17" t="str">
        <f ca="1">IF(OFFSET(SerbiaOfficialData!$F$7,(ROW(J244)*17)-18,0)=0,"",OFFSET(SerbiaOfficialData!$F$7,(ROW(J244)*17)-18,0))</f>
        <v/>
      </c>
      <c r="K246" s="21" t="str">
        <f ca="1">IF(OFFSET(SerbiaOfficialData!$F$6,(ROW(K244)*17)-18,0)=0,"",OFFSET(SerbiaOfficialData!$F$6,(ROW(K244)*17)-18,0))</f>
        <v/>
      </c>
      <c r="L246" s="12" t="str">
        <f t="shared" si="196"/>
        <v/>
      </c>
      <c r="M246" s="13" t="str">
        <f t="shared" si="197"/>
        <v/>
      </c>
      <c r="R246" s="17" t="str">
        <f ca="1">IF(OFFSET(SerbiaOfficialData!$F$17,(ROW(R244)*17)-19,0)=0,"",OFFSET(SerbiaOfficialData!$F$17,(ROW(R244)*17)-19,0))</f>
        <v/>
      </c>
      <c r="S246" t="str">
        <f t="shared" si="198"/>
        <v/>
      </c>
      <c r="T246" s="3" t="str">
        <f t="shared" si="199"/>
        <v/>
      </c>
      <c r="V246" s="17" t="str">
        <f ca="1">IF(OFFSET(SerbiaOfficialData!$F$8,(ROW(W244)*17)-18,0)=0,"",OFFSET(SerbiaOfficialData!$F$8,(ROW(W244)*17)-18,0))</f>
        <v/>
      </c>
      <c r="W246" s="17" t="str">
        <f ca="1">IF(OFFSET(SerbiaOfficialData!$F$11,(ROW(W244)*17)-18,0)=0,"",OFFSET(SerbiaOfficialData!$F$11,(ROW(W244)*17)-18,0))</f>
        <v/>
      </c>
      <c r="X246" s="3" t="str">
        <f t="shared" si="200"/>
        <v/>
      </c>
      <c r="Y246" s="3" t="str">
        <f t="shared" si="201"/>
        <v/>
      </c>
      <c r="Z246" s="17" t="str">
        <f ca="1">IF(OFFSET(SerbiaOfficialData!$F$9,(ROW(Z244)*17)-18,0)=0,"",OFFSET(SerbiaOfficialData!$F$9,(ROW(Z244)*17)-18,0))</f>
        <v/>
      </c>
      <c r="AA246" s="17" t="str">
        <f ca="1">IF(OFFSET(SerbiaOfficialData!$F$10,(ROW(AA244)*17)-18,0)=0,"",OFFSET(SerbiaOfficialData!$F$10,(ROW(AA244)*17)-18,0))</f>
        <v/>
      </c>
      <c r="AB246" s="17" t="str">
        <f ca="1">IF(OFFSET(SerbiaOfficialData!$F$12,(ROW(AA244)*17)-18,0)=0,"",OFFSET(SerbiaOfficialData!$F$12,(ROW(AA244)*17)-18,0))</f>
        <v/>
      </c>
      <c r="AC246" s="17">
        <f t="shared" si="202"/>
        <v>4133</v>
      </c>
      <c r="AD246" s="17" t="str">
        <f ca="1">IF(OFFSET(SerbiaOfficialData!$F$2,(ROW(AD244)*17)-18,0)=0,"",OFFSET(SerbiaOfficialData!$F$2,(ROW(AD244)*17)-18,0))</f>
        <v/>
      </c>
      <c r="AE246" s="3" t="str">
        <f t="shared" si="203"/>
        <v/>
      </c>
      <c r="AF246" s="15" t="str">
        <f t="shared" si="204"/>
        <v/>
      </c>
      <c r="AH246" s="19" t="str">
        <f ca="1">IF(OFFSET(SerbiaOfficialData!$F$3,(ROW(AH244)*17)-18,0)=0,"",OFFSET(SerbiaOfficialData!$F$3,(ROW(AH244)*17)-18,0))</f>
        <v/>
      </c>
      <c r="AI246" s="10" t="str">
        <f t="shared" si="205"/>
        <v/>
      </c>
      <c r="AJ246" s="3" t="str">
        <f t="shared" si="206"/>
        <v/>
      </c>
      <c r="AK246" s="4" t="str">
        <f t="shared" si="207"/>
        <v/>
      </c>
      <c r="AL246" s="3" t="str">
        <f t="shared" si="208"/>
        <v/>
      </c>
      <c r="AM246" s="3" t="str">
        <f t="shared" si="209"/>
        <v/>
      </c>
      <c r="AN246" s="4">
        <f ca="1">IF(_xlfn.FORECAST.ETS(AO246,$B$9:B245,$AO$9:AO245)&gt;0,_xlfn.FORECAST.ETS(AO246,$B$9:B245,$AO$9:AO245),0)</f>
        <v>21172.120286742989</v>
      </c>
      <c r="AO246" s="9">
        <f t="shared" si="192"/>
        <v>44139</v>
      </c>
    </row>
    <row r="247" spans="2:41" x14ac:dyDescent="0.25">
      <c r="B247" s="17" t="str">
        <f ca="1">IF(OFFSET(SerbiaOfficialData!$F$5,(ROW(B245)*17)-18,0)=0,"",OFFSET(SerbiaOfficialData!$F$5,(ROW(B245)*17)-18,0))</f>
        <v/>
      </c>
      <c r="E247" s="17" t="str">
        <f ca="1">IF(OFFSET(SerbiaOfficialData!$F$5,(ROW(E245)*17)-19,0)=0,"",OFFSET(SerbiaOfficialData!$F$5,(ROW(E245)*17)-19,0))</f>
        <v/>
      </c>
      <c r="F247" s="2" t="str">
        <f t="shared" si="193"/>
        <v/>
      </c>
      <c r="G247" s="13" t="str">
        <f t="shared" si="194"/>
        <v/>
      </c>
      <c r="H247" s="2" t="str">
        <f t="shared" si="195"/>
        <v/>
      </c>
      <c r="I247" s="4" t="str">
        <f>IF($A247="","",(ROWS($B$3:B247)*LN(2))/(LN(B247)/$B$3))</f>
        <v/>
      </c>
      <c r="J247" s="17" t="str">
        <f ca="1">IF(OFFSET(SerbiaOfficialData!$F$7,(ROW(J245)*17)-18,0)=0,"",OFFSET(SerbiaOfficialData!$F$7,(ROW(J245)*17)-18,0))</f>
        <v/>
      </c>
      <c r="K247" s="21" t="str">
        <f ca="1">IF(OFFSET(SerbiaOfficialData!$F$6,(ROW(K245)*17)-18,0)=0,"",OFFSET(SerbiaOfficialData!$F$6,(ROW(K245)*17)-18,0))</f>
        <v/>
      </c>
      <c r="L247" s="12" t="str">
        <f t="shared" si="196"/>
        <v/>
      </c>
      <c r="M247" s="13" t="str">
        <f t="shared" si="197"/>
        <v/>
      </c>
      <c r="R247" s="17" t="str">
        <f ca="1">IF(OFFSET(SerbiaOfficialData!$F$17,(ROW(R245)*17)-19,0)=0,"",OFFSET(SerbiaOfficialData!$F$17,(ROW(R245)*17)-19,0))</f>
        <v/>
      </c>
      <c r="S247" t="str">
        <f t="shared" si="198"/>
        <v/>
      </c>
      <c r="T247" s="3" t="str">
        <f t="shared" si="199"/>
        <v/>
      </c>
      <c r="V247" s="17" t="str">
        <f ca="1">IF(OFFSET(SerbiaOfficialData!$F$8,(ROW(W245)*17)-18,0)=0,"",OFFSET(SerbiaOfficialData!$F$8,(ROW(W245)*17)-18,0))</f>
        <v/>
      </c>
      <c r="W247" s="17" t="str">
        <f ca="1">IF(OFFSET(SerbiaOfficialData!$F$11,(ROW(W245)*17)-18,0)=0,"",OFFSET(SerbiaOfficialData!$F$11,(ROW(W245)*17)-18,0))</f>
        <v/>
      </c>
      <c r="X247" s="3" t="str">
        <f t="shared" si="200"/>
        <v/>
      </c>
      <c r="Y247" s="3" t="str">
        <f t="shared" si="201"/>
        <v/>
      </c>
      <c r="Z247" s="17" t="str">
        <f ca="1">IF(OFFSET(SerbiaOfficialData!$F$9,(ROW(Z245)*17)-18,0)=0,"",OFFSET(SerbiaOfficialData!$F$9,(ROW(Z245)*17)-18,0))</f>
        <v/>
      </c>
      <c r="AA247" s="17" t="str">
        <f ca="1">IF(OFFSET(SerbiaOfficialData!$F$10,(ROW(AA245)*17)-18,0)=0,"",OFFSET(SerbiaOfficialData!$F$10,(ROW(AA245)*17)-18,0))</f>
        <v/>
      </c>
      <c r="AB247" s="17" t="str">
        <f ca="1">IF(OFFSET(SerbiaOfficialData!$F$12,(ROW(AA245)*17)-18,0)=0,"",OFFSET(SerbiaOfficialData!$F$12,(ROW(AA245)*17)-18,0))</f>
        <v/>
      </c>
      <c r="AC247" s="17">
        <f t="shared" si="202"/>
        <v>4150</v>
      </c>
      <c r="AD247" s="17" t="str">
        <f ca="1">IF(OFFSET(SerbiaOfficialData!$F$2,(ROW(AD245)*17)-18,0)=0,"",OFFSET(SerbiaOfficialData!$F$2,(ROW(AD245)*17)-18,0))</f>
        <v/>
      </c>
      <c r="AE247" s="3" t="str">
        <f t="shared" si="203"/>
        <v/>
      </c>
      <c r="AF247" s="15" t="str">
        <f t="shared" si="204"/>
        <v/>
      </c>
      <c r="AH247" s="19" t="str">
        <f ca="1">IF(OFFSET(SerbiaOfficialData!$F$3,(ROW(AH245)*17)-18,0)=0,"",OFFSET(SerbiaOfficialData!$F$3,(ROW(AH245)*17)-18,0))</f>
        <v/>
      </c>
      <c r="AI247" s="10" t="str">
        <f t="shared" si="205"/>
        <v/>
      </c>
      <c r="AJ247" s="3" t="str">
        <f t="shared" si="206"/>
        <v/>
      </c>
      <c r="AK247" s="4" t="str">
        <f t="shared" si="207"/>
        <v/>
      </c>
      <c r="AL247" s="3" t="str">
        <f t="shared" si="208"/>
        <v/>
      </c>
      <c r="AM247" s="3" t="str">
        <f t="shared" si="209"/>
        <v/>
      </c>
      <c r="AN247" s="4">
        <f ca="1">IF(_xlfn.FORECAST.ETS(AO247,$B$9:B246,$AO$9:AO246)&gt;0,_xlfn.FORECAST.ETS(AO247,$B$9:B246,$AO$9:AO246),0)</f>
        <v>21234.221353415138</v>
      </c>
      <c r="AO247" s="9">
        <f t="shared" si="192"/>
        <v>44140</v>
      </c>
    </row>
    <row r="248" spans="2:41" x14ac:dyDescent="0.25">
      <c r="B248" s="17" t="str">
        <f ca="1">IF(OFFSET(SerbiaOfficialData!$F$5,(ROW(B246)*17)-18,0)=0,"",OFFSET(SerbiaOfficialData!$F$5,(ROW(B246)*17)-18,0))</f>
        <v/>
      </c>
      <c r="E248" s="17" t="str">
        <f ca="1">IF(OFFSET(SerbiaOfficialData!$F$5,(ROW(E246)*17)-19,0)=0,"",OFFSET(SerbiaOfficialData!$F$5,(ROW(E246)*17)-19,0))</f>
        <v/>
      </c>
      <c r="F248" s="2" t="str">
        <f t="shared" si="193"/>
        <v/>
      </c>
      <c r="G248" s="13" t="str">
        <f t="shared" si="194"/>
        <v/>
      </c>
      <c r="H248" s="2" t="str">
        <f t="shared" si="195"/>
        <v/>
      </c>
      <c r="I248" s="4" t="str">
        <f>IF($A248="","",(ROWS($B$3:B248)*LN(2))/(LN(B248)/$B$3))</f>
        <v/>
      </c>
      <c r="J248" s="17" t="str">
        <f ca="1">IF(OFFSET(SerbiaOfficialData!$F$7,(ROW(J246)*17)-18,0)=0,"",OFFSET(SerbiaOfficialData!$F$7,(ROW(J246)*17)-18,0))</f>
        <v/>
      </c>
      <c r="K248" s="21" t="str">
        <f ca="1">IF(OFFSET(SerbiaOfficialData!$F$6,(ROW(K246)*17)-18,0)=0,"",OFFSET(SerbiaOfficialData!$F$6,(ROW(K246)*17)-18,0))</f>
        <v/>
      </c>
      <c r="L248" s="12" t="str">
        <f t="shared" si="196"/>
        <v/>
      </c>
      <c r="M248" s="13" t="str">
        <f t="shared" si="197"/>
        <v/>
      </c>
      <c r="R248" s="17" t="str">
        <f ca="1">IF(OFFSET(SerbiaOfficialData!$F$17,(ROW(R246)*17)-19,0)=0,"",OFFSET(SerbiaOfficialData!$F$17,(ROW(R246)*17)-19,0))</f>
        <v/>
      </c>
      <c r="S248" t="str">
        <f t="shared" si="198"/>
        <v/>
      </c>
      <c r="T248" s="3" t="str">
        <f t="shared" si="199"/>
        <v/>
      </c>
      <c r="V248" s="17" t="str">
        <f ca="1">IF(OFFSET(SerbiaOfficialData!$F$8,(ROW(W246)*17)-18,0)=0,"",OFFSET(SerbiaOfficialData!$F$8,(ROW(W246)*17)-18,0))</f>
        <v/>
      </c>
      <c r="W248" s="17" t="str">
        <f ca="1">IF(OFFSET(SerbiaOfficialData!$F$11,(ROW(W246)*17)-18,0)=0,"",OFFSET(SerbiaOfficialData!$F$11,(ROW(W246)*17)-18,0))</f>
        <v/>
      </c>
      <c r="X248" s="3" t="str">
        <f t="shared" si="200"/>
        <v/>
      </c>
      <c r="Y248" s="3" t="str">
        <f t="shared" si="201"/>
        <v/>
      </c>
      <c r="Z248" s="17" t="str">
        <f ca="1">IF(OFFSET(SerbiaOfficialData!$F$9,(ROW(Z246)*17)-18,0)=0,"",OFFSET(SerbiaOfficialData!$F$9,(ROW(Z246)*17)-18,0))</f>
        <v/>
      </c>
      <c r="AA248" s="17" t="str">
        <f ca="1">IF(OFFSET(SerbiaOfficialData!$F$10,(ROW(AA246)*17)-18,0)=0,"",OFFSET(SerbiaOfficialData!$F$10,(ROW(AA246)*17)-18,0))</f>
        <v/>
      </c>
      <c r="AB248" s="17" t="str">
        <f ca="1">IF(OFFSET(SerbiaOfficialData!$F$12,(ROW(AA246)*17)-18,0)=0,"",OFFSET(SerbiaOfficialData!$F$12,(ROW(AA246)*17)-18,0))</f>
        <v/>
      </c>
      <c r="AC248" s="17">
        <f t="shared" si="202"/>
        <v>4167</v>
      </c>
      <c r="AD248" s="17" t="str">
        <f ca="1">IF(OFFSET(SerbiaOfficialData!$F$2,(ROW(AD246)*17)-18,0)=0,"",OFFSET(SerbiaOfficialData!$F$2,(ROW(AD246)*17)-18,0))</f>
        <v/>
      </c>
      <c r="AE248" s="3" t="str">
        <f t="shared" si="203"/>
        <v/>
      </c>
      <c r="AF248" s="15" t="str">
        <f t="shared" si="204"/>
        <v/>
      </c>
      <c r="AH248" s="19" t="str">
        <f ca="1">IF(OFFSET(SerbiaOfficialData!$F$3,(ROW(AH246)*17)-18,0)=0,"",OFFSET(SerbiaOfficialData!$F$3,(ROW(AH246)*17)-18,0))</f>
        <v/>
      </c>
      <c r="AI248" s="10" t="str">
        <f t="shared" si="205"/>
        <v/>
      </c>
      <c r="AJ248" s="3" t="str">
        <f t="shared" si="206"/>
        <v/>
      </c>
      <c r="AK248" s="4" t="str">
        <f t="shared" si="207"/>
        <v/>
      </c>
      <c r="AL248" s="3" t="str">
        <f t="shared" si="208"/>
        <v/>
      </c>
      <c r="AM248" s="3" t="str">
        <f t="shared" si="209"/>
        <v/>
      </c>
      <c r="AN248" s="4">
        <f ca="1">IF(_xlfn.FORECAST.ETS(AO248,$B$9:B247,$AO$9:AO247)&gt;0,_xlfn.FORECAST.ETS(AO248,$B$9:B247,$AO$9:AO247),0)</f>
        <v>21296.322420087283</v>
      </c>
      <c r="AO248" s="9">
        <f t="shared" si="192"/>
        <v>44141</v>
      </c>
    </row>
    <row r="249" spans="2:41" x14ac:dyDescent="0.25">
      <c r="B249" s="17" t="str">
        <f ca="1">IF(OFFSET(SerbiaOfficialData!$F$5,(ROW(B247)*17)-18,0)=0,"",OFFSET(SerbiaOfficialData!$F$5,(ROW(B247)*17)-18,0))</f>
        <v/>
      </c>
      <c r="E249" s="17" t="str">
        <f ca="1">IF(OFFSET(SerbiaOfficialData!$F$5,(ROW(E247)*17)-19,0)=0,"",OFFSET(SerbiaOfficialData!$F$5,(ROW(E247)*17)-19,0))</f>
        <v/>
      </c>
      <c r="F249" s="2" t="str">
        <f t="shared" si="193"/>
        <v/>
      </c>
      <c r="G249" s="13" t="str">
        <f t="shared" si="194"/>
        <v/>
      </c>
      <c r="H249" s="2" t="str">
        <f t="shared" si="195"/>
        <v/>
      </c>
      <c r="I249" s="4" t="str">
        <f>IF($A249="","",(ROWS($B$3:B249)*LN(2))/(LN(B249)/$B$3))</f>
        <v/>
      </c>
      <c r="J249" s="17" t="str">
        <f ca="1">IF(OFFSET(SerbiaOfficialData!$F$7,(ROW(J247)*17)-18,0)=0,"",OFFSET(SerbiaOfficialData!$F$7,(ROW(J247)*17)-18,0))</f>
        <v/>
      </c>
      <c r="K249" s="21" t="str">
        <f ca="1">IF(OFFSET(SerbiaOfficialData!$F$6,(ROW(K247)*17)-18,0)=0,"",OFFSET(SerbiaOfficialData!$F$6,(ROW(K247)*17)-18,0))</f>
        <v/>
      </c>
      <c r="L249" s="12" t="str">
        <f t="shared" si="196"/>
        <v/>
      </c>
      <c r="M249" s="13" t="str">
        <f t="shared" si="197"/>
        <v/>
      </c>
      <c r="R249" s="17" t="str">
        <f ca="1">IF(OFFSET(SerbiaOfficialData!$F$17,(ROW(R247)*17)-19,0)=0,"",OFFSET(SerbiaOfficialData!$F$17,(ROW(R247)*17)-19,0))</f>
        <v/>
      </c>
      <c r="S249" t="str">
        <f t="shared" si="198"/>
        <v/>
      </c>
      <c r="T249" s="3" t="str">
        <f t="shared" si="199"/>
        <v/>
      </c>
      <c r="V249" s="17" t="str">
        <f ca="1">IF(OFFSET(SerbiaOfficialData!$F$8,(ROW(W247)*17)-18,0)=0,"",OFFSET(SerbiaOfficialData!$F$8,(ROW(W247)*17)-18,0))</f>
        <v/>
      </c>
      <c r="W249" s="17" t="str">
        <f ca="1">IF(OFFSET(SerbiaOfficialData!$F$11,(ROW(W247)*17)-18,0)=0,"",OFFSET(SerbiaOfficialData!$F$11,(ROW(W247)*17)-18,0))</f>
        <v/>
      </c>
      <c r="X249" s="3" t="str">
        <f t="shared" si="200"/>
        <v/>
      </c>
      <c r="Y249" s="3" t="str">
        <f t="shared" si="201"/>
        <v/>
      </c>
      <c r="Z249" s="17" t="str">
        <f ca="1">IF(OFFSET(SerbiaOfficialData!$F$9,(ROW(Z247)*17)-18,0)=0,"",OFFSET(SerbiaOfficialData!$F$9,(ROW(Z247)*17)-18,0))</f>
        <v/>
      </c>
      <c r="AA249" s="17" t="str">
        <f ca="1">IF(OFFSET(SerbiaOfficialData!$F$10,(ROW(AA247)*17)-18,0)=0,"",OFFSET(SerbiaOfficialData!$F$10,(ROW(AA247)*17)-18,0))</f>
        <v/>
      </c>
      <c r="AB249" s="17" t="str">
        <f ca="1">IF(OFFSET(SerbiaOfficialData!$F$12,(ROW(AA247)*17)-18,0)=0,"",OFFSET(SerbiaOfficialData!$F$12,(ROW(AA247)*17)-18,0))</f>
        <v/>
      </c>
      <c r="AC249" s="17">
        <f t="shared" si="202"/>
        <v>4184</v>
      </c>
      <c r="AD249" s="17" t="str">
        <f ca="1">IF(OFFSET(SerbiaOfficialData!$F$2,(ROW(AD247)*17)-18,0)=0,"",OFFSET(SerbiaOfficialData!$F$2,(ROW(AD247)*17)-18,0))</f>
        <v/>
      </c>
      <c r="AE249" s="3" t="str">
        <f t="shared" si="203"/>
        <v/>
      </c>
      <c r="AF249" s="15" t="str">
        <f t="shared" si="204"/>
        <v/>
      </c>
      <c r="AH249" s="19" t="str">
        <f ca="1">IF(OFFSET(SerbiaOfficialData!$F$3,(ROW(AH247)*17)-18,0)=0,"",OFFSET(SerbiaOfficialData!$F$3,(ROW(AH247)*17)-18,0))</f>
        <v/>
      </c>
      <c r="AI249" s="10" t="str">
        <f t="shared" si="205"/>
        <v/>
      </c>
      <c r="AJ249" s="3" t="str">
        <f t="shared" si="206"/>
        <v/>
      </c>
      <c r="AK249" s="4" t="str">
        <f t="shared" si="207"/>
        <v/>
      </c>
      <c r="AL249" s="3" t="str">
        <f t="shared" si="208"/>
        <v/>
      </c>
      <c r="AM249" s="3" t="str">
        <f t="shared" si="209"/>
        <v/>
      </c>
      <c r="AN249" s="4">
        <f ca="1">IF(_xlfn.FORECAST.ETS(AO249,$B$9:B248,$AO$9:AO248)&gt;0,_xlfn.FORECAST.ETS(AO249,$B$9:B248,$AO$9:AO248),0)</f>
        <v>21358.423486759428</v>
      </c>
      <c r="AO249" s="9">
        <f t="shared" si="192"/>
        <v>44142</v>
      </c>
    </row>
    <row r="250" spans="2:41" x14ac:dyDescent="0.25">
      <c r="B250" s="17" t="str">
        <f ca="1">IF(OFFSET(SerbiaOfficialData!$F$5,(ROW(B248)*17)-18,0)=0,"",OFFSET(SerbiaOfficialData!$F$5,(ROW(B248)*17)-18,0))</f>
        <v/>
      </c>
      <c r="E250" s="17" t="str">
        <f ca="1">IF(OFFSET(SerbiaOfficialData!$F$5,(ROW(E248)*17)-19,0)=0,"",OFFSET(SerbiaOfficialData!$F$5,(ROW(E248)*17)-19,0))</f>
        <v/>
      </c>
      <c r="F250" s="2" t="str">
        <f t="shared" si="193"/>
        <v/>
      </c>
      <c r="G250" s="13" t="str">
        <f t="shared" si="194"/>
        <v/>
      </c>
      <c r="H250" s="2" t="str">
        <f t="shared" si="195"/>
        <v/>
      </c>
      <c r="I250" s="4" t="str">
        <f>IF($A250="","",(ROWS($B$3:B250)*LN(2))/(LN(B250)/$B$3))</f>
        <v/>
      </c>
      <c r="J250" s="17" t="str">
        <f ca="1">IF(OFFSET(SerbiaOfficialData!$F$7,(ROW(J248)*17)-18,0)=0,"",OFFSET(SerbiaOfficialData!$F$7,(ROW(J248)*17)-18,0))</f>
        <v/>
      </c>
      <c r="K250" s="21" t="str">
        <f ca="1">IF(OFFSET(SerbiaOfficialData!$F$6,(ROW(K248)*17)-18,0)=0,"",OFFSET(SerbiaOfficialData!$F$6,(ROW(K248)*17)-18,0))</f>
        <v/>
      </c>
      <c r="L250" s="12" t="str">
        <f t="shared" si="196"/>
        <v/>
      </c>
      <c r="M250" s="13" t="str">
        <f t="shared" si="197"/>
        <v/>
      </c>
      <c r="R250" s="17" t="str">
        <f ca="1">IF(OFFSET(SerbiaOfficialData!$F$17,(ROW(R248)*17)-19,0)=0,"",OFFSET(SerbiaOfficialData!$F$17,(ROW(R248)*17)-19,0))</f>
        <v/>
      </c>
      <c r="S250" t="str">
        <f t="shared" si="198"/>
        <v/>
      </c>
      <c r="T250" s="3" t="str">
        <f t="shared" si="199"/>
        <v/>
      </c>
      <c r="V250" s="17" t="str">
        <f ca="1">IF(OFFSET(SerbiaOfficialData!$F$8,(ROW(W248)*17)-18,0)=0,"",OFFSET(SerbiaOfficialData!$F$8,(ROW(W248)*17)-18,0))</f>
        <v/>
      </c>
      <c r="W250" s="17" t="str">
        <f ca="1">IF(OFFSET(SerbiaOfficialData!$F$11,(ROW(W248)*17)-18,0)=0,"",OFFSET(SerbiaOfficialData!$F$11,(ROW(W248)*17)-18,0))</f>
        <v/>
      </c>
      <c r="X250" s="3" t="str">
        <f t="shared" si="200"/>
        <v/>
      </c>
      <c r="Y250" s="3" t="str">
        <f t="shared" si="201"/>
        <v/>
      </c>
      <c r="Z250" s="17" t="str">
        <f ca="1">IF(OFFSET(SerbiaOfficialData!$F$9,(ROW(Z248)*17)-18,0)=0,"",OFFSET(SerbiaOfficialData!$F$9,(ROW(Z248)*17)-18,0))</f>
        <v/>
      </c>
      <c r="AA250" s="17" t="str">
        <f ca="1">IF(OFFSET(SerbiaOfficialData!$F$10,(ROW(AA248)*17)-18,0)=0,"",OFFSET(SerbiaOfficialData!$F$10,(ROW(AA248)*17)-18,0))</f>
        <v/>
      </c>
      <c r="AB250" s="17" t="str">
        <f ca="1">IF(OFFSET(SerbiaOfficialData!$F$12,(ROW(AA248)*17)-18,0)=0,"",OFFSET(SerbiaOfficialData!$F$12,(ROW(AA248)*17)-18,0))</f>
        <v/>
      </c>
      <c r="AC250" s="17">
        <f t="shared" si="202"/>
        <v>4201</v>
      </c>
      <c r="AD250" s="17" t="str">
        <f ca="1">IF(OFFSET(SerbiaOfficialData!$F$2,(ROW(AD248)*17)-18,0)=0,"",OFFSET(SerbiaOfficialData!$F$2,(ROW(AD248)*17)-18,0))</f>
        <v/>
      </c>
      <c r="AE250" s="3" t="str">
        <f t="shared" si="203"/>
        <v/>
      </c>
      <c r="AF250" s="15" t="str">
        <f t="shared" si="204"/>
        <v/>
      </c>
      <c r="AH250" s="19" t="str">
        <f ca="1">IF(OFFSET(SerbiaOfficialData!$F$3,(ROW(AH248)*17)-18,0)=0,"",OFFSET(SerbiaOfficialData!$F$3,(ROW(AH248)*17)-18,0))</f>
        <v/>
      </c>
      <c r="AI250" s="10" t="str">
        <f t="shared" si="205"/>
        <v/>
      </c>
      <c r="AJ250" s="3" t="str">
        <f t="shared" si="206"/>
        <v/>
      </c>
      <c r="AK250" s="4" t="str">
        <f t="shared" si="207"/>
        <v/>
      </c>
      <c r="AL250" s="3" t="str">
        <f t="shared" si="208"/>
        <v/>
      </c>
      <c r="AM250" s="3" t="str">
        <f t="shared" si="209"/>
        <v/>
      </c>
      <c r="AN250" s="4">
        <f ca="1">IF(_xlfn.FORECAST.ETS(AO250,$B$9:B249,$AO$9:AO249)&gt;0,_xlfn.FORECAST.ETS(AO250,$B$9:B249,$AO$9:AO249),0)</f>
        <v>21420.524553431576</v>
      </c>
      <c r="AO250" s="9">
        <f t="shared" si="192"/>
        <v>44143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Y16" sqref="Y16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DC8A7-5DF8-40FF-B311-21BD6E7E20EE}">
  <dimension ref="A1:AG240"/>
  <sheetViews>
    <sheetView tabSelected="1" workbookViewId="0">
      <selection activeCell="C2" sqref="C2"/>
    </sheetView>
  </sheetViews>
  <sheetFormatPr defaultRowHeight="14.3" x14ac:dyDescent="0.25"/>
  <cols>
    <col min="1" max="1" width="15.375" customWidth="1"/>
    <col min="2" max="2" width="64.875" customWidth="1"/>
    <col min="5" max="5" width="9" style="34"/>
    <col min="6" max="6" width="9" style="39"/>
    <col min="7" max="7" width="9" style="34"/>
    <col min="8" max="8" width="9" style="30"/>
    <col min="9" max="10" width="9" style="4"/>
    <col min="11" max="11" width="9" style="34"/>
    <col min="12" max="12" width="9" style="39"/>
    <col min="15" max="15" width="9" style="39"/>
    <col min="18" max="18" width="9" style="34"/>
    <col min="19" max="19" width="9" style="39"/>
    <col min="20" max="22" width="9" style="48"/>
    <col min="24" max="24" width="9" style="37"/>
    <col min="28" max="28" width="9" style="37"/>
    <col min="30" max="31" width="9" style="34"/>
    <col min="33" max="33" width="9.375" style="28" bestFit="1" customWidth="1"/>
  </cols>
  <sheetData>
    <row r="1" spans="1:4" x14ac:dyDescent="0.25">
      <c r="A1" s="26" t="s">
        <v>271</v>
      </c>
      <c r="B1" s="26" t="s">
        <v>267</v>
      </c>
      <c r="C1" s="25">
        <v>10</v>
      </c>
    </row>
    <row r="2" spans="1:4" x14ac:dyDescent="0.25">
      <c r="B2" s="24" t="str">
        <f>B39</f>
        <v>Total cases</v>
      </c>
      <c r="C2" s="24"/>
    </row>
    <row r="3" spans="1:4" x14ac:dyDescent="0.25">
      <c r="B3" s="24" t="str">
        <f>C39</f>
        <v>Actual Cases</v>
      </c>
      <c r="C3" s="24"/>
    </row>
    <row r="4" spans="1:4" x14ac:dyDescent="0.25">
      <c r="B4" s="24" t="str">
        <f>D39</f>
        <v>New Cases</v>
      </c>
      <c r="C4" s="24"/>
    </row>
    <row r="5" spans="1:4" x14ac:dyDescent="0.25">
      <c r="A5" s="42"/>
      <c r="B5" s="32" t="str">
        <f>E39</f>
        <v>Growth rate (%)</v>
      </c>
      <c r="C5" s="24"/>
    </row>
    <row r="6" spans="1:4" x14ac:dyDescent="0.25">
      <c r="A6" s="42"/>
      <c r="B6" s="32" t="str">
        <f>F39</f>
        <v>Average Growth Rate for Last 10 days  (%)</v>
      </c>
      <c r="C6" s="24"/>
      <c r="D6" s="24"/>
    </row>
    <row r="7" spans="1:4" x14ac:dyDescent="0.25">
      <c r="A7" s="42"/>
      <c r="B7" s="32" t="str">
        <f>G39</f>
        <v>Daily increase of infections as percentage of total number of infection (%)</v>
      </c>
      <c r="C7" s="24"/>
    </row>
    <row r="8" spans="1:4" x14ac:dyDescent="0.25">
      <c r="B8" s="24" t="str">
        <f>H39</f>
        <v>Doubling Time (days)</v>
      </c>
      <c r="C8" s="24"/>
    </row>
    <row r="9" spans="1:4" x14ac:dyDescent="0.25">
      <c r="B9" s="24" t="str">
        <f>I39</f>
        <v>Total tested</v>
      </c>
      <c r="C9" s="24"/>
    </row>
    <row r="10" spans="1:4" x14ac:dyDescent="0.25">
      <c r="B10" s="24" t="str">
        <f>J39</f>
        <v>New daily tested</v>
      </c>
      <c r="C10" s="24"/>
    </row>
    <row r="11" spans="1:4" x14ac:dyDescent="0.25">
      <c r="A11" s="42"/>
      <c r="B11" s="32" t="str">
        <f>K39</f>
        <v>Daily Positive/Tested Ratio (%)</v>
      </c>
      <c r="C11" s="24"/>
    </row>
    <row r="12" spans="1:4" x14ac:dyDescent="0.25">
      <c r="A12" s="42"/>
      <c r="B12" s="32" t="str">
        <f>L39</f>
        <v>Average 10 Days Positive/Tested Ratio  (%)</v>
      </c>
      <c r="C12" s="24"/>
    </row>
    <row r="13" spans="1:4" x14ac:dyDescent="0.25">
      <c r="B13" s="24" t="str">
        <f>M39</f>
        <v>Recovered</v>
      </c>
      <c r="C13" s="24"/>
    </row>
    <row r="14" spans="1:4" x14ac:dyDescent="0.25">
      <c r="B14" s="24" t="str">
        <f>N39</f>
        <v>Recovered - daily change</v>
      </c>
      <c r="C14" s="24"/>
    </row>
    <row r="15" spans="1:4" x14ac:dyDescent="0.25">
      <c r="A15" s="42"/>
      <c r="B15" s="32" t="str">
        <f>O39</f>
        <v>Recovery Rate T minus 10 Days  (%)</v>
      </c>
      <c r="C15" s="24"/>
      <c r="D15" s="24"/>
    </row>
    <row r="16" spans="1:4" x14ac:dyDescent="0.25">
      <c r="B16" s="24" t="str">
        <f>+P39</f>
        <v>Daily Death</v>
      </c>
      <c r="C16" s="24"/>
    </row>
    <row r="17" spans="1:4" x14ac:dyDescent="0.25">
      <c r="B17" s="24" t="str">
        <f>Q39</f>
        <v>Total Death</v>
      </c>
      <c r="C17" s="24"/>
    </row>
    <row r="18" spans="1:4" x14ac:dyDescent="0.25">
      <c r="A18" s="42"/>
      <c r="B18" s="32" t="str">
        <f>R39</f>
        <v>Current Lethality Rate (%)</v>
      </c>
      <c r="C18" s="24"/>
    </row>
    <row r="19" spans="1:4" x14ac:dyDescent="0.25">
      <c r="A19" s="42"/>
      <c r="B19" s="32" t="str">
        <f>S39</f>
        <v>Lethality Rate T minus 10 Days  (%)</v>
      </c>
      <c r="C19" s="24"/>
      <c r="D19" s="24"/>
    </row>
    <row r="20" spans="1:4" x14ac:dyDescent="0.25">
      <c r="B20" s="24" t="str">
        <f>T39</f>
        <v>Male Death</v>
      </c>
      <c r="C20" s="24"/>
    </row>
    <row r="21" spans="1:4" x14ac:dyDescent="0.25">
      <c r="B21" s="24" t="str">
        <f>U39</f>
        <v>Female Death</v>
      </c>
      <c r="C21" s="24"/>
    </row>
    <row r="22" spans="1:4" x14ac:dyDescent="0.25">
      <c r="B22" s="24" t="str">
        <f>V39</f>
        <v>Average age (dead)</v>
      </c>
      <c r="C22" s="24"/>
    </row>
    <row r="23" spans="1:4" x14ac:dyDescent="0.25">
      <c r="B23" s="24" t="str">
        <f>W39</f>
        <v>Mechanical Ventilation</v>
      </c>
      <c r="C23" s="24"/>
    </row>
    <row r="24" spans="1:4" x14ac:dyDescent="0.25">
      <c r="B24" s="24" t="str">
        <f>Z39</f>
        <v>Hospitalized</v>
      </c>
      <c r="C24" s="24"/>
    </row>
    <row r="25" spans="1:4" x14ac:dyDescent="0.25">
      <c r="A25" s="42"/>
      <c r="B25" s="47" t="str">
        <f>X39</f>
        <v>Percent of Critical  (%)</v>
      </c>
      <c r="C25" s="24"/>
    </row>
    <row r="26" spans="1:4" x14ac:dyDescent="0.25">
      <c r="B26" s="24" t="str">
        <f>Y39</f>
        <v>Cumulative Critical Cases</v>
      </c>
      <c r="C26" s="24"/>
    </row>
    <row r="27" spans="1:4" x14ac:dyDescent="0.25">
      <c r="B27" s="24" t="str">
        <f>AA39</f>
        <v>Daily Hospitalized Change</v>
      </c>
      <c r="C27" s="24"/>
    </row>
    <row r="28" spans="1:4" x14ac:dyDescent="0.25">
      <c r="B28" s="24" t="str">
        <f>AB39</f>
        <v>Hospitalized Rate (%)</v>
      </c>
      <c r="C28" s="24"/>
    </row>
    <row r="29" spans="1:4" x14ac:dyDescent="0.25">
      <c r="B29" s="24" t="str">
        <f>AC39</f>
        <v>Not hospitalized</v>
      </c>
      <c r="C29" s="24"/>
    </row>
    <row r="30" spans="1:4" x14ac:dyDescent="0.25">
      <c r="A30" s="41"/>
      <c r="B30" s="33" t="str">
        <f>AD39</f>
        <v>Critical Cases Ratio (%)</v>
      </c>
    </row>
    <row r="31" spans="1:4" x14ac:dyDescent="0.25">
      <c r="A31" s="41"/>
      <c r="B31" s="32" t="str">
        <f>AE39</f>
        <v>Easy Cases Ratio (%)</v>
      </c>
    </row>
    <row r="32" spans="1:4" x14ac:dyDescent="0.25">
      <c r="B32" s="24" t="str">
        <f>AF39</f>
        <v>Forecast</v>
      </c>
    </row>
    <row r="38" spans="1:33" x14ac:dyDescent="0.25">
      <c r="B38" t="b">
        <v>0</v>
      </c>
      <c r="C38" t="b">
        <v>0</v>
      </c>
      <c r="D38" t="b">
        <v>0</v>
      </c>
      <c r="E38" s="34" t="b">
        <v>0</v>
      </c>
      <c r="F38" s="39" t="b">
        <v>0</v>
      </c>
      <c r="G38" s="34" t="b">
        <v>0</v>
      </c>
      <c r="H38" s="30" t="b">
        <v>0</v>
      </c>
      <c r="I38" s="4" t="b">
        <v>0</v>
      </c>
      <c r="J38" s="4" t="b">
        <v>0</v>
      </c>
      <c r="K38" s="34" t="b">
        <v>1</v>
      </c>
      <c r="L38" s="39" t="b">
        <v>1</v>
      </c>
      <c r="M38" t="b">
        <v>0</v>
      </c>
      <c r="N38" t="b">
        <v>0</v>
      </c>
      <c r="O38" s="39" t="b">
        <v>0</v>
      </c>
      <c r="P38" t="b">
        <v>0</v>
      </c>
      <c r="Q38" t="b">
        <v>0</v>
      </c>
      <c r="R38" s="34" t="b">
        <v>0</v>
      </c>
      <c r="S38" s="39" t="b">
        <v>0</v>
      </c>
      <c r="T38" s="48" t="b">
        <v>0</v>
      </c>
      <c r="U38" s="48" t="b">
        <v>0</v>
      </c>
      <c r="V38" s="48" t="b">
        <v>0</v>
      </c>
      <c r="W38" t="b">
        <v>0</v>
      </c>
      <c r="X38" s="37" t="b">
        <v>0</v>
      </c>
      <c r="Y38" t="b">
        <v>0</v>
      </c>
      <c r="Z38" t="b">
        <v>0</v>
      </c>
      <c r="AA38" t="b">
        <v>0</v>
      </c>
      <c r="AB38" s="37" t="b">
        <v>0</v>
      </c>
      <c r="AC38" t="b">
        <v>0</v>
      </c>
      <c r="AD38" s="34" t="b">
        <v>0</v>
      </c>
      <c r="AE38" s="34" t="b">
        <v>0</v>
      </c>
      <c r="AF38" t="b">
        <v>0</v>
      </c>
    </row>
    <row r="39" spans="1:33" ht="127.05" x14ac:dyDescent="0.25">
      <c r="A39" s="27" t="str">
        <f>Data!A1</f>
        <v>Date</v>
      </c>
      <c r="B39" s="27" t="str">
        <f>Data!B1</f>
        <v>Total cases</v>
      </c>
      <c r="C39" s="27" t="str">
        <f>Data!C1</f>
        <v>Actual Cases</v>
      </c>
      <c r="D39" s="27" t="str">
        <f>Data!E1</f>
        <v>New Cases</v>
      </c>
      <c r="E39" s="36" t="str">
        <f>Data!F1</f>
        <v>Growth rate (%)</v>
      </c>
      <c r="F39" s="40" t="str">
        <f>CONCATENATE("Average Growth Rate for Last ",$C$1," days  (%)")</f>
        <v>Average Growth Rate for Last 10 days  (%)</v>
      </c>
      <c r="G39" s="36" t="str">
        <f>Data!H1</f>
        <v>Daily increase of infections as percentage of total number of infection (%)</v>
      </c>
      <c r="H39" s="31" t="str">
        <f>Data!I1</f>
        <v>Doubling Time (days)</v>
      </c>
      <c r="I39" s="44" t="str">
        <f>Data!J1</f>
        <v>Total tested</v>
      </c>
      <c r="J39" s="44" t="str">
        <f>Data!K1</f>
        <v>New daily tested</v>
      </c>
      <c r="K39" s="36" t="str">
        <f>Data!L1</f>
        <v>Daily Positive/Tested Ratio (%)</v>
      </c>
      <c r="L39" s="40" t="str">
        <f>CONCATENATE("Average ",$C$1," Days Positive/Tested Ratio  (%)")</f>
        <v>Average 10 Days Positive/Tested Ratio  (%)</v>
      </c>
      <c r="M39" s="27" t="str">
        <f>Data!R1</f>
        <v>Recovered</v>
      </c>
      <c r="N39" s="27" t="str">
        <f>Data!S1</f>
        <v>Recovered - daily change</v>
      </c>
      <c r="O39" s="40" t="str">
        <f>CONCATENATE("Recovery Rate T minus ",$C$1," Days  (%)")</f>
        <v>Recovery Rate T minus 10 Days  (%)</v>
      </c>
      <c r="P39" s="27" t="str">
        <f>Data!V1</f>
        <v>Daily Death</v>
      </c>
      <c r="Q39" s="27" t="str">
        <f>Data!W1</f>
        <v>Total Death</v>
      </c>
      <c r="R39" s="36" t="str">
        <f>Data!X1</f>
        <v>Current Lethality Rate (%)</v>
      </c>
      <c r="S39" s="40" t="str">
        <f>CONCATENATE("Lethality Rate T minus ",$C$1," Days  (%)")</f>
        <v>Lethality Rate T minus 10 Days  (%)</v>
      </c>
      <c r="T39" s="49" t="str">
        <f>Data!Z1</f>
        <v>Male Death</v>
      </c>
      <c r="U39" s="49" t="str">
        <f>Data!AA1</f>
        <v>Female Death</v>
      </c>
      <c r="V39" s="49" t="str">
        <f>Data!AB1</f>
        <v>Average age (dead)</v>
      </c>
      <c r="W39" s="27" t="str">
        <f>Data!AD1</f>
        <v>Mechanical Ventilation</v>
      </c>
      <c r="X39" s="38" t="str">
        <f>Data!AE1</f>
        <v>Percent of Critical  (%)</v>
      </c>
      <c r="Y39" s="27" t="str">
        <f>Data!AF1</f>
        <v>Cumulative Critical Cases</v>
      </c>
      <c r="Z39" s="27" t="str">
        <f>Data!AH1</f>
        <v>Hospitalized</v>
      </c>
      <c r="AA39" s="27" t="str">
        <f>Data!AI1</f>
        <v>Daily Hospitalized Change</v>
      </c>
      <c r="AB39" s="38" t="str">
        <f>Data!AJ1</f>
        <v>Hospitalized Rate (%)</v>
      </c>
      <c r="AC39" s="27" t="str">
        <f>Data!AK1</f>
        <v>Not hospitalized</v>
      </c>
      <c r="AD39" s="35" t="str">
        <f>Data!AL1</f>
        <v>Critical Cases Ratio (%)</v>
      </c>
      <c r="AE39" s="36" t="str">
        <f>Data!AM1</f>
        <v>Easy Cases Ratio (%)</v>
      </c>
      <c r="AF39" s="27" t="str">
        <f>Data!AN1</f>
        <v>Forecast</v>
      </c>
      <c r="AG39" s="46" t="str">
        <f>Data!AO1</f>
        <v>Date</v>
      </c>
    </row>
    <row r="40" spans="1:33" x14ac:dyDescent="0.25">
      <c r="A40" s="28">
        <f>Data!A2</f>
        <v>43895</v>
      </c>
      <c r="B40" t="e">
        <f>IF(B$38=TRUE,Data!B2,NA())</f>
        <v>#N/A</v>
      </c>
      <c r="C40" t="e">
        <f>IF(C$38=TRUE,Data!C2,NA())</f>
        <v>#N/A</v>
      </c>
      <c r="D40" t="e">
        <f>IF(D$38=TRUE,Data!E2,NA())</f>
        <v>#N/A</v>
      </c>
      <c r="E40" s="37" t="e">
        <f>IF(E$38=TRUE,Data!F2,NA())</f>
        <v>#N/A</v>
      </c>
      <c r="F40" s="39" t="e">
        <f ca="1">IF(F$38=TRUE,IF((ROW(F40)-$C$1)&gt;40,IF($A40="","",AVERAGE(((SUM(OFFSET(Data!E2,-$C$1+1,0,$C$1))-OFFSET(Data!E2,-$C$1+1,0,1))/(SUM(OFFSET(Data!B2,-$C$1+1,0,$C$1))-OFFSET(Data!B2,-$C$1+1,0,1))))),0),NA())</f>
        <v>#N/A</v>
      </c>
      <c r="G40" s="37" t="e">
        <f>IF(G$38=TRUE,Data!H2,NA())</f>
        <v>#N/A</v>
      </c>
      <c r="H40" s="43" t="e">
        <f>IF(H$38=TRUE,Data!I2,NA())</f>
        <v>#N/A</v>
      </c>
      <c r="I40" s="45" t="e">
        <f>IF(I$38=TRUE,Data!J2,NA())</f>
        <v>#N/A</v>
      </c>
      <c r="J40" s="45" t="e">
        <f>IF(J$38=TRUE,Data!K2,NA())</f>
        <v>#N/A</v>
      </c>
      <c r="K40" s="37">
        <f>IF(K$38=TRUE,Data!L2,NA())</f>
        <v>0</v>
      </c>
      <c r="L40" s="39">
        <f ca="1">IF(L$38=TRUE,IF($A40="","",IF((ROW(L40)-$C$1)&gt;40,AVERAGE(((SUM(OFFSET(Data!E2,-$C$1+1,0,$C$1))-OFFSET(Data!E2,-$C$1+1,0,1))/(SUM(OFFSET(Data!K2,-$C$1+1,0,$C$1))-OFFSET(Data!K2,-$C$1+1,0,1)))),0)),NA())</f>
        <v>0</v>
      </c>
      <c r="M40" s="45" t="e">
        <f>IF(M$38=TRUE,Data!R2,NA())</f>
        <v>#N/A</v>
      </c>
      <c r="N40" s="45" t="e">
        <f>IF(N$38=TRUE,Data!S2,NA())</f>
        <v>#N/A</v>
      </c>
      <c r="O40" s="39" t="e">
        <f ca="1">IF(O$38=TRUE,IF($A40="","",IF((ROW(Data!R2)-$C$1)&gt;2,Data!R2/OFFSET(Data!B2,-$C$1+1,0,1),0)),NA())</f>
        <v>#N/A</v>
      </c>
      <c r="P40" s="45" t="e">
        <f>IF(P$38=TRUE,Data!V2,NA())</f>
        <v>#N/A</v>
      </c>
      <c r="Q40" s="45" t="e">
        <f>IF(Q$38=TRUE,Data!W2,NA())</f>
        <v>#N/A</v>
      </c>
      <c r="R40" s="34" t="e">
        <f>IF(R$38=TRUE,Data!X2,NA())</f>
        <v>#N/A</v>
      </c>
      <c r="S40" s="39" t="e">
        <f ca="1">IF(S$38=TRUE,IF($A40="","",IF((ROW(S40)-$C$1)&gt;40,Data!W2/OFFSET(Data!B2,-$C$1+1,0,1),0)),NA())</f>
        <v>#N/A</v>
      </c>
      <c r="T40" s="50" t="e">
        <f>IF(T$38=TRUE,Data!Z2,NA())</f>
        <v>#N/A</v>
      </c>
      <c r="U40" s="50" t="e">
        <f>IF(U$38=TRUE,Data!AA2,NA())</f>
        <v>#N/A</v>
      </c>
      <c r="V40" s="50" t="e">
        <f>IF(V$38=TRUE,Data!AB2,NA())</f>
        <v>#N/A</v>
      </c>
      <c r="W40" s="45" t="e">
        <f>IF(W$38=TRUE,Data!AD2,NA())</f>
        <v>#N/A</v>
      </c>
      <c r="X40" s="37" t="e">
        <f>IF(X$38=TRUE,Data!AE2,NA())</f>
        <v>#N/A</v>
      </c>
      <c r="Y40" s="45" t="e">
        <f>IF(Y$38=TRUE,Data!AF2,NA())</f>
        <v>#N/A</v>
      </c>
      <c r="Z40" s="45" t="e">
        <f>IF(Z$38=TRUE,Data!AH2,NA())</f>
        <v>#N/A</v>
      </c>
      <c r="AA40" s="45" t="e">
        <f>IF(AA$38=TRUE,Data!AI2,NA())</f>
        <v>#N/A</v>
      </c>
      <c r="AB40" s="37" t="e">
        <f>IF(AB$38=TRUE,Data!AJ2,NA())</f>
        <v>#N/A</v>
      </c>
      <c r="AC40" s="45" t="e">
        <f>IF(AC$38=TRUE,Data!AK2,NA())</f>
        <v>#N/A</v>
      </c>
      <c r="AD40" s="37" t="e">
        <f>IF(AD$38=TRUE,Data!AL2,NA())</f>
        <v>#N/A</v>
      </c>
      <c r="AE40" s="37" t="e">
        <f>IF(AE$38=TRUE,Data!AM2,NA())</f>
        <v>#N/A</v>
      </c>
      <c r="AF40" s="45" t="e">
        <f>IF(AF$38=TRUE,Data!AN2,NA())</f>
        <v>#N/A</v>
      </c>
      <c r="AG40" s="28">
        <f>Data!AO2</f>
        <v>43895</v>
      </c>
    </row>
    <row r="41" spans="1:33" x14ac:dyDescent="0.25">
      <c r="A41" s="28">
        <f>Data!A3</f>
        <v>43896</v>
      </c>
      <c r="B41" t="e">
        <f>IF(B$38=TRUE,Data!B3,NA())</f>
        <v>#N/A</v>
      </c>
      <c r="C41" t="e">
        <f>IF(C$38=TRUE,Data!C3,NA())</f>
        <v>#N/A</v>
      </c>
      <c r="D41" t="e">
        <f>IF(D$38=TRUE,Data!E3,NA())</f>
        <v>#N/A</v>
      </c>
      <c r="E41" s="37" t="e">
        <f>IF(E$38=TRUE,Data!F3,NA())</f>
        <v>#N/A</v>
      </c>
      <c r="F41" s="39" t="e">
        <f ca="1">IF(F$38=TRUE,IF((ROW(F41)-$C$1)&gt;40,IF($A41="","",AVERAGE(((SUM(OFFSET(Data!E3,-$C$1+1,0,$C$1))-OFFSET(Data!E3,-$C$1+1,0,1))/(SUM(OFFSET(Data!B3,-$C$1+1,0,$C$1))-OFFSET(Data!B3,-$C$1+1,0,1))))),0),NA())</f>
        <v>#N/A</v>
      </c>
      <c r="G41" s="37" t="e">
        <f>IF(G$38=TRUE,Data!H3,NA())</f>
        <v>#N/A</v>
      </c>
      <c r="H41" s="43" t="e">
        <f>IF(H$38=TRUE,Data!I3,NA())</f>
        <v>#N/A</v>
      </c>
      <c r="I41" s="45" t="e">
        <f>IF(I$38=TRUE,Data!J3,NA())</f>
        <v>#N/A</v>
      </c>
      <c r="J41" s="45" t="e">
        <f>IF(J$38=TRUE,Data!K3,NA())</f>
        <v>#N/A</v>
      </c>
      <c r="K41" s="37">
        <f ca="1">IF(K$38=TRUE,Data!L3,NA())</f>
        <v>1.4925373134328358E-2</v>
      </c>
      <c r="L41" s="39">
        <f ca="1">IF(L$38=TRUE,IF($A41="","",IF((ROW(L41)-$C$1)&gt;40,AVERAGE(((SUM(OFFSET(Data!E3,-$C$1+1,0,$C$1))-OFFSET(Data!E3,-$C$1+1,0,1))/(SUM(OFFSET(Data!K3,-$C$1+1,0,$C$1))-OFFSET(Data!K3,-$C$1+1,0,1)))),0)),NA())</f>
        <v>0</v>
      </c>
      <c r="M41" s="45" t="e">
        <f>IF(M$38=TRUE,Data!R3,NA())</f>
        <v>#N/A</v>
      </c>
      <c r="N41" s="45" t="e">
        <f>IF(N$38=TRUE,Data!S3,NA())</f>
        <v>#N/A</v>
      </c>
      <c r="O41" s="39" t="e">
        <f ca="1">IF(O$38=TRUE,IF($A41="","",IF((ROW(Data!R3)-$C$1)&gt;2,Data!R3/OFFSET(Data!B3,-$C$1+1,0,1),0)),NA())</f>
        <v>#N/A</v>
      </c>
      <c r="P41" s="45" t="e">
        <f>IF(P$38=TRUE,Data!V3,NA())</f>
        <v>#N/A</v>
      </c>
      <c r="Q41" s="45" t="e">
        <f>IF(Q$38=TRUE,Data!W3,NA())</f>
        <v>#N/A</v>
      </c>
      <c r="R41" s="34" t="e">
        <f>IF(R$38=TRUE,Data!X3,NA())</f>
        <v>#N/A</v>
      </c>
      <c r="S41" s="39" t="e">
        <f ca="1">IF(S$38=TRUE,IF($A41="","",IF((ROW(S41)-$C$1)&gt;40,Data!W3/OFFSET(Data!B3,-$C$1+1,0,1),0)),NA())</f>
        <v>#N/A</v>
      </c>
      <c r="T41" s="50" t="e">
        <f>IF(T$38=TRUE,Data!Z3,NA())</f>
        <v>#N/A</v>
      </c>
      <c r="U41" s="50" t="e">
        <f>IF(U$38=TRUE,Data!AA3,NA())</f>
        <v>#N/A</v>
      </c>
      <c r="V41" s="50" t="e">
        <f>IF(V$38=TRUE,Data!AB3,NA())</f>
        <v>#N/A</v>
      </c>
      <c r="W41" s="45" t="e">
        <f>IF(W$38=TRUE,Data!AD3,NA())</f>
        <v>#N/A</v>
      </c>
      <c r="X41" s="37" t="e">
        <f>IF(X$38=TRUE,Data!AE3,NA())</f>
        <v>#N/A</v>
      </c>
      <c r="Y41" s="45" t="e">
        <f>IF(Y$38=TRUE,Data!AF3,NA())</f>
        <v>#N/A</v>
      </c>
      <c r="Z41" s="45" t="e">
        <f>IF(Z$38=TRUE,Data!AH3,NA())</f>
        <v>#N/A</v>
      </c>
      <c r="AA41" s="45" t="e">
        <f>IF(AA$38=TRUE,Data!AI3,NA())</f>
        <v>#N/A</v>
      </c>
      <c r="AB41" s="37" t="e">
        <f>IF(AB$38=TRUE,Data!AJ3,NA())</f>
        <v>#N/A</v>
      </c>
      <c r="AC41" s="45" t="e">
        <f>IF(AC$38=TRUE,Data!AK3,NA())</f>
        <v>#N/A</v>
      </c>
      <c r="AD41" s="37" t="e">
        <f>IF(AD$38=TRUE,Data!AL3,NA())</f>
        <v>#N/A</v>
      </c>
      <c r="AE41" s="37" t="e">
        <f>IF(AE$38=TRUE,Data!AM3,NA())</f>
        <v>#N/A</v>
      </c>
      <c r="AF41" s="45" t="e">
        <f>IF(AF$38=TRUE,Data!AN3,NA())</f>
        <v>#N/A</v>
      </c>
      <c r="AG41" s="28">
        <f>Data!AO3</f>
        <v>43896</v>
      </c>
    </row>
    <row r="42" spans="1:33" x14ac:dyDescent="0.25">
      <c r="A42" s="28">
        <f>Data!A4</f>
        <v>43897</v>
      </c>
      <c r="B42" t="e">
        <f>IF(B$38=TRUE,Data!B4,NA())</f>
        <v>#N/A</v>
      </c>
      <c r="C42" t="e">
        <f>IF(C$38=TRUE,Data!C4,NA())</f>
        <v>#N/A</v>
      </c>
      <c r="D42" t="e">
        <f>IF(D$38=TRUE,Data!E4,NA())</f>
        <v>#N/A</v>
      </c>
      <c r="E42" s="37" t="e">
        <f>IF(E$38=TRUE,Data!F4,NA())</f>
        <v>#N/A</v>
      </c>
      <c r="F42" s="39" t="e">
        <f ca="1">IF(F$38=TRUE,IF((ROW(F42)-$C$1)&gt;40,IF($A42="","",AVERAGE(((SUM(OFFSET(Data!E4,-$C$1+1,0,$C$1))-OFFSET(Data!E4,-$C$1+1,0,1))/(SUM(OFFSET(Data!B4,-$C$1+1,0,$C$1))-OFFSET(Data!B4,-$C$1+1,0,1))))),0),NA())</f>
        <v>#N/A</v>
      </c>
      <c r="G42" s="37" t="e">
        <f>IF(G$38=TRUE,Data!H4,NA())</f>
        <v>#N/A</v>
      </c>
      <c r="H42" s="43" t="e">
        <f>IF(H$38=TRUE,Data!I4,NA())</f>
        <v>#N/A</v>
      </c>
      <c r="I42" s="45" t="e">
        <f>IF(I$38=TRUE,Data!J4,NA())</f>
        <v>#N/A</v>
      </c>
      <c r="J42" s="45" t="e">
        <f>IF(J$38=TRUE,Data!K4,NA())</f>
        <v>#N/A</v>
      </c>
      <c r="K42" s="37">
        <f ca="1">IF(K$38=TRUE,Data!L4,NA())</f>
        <v>0</v>
      </c>
      <c r="L42" s="39">
        <f ca="1">IF(L$38=TRUE,IF($A42="","",IF((ROW(L42)-$C$1)&gt;40,AVERAGE(((SUM(OFFSET(Data!E4,-$C$1+1,0,$C$1))-OFFSET(Data!E4,-$C$1+1,0,1))/(SUM(OFFSET(Data!K4,-$C$1+1,0,$C$1))-OFFSET(Data!K4,-$C$1+1,0,1)))),0)),NA())</f>
        <v>0</v>
      </c>
      <c r="M42" s="45" t="e">
        <f>IF(M$38=TRUE,Data!R4,NA())</f>
        <v>#N/A</v>
      </c>
      <c r="N42" s="45" t="e">
        <f>IF(N$38=TRUE,Data!S4,NA())</f>
        <v>#N/A</v>
      </c>
      <c r="O42" s="39" t="e">
        <f ca="1">IF(O$38=TRUE,IF($A42="","",IF((ROW(Data!R4)-$C$1)&gt;2,Data!R4/OFFSET(Data!B4,-$C$1+1,0,1),0)),NA())</f>
        <v>#N/A</v>
      </c>
      <c r="P42" s="45" t="e">
        <f>IF(P$38=TRUE,Data!V4,NA())</f>
        <v>#N/A</v>
      </c>
      <c r="Q42" s="45" t="e">
        <f>IF(Q$38=TRUE,Data!W4,NA())</f>
        <v>#N/A</v>
      </c>
      <c r="R42" s="34" t="e">
        <f>IF(R$38=TRUE,Data!X4,NA())</f>
        <v>#N/A</v>
      </c>
      <c r="S42" s="39" t="e">
        <f ca="1">IF(S$38=TRUE,IF($A42="","",IF((ROW(S42)-$C$1)&gt;40,Data!W4/OFFSET(Data!B4,-$C$1+1,0,1),0)),NA())</f>
        <v>#N/A</v>
      </c>
      <c r="T42" s="50" t="e">
        <f>IF(T$38=TRUE,Data!Z4,NA())</f>
        <v>#N/A</v>
      </c>
      <c r="U42" s="50" t="e">
        <f>IF(U$38=TRUE,Data!AA4,NA())</f>
        <v>#N/A</v>
      </c>
      <c r="V42" s="50" t="e">
        <f>IF(V$38=TRUE,Data!AB4,NA())</f>
        <v>#N/A</v>
      </c>
      <c r="W42" s="45" t="e">
        <f>IF(W$38=TRUE,Data!AD4,NA())</f>
        <v>#N/A</v>
      </c>
      <c r="X42" s="37" t="e">
        <f>IF(X$38=TRUE,Data!AE4,NA())</f>
        <v>#N/A</v>
      </c>
      <c r="Y42" s="45" t="e">
        <f>IF(Y$38=TRUE,Data!AF4,NA())</f>
        <v>#N/A</v>
      </c>
      <c r="Z42" s="45" t="e">
        <f>IF(Z$38=TRUE,Data!AH4,NA())</f>
        <v>#N/A</v>
      </c>
      <c r="AA42" s="45" t="e">
        <f>IF(AA$38=TRUE,Data!AI4,NA())</f>
        <v>#N/A</v>
      </c>
      <c r="AB42" s="37" t="e">
        <f>IF(AB$38=TRUE,Data!AJ4,NA())</f>
        <v>#N/A</v>
      </c>
      <c r="AC42" s="45" t="e">
        <f>IF(AC$38=TRUE,Data!AK4,NA())</f>
        <v>#N/A</v>
      </c>
      <c r="AD42" s="37" t="e">
        <f>IF(AD$38=TRUE,Data!AL4,NA())</f>
        <v>#N/A</v>
      </c>
      <c r="AE42" s="37" t="e">
        <f>IF(AE$38=TRUE,Data!AM4,NA())</f>
        <v>#N/A</v>
      </c>
      <c r="AF42" s="45" t="e">
        <f>IF(AF$38=TRUE,Data!AN4,NA())</f>
        <v>#N/A</v>
      </c>
      <c r="AG42" s="28">
        <f>Data!AO4</f>
        <v>43897</v>
      </c>
    </row>
    <row r="43" spans="1:33" x14ac:dyDescent="0.25">
      <c r="A43" s="28">
        <f>Data!A5</f>
        <v>43898</v>
      </c>
      <c r="B43" t="e">
        <f>IF(B$38=TRUE,Data!B5,NA())</f>
        <v>#N/A</v>
      </c>
      <c r="C43" t="e">
        <f>IF(C$38=TRUE,Data!C5,NA())</f>
        <v>#N/A</v>
      </c>
      <c r="D43" t="e">
        <f>IF(D$38=TRUE,Data!E5,NA())</f>
        <v>#N/A</v>
      </c>
      <c r="E43" s="37" t="e">
        <f>IF(E$38=TRUE,Data!F5,NA())</f>
        <v>#N/A</v>
      </c>
      <c r="F43" s="39" t="e">
        <f ca="1">IF(F$38=TRUE,IF((ROW(F43)-$C$1)&gt;40,IF($A43="","",AVERAGE(((SUM(OFFSET(Data!E5,-$C$1+1,0,$C$1))-OFFSET(Data!E5,-$C$1+1,0,1))/(SUM(OFFSET(Data!B5,-$C$1+1,0,$C$1))-OFFSET(Data!B5,-$C$1+1,0,1))))),0),NA())</f>
        <v>#N/A</v>
      </c>
      <c r="G43" s="37" t="e">
        <f>IF(G$38=TRUE,Data!H5,NA())</f>
        <v>#N/A</v>
      </c>
      <c r="H43" s="43" t="e">
        <f>IF(H$38=TRUE,Data!I5,NA())</f>
        <v>#N/A</v>
      </c>
      <c r="I43" s="45" t="e">
        <f>IF(I$38=TRUE,Data!J5,NA())</f>
        <v>#N/A</v>
      </c>
      <c r="J43" s="45" t="e">
        <f>IF(J$38=TRUE,Data!K5,NA())</f>
        <v>#N/A</v>
      </c>
      <c r="K43" s="37">
        <f ca="1">IF(K$38=TRUE,Data!L5,NA())</f>
        <v>0</v>
      </c>
      <c r="L43" s="39">
        <f ca="1">IF(L$38=TRUE,IF($A43="","",IF((ROW(L43)-$C$1)&gt;40,AVERAGE(((SUM(OFFSET(Data!E5,-$C$1+1,0,$C$1))-OFFSET(Data!E5,-$C$1+1,0,1))/(SUM(OFFSET(Data!K5,-$C$1+1,0,$C$1))-OFFSET(Data!K5,-$C$1+1,0,1)))),0)),NA())</f>
        <v>0</v>
      </c>
      <c r="M43" s="45" t="e">
        <f>IF(M$38=TRUE,Data!R5,NA())</f>
        <v>#N/A</v>
      </c>
      <c r="N43" s="45" t="e">
        <f>IF(N$38=TRUE,Data!S5,NA())</f>
        <v>#N/A</v>
      </c>
      <c r="O43" s="39" t="e">
        <f ca="1">IF(O$38=TRUE,IF($A43="","",IF((ROW(Data!R5)-$C$1)&gt;2,Data!R5/OFFSET(Data!B5,-$C$1+1,0,1),0)),NA())</f>
        <v>#N/A</v>
      </c>
      <c r="P43" s="45" t="e">
        <f>IF(P$38=TRUE,Data!V5,NA())</f>
        <v>#N/A</v>
      </c>
      <c r="Q43" s="45" t="e">
        <f>IF(Q$38=TRUE,Data!W5,NA())</f>
        <v>#N/A</v>
      </c>
      <c r="R43" s="34" t="e">
        <f>IF(R$38=TRUE,Data!X5,NA())</f>
        <v>#N/A</v>
      </c>
      <c r="S43" s="39" t="e">
        <f ca="1">IF(S$38=TRUE,IF($A43="","",IF((ROW(S43)-$C$1)&gt;40,Data!W5/OFFSET(Data!B5,-$C$1+1,0,1),0)),NA())</f>
        <v>#N/A</v>
      </c>
      <c r="T43" s="50" t="e">
        <f>IF(T$38=TRUE,Data!Z5,NA())</f>
        <v>#N/A</v>
      </c>
      <c r="U43" s="50" t="e">
        <f>IF(U$38=TRUE,Data!AA5,NA())</f>
        <v>#N/A</v>
      </c>
      <c r="V43" s="50" t="e">
        <f>IF(V$38=TRUE,Data!AB5,NA())</f>
        <v>#N/A</v>
      </c>
      <c r="W43" s="45" t="e">
        <f>IF(W$38=TRUE,Data!AD5,NA())</f>
        <v>#N/A</v>
      </c>
      <c r="X43" s="37" t="e">
        <f>IF(X$38=TRUE,Data!AE5,NA())</f>
        <v>#N/A</v>
      </c>
      <c r="Y43" s="45" t="e">
        <f>IF(Y$38=TRUE,Data!AF5,NA())</f>
        <v>#N/A</v>
      </c>
      <c r="Z43" s="45" t="e">
        <f>IF(Z$38=TRUE,Data!AH5,NA())</f>
        <v>#N/A</v>
      </c>
      <c r="AA43" s="45" t="e">
        <f>IF(AA$38=TRUE,Data!AI5,NA())</f>
        <v>#N/A</v>
      </c>
      <c r="AB43" s="37" t="e">
        <f>IF(AB$38=TRUE,Data!AJ5,NA())</f>
        <v>#N/A</v>
      </c>
      <c r="AC43" s="45" t="e">
        <f>IF(AC$38=TRUE,Data!AK5,NA())</f>
        <v>#N/A</v>
      </c>
      <c r="AD43" s="37" t="e">
        <f>IF(AD$38=TRUE,Data!AL5,NA())</f>
        <v>#N/A</v>
      </c>
      <c r="AE43" s="37" t="e">
        <f>IF(AE$38=TRUE,Data!AM5,NA())</f>
        <v>#N/A</v>
      </c>
      <c r="AF43" s="45" t="e">
        <f>IF(AF$38=TRUE,Data!AN5,NA())</f>
        <v>#N/A</v>
      </c>
      <c r="AG43" s="28">
        <f>Data!AO5</f>
        <v>43898</v>
      </c>
    </row>
    <row r="44" spans="1:33" x14ac:dyDescent="0.25">
      <c r="A44" s="28">
        <f>Data!A6</f>
        <v>43899</v>
      </c>
      <c r="B44" t="e">
        <f>IF(B$38=TRUE,Data!B6,NA())</f>
        <v>#N/A</v>
      </c>
      <c r="C44" t="e">
        <f>IF(C$38=TRUE,Data!C6,NA())</f>
        <v>#N/A</v>
      </c>
      <c r="D44" t="e">
        <f>IF(D$38=TRUE,Data!E6,NA())</f>
        <v>#N/A</v>
      </c>
      <c r="E44" s="37" t="e">
        <f>IF(E$38=TRUE,Data!F6,NA())</f>
        <v>#N/A</v>
      </c>
      <c r="F44" s="39" t="e">
        <f ca="1">IF(F$38=TRUE,IF((ROW(F44)-$C$1)&gt;40,IF($A44="","",AVERAGE(((SUM(OFFSET(Data!E6,-$C$1+1,0,$C$1))-OFFSET(Data!E6,-$C$1+1,0,1))/(SUM(OFFSET(Data!B6,-$C$1+1,0,$C$1))-OFFSET(Data!B6,-$C$1+1,0,1))))),0),NA())</f>
        <v>#N/A</v>
      </c>
      <c r="G44" s="37" t="e">
        <f>IF(G$38=TRUE,Data!H6,NA())</f>
        <v>#N/A</v>
      </c>
      <c r="H44" s="43" t="e">
        <f>IF(H$38=TRUE,Data!I6,NA())</f>
        <v>#N/A</v>
      </c>
      <c r="I44" s="45" t="e">
        <f>IF(I$38=TRUE,Data!J6,NA())</f>
        <v>#N/A</v>
      </c>
      <c r="J44" s="45" t="e">
        <f>IF(J$38=TRUE,Data!K6,NA())</f>
        <v>#N/A</v>
      </c>
      <c r="K44" s="37">
        <f ca="1">IF(K$38=TRUE,Data!L6,NA())</f>
        <v>0.14285714285714285</v>
      </c>
      <c r="L44" s="39">
        <f ca="1">IF(L$38=TRUE,IF($A44="","",IF((ROW(L44)-$C$1)&gt;40,AVERAGE(((SUM(OFFSET(Data!E6,-$C$1+1,0,$C$1))-OFFSET(Data!E6,-$C$1+1,0,1))/(SUM(OFFSET(Data!K6,-$C$1+1,0,$C$1))-OFFSET(Data!K6,-$C$1+1,0,1)))),0)),NA())</f>
        <v>0</v>
      </c>
      <c r="M44" s="45" t="e">
        <f>IF(M$38=TRUE,Data!R6,NA())</f>
        <v>#N/A</v>
      </c>
      <c r="N44" s="45" t="e">
        <f>IF(N$38=TRUE,Data!S6,NA())</f>
        <v>#N/A</v>
      </c>
      <c r="O44" s="39" t="e">
        <f ca="1">IF(O$38=TRUE,IF($A44="","",IF((ROW(Data!R6)-$C$1)&gt;2,Data!R6/OFFSET(Data!B6,-$C$1+1,0,1),0)),NA())</f>
        <v>#N/A</v>
      </c>
      <c r="P44" s="45" t="e">
        <f>IF(P$38=TRUE,Data!V6,NA())</f>
        <v>#N/A</v>
      </c>
      <c r="Q44" s="45" t="e">
        <f>IF(Q$38=TRUE,Data!W6,NA())</f>
        <v>#N/A</v>
      </c>
      <c r="R44" s="34" t="e">
        <f>IF(R$38=TRUE,Data!X6,NA())</f>
        <v>#N/A</v>
      </c>
      <c r="S44" s="39" t="e">
        <f ca="1">IF(S$38=TRUE,IF($A44="","",IF((ROW(S44)-$C$1)&gt;40,Data!W6/OFFSET(Data!B6,-$C$1+1,0,1),0)),NA())</f>
        <v>#N/A</v>
      </c>
      <c r="T44" s="50" t="e">
        <f>IF(T$38=TRUE,Data!Z6,NA())</f>
        <v>#N/A</v>
      </c>
      <c r="U44" s="50" t="e">
        <f>IF(U$38=TRUE,Data!AA6,NA())</f>
        <v>#N/A</v>
      </c>
      <c r="V44" s="50" t="e">
        <f>IF(V$38=TRUE,Data!AB6,NA())</f>
        <v>#N/A</v>
      </c>
      <c r="W44" s="45" t="e">
        <f>IF(W$38=TRUE,Data!AD6,NA())</f>
        <v>#N/A</v>
      </c>
      <c r="X44" s="37" t="e">
        <f>IF(X$38=TRUE,Data!AE6,NA())</f>
        <v>#N/A</v>
      </c>
      <c r="Y44" s="45" t="e">
        <f>IF(Y$38=TRUE,Data!AF6,NA())</f>
        <v>#N/A</v>
      </c>
      <c r="Z44" s="45" t="e">
        <f>IF(Z$38=TRUE,Data!AH6,NA())</f>
        <v>#N/A</v>
      </c>
      <c r="AA44" s="45" t="e">
        <f>IF(AA$38=TRUE,Data!AI6,NA())</f>
        <v>#N/A</v>
      </c>
      <c r="AB44" s="37" t="e">
        <f>IF(AB$38=TRUE,Data!AJ6,NA())</f>
        <v>#N/A</v>
      </c>
      <c r="AC44" s="45" t="e">
        <f>IF(AC$38=TRUE,Data!AK6,NA())</f>
        <v>#N/A</v>
      </c>
      <c r="AD44" s="37" t="e">
        <f>IF(AD$38=TRUE,Data!AL6,NA())</f>
        <v>#N/A</v>
      </c>
      <c r="AE44" s="37" t="e">
        <f>IF(AE$38=TRUE,Data!AM6,NA())</f>
        <v>#N/A</v>
      </c>
      <c r="AF44" s="45" t="e">
        <f>IF(AF$38=TRUE,Data!AN6,NA())</f>
        <v>#N/A</v>
      </c>
      <c r="AG44" s="28">
        <f>Data!AO6</f>
        <v>43899</v>
      </c>
    </row>
    <row r="45" spans="1:33" x14ac:dyDescent="0.25">
      <c r="A45" s="28">
        <f>Data!A7</f>
        <v>43900</v>
      </c>
      <c r="B45" t="e">
        <f>IF(B$38=TRUE,Data!B7,NA())</f>
        <v>#N/A</v>
      </c>
      <c r="C45" t="e">
        <f>IF(C$38=TRUE,Data!C7,NA())</f>
        <v>#N/A</v>
      </c>
      <c r="D45" t="e">
        <f>IF(D$38=TRUE,Data!E7,NA())</f>
        <v>#N/A</v>
      </c>
      <c r="E45" s="37" t="e">
        <f>IF(E$38=TRUE,Data!F7,NA())</f>
        <v>#N/A</v>
      </c>
      <c r="F45" s="39" t="e">
        <f ca="1">IF(F$38=TRUE,IF((ROW(F45)-$C$1)&gt;40,IF($A45="","",AVERAGE(((SUM(OFFSET(Data!E7,-$C$1+1,0,$C$1))-OFFSET(Data!E7,-$C$1+1,0,1))/(SUM(OFFSET(Data!B7,-$C$1+1,0,$C$1))-OFFSET(Data!B7,-$C$1+1,0,1))))),0),NA())</f>
        <v>#N/A</v>
      </c>
      <c r="G45" s="37" t="e">
        <f>IF(G$38=TRUE,Data!H7,NA())</f>
        <v>#N/A</v>
      </c>
      <c r="H45" s="43" t="e">
        <f>IF(H$38=TRUE,Data!I7,NA())</f>
        <v>#N/A</v>
      </c>
      <c r="I45" s="45" t="e">
        <f>IF(I$38=TRUE,Data!J7,NA())</f>
        <v>#N/A</v>
      </c>
      <c r="J45" s="45" t="e">
        <f>IF(J$38=TRUE,Data!K7,NA())</f>
        <v>#N/A</v>
      </c>
      <c r="K45" s="37">
        <f ca="1">IF(K$38=TRUE,Data!L7,NA())</f>
        <v>0.1875</v>
      </c>
      <c r="L45" s="39">
        <f ca="1">IF(L$38=TRUE,IF($A45="","",IF((ROW(L45)-$C$1)&gt;40,AVERAGE(((SUM(OFFSET(Data!E7,-$C$1+1,0,$C$1))-OFFSET(Data!E7,-$C$1+1,0,1))/(SUM(OFFSET(Data!K7,-$C$1+1,0,$C$1))-OFFSET(Data!K7,-$C$1+1,0,1)))),0)),NA())</f>
        <v>0</v>
      </c>
      <c r="M45" s="45" t="e">
        <f>IF(M$38=TRUE,Data!R7,NA())</f>
        <v>#N/A</v>
      </c>
      <c r="N45" s="45" t="e">
        <f>IF(N$38=TRUE,Data!S7,NA())</f>
        <v>#N/A</v>
      </c>
      <c r="O45" s="39" t="e">
        <f ca="1">IF(O$38=TRUE,IF($A45="","",IF((ROW(Data!R7)-$C$1)&gt;2,Data!R7/OFFSET(Data!B7,-$C$1+1,0,1),0)),NA())</f>
        <v>#N/A</v>
      </c>
      <c r="P45" s="45" t="e">
        <f>IF(P$38=TRUE,Data!V7,NA())</f>
        <v>#N/A</v>
      </c>
      <c r="Q45" s="45" t="e">
        <f>IF(Q$38=TRUE,Data!W7,NA())</f>
        <v>#N/A</v>
      </c>
      <c r="R45" s="34" t="e">
        <f>IF(R$38=TRUE,Data!X7,NA())</f>
        <v>#N/A</v>
      </c>
      <c r="S45" s="39" t="e">
        <f ca="1">IF(S$38=TRUE,IF($A45="","",IF((ROW(S45)-$C$1)&gt;40,Data!W7/OFFSET(Data!B7,-$C$1+1,0,1),0)),NA())</f>
        <v>#N/A</v>
      </c>
      <c r="T45" s="50" t="e">
        <f>IF(T$38=TRUE,Data!Z7,NA())</f>
        <v>#N/A</v>
      </c>
      <c r="U45" s="50" t="e">
        <f>IF(U$38=TRUE,Data!AA7,NA())</f>
        <v>#N/A</v>
      </c>
      <c r="V45" s="50" t="e">
        <f>IF(V$38=TRUE,Data!AB7,NA())</f>
        <v>#N/A</v>
      </c>
      <c r="W45" s="45" t="e">
        <f>IF(W$38=TRUE,Data!AD7,NA())</f>
        <v>#N/A</v>
      </c>
      <c r="X45" s="37" t="e">
        <f>IF(X$38=TRUE,Data!AE7,NA())</f>
        <v>#N/A</v>
      </c>
      <c r="Y45" s="45" t="e">
        <f>IF(Y$38=TRUE,Data!AF7,NA())</f>
        <v>#N/A</v>
      </c>
      <c r="Z45" s="45" t="e">
        <f>IF(Z$38=TRUE,Data!AH7,NA())</f>
        <v>#N/A</v>
      </c>
      <c r="AA45" s="45" t="e">
        <f>IF(AA$38=TRUE,Data!AI7,NA())</f>
        <v>#N/A</v>
      </c>
      <c r="AB45" s="37" t="e">
        <f>IF(AB$38=TRUE,Data!AJ7,NA())</f>
        <v>#N/A</v>
      </c>
      <c r="AC45" s="45" t="e">
        <f>IF(AC$38=TRUE,Data!AK7,NA())</f>
        <v>#N/A</v>
      </c>
      <c r="AD45" s="37" t="e">
        <f>IF(AD$38=TRUE,Data!AL7,NA())</f>
        <v>#N/A</v>
      </c>
      <c r="AE45" s="37" t="e">
        <f>IF(AE$38=TRUE,Data!AM7,NA())</f>
        <v>#N/A</v>
      </c>
      <c r="AF45" s="45" t="e">
        <f>IF(AF$38=TRUE,Data!AN7,NA())</f>
        <v>#N/A</v>
      </c>
      <c r="AG45" s="28">
        <f>Data!AO7</f>
        <v>43900</v>
      </c>
    </row>
    <row r="46" spans="1:33" x14ac:dyDescent="0.25">
      <c r="A46" s="28">
        <f>Data!A8</f>
        <v>43901</v>
      </c>
      <c r="B46" t="e">
        <f>IF(B$38=TRUE,Data!B8,NA())</f>
        <v>#N/A</v>
      </c>
      <c r="C46" t="e">
        <f>IF(C$38=TRUE,Data!C8,NA())</f>
        <v>#N/A</v>
      </c>
      <c r="D46" t="e">
        <f>IF(D$38=TRUE,Data!E8,NA())</f>
        <v>#N/A</v>
      </c>
      <c r="E46" s="37" t="e">
        <f>IF(E$38=TRUE,Data!F8,NA())</f>
        <v>#N/A</v>
      </c>
      <c r="F46" s="39" t="e">
        <f ca="1">IF(F$38=TRUE,IF((ROW(F46)-$C$1)&gt;40,IF($A46="","",AVERAGE(((SUM(OFFSET(Data!E8,-$C$1+1,0,$C$1))-OFFSET(Data!E8,-$C$1+1,0,1))/(SUM(OFFSET(Data!B8,-$C$1+1,0,$C$1))-OFFSET(Data!B8,-$C$1+1,0,1))))),0),NA())</f>
        <v>#N/A</v>
      </c>
      <c r="G46" s="37" t="e">
        <f>IF(G$38=TRUE,Data!H8,NA())</f>
        <v>#N/A</v>
      </c>
      <c r="H46" s="43" t="e">
        <f>IF(H$38=TRUE,Data!I8,NA())</f>
        <v>#N/A</v>
      </c>
      <c r="I46" s="45" t="e">
        <f>IF(I$38=TRUE,Data!J8,NA())</f>
        <v>#N/A</v>
      </c>
      <c r="J46" s="45" t="e">
        <f>IF(J$38=TRUE,Data!K8,NA())</f>
        <v>#N/A</v>
      </c>
      <c r="K46" s="37">
        <f ca="1">IF(K$38=TRUE,Data!L8,NA())</f>
        <v>0.38235294117647056</v>
      </c>
      <c r="L46" s="39">
        <f ca="1">IF(L$38=TRUE,IF($A46="","",IF((ROW(L46)-$C$1)&gt;40,AVERAGE(((SUM(OFFSET(Data!E8,-$C$1+1,0,$C$1))-OFFSET(Data!E8,-$C$1+1,0,1))/(SUM(OFFSET(Data!K8,-$C$1+1,0,$C$1))-OFFSET(Data!K8,-$C$1+1,0,1)))),0)),NA())</f>
        <v>0</v>
      </c>
      <c r="M46" s="45" t="e">
        <f>IF(M$38=TRUE,Data!R8,NA())</f>
        <v>#N/A</v>
      </c>
      <c r="N46" s="45" t="e">
        <f>IF(N$38=TRUE,Data!S8,NA())</f>
        <v>#N/A</v>
      </c>
      <c r="O46" s="39" t="e">
        <f ca="1">IF(O$38=TRUE,IF($A46="","",IF((ROW(Data!R8)-$C$1)&gt;2,Data!R8/OFFSET(Data!B8,-$C$1+1,0,1),0)),NA())</f>
        <v>#N/A</v>
      </c>
      <c r="P46" s="45" t="e">
        <f>IF(P$38=TRUE,Data!V8,NA())</f>
        <v>#N/A</v>
      </c>
      <c r="Q46" s="45" t="e">
        <f>IF(Q$38=TRUE,Data!W8,NA())</f>
        <v>#N/A</v>
      </c>
      <c r="R46" s="34" t="e">
        <f>IF(R$38=TRUE,Data!X8,NA())</f>
        <v>#N/A</v>
      </c>
      <c r="S46" s="39" t="e">
        <f ca="1">IF(S$38=TRUE,IF($A46="","",IF((ROW(S46)-$C$1)&gt;40,Data!W8/OFFSET(Data!B8,-$C$1+1,0,1),0)),NA())</f>
        <v>#N/A</v>
      </c>
      <c r="T46" s="50" t="e">
        <f>IF(T$38=TRUE,Data!Z8,NA())</f>
        <v>#N/A</v>
      </c>
      <c r="U46" s="50" t="e">
        <f>IF(U$38=TRUE,Data!AA8,NA())</f>
        <v>#N/A</v>
      </c>
      <c r="V46" s="50" t="e">
        <f>IF(V$38=TRUE,Data!AB8,NA())</f>
        <v>#N/A</v>
      </c>
      <c r="W46" s="45" t="e">
        <f>IF(W$38=TRUE,Data!AD8,NA())</f>
        <v>#N/A</v>
      </c>
      <c r="X46" s="37" t="e">
        <f>IF(X$38=TRUE,Data!AE8,NA())</f>
        <v>#N/A</v>
      </c>
      <c r="Y46" s="45" t="e">
        <f>IF(Y$38=TRUE,Data!AF8,NA())</f>
        <v>#N/A</v>
      </c>
      <c r="Z46" s="45" t="e">
        <f>IF(Z$38=TRUE,Data!AH8,NA())</f>
        <v>#N/A</v>
      </c>
      <c r="AA46" s="45" t="e">
        <f>IF(AA$38=TRUE,Data!AI8,NA())</f>
        <v>#N/A</v>
      </c>
      <c r="AB46" s="37" t="e">
        <f>IF(AB$38=TRUE,Data!AJ8,NA())</f>
        <v>#N/A</v>
      </c>
      <c r="AC46" s="45" t="e">
        <f>IF(AC$38=TRUE,Data!AK8,NA())</f>
        <v>#N/A</v>
      </c>
      <c r="AD46" s="37" t="e">
        <f>IF(AD$38=TRUE,Data!AL8,NA())</f>
        <v>#N/A</v>
      </c>
      <c r="AE46" s="37" t="e">
        <f>IF(AE$38=TRUE,Data!AM8,NA())</f>
        <v>#N/A</v>
      </c>
      <c r="AF46" s="45" t="e">
        <f>IF(AF$38=TRUE,Data!AN8,NA())</f>
        <v>#N/A</v>
      </c>
      <c r="AG46" s="28">
        <f>Data!AO8</f>
        <v>43901</v>
      </c>
    </row>
    <row r="47" spans="1:33" x14ac:dyDescent="0.25">
      <c r="A47" s="28">
        <f>Data!A9</f>
        <v>43902</v>
      </c>
      <c r="B47" t="e">
        <f>IF(B$38=TRUE,Data!B9,NA())</f>
        <v>#N/A</v>
      </c>
      <c r="C47" t="e">
        <f>IF(C$38=TRUE,Data!C9,NA())</f>
        <v>#N/A</v>
      </c>
      <c r="D47" t="e">
        <f>IF(D$38=TRUE,Data!E9,NA())</f>
        <v>#N/A</v>
      </c>
      <c r="E47" s="37" t="e">
        <f>IF(E$38=TRUE,Data!F9,NA())</f>
        <v>#N/A</v>
      </c>
      <c r="F47" s="39" t="e">
        <f ca="1">IF(F$38=TRUE,IF((ROW(F47)-$C$1)&gt;40,IF($A47="","",AVERAGE(((SUM(OFFSET(Data!E9,-$C$1+1,0,$C$1))-OFFSET(Data!E9,-$C$1+1,0,1))/(SUM(OFFSET(Data!B9,-$C$1+1,0,$C$1))-OFFSET(Data!B9,-$C$1+1,0,1))))),0),NA())</f>
        <v>#N/A</v>
      </c>
      <c r="G47" s="37" t="e">
        <f>IF(G$38=TRUE,Data!H9,NA())</f>
        <v>#N/A</v>
      </c>
      <c r="H47" s="43" t="e">
        <f>IF(H$38=TRUE,Data!I9,NA())</f>
        <v>#N/A</v>
      </c>
      <c r="I47" s="45" t="e">
        <f>IF(I$38=TRUE,Data!J9,NA())</f>
        <v>#N/A</v>
      </c>
      <c r="J47" s="45" t="e">
        <f>IF(J$38=TRUE,Data!K9,NA())</f>
        <v>#N/A</v>
      </c>
      <c r="K47" s="37">
        <f ca="1">IF(K$38=TRUE,Data!L9,NA())</f>
        <v>0.17647058823529413</v>
      </c>
      <c r="L47" s="39">
        <f ca="1">IF(L$38=TRUE,IF($A47="","",IF((ROW(L47)-$C$1)&gt;40,AVERAGE(((SUM(OFFSET(Data!E9,-$C$1+1,0,$C$1))-OFFSET(Data!E9,-$C$1+1,0,1))/(SUM(OFFSET(Data!K9,-$C$1+1,0,$C$1))-OFFSET(Data!K9,-$C$1+1,0,1)))),0)),NA())</f>
        <v>0</v>
      </c>
      <c r="M47" s="45" t="e">
        <f>IF(M$38=TRUE,Data!R9,NA())</f>
        <v>#N/A</v>
      </c>
      <c r="N47" s="45" t="e">
        <f>IF(N$38=TRUE,Data!S9,NA())</f>
        <v>#N/A</v>
      </c>
      <c r="O47" s="39" t="e">
        <f ca="1">IF(O$38=TRUE,IF($A47="","",IF((ROW(Data!R9)-$C$1)&gt;2,Data!R9/OFFSET(Data!B9,-$C$1+1,0,1),0)),NA())</f>
        <v>#N/A</v>
      </c>
      <c r="P47" s="45" t="e">
        <f>IF(P$38=TRUE,Data!V9,NA())</f>
        <v>#N/A</v>
      </c>
      <c r="Q47" s="45" t="e">
        <f>IF(Q$38=TRUE,Data!W9,NA())</f>
        <v>#N/A</v>
      </c>
      <c r="R47" s="34" t="e">
        <f>IF(R$38=TRUE,Data!X9,NA())</f>
        <v>#N/A</v>
      </c>
      <c r="S47" s="39" t="e">
        <f ca="1">IF(S$38=TRUE,IF($A47="","",IF((ROW(S47)-$C$1)&gt;40,Data!W9/OFFSET(Data!B9,-$C$1+1,0,1),0)),NA())</f>
        <v>#N/A</v>
      </c>
      <c r="T47" s="50" t="e">
        <f>IF(T$38=TRUE,Data!Z9,NA())</f>
        <v>#N/A</v>
      </c>
      <c r="U47" s="50" t="e">
        <f>IF(U$38=TRUE,Data!AA9,NA())</f>
        <v>#N/A</v>
      </c>
      <c r="V47" s="50" t="e">
        <f>IF(V$38=TRUE,Data!AB9,NA())</f>
        <v>#N/A</v>
      </c>
      <c r="W47" s="45" t="e">
        <f>IF(W$38=TRUE,Data!AD9,NA())</f>
        <v>#N/A</v>
      </c>
      <c r="X47" s="37" t="e">
        <f>IF(X$38=TRUE,Data!AE9,NA())</f>
        <v>#N/A</v>
      </c>
      <c r="Y47" s="45" t="e">
        <f>IF(Y$38=TRUE,Data!AF9,NA())</f>
        <v>#N/A</v>
      </c>
      <c r="Z47" s="45" t="e">
        <f>IF(Z$38=TRUE,Data!AH9,NA())</f>
        <v>#N/A</v>
      </c>
      <c r="AA47" s="45" t="e">
        <f>IF(AA$38=TRUE,Data!AI9,NA())</f>
        <v>#N/A</v>
      </c>
      <c r="AB47" s="37" t="e">
        <f>IF(AB$38=TRUE,Data!AJ9,NA())</f>
        <v>#N/A</v>
      </c>
      <c r="AC47" s="45" t="e">
        <f>IF(AC$38=TRUE,Data!AK9,NA())</f>
        <v>#N/A</v>
      </c>
      <c r="AD47" s="37" t="e">
        <f>IF(AD$38=TRUE,Data!AL9,NA())</f>
        <v>#N/A</v>
      </c>
      <c r="AE47" s="37" t="e">
        <f>IF(AE$38=TRUE,Data!AM9,NA())</f>
        <v>#N/A</v>
      </c>
      <c r="AF47" s="45" t="e">
        <f>IF(AF$38=TRUE,Data!AN9,NA())</f>
        <v>#N/A</v>
      </c>
      <c r="AG47" s="28">
        <f>Data!AO9</f>
        <v>43902</v>
      </c>
    </row>
    <row r="48" spans="1:33" x14ac:dyDescent="0.25">
      <c r="A48" s="28">
        <f>Data!A10</f>
        <v>43903</v>
      </c>
      <c r="B48" t="e">
        <f>IF(B$38=TRUE,Data!B10,NA())</f>
        <v>#N/A</v>
      </c>
      <c r="C48" t="e">
        <f>IF(C$38=TRUE,Data!C10,NA())</f>
        <v>#N/A</v>
      </c>
      <c r="D48" t="e">
        <f>IF(D$38=TRUE,Data!E10,NA())</f>
        <v>#N/A</v>
      </c>
      <c r="E48" s="37" t="e">
        <f>IF(E$38=TRUE,Data!F10,NA())</f>
        <v>#N/A</v>
      </c>
      <c r="F48" s="39" t="e">
        <f ca="1">IF(F$38=TRUE,IF((ROW(F48)-$C$1)&gt;40,IF($A48="","",AVERAGE(((SUM(OFFSET(Data!E10,-$C$1+1,0,$C$1))-OFFSET(Data!E10,-$C$1+1,0,1))/(SUM(OFFSET(Data!B10,-$C$1+1,0,$C$1))-OFFSET(Data!B10,-$C$1+1,0,1))))),0),NA())</f>
        <v>#N/A</v>
      </c>
      <c r="G48" s="37" t="e">
        <f>IF(G$38=TRUE,Data!H10,NA())</f>
        <v>#N/A</v>
      </c>
      <c r="H48" s="43" t="e">
        <f>IF(H$38=TRUE,Data!I10,NA())</f>
        <v>#N/A</v>
      </c>
      <c r="I48" s="45" t="e">
        <f>IF(I$38=TRUE,Data!J10,NA())</f>
        <v>#N/A</v>
      </c>
      <c r="J48" s="45" t="e">
        <f>IF(J$38=TRUE,Data!K10,NA())</f>
        <v>#N/A</v>
      </c>
      <c r="K48" s="37">
        <f ca="1">IF(K$38=TRUE,Data!L10,NA())</f>
        <v>0.20370370370370369</v>
      </c>
      <c r="L48" s="39">
        <f ca="1">IF(L$38=TRUE,IF($A48="","",IF((ROW(L48)-$C$1)&gt;40,AVERAGE(((SUM(OFFSET(Data!E10,-$C$1+1,0,$C$1))-OFFSET(Data!E10,-$C$1+1,0,1))/(SUM(OFFSET(Data!K10,-$C$1+1,0,$C$1))-OFFSET(Data!K10,-$C$1+1,0,1)))),0)),NA())</f>
        <v>0</v>
      </c>
      <c r="M48" s="45" t="e">
        <f>IF(M$38=TRUE,Data!R10,NA())</f>
        <v>#N/A</v>
      </c>
      <c r="N48" s="45" t="e">
        <f>IF(N$38=TRUE,Data!S10,NA())</f>
        <v>#N/A</v>
      </c>
      <c r="O48" s="39" t="e">
        <f ca="1">IF(O$38=TRUE,IF($A48="","",IF((ROW(Data!R10)-$C$1)&gt;2,Data!R10/OFFSET(Data!B10,-$C$1+1,0,1),0)),NA())</f>
        <v>#N/A</v>
      </c>
      <c r="P48" s="45" t="e">
        <f>IF(P$38=TRUE,Data!V10,NA())</f>
        <v>#N/A</v>
      </c>
      <c r="Q48" s="45" t="e">
        <f>IF(Q$38=TRUE,Data!W10,NA())</f>
        <v>#N/A</v>
      </c>
      <c r="R48" s="34" t="e">
        <f>IF(R$38=TRUE,Data!X10,NA())</f>
        <v>#N/A</v>
      </c>
      <c r="S48" s="39" t="e">
        <f ca="1">IF(S$38=TRUE,IF($A48="","",IF((ROW(S48)-$C$1)&gt;40,Data!W10/OFFSET(Data!B10,-$C$1+1,0,1),0)),NA())</f>
        <v>#N/A</v>
      </c>
      <c r="T48" s="50" t="e">
        <f>IF(T$38=TRUE,Data!Z10,NA())</f>
        <v>#N/A</v>
      </c>
      <c r="U48" s="50" t="e">
        <f>IF(U$38=TRUE,Data!AA10,NA())</f>
        <v>#N/A</v>
      </c>
      <c r="V48" s="50" t="e">
        <f>IF(V$38=TRUE,Data!AB10,NA())</f>
        <v>#N/A</v>
      </c>
      <c r="W48" s="45" t="e">
        <f>IF(W$38=TRUE,Data!AD10,NA())</f>
        <v>#N/A</v>
      </c>
      <c r="X48" s="37" t="e">
        <f>IF(X$38=TRUE,Data!AE10,NA())</f>
        <v>#N/A</v>
      </c>
      <c r="Y48" s="45" t="e">
        <f>IF(Y$38=TRUE,Data!AF10,NA())</f>
        <v>#N/A</v>
      </c>
      <c r="Z48" s="45" t="e">
        <f>IF(Z$38=TRUE,Data!AH10,NA())</f>
        <v>#N/A</v>
      </c>
      <c r="AA48" s="45" t="e">
        <f>IF(AA$38=TRUE,Data!AI10,NA())</f>
        <v>#N/A</v>
      </c>
      <c r="AB48" s="37" t="e">
        <f>IF(AB$38=TRUE,Data!AJ10,NA())</f>
        <v>#N/A</v>
      </c>
      <c r="AC48" s="45" t="e">
        <f>IF(AC$38=TRUE,Data!AK10,NA())</f>
        <v>#N/A</v>
      </c>
      <c r="AD48" s="37" t="e">
        <f>IF(AD$38=TRUE,Data!AL10,NA())</f>
        <v>#N/A</v>
      </c>
      <c r="AE48" s="37" t="e">
        <f>IF(AE$38=TRUE,Data!AM10,NA())</f>
        <v>#N/A</v>
      </c>
      <c r="AF48" s="45" t="e">
        <f>IF(AF$38=TRUE,Data!AN10,NA())</f>
        <v>#N/A</v>
      </c>
      <c r="AG48" s="28">
        <f>Data!AO10</f>
        <v>43903</v>
      </c>
    </row>
    <row r="49" spans="1:33" x14ac:dyDescent="0.25">
      <c r="A49" s="28">
        <f>Data!A11</f>
        <v>43904</v>
      </c>
      <c r="B49" t="e">
        <f>IF(B$38=TRUE,Data!B11,NA())</f>
        <v>#N/A</v>
      </c>
      <c r="C49" t="e">
        <f>IF(C$38=TRUE,Data!C11,NA())</f>
        <v>#N/A</v>
      </c>
      <c r="D49" t="e">
        <f>IF(D$38=TRUE,Data!E11,NA())</f>
        <v>#N/A</v>
      </c>
      <c r="E49" s="37" t="e">
        <f>IF(E$38=TRUE,Data!F11,NA())</f>
        <v>#N/A</v>
      </c>
      <c r="F49" s="39" t="e">
        <f ca="1">IF(F$38=TRUE,IF((ROW(F49)-$C$1)&gt;40,IF($A49="","",AVERAGE(((SUM(OFFSET(Data!E11,-$C$1+1,0,$C$1))-OFFSET(Data!E11,-$C$1+1,0,1))/(SUM(OFFSET(Data!B11,-$C$1+1,0,$C$1))-OFFSET(Data!B11,-$C$1+1,0,1))))),0),NA())</f>
        <v>#N/A</v>
      </c>
      <c r="G49" s="37" t="e">
        <f>IF(G$38=TRUE,Data!H11,NA())</f>
        <v>#N/A</v>
      </c>
      <c r="H49" s="43" t="e">
        <f>IF(H$38=TRUE,Data!I11,NA())</f>
        <v>#N/A</v>
      </c>
      <c r="I49" s="45" t="e">
        <f>IF(I$38=TRUE,Data!J11,NA())</f>
        <v>#N/A</v>
      </c>
      <c r="J49" s="45" t="e">
        <f>IF(J$38=TRUE,Data!K11,NA())</f>
        <v>#N/A</v>
      </c>
      <c r="K49" s="37">
        <f ca="1">IF(K$38=TRUE,Data!L11,NA())</f>
        <v>0.37931034482758619</v>
      </c>
      <c r="L49" s="39">
        <f ca="1">IF(L$38=TRUE,IF($A49="","",IF((ROW(L49)-$C$1)&gt;40,AVERAGE(((SUM(OFFSET(Data!E11,-$C$1+1,0,$C$1))-OFFSET(Data!E11,-$C$1+1,0,1))/(SUM(OFFSET(Data!K11,-$C$1+1,0,$C$1))-OFFSET(Data!K11,-$C$1+1,0,1)))),0)),NA())</f>
        <v>0</v>
      </c>
      <c r="M49" s="45" t="e">
        <f>IF(M$38=TRUE,Data!R11,NA())</f>
        <v>#N/A</v>
      </c>
      <c r="N49" s="45" t="e">
        <f>IF(N$38=TRUE,Data!S11,NA())</f>
        <v>#N/A</v>
      </c>
      <c r="O49" s="39" t="e">
        <f ca="1">IF(O$38=TRUE,IF($A49="","",IF((ROW(Data!R11)-$C$1)&gt;2,Data!R11/OFFSET(Data!B11,-$C$1+1,0,1),0)),NA())</f>
        <v>#N/A</v>
      </c>
      <c r="P49" s="45" t="e">
        <f>IF(P$38=TRUE,Data!V11,NA())</f>
        <v>#N/A</v>
      </c>
      <c r="Q49" s="45" t="e">
        <f>IF(Q$38=TRUE,Data!W11,NA())</f>
        <v>#N/A</v>
      </c>
      <c r="R49" s="34" t="e">
        <f>IF(R$38=TRUE,Data!X11,NA())</f>
        <v>#N/A</v>
      </c>
      <c r="S49" s="39" t="e">
        <f ca="1">IF(S$38=TRUE,IF($A49="","",IF((ROW(S49)-$C$1)&gt;40,Data!W11/OFFSET(Data!B11,-$C$1+1,0,1),0)),NA())</f>
        <v>#N/A</v>
      </c>
      <c r="T49" s="50" t="e">
        <f>IF(T$38=TRUE,Data!Z11,NA())</f>
        <v>#N/A</v>
      </c>
      <c r="U49" s="50" t="e">
        <f>IF(U$38=TRUE,Data!AA11,NA())</f>
        <v>#N/A</v>
      </c>
      <c r="V49" s="50" t="e">
        <f>IF(V$38=TRUE,Data!AB11,NA())</f>
        <v>#N/A</v>
      </c>
      <c r="W49" s="45" t="e">
        <f>IF(W$38=TRUE,Data!AD11,NA())</f>
        <v>#N/A</v>
      </c>
      <c r="X49" s="37" t="e">
        <f>IF(X$38=TRUE,Data!AE11,NA())</f>
        <v>#N/A</v>
      </c>
      <c r="Y49" s="45" t="e">
        <f>IF(Y$38=TRUE,Data!AF11,NA())</f>
        <v>#N/A</v>
      </c>
      <c r="Z49" s="45" t="e">
        <f>IF(Z$38=TRUE,Data!AH11,NA())</f>
        <v>#N/A</v>
      </c>
      <c r="AA49" s="45" t="e">
        <f>IF(AA$38=TRUE,Data!AI11,NA())</f>
        <v>#N/A</v>
      </c>
      <c r="AB49" s="37" t="e">
        <f>IF(AB$38=TRUE,Data!AJ11,NA())</f>
        <v>#N/A</v>
      </c>
      <c r="AC49" s="45" t="e">
        <f>IF(AC$38=TRUE,Data!AK11,NA())</f>
        <v>#N/A</v>
      </c>
      <c r="AD49" s="37" t="e">
        <f>IF(AD$38=TRUE,Data!AL11,NA())</f>
        <v>#N/A</v>
      </c>
      <c r="AE49" s="37" t="e">
        <f>IF(AE$38=TRUE,Data!AM11,NA())</f>
        <v>#N/A</v>
      </c>
      <c r="AF49" s="45" t="e">
        <f>IF(AF$38=TRUE,Data!AN11,NA())</f>
        <v>#N/A</v>
      </c>
      <c r="AG49" s="28">
        <f>Data!AO11</f>
        <v>43904</v>
      </c>
    </row>
    <row r="50" spans="1:33" x14ac:dyDescent="0.25">
      <c r="A50" s="28">
        <f>Data!A12</f>
        <v>43905</v>
      </c>
      <c r="B50" t="e">
        <f>IF(B$38=TRUE,Data!B12,NA())</f>
        <v>#N/A</v>
      </c>
      <c r="C50" t="e">
        <f>IF(C$38=TRUE,Data!C12,NA())</f>
        <v>#N/A</v>
      </c>
      <c r="D50" t="e">
        <f>IF(D$38=TRUE,Data!E12,NA())</f>
        <v>#N/A</v>
      </c>
      <c r="E50" s="37" t="e">
        <f>IF(E$38=TRUE,Data!F12,NA())</f>
        <v>#N/A</v>
      </c>
      <c r="F50" s="39" t="e">
        <f ca="1">IF(F$38=TRUE,IF((ROW(F50)-$C$1)&gt;40,IF($A50="","",AVERAGE(((SUM(OFFSET(Data!E12,-$C$1+1,0,$C$1))-OFFSET(Data!E12,-$C$1+1,0,1))/(SUM(OFFSET(Data!B12,-$C$1+1,0,$C$1))-OFFSET(Data!B12,-$C$1+1,0,1))))),0),NA())</f>
        <v>#N/A</v>
      </c>
      <c r="G50" s="37" t="e">
        <f>IF(G$38=TRUE,Data!H12,NA())</f>
        <v>#N/A</v>
      </c>
      <c r="H50" s="43" t="e">
        <f>IF(H$38=TRUE,Data!I12,NA())</f>
        <v>#N/A</v>
      </c>
      <c r="I50" s="45" t="e">
        <f>IF(I$38=TRUE,Data!J12,NA())</f>
        <v>#N/A</v>
      </c>
      <c r="J50" s="45" t="e">
        <f>IF(J$38=TRUE,Data!K12,NA())</f>
        <v>#N/A</v>
      </c>
      <c r="K50" s="37">
        <f ca="1">IF(K$38=TRUE,Data!L12,NA())</f>
        <v>0.13333333333333333</v>
      </c>
      <c r="L50" s="39">
        <f ca="1">IF(L$38=TRUE,IF($A50="","",IF((ROW(L50)-$C$1)&gt;40,AVERAGE(((SUM(OFFSET(Data!E12,-$C$1+1,0,$C$1))-OFFSET(Data!E12,-$C$1+1,0,1))/(SUM(OFFSET(Data!K12,-$C$1+1,0,$C$1))-OFFSET(Data!K12,-$C$1+1,0,1)))),0)),NA())</f>
        <v>0</v>
      </c>
      <c r="M50" s="45" t="e">
        <f>IF(M$38=TRUE,Data!R12,NA())</f>
        <v>#N/A</v>
      </c>
      <c r="N50" s="45" t="e">
        <f>IF(N$38=TRUE,Data!S12,NA())</f>
        <v>#N/A</v>
      </c>
      <c r="O50" s="39" t="e">
        <f ca="1">IF(O$38=TRUE,IF($A50="","",IF((ROW(Data!R12)-$C$1)&gt;2,Data!R12/OFFSET(Data!B12,-$C$1+1,0,1),0)),NA())</f>
        <v>#N/A</v>
      </c>
      <c r="P50" s="45" t="e">
        <f>IF(P$38=TRUE,Data!V12,NA())</f>
        <v>#N/A</v>
      </c>
      <c r="Q50" s="45" t="e">
        <f>IF(Q$38=TRUE,Data!W12,NA())</f>
        <v>#N/A</v>
      </c>
      <c r="R50" s="34" t="e">
        <f>IF(R$38=TRUE,Data!X12,NA())</f>
        <v>#N/A</v>
      </c>
      <c r="S50" s="39" t="e">
        <f ca="1">IF(S$38=TRUE,IF($A50="","",IF((ROW(S50)-$C$1)&gt;40,Data!W12/OFFSET(Data!B12,-$C$1+1,0,1),0)),NA())</f>
        <v>#N/A</v>
      </c>
      <c r="T50" s="50" t="e">
        <f>IF(T$38=TRUE,Data!Z12,NA())</f>
        <v>#N/A</v>
      </c>
      <c r="U50" s="50" t="e">
        <f>IF(U$38=TRUE,Data!AA12,NA())</f>
        <v>#N/A</v>
      </c>
      <c r="V50" s="50" t="e">
        <f>IF(V$38=TRUE,Data!AB12,NA())</f>
        <v>#N/A</v>
      </c>
      <c r="W50" s="45" t="e">
        <f>IF(W$38=TRUE,Data!AD12,NA())</f>
        <v>#N/A</v>
      </c>
      <c r="X50" s="37" t="e">
        <f>IF(X$38=TRUE,Data!AE12,NA())</f>
        <v>#N/A</v>
      </c>
      <c r="Y50" s="45" t="e">
        <f>IF(Y$38=TRUE,Data!AF12,NA())</f>
        <v>#N/A</v>
      </c>
      <c r="Z50" s="45" t="e">
        <f>IF(Z$38=TRUE,Data!AH12,NA())</f>
        <v>#N/A</v>
      </c>
      <c r="AA50" s="45" t="e">
        <f>IF(AA$38=TRUE,Data!AI12,NA())</f>
        <v>#N/A</v>
      </c>
      <c r="AB50" s="37" t="e">
        <f>IF(AB$38=TRUE,Data!AJ12,NA())</f>
        <v>#N/A</v>
      </c>
      <c r="AC50" s="45" t="e">
        <f>IF(AC$38=TRUE,Data!AK12,NA())</f>
        <v>#N/A</v>
      </c>
      <c r="AD50" s="37" t="e">
        <f>IF(AD$38=TRUE,Data!AL12,NA())</f>
        <v>#N/A</v>
      </c>
      <c r="AE50" s="37" t="e">
        <f>IF(AE$38=TRUE,Data!AM12,NA())</f>
        <v>#N/A</v>
      </c>
      <c r="AF50" s="45" t="e">
        <f>IF(AF$38=TRUE,Data!AN12,NA())</f>
        <v>#N/A</v>
      </c>
      <c r="AG50" s="28">
        <f>Data!AO12</f>
        <v>43905</v>
      </c>
    </row>
    <row r="51" spans="1:33" x14ac:dyDescent="0.25">
      <c r="A51" s="28">
        <f>Data!A13</f>
        <v>43906</v>
      </c>
      <c r="B51" t="e">
        <f>IF(B$38=TRUE,Data!B13,NA())</f>
        <v>#N/A</v>
      </c>
      <c r="C51" t="e">
        <f>IF(C$38=TRUE,Data!C13,NA())</f>
        <v>#N/A</v>
      </c>
      <c r="D51" t="e">
        <f>IF(D$38=TRUE,Data!E13,NA())</f>
        <v>#N/A</v>
      </c>
      <c r="E51" s="37" t="e">
        <f>IF(E$38=TRUE,Data!F13,NA())</f>
        <v>#N/A</v>
      </c>
      <c r="F51" s="39" t="e">
        <f ca="1">IF(F$38=TRUE,IF((ROW(F51)-$C$1)&gt;40,IF($A51="","",AVERAGE(((SUM(OFFSET(Data!E13,-$C$1+1,0,$C$1))-OFFSET(Data!E13,-$C$1+1,0,1))/(SUM(OFFSET(Data!B13,-$C$1+1,0,$C$1))-OFFSET(Data!B13,-$C$1+1,0,1))))),0),NA())</f>
        <v>#N/A</v>
      </c>
      <c r="G51" s="37" t="e">
        <f>IF(G$38=TRUE,Data!H13,NA())</f>
        <v>#N/A</v>
      </c>
      <c r="H51" s="43" t="e">
        <f>IF(H$38=TRUE,Data!I13,NA())</f>
        <v>#N/A</v>
      </c>
      <c r="I51" s="45" t="e">
        <f>IF(I$38=TRUE,Data!J13,NA())</f>
        <v>#N/A</v>
      </c>
      <c r="J51" s="45" t="e">
        <f>IF(J$38=TRUE,Data!K13,NA())</f>
        <v>#N/A</v>
      </c>
      <c r="K51" s="37">
        <f ca="1">IF(K$38=TRUE,Data!L13,NA())</f>
        <v>0.27272727272727271</v>
      </c>
      <c r="L51" s="39">
        <f ca="1">IF(L$38=TRUE,IF($A51="","",IF((ROW(L51)-$C$1)&gt;40,AVERAGE(((SUM(OFFSET(Data!E13,-$C$1+1,0,$C$1))-OFFSET(Data!E13,-$C$1+1,0,1))/(SUM(OFFSET(Data!K13,-$C$1+1,0,$C$1))-OFFSET(Data!K13,-$C$1+1,0,1)))),0)),NA())</f>
        <v>0.24888888888888888</v>
      </c>
      <c r="M51" s="45" t="e">
        <f>IF(M$38=TRUE,Data!R13,NA())</f>
        <v>#N/A</v>
      </c>
      <c r="N51" s="45" t="e">
        <f>IF(N$38=TRUE,Data!S13,NA())</f>
        <v>#N/A</v>
      </c>
      <c r="O51" s="39" t="e">
        <f ca="1">IF(O$38=TRUE,IF($A51="","",IF((ROW(Data!R13)-$C$1)&gt;2,Data!R13/OFFSET(Data!B13,-$C$1+1,0,1),0)),NA())</f>
        <v>#N/A</v>
      </c>
      <c r="P51" s="45" t="e">
        <f>IF(P$38=TRUE,Data!V13,NA())</f>
        <v>#N/A</v>
      </c>
      <c r="Q51" s="45" t="e">
        <f>IF(Q$38=TRUE,Data!W13,NA())</f>
        <v>#N/A</v>
      </c>
      <c r="R51" s="34" t="e">
        <f>IF(R$38=TRUE,Data!X13,NA())</f>
        <v>#N/A</v>
      </c>
      <c r="S51" s="39" t="e">
        <f ca="1">IF(S$38=TRUE,IF($A51="","",IF((ROW(S51)-$C$1)&gt;40,Data!W13/OFFSET(Data!B13,-$C$1+1,0,1),0)),NA())</f>
        <v>#N/A</v>
      </c>
      <c r="T51" s="50" t="e">
        <f>IF(T$38=TRUE,Data!Z13,NA())</f>
        <v>#N/A</v>
      </c>
      <c r="U51" s="50" t="e">
        <f>IF(U$38=TRUE,Data!AA13,NA())</f>
        <v>#N/A</v>
      </c>
      <c r="V51" s="50" t="e">
        <f>IF(V$38=TRUE,Data!AB13,NA())</f>
        <v>#N/A</v>
      </c>
      <c r="W51" s="45" t="e">
        <f>IF(W$38=TRUE,Data!AD13,NA())</f>
        <v>#N/A</v>
      </c>
      <c r="X51" s="37" t="e">
        <f>IF(X$38=TRUE,Data!AE13,NA())</f>
        <v>#N/A</v>
      </c>
      <c r="Y51" s="45" t="e">
        <f>IF(Y$38=TRUE,Data!AF13,NA())</f>
        <v>#N/A</v>
      </c>
      <c r="Z51" s="45" t="e">
        <f>IF(Z$38=TRUE,Data!AH13,NA())</f>
        <v>#N/A</v>
      </c>
      <c r="AA51" s="45" t="e">
        <f>IF(AA$38=TRUE,Data!AI13,NA())</f>
        <v>#N/A</v>
      </c>
      <c r="AB51" s="37" t="e">
        <f>IF(AB$38=TRUE,Data!AJ13,NA())</f>
        <v>#N/A</v>
      </c>
      <c r="AC51" s="45" t="e">
        <f>IF(AC$38=TRUE,Data!AK13,NA())</f>
        <v>#N/A</v>
      </c>
      <c r="AD51" s="37" t="e">
        <f>IF(AD$38=TRUE,Data!AL13,NA())</f>
        <v>#N/A</v>
      </c>
      <c r="AE51" s="37" t="e">
        <f>IF(AE$38=TRUE,Data!AM13,NA())</f>
        <v>#N/A</v>
      </c>
      <c r="AF51" s="45" t="e">
        <f>IF(AF$38=TRUE,Data!AN13,NA())</f>
        <v>#N/A</v>
      </c>
      <c r="AG51" s="28">
        <f>Data!AO13</f>
        <v>43906</v>
      </c>
    </row>
    <row r="52" spans="1:33" x14ac:dyDescent="0.25">
      <c r="A52" s="28">
        <f>Data!A14</f>
        <v>43907</v>
      </c>
      <c r="B52" t="e">
        <f>IF(B$38=TRUE,Data!B14,NA())</f>
        <v>#N/A</v>
      </c>
      <c r="C52" t="e">
        <f>IF(C$38=TRUE,Data!C14,NA())</f>
        <v>#N/A</v>
      </c>
      <c r="D52" t="e">
        <f>IF(D$38=TRUE,Data!E14,NA())</f>
        <v>#N/A</v>
      </c>
      <c r="E52" s="37" t="e">
        <f>IF(E$38=TRUE,Data!F14,NA())</f>
        <v>#N/A</v>
      </c>
      <c r="F52" s="39" t="e">
        <f ca="1">IF(F$38=TRUE,IF((ROW(F52)-$C$1)&gt;40,IF($A52="","",AVERAGE(((SUM(OFFSET(Data!E14,-$C$1+1,0,$C$1))-OFFSET(Data!E14,-$C$1+1,0,1))/(SUM(OFFSET(Data!B14,-$C$1+1,0,$C$1))-OFFSET(Data!B14,-$C$1+1,0,1))))),0),NA())</f>
        <v>#N/A</v>
      </c>
      <c r="G52" s="37" t="e">
        <f>IF(G$38=TRUE,Data!H14,NA())</f>
        <v>#N/A</v>
      </c>
      <c r="H52" s="43" t="e">
        <f>IF(H$38=TRUE,Data!I14,NA())</f>
        <v>#N/A</v>
      </c>
      <c r="I52" s="45" t="e">
        <f>IF(I$38=TRUE,Data!J14,NA())</f>
        <v>#N/A</v>
      </c>
      <c r="J52" s="45" t="e">
        <f>IF(J$38=TRUE,Data!K14,NA())</f>
        <v>#N/A</v>
      </c>
      <c r="K52" s="37">
        <f ca="1">IF(K$38=TRUE,Data!L14,NA())</f>
        <v>0.25862068965517243</v>
      </c>
      <c r="L52" s="39">
        <f ca="1">IF(L$38=TRUE,IF($A52="","",IF((ROW(L52)-$C$1)&gt;40,AVERAGE(((SUM(OFFSET(Data!E14,-$C$1+1,0,$C$1))-OFFSET(Data!E14,-$C$1+1,0,1))/(SUM(OFFSET(Data!K14,-$C$1+1,0,$C$1))-OFFSET(Data!K14,-$C$1+1,0,1)))),0)),NA())</f>
        <v>0.25357142857142856</v>
      </c>
      <c r="M52" s="45" t="e">
        <f>IF(M$38=TRUE,Data!R14,NA())</f>
        <v>#N/A</v>
      </c>
      <c r="N52" s="45" t="e">
        <f>IF(N$38=TRUE,Data!S14,NA())</f>
        <v>#N/A</v>
      </c>
      <c r="O52" s="39" t="e">
        <f ca="1">IF(O$38=TRUE,IF($A52="","",IF((ROW(Data!R14)-$C$1)&gt;2,Data!R14/OFFSET(Data!B14,-$C$1+1,0,1),0)),NA())</f>
        <v>#N/A</v>
      </c>
      <c r="P52" s="45" t="e">
        <f>IF(P$38=TRUE,Data!V14,NA())</f>
        <v>#N/A</v>
      </c>
      <c r="Q52" s="45" t="e">
        <f>IF(Q$38=TRUE,Data!W14,NA())</f>
        <v>#N/A</v>
      </c>
      <c r="R52" s="34" t="e">
        <f>IF(R$38=TRUE,Data!X14,NA())</f>
        <v>#N/A</v>
      </c>
      <c r="S52" s="39" t="e">
        <f ca="1">IF(S$38=TRUE,IF($A52="","",IF((ROW(S52)-$C$1)&gt;40,Data!W14/OFFSET(Data!B14,-$C$1+1,0,1),0)),NA())</f>
        <v>#N/A</v>
      </c>
      <c r="T52" s="50" t="e">
        <f>IF(T$38=TRUE,Data!Z14,NA())</f>
        <v>#N/A</v>
      </c>
      <c r="U52" s="50" t="e">
        <f>IF(U$38=TRUE,Data!AA14,NA())</f>
        <v>#N/A</v>
      </c>
      <c r="V52" s="50" t="e">
        <f>IF(V$38=TRUE,Data!AB14,NA())</f>
        <v>#N/A</v>
      </c>
      <c r="W52" s="45" t="e">
        <f>IF(W$38=TRUE,Data!AD14,NA())</f>
        <v>#N/A</v>
      </c>
      <c r="X52" s="37" t="e">
        <f>IF(X$38=TRUE,Data!AE14,NA())</f>
        <v>#N/A</v>
      </c>
      <c r="Y52" s="45" t="e">
        <f>IF(Y$38=TRUE,Data!AF14,NA())</f>
        <v>#N/A</v>
      </c>
      <c r="Z52" s="45" t="e">
        <f>IF(Z$38=TRUE,Data!AH14,NA())</f>
        <v>#N/A</v>
      </c>
      <c r="AA52" s="45" t="e">
        <f>IF(AA$38=TRUE,Data!AI14,NA())</f>
        <v>#N/A</v>
      </c>
      <c r="AB52" s="37" t="e">
        <f>IF(AB$38=TRUE,Data!AJ14,NA())</f>
        <v>#N/A</v>
      </c>
      <c r="AC52" s="45" t="e">
        <f>IF(AC$38=TRUE,Data!AK14,NA())</f>
        <v>#N/A</v>
      </c>
      <c r="AD52" s="37" t="e">
        <f>IF(AD$38=TRUE,Data!AL14,NA())</f>
        <v>#N/A</v>
      </c>
      <c r="AE52" s="37" t="e">
        <f>IF(AE$38=TRUE,Data!AM14,NA())</f>
        <v>#N/A</v>
      </c>
      <c r="AF52" s="45" t="e">
        <f>IF(AF$38=TRUE,Data!AN14,NA())</f>
        <v>#N/A</v>
      </c>
      <c r="AG52" s="28">
        <f>Data!AO14</f>
        <v>43907</v>
      </c>
    </row>
    <row r="53" spans="1:33" x14ac:dyDescent="0.25">
      <c r="A53" s="28">
        <f>Data!A15</f>
        <v>43908</v>
      </c>
      <c r="B53" t="e">
        <f>IF(B$38=TRUE,Data!B15,NA())</f>
        <v>#N/A</v>
      </c>
      <c r="C53" t="e">
        <f>IF(C$38=TRUE,Data!C15,NA())</f>
        <v>#N/A</v>
      </c>
      <c r="D53" t="e">
        <f>IF(D$38=TRUE,Data!E15,NA())</f>
        <v>#N/A</v>
      </c>
      <c r="E53" s="37" t="e">
        <f>IF(E$38=TRUE,Data!F15,NA())</f>
        <v>#N/A</v>
      </c>
      <c r="F53" s="39" t="e">
        <f ca="1">IF(F$38=TRUE,IF((ROW(F53)-$C$1)&gt;40,IF($A53="","",AVERAGE(((SUM(OFFSET(Data!E15,-$C$1+1,0,$C$1))-OFFSET(Data!E15,-$C$1+1,0,1))/(SUM(OFFSET(Data!B15,-$C$1+1,0,$C$1))-OFFSET(Data!B15,-$C$1+1,0,1))))),0),NA())</f>
        <v>#N/A</v>
      </c>
      <c r="G53" s="37" t="e">
        <f>IF(G$38=TRUE,Data!H15,NA())</f>
        <v>#N/A</v>
      </c>
      <c r="H53" s="43" t="e">
        <f>IF(H$38=TRUE,Data!I15,NA())</f>
        <v>#N/A</v>
      </c>
      <c r="I53" s="45" t="e">
        <f>IF(I$38=TRUE,Data!J15,NA())</f>
        <v>#N/A</v>
      </c>
      <c r="J53" s="45" t="e">
        <f>IF(J$38=TRUE,Data!K15,NA())</f>
        <v>#N/A</v>
      </c>
      <c r="K53" s="37">
        <f ca="1">IF(K$38=TRUE,Data!L15,NA())</f>
        <v>0.25757575757575757</v>
      </c>
      <c r="L53" s="39">
        <f ca="1">IF(L$38=TRUE,IF($A53="","",IF((ROW(L53)-$C$1)&gt;40,AVERAGE(((SUM(OFFSET(Data!E15,-$C$1+1,0,$C$1))-OFFSET(Data!E15,-$C$1+1,0,1))/(SUM(OFFSET(Data!K15,-$C$1+1,0,$C$1))-OFFSET(Data!K15,-$C$1+1,0,1)))),0)),NA())</f>
        <v>0.25663716814159293</v>
      </c>
      <c r="M53" s="45" t="e">
        <f>IF(M$38=TRUE,Data!R15,NA())</f>
        <v>#N/A</v>
      </c>
      <c r="N53" s="45" t="e">
        <f>IF(N$38=TRUE,Data!S15,NA())</f>
        <v>#N/A</v>
      </c>
      <c r="O53" s="39" t="e">
        <f ca="1">IF(O$38=TRUE,IF($A53="","",IF((ROW(Data!R15)-$C$1)&gt;2,Data!R15/OFFSET(Data!B15,-$C$1+1,0,1),0)),NA())</f>
        <v>#N/A</v>
      </c>
      <c r="P53" s="45" t="e">
        <f>IF(P$38=TRUE,Data!V15,NA())</f>
        <v>#N/A</v>
      </c>
      <c r="Q53" s="45" t="e">
        <f>IF(Q$38=TRUE,Data!W15,NA())</f>
        <v>#N/A</v>
      </c>
      <c r="R53" s="34" t="e">
        <f>IF(R$38=TRUE,Data!X15,NA())</f>
        <v>#N/A</v>
      </c>
      <c r="S53" s="39" t="e">
        <f ca="1">IF(S$38=TRUE,IF($A53="","",IF((ROW(S53)-$C$1)&gt;40,Data!W15/OFFSET(Data!B15,-$C$1+1,0,1),0)),NA())</f>
        <v>#N/A</v>
      </c>
      <c r="T53" s="50" t="e">
        <f>IF(T$38=TRUE,Data!Z15,NA())</f>
        <v>#N/A</v>
      </c>
      <c r="U53" s="50" t="e">
        <f>IF(U$38=TRUE,Data!AA15,NA())</f>
        <v>#N/A</v>
      </c>
      <c r="V53" s="50" t="e">
        <f>IF(V$38=TRUE,Data!AB15,NA())</f>
        <v>#N/A</v>
      </c>
      <c r="W53" s="45" t="e">
        <f>IF(W$38=TRUE,Data!AD15,NA())</f>
        <v>#N/A</v>
      </c>
      <c r="X53" s="37" t="e">
        <f>IF(X$38=TRUE,Data!AE15,NA())</f>
        <v>#N/A</v>
      </c>
      <c r="Y53" s="45" t="e">
        <f>IF(Y$38=TRUE,Data!AF15,NA())</f>
        <v>#N/A</v>
      </c>
      <c r="Z53" s="45" t="e">
        <f>IF(Z$38=TRUE,Data!AH15,NA())</f>
        <v>#N/A</v>
      </c>
      <c r="AA53" s="45" t="e">
        <f>IF(AA$38=TRUE,Data!AI15,NA())</f>
        <v>#N/A</v>
      </c>
      <c r="AB53" s="37" t="e">
        <f>IF(AB$38=TRUE,Data!AJ15,NA())</f>
        <v>#N/A</v>
      </c>
      <c r="AC53" s="45" t="e">
        <f>IF(AC$38=TRUE,Data!AK15,NA())</f>
        <v>#N/A</v>
      </c>
      <c r="AD53" s="37" t="e">
        <f>IF(AD$38=TRUE,Data!AL15,NA())</f>
        <v>#N/A</v>
      </c>
      <c r="AE53" s="37" t="e">
        <f>IF(AE$38=TRUE,Data!AM15,NA())</f>
        <v>#N/A</v>
      </c>
      <c r="AF53" s="45" t="e">
        <f>IF(AF$38=TRUE,Data!AN15,NA())</f>
        <v>#N/A</v>
      </c>
      <c r="AG53" s="28">
        <f>Data!AO15</f>
        <v>43908</v>
      </c>
    </row>
    <row r="54" spans="1:33" x14ac:dyDescent="0.25">
      <c r="A54" s="28">
        <f>Data!A16</f>
        <v>43909</v>
      </c>
      <c r="B54" t="e">
        <f>IF(B$38=TRUE,Data!B16,NA())</f>
        <v>#N/A</v>
      </c>
      <c r="C54" t="e">
        <f>IF(C$38=TRUE,Data!C16,NA())</f>
        <v>#N/A</v>
      </c>
      <c r="D54" t="e">
        <f>IF(D$38=TRUE,Data!E16,NA())</f>
        <v>#N/A</v>
      </c>
      <c r="E54" s="37" t="e">
        <f>IF(E$38=TRUE,Data!F16,NA())</f>
        <v>#N/A</v>
      </c>
      <c r="F54" s="39" t="e">
        <f ca="1">IF(F$38=TRUE,IF((ROW(F54)-$C$1)&gt;40,IF($A54="","",AVERAGE(((SUM(OFFSET(Data!E16,-$C$1+1,0,$C$1))-OFFSET(Data!E16,-$C$1+1,0,1))/(SUM(OFFSET(Data!B16,-$C$1+1,0,$C$1))-OFFSET(Data!B16,-$C$1+1,0,1))))),0),NA())</f>
        <v>#N/A</v>
      </c>
      <c r="G54" s="37" t="e">
        <f>IF(G$38=TRUE,Data!H16,NA())</f>
        <v>#N/A</v>
      </c>
      <c r="H54" s="43" t="e">
        <f>IF(H$38=TRUE,Data!I16,NA())</f>
        <v>#N/A</v>
      </c>
      <c r="I54" s="45" t="e">
        <f>IF(I$38=TRUE,Data!J16,NA())</f>
        <v>#N/A</v>
      </c>
      <c r="J54" s="45" t="e">
        <f>IF(J$38=TRUE,Data!K16,NA())</f>
        <v>#N/A</v>
      </c>
      <c r="K54" s="37">
        <f ca="1">IF(K$38=TRUE,Data!L16,NA())</f>
        <v>0.21212121212121213</v>
      </c>
      <c r="L54" s="39">
        <f ca="1">IF(L$38=TRUE,IF($A54="","",IF((ROW(L54)-$C$1)&gt;40,AVERAGE(((SUM(OFFSET(Data!E16,-$C$1+1,0,$C$1))-OFFSET(Data!E16,-$C$1+1,0,1))/(SUM(OFFSET(Data!K16,-$C$1+1,0,$C$1))-OFFSET(Data!K16,-$C$1+1,0,1)))),0)),NA())</f>
        <v>0.25192802056555269</v>
      </c>
      <c r="M54" s="45" t="e">
        <f>IF(M$38=TRUE,Data!R16,NA())</f>
        <v>#N/A</v>
      </c>
      <c r="N54" s="45" t="e">
        <f>IF(N$38=TRUE,Data!S16,NA())</f>
        <v>#N/A</v>
      </c>
      <c r="O54" s="39" t="e">
        <f ca="1">IF(O$38=TRUE,IF($A54="","",IF((ROW(Data!R16)-$C$1)&gt;2,Data!R16/OFFSET(Data!B16,-$C$1+1,0,1),0)),NA())</f>
        <v>#N/A</v>
      </c>
      <c r="P54" s="45" t="e">
        <f>IF(P$38=TRUE,Data!V16,NA())</f>
        <v>#N/A</v>
      </c>
      <c r="Q54" s="45" t="e">
        <f>IF(Q$38=TRUE,Data!W16,NA())</f>
        <v>#N/A</v>
      </c>
      <c r="R54" s="34" t="e">
        <f>IF(R$38=TRUE,Data!X16,NA())</f>
        <v>#N/A</v>
      </c>
      <c r="S54" s="39" t="e">
        <f ca="1">IF(S$38=TRUE,IF($A54="","",IF((ROW(S54)-$C$1)&gt;40,Data!W16/OFFSET(Data!B16,-$C$1+1,0,1),0)),NA())</f>
        <v>#N/A</v>
      </c>
      <c r="T54" s="50" t="e">
        <f>IF(T$38=TRUE,Data!Z16,NA())</f>
        <v>#N/A</v>
      </c>
      <c r="U54" s="50" t="e">
        <f>IF(U$38=TRUE,Data!AA16,NA())</f>
        <v>#N/A</v>
      </c>
      <c r="V54" s="50" t="e">
        <f>IF(V$38=TRUE,Data!AB16,NA())</f>
        <v>#N/A</v>
      </c>
      <c r="W54" s="45" t="e">
        <f>IF(W$38=TRUE,Data!AD16,NA())</f>
        <v>#N/A</v>
      </c>
      <c r="X54" s="37" t="e">
        <f>IF(X$38=TRUE,Data!AE16,NA())</f>
        <v>#N/A</v>
      </c>
      <c r="Y54" s="45" t="e">
        <f>IF(Y$38=TRUE,Data!AF16,NA())</f>
        <v>#N/A</v>
      </c>
      <c r="Z54" s="45" t="e">
        <f>IF(Z$38=TRUE,Data!AH16,NA())</f>
        <v>#N/A</v>
      </c>
      <c r="AA54" s="45" t="e">
        <f>IF(AA$38=TRUE,Data!AI16,NA())</f>
        <v>#N/A</v>
      </c>
      <c r="AB54" s="37" t="e">
        <f>IF(AB$38=TRUE,Data!AJ16,NA())</f>
        <v>#N/A</v>
      </c>
      <c r="AC54" s="45" t="e">
        <f>IF(AC$38=TRUE,Data!AK16,NA())</f>
        <v>#N/A</v>
      </c>
      <c r="AD54" s="37" t="e">
        <f>IF(AD$38=TRUE,Data!AL16,NA())</f>
        <v>#N/A</v>
      </c>
      <c r="AE54" s="37" t="e">
        <f>IF(AE$38=TRUE,Data!AM16,NA())</f>
        <v>#N/A</v>
      </c>
      <c r="AF54" s="45" t="e">
        <f>IF(AF$38=TRUE,Data!AN16,NA())</f>
        <v>#N/A</v>
      </c>
      <c r="AG54" s="28">
        <f>Data!AO16</f>
        <v>43909</v>
      </c>
    </row>
    <row r="55" spans="1:33" x14ac:dyDescent="0.25">
      <c r="A55" s="28">
        <f>Data!A17</f>
        <v>43910</v>
      </c>
      <c r="B55" t="e">
        <f>IF(B$38=TRUE,Data!B17,NA())</f>
        <v>#N/A</v>
      </c>
      <c r="C55" t="e">
        <f>IF(C$38=TRUE,Data!C17,NA())</f>
        <v>#N/A</v>
      </c>
      <c r="D55" t="e">
        <f>IF(D$38=TRUE,Data!E17,NA())</f>
        <v>#N/A</v>
      </c>
      <c r="E55" s="37" t="e">
        <f>IF(E$38=TRUE,Data!F17,NA())</f>
        <v>#N/A</v>
      </c>
      <c r="F55" s="39" t="e">
        <f ca="1">IF(F$38=TRUE,IF((ROW(F55)-$C$1)&gt;40,IF($A55="","",AVERAGE(((SUM(OFFSET(Data!E17,-$C$1+1,0,$C$1))-OFFSET(Data!E17,-$C$1+1,0,1))/(SUM(OFFSET(Data!B17,-$C$1+1,0,$C$1))-OFFSET(Data!B17,-$C$1+1,0,1))))),0),NA())</f>
        <v>#N/A</v>
      </c>
      <c r="G55" s="37" t="e">
        <f>IF(G$38=TRUE,Data!H17,NA())</f>
        <v>#N/A</v>
      </c>
      <c r="H55" s="43" t="e">
        <f>IF(H$38=TRUE,Data!I17,NA())</f>
        <v>#N/A</v>
      </c>
      <c r="I55" s="45" t="e">
        <f>IF(I$38=TRUE,Data!J17,NA())</f>
        <v>#N/A</v>
      </c>
      <c r="J55" s="45" t="e">
        <f>IF(J$38=TRUE,Data!K17,NA())</f>
        <v>#N/A</v>
      </c>
      <c r="K55" s="37">
        <f ca="1">IF(K$38=TRUE,Data!L17,NA())</f>
        <v>0.4050632911392405</v>
      </c>
      <c r="L55" s="39">
        <f ca="1">IF(L$38=TRUE,IF($A55="","",IF((ROW(L55)-$C$1)&gt;40,AVERAGE(((SUM(OFFSET(Data!E17,-$C$1+1,0,$C$1))-OFFSET(Data!E17,-$C$1+1,0,1))/(SUM(OFFSET(Data!K17,-$C$1+1,0,$C$1))-OFFSET(Data!K17,-$C$1+1,0,1)))),0)),NA())</f>
        <v>0.2695852534562212</v>
      </c>
      <c r="M55" s="45" t="e">
        <f>IF(M$38=TRUE,Data!R17,NA())</f>
        <v>#N/A</v>
      </c>
      <c r="N55" s="45" t="e">
        <f>IF(N$38=TRUE,Data!S17,NA())</f>
        <v>#N/A</v>
      </c>
      <c r="O55" s="39" t="e">
        <f ca="1">IF(O$38=TRUE,IF($A55="","",IF((ROW(Data!R17)-$C$1)&gt;2,Data!R17/OFFSET(Data!B17,-$C$1+1,0,1),0)),NA())</f>
        <v>#N/A</v>
      </c>
      <c r="P55" s="45" t="e">
        <f>IF(P$38=TRUE,Data!V17,NA())</f>
        <v>#N/A</v>
      </c>
      <c r="Q55" s="45" t="e">
        <f>IF(Q$38=TRUE,Data!W17,NA())</f>
        <v>#N/A</v>
      </c>
      <c r="R55" s="34" t="e">
        <f>IF(R$38=TRUE,Data!X17,NA())</f>
        <v>#N/A</v>
      </c>
      <c r="S55" s="39" t="e">
        <f ca="1">IF(S$38=TRUE,IF($A55="","",IF((ROW(S55)-$C$1)&gt;40,Data!W17/OFFSET(Data!B17,-$C$1+1,0,1),0)),NA())</f>
        <v>#N/A</v>
      </c>
      <c r="T55" s="50" t="e">
        <f>IF(T$38=TRUE,Data!Z17,NA())</f>
        <v>#N/A</v>
      </c>
      <c r="U55" s="50" t="e">
        <f>IF(U$38=TRUE,Data!AA17,NA())</f>
        <v>#N/A</v>
      </c>
      <c r="V55" s="50" t="e">
        <f>IF(V$38=TRUE,Data!AB17,NA())</f>
        <v>#N/A</v>
      </c>
      <c r="W55" s="45" t="e">
        <f>IF(W$38=TRUE,Data!AD17,NA())</f>
        <v>#N/A</v>
      </c>
      <c r="X55" s="37" t="e">
        <f>IF(X$38=TRUE,Data!AE17,NA())</f>
        <v>#N/A</v>
      </c>
      <c r="Y55" s="45" t="e">
        <f>IF(Y$38=TRUE,Data!AF17,NA())</f>
        <v>#N/A</v>
      </c>
      <c r="Z55" s="45" t="e">
        <f>IF(Z$38=TRUE,Data!AH17,NA())</f>
        <v>#N/A</v>
      </c>
      <c r="AA55" s="45" t="e">
        <f>IF(AA$38=TRUE,Data!AI17,NA())</f>
        <v>#N/A</v>
      </c>
      <c r="AB55" s="37" t="e">
        <f>IF(AB$38=TRUE,Data!AJ17,NA())</f>
        <v>#N/A</v>
      </c>
      <c r="AC55" s="45" t="e">
        <f>IF(AC$38=TRUE,Data!AK17,NA())</f>
        <v>#N/A</v>
      </c>
      <c r="AD55" s="37" t="e">
        <f>IF(AD$38=TRUE,Data!AL17,NA())</f>
        <v>#N/A</v>
      </c>
      <c r="AE55" s="37" t="e">
        <f>IF(AE$38=TRUE,Data!AM17,NA())</f>
        <v>#N/A</v>
      </c>
      <c r="AF55" s="45" t="e">
        <f>IF(AF$38=TRUE,Data!AN17,NA())</f>
        <v>#N/A</v>
      </c>
      <c r="AG55" s="28">
        <f>Data!AO17</f>
        <v>43910</v>
      </c>
    </row>
    <row r="56" spans="1:33" x14ac:dyDescent="0.25">
      <c r="A56" s="28">
        <f>Data!A18</f>
        <v>43911</v>
      </c>
      <c r="B56" t="e">
        <f>IF(B$38=TRUE,Data!B18,NA())</f>
        <v>#N/A</v>
      </c>
      <c r="C56" t="e">
        <f>IF(C$38=TRUE,Data!C18,NA())</f>
        <v>#N/A</v>
      </c>
      <c r="D56" t="e">
        <f>IF(D$38=TRUE,Data!E18,NA())</f>
        <v>#N/A</v>
      </c>
      <c r="E56" s="37" t="e">
        <f>IF(E$38=TRUE,Data!F18,NA())</f>
        <v>#N/A</v>
      </c>
      <c r="F56" s="39" t="e">
        <f ca="1">IF(F$38=TRUE,IF((ROW(F56)-$C$1)&gt;40,IF($A56="","",AVERAGE(((SUM(OFFSET(Data!E18,-$C$1+1,0,$C$1))-OFFSET(Data!E18,-$C$1+1,0,1))/(SUM(OFFSET(Data!B18,-$C$1+1,0,$C$1))-OFFSET(Data!B18,-$C$1+1,0,1))))),0),NA())</f>
        <v>#N/A</v>
      </c>
      <c r="G56" s="37" t="e">
        <f>IF(G$38=TRUE,Data!H18,NA())</f>
        <v>#N/A</v>
      </c>
      <c r="H56" s="43" t="e">
        <f>IF(H$38=TRUE,Data!I18,NA())</f>
        <v>#N/A</v>
      </c>
      <c r="I56" s="45" t="e">
        <f>IF(I$38=TRUE,Data!J18,NA())</f>
        <v>#N/A</v>
      </c>
      <c r="J56" s="45" t="e">
        <f>IF(J$38=TRUE,Data!K18,NA())</f>
        <v>#N/A</v>
      </c>
      <c r="K56" s="37">
        <f ca="1">IF(K$38=TRUE,Data!L18,NA())</f>
        <v>0.41379310344827586</v>
      </c>
      <c r="L56" s="39">
        <f ca="1">IF(L$38=TRUE,IF($A56="","",IF((ROW(L56)-$C$1)&gt;40,AVERAGE(((SUM(OFFSET(Data!E18,-$C$1+1,0,$C$1))-OFFSET(Data!E18,-$C$1+1,0,1))/(SUM(OFFSET(Data!K18,-$C$1+1,0,$C$1))-OFFSET(Data!K18,-$C$1+1,0,1)))),0)),NA())</f>
        <v>0.30184804928131415</v>
      </c>
      <c r="M56" s="45" t="e">
        <f>IF(M$38=TRUE,Data!R18,NA())</f>
        <v>#N/A</v>
      </c>
      <c r="N56" s="45" t="e">
        <f>IF(N$38=TRUE,Data!S18,NA())</f>
        <v>#N/A</v>
      </c>
      <c r="O56" s="39" t="e">
        <f ca="1">IF(O$38=TRUE,IF($A56="","",IF((ROW(Data!R18)-$C$1)&gt;2,Data!R18/OFFSET(Data!B18,-$C$1+1,0,1),0)),NA())</f>
        <v>#N/A</v>
      </c>
      <c r="P56" s="45" t="e">
        <f>IF(P$38=TRUE,Data!V18,NA())</f>
        <v>#N/A</v>
      </c>
      <c r="Q56" s="45" t="e">
        <f>IF(Q$38=TRUE,Data!W18,NA())</f>
        <v>#N/A</v>
      </c>
      <c r="R56" s="34" t="e">
        <f>IF(R$38=TRUE,Data!X18,NA())</f>
        <v>#N/A</v>
      </c>
      <c r="S56" s="39" t="e">
        <f ca="1">IF(S$38=TRUE,IF($A56="","",IF((ROW(S56)-$C$1)&gt;40,Data!W18/OFFSET(Data!B18,-$C$1+1,0,1),0)),NA())</f>
        <v>#N/A</v>
      </c>
      <c r="T56" s="50" t="e">
        <f>IF(T$38=TRUE,Data!Z18,NA())</f>
        <v>#N/A</v>
      </c>
      <c r="U56" s="50" t="e">
        <f>IF(U$38=TRUE,Data!AA18,NA())</f>
        <v>#N/A</v>
      </c>
      <c r="V56" s="50" t="e">
        <f>IF(V$38=TRUE,Data!AB18,NA())</f>
        <v>#N/A</v>
      </c>
      <c r="W56" s="45" t="e">
        <f>IF(W$38=TRUE,Data!AD18,NA())</f>
        <v>#N/A</v>
      </c>
      <c r="X56" s="37" t="e">
        <f>IF(X$38=TRUE,Data!AE18,NA())</f>
        <v>#N/A</v>
      </c>
      <c r="Y56" s="45" t="e">
        <f>IF(Y$38=TRUE,Data!AF18,NA())</f>
        <v>#N/A</v>
      </c>
      <c r="Z56" s="45" t="e">
        <f>IF(Z$38=TRUE,Data!AH18,NA())</f>
        <v>#N/A</v>
      </c>
      <c r="AA56" s="45" t="e">
        <f>IF(AA$38=TRUE,Data!AI18,NA())</f>
        <v>#N/A</v>
      </c>
      <c r="AB56" s="37" t="e">
        <f>IF(AB$38=TRUE,Data!AJ18,NA())</f>
        <v>#N/A</v>
      </c>
      <c r="AC56" s="45" t="e">
        <f>IF(AC$38=TRUE,Data!AK18,NA())</f>
        <v>#N/A</v>
      </c>
      <c r="AD56" s="37" t="e">
        <f>IF(AD$38=TRUE,Data!AL18,NA())</f>
        <v>#N/A</v>
      </c>
      <c r="AE56" s="37" t="e">
        <f>IF(AE$38=TRUE,Data!AM18,NA())</f>
        <v>#N/A</v>
      </c>
      <c r="AF56" s="45" t="e">
        <f>IF(AF$38=TRUE,Data!AN18,NA())</f>
        <v>#N/A</v>
      </c>
      <c r="AG56" s="28">
        <f>Data!AO18</f>
        <v>43911</v>
      </c>
    </row>
    <row r="57" spans="1:33" x14ac:dyDescent="0.25">
      <c r="A57" s="28">
        <f>Data!A19</f>
        <v>43912</v>
      </c>
      <c r="B57" t="e">
        <f>IF(B$38=TRUE,Data!B19,NA())</f>
        <v>#N/A</v>
      </c>
      <c r="C57" t="e">
        <f>IF(C$38=TRUE,Data!C19,NA())</f>
        <v>#N/A</v>
      </c>
      <c r="D57" t="e">
        <f>IF(D$38=TRUE,Data!E19,NA())</f>
        <v>#N/A</v>
      </c>
      <c r="E57" s="37" t="e">
        <f>IF(E$38=TRUE,Data!F19,NA())</f>
        <v>#N/A</v>
      </c>
      <c r="F57" s="39" t="e">
        <f ca="1">IF(F$38=TRUE,IF((ROW(F57)-$C$1)&gt;40,IF($A57="","",AVERAGE(((SUM(OFFSET(Data!E19,-$C$1+1,0,$C$1))-OFFSET(Data!E19,-$C$1+1,0,1))/(SUM(OFFSET(Data!B19,-$C$1+1,0,$C$1))-OFFSET(Data!B19,-$C$1+1,0,1))))),0),NA())</f>
        <v>#N/A</v>
      </c>
      <c r="G57" s="37" t="e">
        <f>IF(G$38=TRUE,Data!H19,NA())</f>
        <v>#N/A</v>
      </c>
      <c r="H57" s="43" t="e">
        <f>IF(H$38=TRUE,Data!I19,NA())</f>
        <v>#N/A</v>
      </c>
      <c r="I57" s="45" t="e">
        <f>IF(I$38=TRUE,Data!J19,NA())</f>
        <v>#N/A</v>
      </c>
      <c r="J57" s="45" t="e">
        <f>IF(J$38=TRUE,Data!K19,NA())</f>
        <v>#N/A</v>
      </c>
      <c r="K57" s="37">
        <f ca="1">IF(K$38=TRUE,Data!L19,NA())</f>
        <v>0.5730337078651685</v>
      </c>
      <c r="L57" s="39">
        <f ca="1">IF(L$38=TRUE,IF($A57="","",IF((ROW(L57)-$C$1)&gt;40,AVERAGE(((SUM(OFFSET(Data!E19,-$C$1+1,0,$C$1))-OFFSET(Data!E19,-$C$1+1,0,1))/(SUM(OFFSET(Data!K19,-$C$1+1,0,$C$1))-OFFSET(Data!K19,-$C$1+1,0,1)))),0)),NA())</f>
        <v>0.35823754789272033</v>
      </c>
      <c r="M57" s="45" t="e">
        <f>IF(M$38=TRUE,Data!R19,NA())</f>
        <v>#N/A</v>
      </c>
      <c r="N57" s="45" t="e">
        <f>IF(N$38=TRUE,Data!S19,NA())</f>
        <v>#N/A</v>
      </c>
      <c r="O57" s="39" t="e">
        <f ca="1">IF(O$38=TRUE,IF($A57="","",IF((ROW(Data!R19)-$C$1)&gt;2,Data!R19/OFFSET(Data!B19,-$C$1+1,0,1),0)),NA())</f>
        <v>#N/A</v>
      </c>
      <c r="P57" s="45" t="e">
        <f>IF(P$38=TRUE,Data!V19,NA())</f>
        <v>#N/A</v>
      </c>
      <c r="Q57" s="45" t="e">
        <f>IF(Q$38=TRUE,Data!W19,NA())</f>
        <v>#N/A</v>
      </c>
      <c r="R57" s="34" t="e">
        <f>IF(R$38=TRUE,Data!X19,NA())</f>
        <v>#N/A</v>
      </c>
      <c r="S57" s="39" t="e">
        <f ca="1">IF(S$38=TRUE,IF($A57="","",IF((ROW(S57)-$C$1)&gt;40,Data!W19/OFFSET(Data!B19,-$C$1+1,0,1),0)),NA())</f>
        <v>#N/A</v>
      </c>
      <c r="T57" s="50" t="e">
        <f>IF(T$38=TRUE,Data!Z19,NA())</f>
        <v>#N/A</v>
      </c>
      <c r="U57" s="50" t="e">
        <f>IF(U$38=TRUE,Data!AA19,NA())</f>
        <v>#N/A</v>
      </c>
      <c r="V57" s="50" t="e">
        <f>IF(V$38=TRUE,Data!AB19,NA())</f>
        <v>#N/A</v>
      </c>
      <c r="W57" s="45" t="e">
        <f>IF(W$38=TRUE,Data!AD19,NA())</f>
        <v>#N/A</v>
      </c>
      <c r="X57" s="37" t="e">
        <f>IF(X$38=TRUE,Data!AE19,NA())</f>
        <v>#N/A</v>
      </c>
      <c r="Y57" s="45" t="e">
        <f>IF(Y$38=TRUE,Data!AF19,NA())</f>
        <v>#N/A</v>
      </c>
      <c r="Z57" s="45" t="e">
        <f>IF(Z$38=TRUE,Data!AH19,NA())</f>
        <v>#N/A</v>
      </c>
      <c r="AA57" s="45" t="e">
        <f>IF(AA$38=TRUE,Data!AI19,NA())</f>
        <v>#N/A</v>
      </c>
      <c r="AB57" s="37" t="e">
        <f>IF(AB$38=TRUE,Data!AJ19,NA())</f>
        <v>#N/A</v>
      </c>
      <c r="AC57" s="45" t="e">
        <f>IF(AC$38=TRUE,Data!AK19,NA())</f>
        <v>#N/A</v>
      </c>
      <c r="AD57" s="37" t="e">
        <f>IF(AD$38=TRUE,Data!AL19,NA())</f>
        <v>#N/A</v>
      </c>
      <c r="AE57" s="37" t="e">
        <f>IF(AE$38=TRUE,Data!AM19,NA())</f>
        <v>#N/A</v>
      </c>
      <c r="AF57" s="45" t="e">
        <f>IF(AF$38=TRUE,Data!AN19,NA())</f>
        <v>#N/A</v>
      </c>
      <c r="AG57" s="28">
        <f>Data!AO19</f>
        <v>43912</v>
      </c>
    </row>
    <row r="58" spans="1:33" x14ac:dyDescent="0.25">
      <c r="A58" s="28">
        <f>Data!A20</f>
        <v>43913</v>
      </c>
      <c r="B58" t="e">
        <f>IF(B$38=TRUE,Data!B20,NA())</f>
        <v>#N/A</v>
      </c>
      <c r="C58" t="e">
        <f>IF(C$38=TRUE,Data!C20,NA())</f>
        <v>#N/A</v>
      </c>
      <c r="D58" t="e">
        <f>IF(D$38=TRUE,Data!E20,NA())</f>
        <v>#N/A</v>
      </c>
      <c r="E58" s="37" t="e">
        <f>IF(E$38=TRUE,Data!F20,NA())</f>
        <v>#N/A</v>
      </c>
      <c r="F58" s="39" t="e">
        <f ca="1">IF(F$38=TRUE,IF((ROW(F58)-$C$1)&gt;40,IF($A58="","",AVERAGE(((SUM(OFFSET(Data!E20,-$C$1+1,0,$C$1))-OFFSET(Data!E20,-$C$1+1,0,1))/(SUM(OFFSET(Data!B20,-$C$1+1,0,$C$1))-OFFSET(Data!B20,-$C$1+1,0,1))))),0),NA())</f>
        <v>#N/A</v>
      </c>
      <c r="G58" s="37" t="e">
        <f>IF(G$38=TRUE,Data!H20,NA())</f>
        <v>#N/A</v>
      </c>
      <c r="H58" s="43" t="e">
        <f>IF(H$38=TRUE,Data!I20,NA())</f>
        <v>#N/A</v>
      </c>
      <c r="I58" s="45" t="e">
        <f>IF(I$38=TRUE,Data!J20,NA())</f>
        <v>#N/A</v>
      </c>
      <c r="J58" s="45" t="e">
        <f>IF(J$38=TRUE,Data!K20,NA())</f>
        <v>#N/A</v>
      </c>
      <c r="K58" s="37">
        <f ca="1">IF(K$38=TRUE,Data!L20,NA())</f>
        <v>0.40298507462686567</v>
      </c>
      <c r="L58" s="39">
        <f ca="1">IF(L$38=TRUE,IF($A58="","",IF((ROW(L58)-$C$1)&gt;40,AVERAGE(((SUM(OFFSET(Data!E20,-$C$1+1,0,$C$1))-OFFSET(Data!E20,-$C$1+1,0,1))/(SUM(OFFSET(Data!K20,-$C$1+1,0,$C$1))-OFFSET(Data!K20,-$C$1+1,0,1)))),0)),NA())</f>
        <v>0.36249999999999999</v>
      </c>
      <c r="M58" s="45" t="e">
        <f>IF(M$38=TRUE,Data!R20,NA())</f>
        <v>#N/A</v>
      </c>
      <c r="N58" s="45" t="e">
        <f>IF(N$38=TRUE,Data!S20,NA())</f>
        <v>#N/A</v>
      </c>
      <c r="O58" s="39" t="e">
        <f ca="1">IF(O$38=TRUE,IF($A58="","",IF((ROW(Data!R20)-$C$1)&gt;2,Data!R20/OFFSET(Data!B20,-$C$1+1,0,1),0)),NA())</f>
        <v>#N/A</v>
      </c>
      <c r="P58" s="45" t="e">
        <f>IF(P$38=TRUE,Data!V20,NA())</f>
        <v>#N/A</v>
      </c>
      <c r="Q58" s="45" t="e">
        <f>IF(Q$38=TRUE,Data!W20,NA())</f>
        <v>#N/A</v>
      </c>
      <c r="R58" s="34" t="e">
        <f>IF(R$38=TRUE,Data!X20,NA())</f>
        <v>#N/A</v>
      </c>
      <c r="S58" s="39" t="e">
        <f ca="1">IF(S$38=TRUE,IF($A58="","",IF((ROW(S58)-$C$1)&gt;40,Data!W20/OFFSET(Data!B20,-$C$1+1,0,1),0)),NA())</f>
        <v>#N/A</v>
      </c>
      <c r="T58" s="50" t="e">
        <f>IF(T$38=TRUE,Data!Z20,NA())</f>
        <v>#N/A</v>
      </c>
      <c r="U58" s="50" t="e">
        <f>IF(U$38=TRUE,Data!AA20,NA())</f>
        <v>#N/A</v>
      </c>
      <c r="V58" s="50" t="e">
        <f>IF(V$38=TRUE,Data!AB20,NA())</f>
        <v>#N/A</v>
      </c>
      <c r="W58" s="45" t="e">
        <f>IF(W$38=TRUE,Data!AD20,NA())</f>
        <v>#N/A</v>
      </c>
      <c r="X58" s="37" t="e">
        <f>IF(X$38=TRUE,Data!AE20,NA())</f>
        <v>#N/A</v>
      </c>
      <c r="Y58" s="45" t="e">
        <f>IF(Y$38=TRUE,Data!AF20,NA())</f>
        <v>#N/A</v>
      </c>
      <c r="Z58" s="45" t="e">
        <f>IF(Z$38=TRUE,Data!AH20,NA())</f>
        <v>#N/A</v>
      </c>
      <c r="AA58" s="45" t="e">
        <f>IF(AA$38=TRUE,Data!AI20,NA())</f>
        <v>#N/A</v>
      </c>
      <c r="AB58" s="37" t="e">
        <f>IF(AB$38=TRUE,Data!AJ20,NA())</f>
        <v>#N/A</v>
      </c>
      <c r="AC58" s="45" t="e">
        <f>IF(AC$38=TRUE,Data!AK20,NA())</f>
        <v>#N/A</v>
      </c>
      <c r="AD58" s="37" t="e">
        <f>IF(AD$38=TRUE,Data!AL20,NA())</f>
        <v>#N/A</v>
      </c>
      <c r="AE58" s="37" t="e">
        <f>IF(AE$38=TRUE,Data!AM20,NA())</f>
        <v>#N/A</v>
      </c>
      <c r="AF58" s="45" t="e">
        <f>IF(AF$38=TRUE,Data!AN20,NA())</f>
        <v>#N/A</v>
      </c>
      <c r="AG58" s="28">
        <f>Data!AO20</f>
        <v>43913</v>
      </c>
    </row>
    <row r="59" spans="1:33" x14ac:dyDescent="0.25">
      <c r="A59" s="28">
        <f>Data!A21</f>
        <v>43914</v>
      </c>
      <c r="B59" t="e">
        <f>IF(B$38=TRUE,Data!B21,NA())</f>
        <v>#N/A</v>
      </c>
      <c r="C59" t="e">
        <f>IF(C$38=TRUE,Data!C21,NA())</f>
        <v>#N/A</v>
      </c>
      <c r="D59" t="e">
        <f>IF(D$38=TRUE,Data!E21,NA())</f>
        <v>#N/A</v>
      </c>
      <c r="E59" s="37" t="e">
        <f>IF(E$38=TRUE,Data!F21,NA())</f>
        <v>#N/A</v>
      </c>
      <c r="F59" s="39" t="e">
        <f ca="1">IF(F$38=TRUE,IF((ROW(F59)-$C$1)&gt;40,IF($A59="","",AVERAGE(((SUM(OFFSET(Data!E21,-$C$1+1,0,$C$1))-OFFSET(Data!E21,-$C$1+1,0,1))/(SUM(OFFSET(Data!B21,-$C$1+1,0,$C$1))-OFFSET(Data!B21,-$C$1+1,0,1))))),0),NA())</f>
        <v>#N/A</v>
      </c>
      <c r="G59" s="37" t="e">
        <f>IF(G$38=TRUE,Data!H21,NA())</f>
        <v>#N/A</v>
      </c>
      <c r="H59" s="43" t="e">
        <f>IF(H$38=TRUE,Data!I21,NA())</f>
        <v>#N/A</v>
      </c>
      <c r="I59" s="45" t="e">
        <f>IF(I$38=TRUE,Data!J21,NA())</f>
        <v>#N/A</v>
      </c>
      <c r="J59" s="45" t="e">
        <f>IF(J$38=TRUE,Data!K21,NA())</f>
        <v>#N/A</v>
      </c>
      <c r="K59" s="37">
        <f ca="1">IF(K$38=TRUE,Data!L21,NA())</f>
        <v>0.61363636363636365</v>
      </c>
      <c r="L59" s="39">
        <f ca="1">IF(L$38=TRUE,IF($A59="","",IF((ROW(L59)-$C$1)&gt;40,AVERAGE(((SUM(OFFSET(Data!E21,-$C$1+1,0,$C$1))-OFFSET(Data!E21,-$C$1+1,0,1))/(SUM(OFFSET(Data!K21,-$C$1+1,0,$C$1))-OFFSET(Data!K21,-$C$1+1,0,1)))),0)),NA())</f>
        <v>0.40284360189573459</v>
      </c>
      <c r="M59" s="45" t="e">
        <f>IF(M$38=TRUE,Data!R21,NA())</f>
        <v>#N/A</v>
      </c>
      <c r="N59" s="45" t="e">
        <f>IF(N$38=TRUE,Data!S21,NA())</f>
        <v>#N/A</v>
      </c>
      <c r="O59" s="39" t="e">
        <f ca="1">IF(O$38=TRUE,IF($A59="","",IF((ROW(Data!R21)-$C$1)&gt;2,Data!R21/OFFSET(Data!B21,-$C$1+1,0,1),0)),NA())</f>
        <v>#N/A</v>
      </c>
      <c r="P59" s="45" t="e">
        <f>IF(P$38=TRUE,Data!V21,NA())</f>
        <v>#N/A</v>
      </c>
      <c r="Q59" s="45" t="e">
        <f>IF(Q$38=TRUE,Data!W21,NA())</f>
        <v>#N/A</v>
      </c>
      <c r="R59" s="34" t="e">
        <f>IF(R$38=TRUE,Data!X21,NA())</f>
        <v>#N/A</v>
      </c>
      <c r="S59" s="39" t="e">
        <f ca="1">IF(S$38=TRUE,IF($A59="","",IF((ROW(S59)-$C$1)&gt;40,Data!W21/OFFSET(Data!B21,-$C$1+1,0,1),0)),NA())</f>
        <v>#N/A</v>
      </c>
      <c r="T59" s="50" t="e">
        <f>IF(T$38=TRUE,Data!Z21,NA())</f>
        <v>#N/A</v>
      </c>
      <c r="U59" s="50" t="e">
        <f>IF(U$38=TRUE,Data!AA21,NA())</f>
        <v>#N/A</v>
      </c>
      <c r="V59" s="50" t="e">
        <f>IF(V$38=TRUE,Data!AB21,NA())</f>
        <v>#N/A</v>
      </c>
      <c r="W59" s="45" t="e">
        <f>IF(W$38=TRUE,Data!AD21,NA())</f>
        <v>#N/A</v>
      </c>
      <c r="X59" s="37" t="e">
        <f>IF(X$38=TRUE,Data!AE21,NA())</f>
        <v>#N/A</v>
      </c>
      <c r="Y59" s="45" t="e">
        <f>IF(Y$38=TRUE,Data!AF21,NA())</f>
        <v>#N/A</v>
      </c>
      <c r="Z59" s="45" t="e">
        <f>IF(Z$38=TRUE,Data!AH21,NA())</f>
        <v>#N/A</v>
      </c>
      <c r="AA59" s="45" t="e">
        <f>IF(AA$38=TRUE,Data!AI21,NA())</f>
        <v>#N/A</v>
      </c>
      <c r="AB59" s="37" t="e">
        <f>IF(AB$38=TRUE,Data!AJ21,NA())</f>
        <v>#N/A</v>
      </c>
      <c r="AC59" s="45" t="e">
        <f>IF(AC$38=TRUE,Data!AK21,NA())</f>
        <v>#N/A</v>
      </c>
      <c r="AD59" s="37" t="e">
        <f>IF(AD$38=TRUE,Data!AL21,NA())</f>
        <v>#N/A</v>
      </c>
      <c r="AE59" s="37" t="e">
        <f>IF(AE$38=TRUE,Data!AM21,NA())</f>
        <v>#N/A</v>
      </c>
      <c r="AF59" s="45" t="e">
        <f>IF(AF$38=TRUE,Data!AN21,NA())</f>
        <v>#N/A</v>
      </c>
      <c r="AG59" s="28">
        <f>Data!AO21</f>
        <v>43914</v>
      </c>
    </row>
    <row r="60" spans="1:33" x14ac:dyDescent="0.25">
      <c r="A60" s="28">
        <f>Data!A22</f>
        <v>43915</v>
      </c>
      <c r="B60" t="e">
        <f>IF(B$38=TRUE,Data!B22,NA())</f>
        <v>#N/A</v>
      </c>
      <c r="C60" t="e">
        <f>IF(C$38=TRUE,Data!C22,NA())</f>
        <v>#N/A</v>
      </c>
      <c r="D60" t="e">
        <f>IF(D$38=TRUE,Data!E22,NA())</f>
        <v>#N/A</v>
      </c>
      <c r="E60" s="37" t="e">
        <f>IF(E$38=TRUE,Data!F22,NA())</f>
        <v>#N/A</v>
      </c>
      <c r="F60" s="39" t="e">
        <f ca="1">IF(F$38=TRUE,IF((ROW(F60)-$C$1)&gt;40,IF($A60="","",AVERAGE(((SUM(OFFSET(Data!E22,-$C$1+1,0,$C$1))-OFFSET(Data!E22,-$C$1+1,0,1))/(SUM(OFFSET(Data!B22,-$C$1+1,0,$C$1))-OFFSET(Data!B22,-$C$1+1,0,1))))),0),NA())</f>
        <v>#N/A</v>
      </c>
      <c r="G60" s="37" t="e">
        <f>IF(G$38=TRUE,Data!H22,NA())</f>
        <v>#N/A</v>
      </c>
      <c r="H60" s="43" t="e">
        <f>IF(H$38=TRUE,Data!I22,NA())</f>
        <v>#N/A</v>
      </c>
      <c r="I60" s="45" t="e">
        <f>IF(I$38=TRUE,Data!J22,NA())</f>
        <v>#N/A</v>
      </c>
      <c r="J60" s="45" t="e">
        <f>IF(J$38=TRUE,Data!K22,NA())</f>
        <v>#N/A</v>
      </c>
      <c r="K60" s="37">
        <f ca="1">IF(K$38=TRUE,Data!L22,NA())</f>
        <v>0.33061224489795921</v>
      </c>
      <c r="L60" s="39">
        <f ca="1">IF(L$38=TRUE,IF($A60="","",IF((ROW(L60)-$C$1)&gt;40,AVERAGE(((SUM(OFFSET(Data!E22,-$C$1+1,0,$C$1))-OFFSET(Data!E22,-$C$1+1,0,1))/(SUM(OFFSET(Data!K22,-$C$1+1,0,$C$1))-OFFSET(Data!K22,-$C$1+1,0,1)))),0)),NA())</f>
        <v>0.38698224852071006</v>
      </c>
      <c r="M60" s="45" t="e">
        <f>IF(M$38=TRUE,Data!R22,NA())</f>
        <v>#N/A</v>
      </c>
      <c r="N60" s="45" t="e">
        <f>IF(N$38=TRUE,Data!S22,NA())</f>
        <v>#N/A</v>
      </c>
      <c r="O60" s="39" t="e">
        <f ca="1">IF(O$38=TRUE,IF($A60="","",IF((ROW(Data!R22)-$C$1)&gt;2,Data!R22/OFFSET(Data!B22,-$C$1+1,0,1),0)),NA())</f>
        <v>#N/A</v>
      </c>
      <c r="P60" s="45" t="e">
        <f>IF(P$38=TRUE,Data!V22,NA())</f>
        <v>#N/A</v>
      </c>
      <c r="Q60" s="45" t="e">
        <f>IF(Q$38=TRUE,Data!W22,NA())</f>
        <v>#N/A</v>
      </c>
      <c r="R60" s="34" t="e">
        <f>IF(R$38=TRUE,Data!X22,NA())</f>
        <v>#N/A</v>
      </c>
      <c r="S60" s="39" t="e">
        <f ca="1">IF(S$38=TRUE,IF($A60="","",IF((ROW(S60)-$C$1)&gt;40,Data!W22/OFFSET(Data!B22,-$C$1+1,0,1),0)),NA())</f>
        <v>#N/A</v>
      </c>
      <c r="T60" s="50" t="e">
        <f>IF(T$38=TRUE,Data!Z22,NA())</f>
        <v>#N/A</v>
      </c>
      <c r="U60" s="50" t="e">
        <f>IF(U$38=TRUE,Data!AA22,NA())</f>
        <v>#N/A</v>
      </c>
      <c r="V60" s="50" t="e">
        <f>IF(V$38=TRUE,Data!AB22,NA())</f>
        <v>#N/A</v>
      </c>
      <c r="W60" s="45" t="e">
        <f>IF(W$38=TRUE,Data!AD22,NA())</f>
        <v>#N/A</v>
      </c>
      <c r="X60" s="37" t="e">
        <f>IF(X$38=TRUE,Data!AE22,NA())</f>
        <v>#N/A</v>
      </c>
      <c r="Y60" s="45" t="e">
        <f>IF(Y$38=TRUE,Data!AF22,NA())</f>
        <v>#N/A</v>
      </c>
      <c r="Z60" s="45" t="e">
        <f>IF(Z$38=TRUE,Data!AH22,NA())</f>
        <v>#N/A</v>
      </c>
      <c r="AA60" s="45" t="e">
        <f>IF(AA$38=TRUE,Data!AI22,NA())</f>
        <v>#N/A</v>
      </c>
      <c r="AB60" s="37" t="e">
        <f>IF(AB$38=TRUE,Data!AJ22,NA())</f>
        <v>#N/A</v>
      </c>
      <c r="AC60" s="45" t="e">
        <f>IF(AC$38=TRUE,Data!AK22,NA())</f>
        <v>#N/A</v>
      </c>
      <c r="AD60" s="37" t="e">
        <f>IF(AD$38=TRUE,Data!AL22,NA())</f>
        <v>#N/A</v>
      </c>
      <c r="AE60" s="37" t="e">
        <f>IF(AE$38=TRUE,Data!AM22,NA())</f>
        <v>#N/A</v>
      </c>
      <c r="AF60" s="45" t="e">
        <f>IF(AF$38=TRUE,Data!AN22,NA())</f>
        <v>#N/A</v>
      </c>
      <c r="AG60" s="28">
        <f>Data!AO22</f>
        <v>43915</v>
      </c>
    </row>
    <row r="61" spans="1:33" x14ac:dyDescent="0.25">
      <c r="A61" s="28">
        <f>Data!A23</f>
        <v>43916</v>
      </c>
      <c r="B61" t="e">
        <f>IF(B$38=TRUE,Data!B23,NA())</f>
        <v>#N/A</v>
      </c>
      <c r="C61" t="e">
        <f>IF(C$38=TRUE,Data!C23,NA())</f>
        <v>#N/A</v>
      </c>
      <c r="D61" t="e">
        <f>IF(D$38=TRUE,Data!E23,NA())</f>
        <v>#N/A</v>
      </c>
      <c r="E61" s="37" t="e">
        <f>IF(E$38=TRUE,Data!F23,NA())</f>
        <v>#N/A</v>
      </c>
      <c r="F61" s="39" t="e">
        <f ca="1">IF(F$38=TRUE,IF((ROW(F61)-$C$1)&gt;40,IF($A61="","",AVERAGE(((SUM(OFFSET(Data!E23,-$C$1+1,0,$C$1))-OFFSET(Data!E23,-$C$1+1,0,1))/(SUM(OFFSET(Data!B23,-$C$1+1,0,$C$1))-OFFSET(Data!B23,-$C$1+1,0,1))))),0),NA())</f>
        <v>#N/A</v>
      </c>
      <c r="G61" s="37" t="e">
        <f>IF(G$38=TRUE,Data!H23,NA())</f>
        <v>#N/A</v>
      </c>
      <c r="H61" s="43" t="e">
        <f>IF(H$38=TRUE,Data!I23,NA())</f>
        <v>#N/A</v>
      </c>
      <c r="I61" s="45" t="e">
        <f>IF(I$38=TRUE,Data!J23,NA())</f>
        <v>#N/A</v>
      </c>
      <c r="J61" s="45" t="e">
        <f>IF(J$38=TRUE,Data!K23,NA())</f>
        <v>#N/A</v>
      </c>
      <c r="K61" s="37">
        <f ca="1">IF(K$38=TRUE,Data!L23,NA())</f>
        <v>0.24745762711864408</v>
      </c>
      <c r="L61" s="39">
        <f ca="1">IF(L$38=TRUE,IF($A61="","",IF((ROW(L61)-$C$1)&gt;40,AVERAGE(((SUM(OFFSET(Data!E23,-$C$1+1,0,$C$1))-OFFSET(Data!E23,-$C$1+1,0,1))/(SUM(OFFSET(Data!K23,-$C$1+1,0,$C$1))-OFFSET(Data!K23,-$C$1+1,0,1)))),0)),NA())</f>
        <v>0.35582255083179298</v>
      </c>
      <c r="M61" s="45" t="e">
        <f>IF(M$38=TRUE,Data!R23,NA())</f>
        <v>#N/A</v>
      </c>
      <c r="N61" s="45" t="e">
        <f>IF(N$38=TRUE,Data!S23,NA())</f>
        <v>#N/A</v>
      </c>
      <c r="O61" s="39" t="e">
        <f ca="1">IF(O$38=TRUE,IF($A61="","",IF((ROW(Data!R23)-$C$1)&gt;2,Data!R23/OFFSET(Data!B23,-$C$1+1,0,1),0)),NA())</f>
        <v>#N/A</v>
      </c>
      <c r="P61" s="45" t="e">
        <f>IF(P$38=TRUE,Data!V23,NA())</f>
        <v>#N/A</v>
      </c>
      <c r="Q61" s="45" t="e">
        <f>IF(Q$38=TRUE,Data!W23,NA())</f>
        <v>#N/A</v>
      </c>
      <c r="R61" s="34" t="e">
        <f>IF(R$38=TRUE,Data!X23,NA())</f>
        <v>#N/A</v>
      </c>
      <c r="S61" s="39" t="e">
        <f ca="1">IF(S$38=TRUE,IF($A61="","",IF((ROW(S61)-$C$1)&gt;40,Data!W23/OFFSET(Data!B23,-$C$1+1,0,1),0)),NA())</f>
        <v>#N/A</v>
      </c>
      <c r="T61" s="50" t="e">
        <f>IF(T$38=TRUE,Data!Z23,NA())</f>
        <v>#N/A</v>
      </c>
      <c r="U61" s="50" t="e">
        <f>IF(U$38=TRUE,Data!AA23,NA())</f>
        <v>#N/A</v>
      </c>
      <c r="V61" s="50" t="e">
        <f>IF(V$38=TRUE,Data!AB23,NA())</f>
        <v>#N/A</v>
      </c>
      <c r="W61" s="45" t="e">
        <f>IF(W$38=TRUE,Data!AD23,NA())</f>
        <v>#N/A</v>
      </c>
      <c r="X61" s="37" t="e">
        <f>IF(X$38=TRUE,Data!AE23,NA())</f>
        <v>#N/A</v>
      </c>
      <c r="Y61" s="45" t="e">
        <f>IF(Y$38=TRUE,Data!AF23,NA())</f>
        <v>#N/A</v>
      </c>
      <c r="Z61" s="45" t="e">
        <f>IF(Z$38=TRUE,Data!AH23,NA())</f>
        <v>#N/A</v>
      </c>
      <c r="AA61" s="45" t="e">
        <f>IF(AA$38=TRUE,Data!AI23,NA())</f>
        <v>#N/A</v>
      </c>
      <c r="AB61" s="37" t="e">
        <f>IF(AB$38=TRUE,Data!AJ23,NA())</f>
        <v>#N/A</v>
      </c>
      <c r="AC61" s="45" t="e">
        <f>IF(AC$38=TRUE,Data!AK23,NA())</f>
        <v>#N/A</v>
      </c>
      <c r="AD61" s="37" t="e">
        <f>IF(AD$38=TRUE,Data!AL23,NA())</f>
        <v>#N/A</v>
      </c>
      <c r="AE61" s="37" t="e">
        <f>IF(AE$38=TRUE,Data!AM23,NA())</f>
        <v>#N/A</v>
      </c>
      <c r="AF61" s="45" t="e">
        <f>IF(AF$38=TRUE,Data!AN23,NA())</f>
        <v>#N/A</v>
      </c>
      <c r="AG61" s="28">
        <f>Data!AO23</f>
        <v>43916</v>
      </c>
    </row>
    <row r="62" spans="1:33" x14ac:dyDescent="0.25">
      <c r="A62" s="28">
        <f>Data!A24</f>
        <v>43917</v>
      </c>
      <c r="B62" t="e">
        <f>IF(B$38=TRUE,Data!B24,NA())</f>
        <v>#N/A</v>
      </c>
      <c r="C62" t="e">
        <f>IF(C$38=TRUE,Data!C24,NA())</f>
        <v>#N/A</v>
      </c>
      <c r="D62" t="e">
        <f>IF(D$38=TRUE,Data!E24,NA())</f>
        <v>#N/A</v>
      </c>
      <c r="E62" s="37" t="e">
        <f>IF(E$38=TRUE,Data!F24,NA())</f>
        <v>#N/A</v>
      </c>
      <c r="F62" s="39" t="e">
        <f ca="1">IF(F$38=TRUE,IF((ROW(F62)-$C$1)&gt;40,IF($A62="","",AVERAGE(((SUM(OFFSET(Data!E24,-$C$1+1,0,$C$1))-OFFSET(Data!E24,-$C$1+1,0,1))/(SUM(OFFSET(Data!B24,-$C$1+1,0,$C$1))-OFFSET(Data!B24,-$C$1+1,0,1))))),0),NA())</f>
        <v>#N/A</v>
      </c>
      <c r="G62" s="37" t="e">
        <f>IF(G$38=TRUE,Data!H24,NA())</f>
        <v>#N/A</v>
      </c>
      <c r="H62" s="43" t="e">
        <f>IF(H$38=TRUE,Data!I24,NA())</f>
        <v>#N/A</v>
      </c>
      <c r="I62" s="45" t="e">
        <f>IF(I$38=TRUE,Data!J24,NA())</f>
        <v>#N/A</v>
      </c>
      <c r="J62" s="45" t="e">
        <f>IF(J$38=TRUE,Data!K24,NA())</f>
        <v>#N/A</v>
      </c>
      <c r="K62" s="37">
        <f ca="1">IF(K$38=TRUE,Data!L24,NA())</f>
        <v>0.27413127413127414</v>
      </c>
      <c r="L62" s="39">
        <f ca="1">IF(L$38=TRUE,IF($A62="","",IF((ROW(L62)-$C$1)&gt;40,AVERAGE(((SUM(OFFSET(Data!E24,-$C$1+1,0,$C$1))-OFFSET(Data!E24,-$C$1+1,0,1))/(SUM(OFFSET(Data!K24,-$C$1+1,0,$C$1))-OFFSET(Data!K24,-$C$1+1,0,1)))),0)),NA())</f>
        <v>0.34431372549019607</v>
      </c>
      <c r="M62" s="45" t="e">
        <f>IF(M$38=TRUE,Data!R24,NA())</f>
        <v>#N/A</v>
      </c>
      <c r="N62" s="45" t="e">
        <f>IF(N$38=TRUE,Data!S24,NA())</f>
        <v>#N/A</v>
      </c>
      <c r="O62" s="39" t="e">
        <f ca="1">IF(O$38=TRUE,IF($A62="","",IF((ROW(Data!R24)-$C$1)&gt;2,Data!R24/OFFSET(Data!B24,-$C$1+1,0,1),0)),NA())</f>
        <v>#N/A</v>
      </c>
      <c r="P62" s="45" t="e">
        <f>IF(P$38=TRUE,Data!V24,NA())</f>
        <v>#N/A</v>
      </c>
      <c r="Q62" s="45" t="e">
        <f>IF(Q$38=TRUE,Data!W24,NA())</f>
        <v>#N/A</v>
      </c>
      <c r="R62" s="34" t="e">
        <f>IF(R$38=TRUE,Data!X24,NA())</f>
        <v>#N/A</v>
      </c>
      <c r="S62" s="39" t="e">
        <f ca="1">IF(S$38=TRUE,IF($A62="","",IF((ROW(S62)-$C$1)&gt;40,Data!W24/OFFSET(Data!B24,-$C$1+1,0,1),0)),NA())</f>
        <v>#N/A</v>
      </c>
      <c r="T62" s="50" t="e">
        <f>IF(T$38=TRUE,Data!Z24,NA())</f>
        <v>#N/A</v>
      </c>
      <c r="U62" s="50" t="e">
        <f>IF(U$38=TRUE,Data!AA24,NA())</f>
        <v>#N/A</v>
      </c>
      <c r="V62" s="50" t="e">
        <f>IF(V$38=TRUE,Data!AB24,NA())</f>
        <v>#N/A</v>
      </c>
      <c r="W62" s="45" t="e">
        <f>IF(W$38=TRUE,Data!AD24,NA())</f>
        <v>#N/A</v>
      </c>
      <c r="X62" s="37" t="e">
        <f>IF(X$38=TRUE,Data!AE24,NA())</f>
        <v>#N/A</v>
      </c>
      <c r="Y62" s="45" t="e">
        <f>IF(Y$38=TRUE,Data!AF24,NA())</f>
        <v>#N/A</v>
      </c>
      <c r="Z62" s="45" t="e">
        <f>IF(Z$38=TRUE,Data!AH24,NA())</f>
        <v>#N/A</v>
      </c>
      <c r="AA62" s="45" t="e">
        <f>IF(AA$38=TRUE,Data!AI24,NA())</f>
        <v>#N/A</v>
      </c>
      <c r="AB62" s="37" t="e">
        <f>IF(AB$38=TRUE,Data!AJ24,NA())</f>
        <v>#N/A</v>
      </c>
      <c r="AC62" s="45" t="e">
        <f>IF(AC$38=TRUE,Data!AK24,NA())</f>
        <v>#N/A</v>
      </c>
      <c r="AD62" s="37" t="e">
        <f>IF(AD$38=TRUE,Data!AL24,NA())</f>
        <v>#N/A</v>
      </c>
      <c r="AE62" s="37" t="e">
        <f>IF(AE$38=TRUE,Data!AM24,NA())</f>
        <v>#N/A</v>
      </c>
      <c r="AF62" s="45" t="e">
        <f>IF(AF$38=TRUE,Data!AN24,NA())</f>
        <v>#N/A</v>
      </c>
      <c r="AG62" s="28">
        <f>Data!AO24</f>
        <v>43917</v>
      </c>
    </row>
    <row r="63" spans="1:33" x14ac:dyDescent="0.25">
      <c r="A63" s="28">
        <f>Data!A25</f>
        <v>43918</v>
      </c>
      <c r="B63" t="e">
        <f>IF(B$38=TRUE,Data!B25,NA())</f>
        <v>#N/A</v>
      </c>
      <c r="C63" t="e">
        <f>IF(C$38=TRUE,Data!C25,NA())</f>
        <v>#N/A</v>
      </c>
      <c r="D63" t="e">
        <f>IF(D$38=TRUE,Data!E25,NA())</f>
        <v>#N/A</v>
      </c>
      <c r="E63" s="37" t="e">
        <f>IF(E$38=TRUE,Data!F25,NA())</f>
        <v>#N/A</v>
      </c>
      <c r="F63" s="39" t="e">
        <f ca="1">IF(F$38=TRUE,IF((ROW(F63)-$C$1)&gt;40,IF($A63="","",AVERAGE(((SUM(OFFSET(Data!E25,-$C$1+1,0,$C$1))-OFFSET(Data!E25,-$C$1+1,0,1))/(SUM(OFFSET(Data!B25,-$C$1+1,0,$C$1))-OFFSET(Data!B25,-$C$1+1,0,1))))),0),NA())</f>
        <v>#N/A</v>
      </c>
      <c r="G63" s="37" t="e">
        <f>IF(G$38=TRUE,Data!H25,NA())</f>
        <v>#N/A</v>
      </c>
      <c r="H63" s="43" t="e">
        <f>IF(H$38=TRUE,Data!I25,NA())</f>
        <v>#N/A</v>
      </c>
      <c r="I63" s="45" t="e">
        <f>IF(I$38=TRUE,Data!J25,NA())</f>
        <v>#N/A</v>
      </c>
      <c r="J63" s="45" t="e">
        <f>IF(J$38=TRUE,Data!K25,NA())</f>
        <v>#N/A</v>
      </c>
      <c r="K63" s="37">
        <f ca="1">IF(K$38=TRUE,Data!L25,NA())</f>
        <v>0.35309973045822102</v>
      </c>
      <c r="L63" s="39">
        <f ca="1">IF(L$38=TRUE,IF($A63="","",IF((ROW(L63)-$C$1)&gt;40,AVERAGE(((SUM(OFFSET(Data!E25,-$C$1+1,0,$C$1))-OFFSET(Data!E25,-$C$1+1,0,1))/(SUM(OFFSET(Data!K25,-$C$1+1,0,$C$1))-OFFSET(Data!K25,-$C$1+1,0,1)))),0)),NA())</f>
        <v>0.35189873417721518</v>
      </c>
      <c r="M63" s="45" t="e">
        <f>IF(M$38=TRUE,Data!R25,NA())</f>
        <v>#N/A</v>
      </c>
      <c r="N63" s="45" t="e">
        <f>IF(N$38=TRUE,Data!S25,NA())</f>
        <v>#N/A</v>
      </c>
      <c r="O63" s="39" t="e">
        <f ca="1">IF(O$38=TRUE,IF($A63="","",IF((ROW(Data!R25)-$C$1)&gt;2,Data!R25/OFFSET(Data!B25,-$C$1+1,0,1),0)),NA())</f>
        <v>#N/A</v>
      </c>
      <c r="P63" s="45" t="e">
        <f>IF(P$38=TRUE,Data!V25,NA())</f>
        <v>#N/A</v>
      </c>
      <c r="Q63" s="45" t="e">
        <f>IF(Q$38=TRUE,Data!W25,NA())</f>
        <v>#N/A</v>
      </c>
      <c r="R63" s="34" t="e">
        <f>IF(R$38=TRUE,Data!X25,NA())</f>
        <v>#N/A</v>
      </c>
      <c r="S63" s="39" t="e">
        <f ca="1">IF(S$38=TRUE,IF($A63="","",IF((ROW(S63)-$C$1)&gt;40,Data!W25/OFFSET(Data!B25,-$C$1+1,0,1),0)),NA())</f>
        <v>#N/A</v>
      </c>
      <c r="T63" s="50" t="e">
        <f>IF(T$38=TRUE,Data!Z25,NA())</f>
        <v>#N/A</v>
      </c>
      <c r="U63" s="50" t="e">
        <f>IF(U$38=TRUE,Data!AA25,NA())</f>
        <v>#N/A</v>
      </c>
      <c r="V63" s="50" t="e">
        <f>IF(V$38=TRUE,Data!AB25,NA())</f>
        <v>#N/A</v>
      </c>
      <c r="W63" s="45" t="e">
        <f>IF(W$38=TRUE,Data!AD25,NA())</f>
        <v>#N/A</v>
      </c>
      <c r="X63" s="37" t="e">
        <f>IF(X$38=TRUE,Data!AE25,NA())</f>
        <v>#N/A</v>
      </c>
      <c r="Y63" s="45" t="e">
        <f>IF(Y$38=TRUE,Data!AF25,NA())</f>
        <v>#N/A</v>
      </c>
      <c r="Z63" s="45" t="e">
        <f>IF(Z$38=TRUE,Data!AH25,NA())</f>
        <v>#N/A</v>
      </c>
      <c r="AA63" s="45" t="e">
        <f>IF(AA$38=TRUE,Data!AI25,NA())</f>
        <v>#N/A</v>
      </c>
      <c r="AB63" s="37" t="e">
        <f>IF(AB$38=TRUE,Data!AJ25,NA())</f>
        <v>#N/A</v>
      </c>
      <c r="AC63" s="45" t="e">
        <f>IF(AC$38=TRUE,Data!AK25,NA())</f>
        <v>#N/A</v>
      </c>
      <c r="AD63" s="37" t="e">
        <f>IF(AD$38=TRUE,Data!AL25,NA())</f>
        <v>#N/A</v>
      </c>
      <c r="AE63" s="37" t="e">
        <f>IF(AE$38=TRUE,Data!AM25,NA())</f>
        <v>#N/A</v>
      </c>
      <c r="AF63" s="45" t="e">
        <f>IF(AF$38=TRUE,Data!AN25,NA())</f>
        <v>#N/A</v>
      </c>
      <c r="AG63" s="28">
        <f>Data!AO25</f>
        <v>43918</v>
      </c>
    </row>
    <row r="64" spans="1:33" x14ac:dyDescent="0.25">
      <c r="A64" s="28">
        <f>Data!A26</f>
        <v>43919</v>
      </c>
      <c r="B64" t="e">
        <f>IF(B$38=TRUE,Data!B26,NA())</f>
        <v>#N/A</v>
      </c>
      <c r="C64" t="e">
        <f>IF(C$38=TRUE,Data!C26,NA())</f>
        <v>#N/A</v>
      </c>
      <c r="D64" t="e">
        <f>IF(D$38=TRUE,Data!E26,NA())</f>
        <v>#N/A</v>
      </c>
      <c r="E64" s="37" t="e">
        <f>IF(E$38=TRUE,Data!F26,NA())</f>
        <v>#N/A</v>
      </c>
      <c r="F64" s="39" t="e">
        <f ca="1">IF(F$38=TRUE,IF((ROW(F64)-$C$1)&gt;40,IF($A64="","",AVERAGE(((SUM(OFFSET(Data!E26,-$C$1+1,0,$C$1))-OFFSET(Data!E26,-$C$1+1,0,1))/(SUM(OFFSET(Data!B26,-$C$1+1,0,$C$1))-OFFSET(Data!B26,-$C$1+1,0,1))))),0),NA())</f>
        <v>#N/A</v>
      </c>
      <c r="G64" s="37" t="e">
        <f>IF(G$38=TRUE,Data!H26,NA())</f>
        <v>#N/A</v>
      </c>
      <c r="H64" s="43" t="e">
        <f>IF(H$38=TRUE,Data!I26,NA())</f>
        <v>#N/A</v>
      </c>
      <c r="I64" s="45" t="e">
        <f>IF(I$38=TRUE,Data!J26,NA())</f>
        <v>#N/A</v>
      </c>
      <c r="J64" s="45" t="e">
        <f>IF(J$38=TRUE,Data!K26,NA())</f>
        <v>#N/A</v>
      </c>
      <c r="K64" s="37">
        <f ca="1">IF(K$38=TRUE,Data!L26,NA())</f>
        <v>0.21808510638297873</v>
      </c>
      <c r="L64" s="39">
        <f ca="1">IF(L$38=TRUE,IF($A64="","",IF((ROW(L64)-$C$1)&gt;40,AVERAGE(((SUM(OFFSET(Data!E26,-$C$1+1,0,$C$1))-OFFSET(Data!E26,-$C$1+1,0,1))/(SUM(OFFSET(Data!K26,-$C$1+1,0,$C$1))-OFFSET(Data!K26,-$C$1+1,0,1)))),0)),NA())</f>
        <v>0.32285562067128398</v>
      </c>
      <c r="M64" s="45" t="e">
        <f>IF(M$38=TRUE,Data!R26,NA())</f>
        <v>#N/A</v>
      </c>
      <c r="N64" s="45" t="e">
        <f>IF(N$38=TRUE,Data!S26,NA())</f>
        <v>#N/A</v>
      </c>
      <c r="O64" s="39" t="e">
        <f ca="1">IF(O$38=TRUE,IF($A64="","",IF((ROW(Data!R26)-$C$1)&gt;2,Data!R26/OFFSET(Data!B26,-$C$1+1,0,1),0)),NA())</f>
        <v>#N/A</v>
      </c>
      <c r="P64" s="45" t="e">
        <f>IF(P$38=TRUE,Data!V26,NA())</f>
        <v>#N/A</v>
      </c>
      <c r="Q64" s="45" t="e">
        <f>IF(Q$38=TRUE,Data!W26,NA())</f>
        <v>#N/A</v>
      </c>
      <c r="R64" s="34" t="e">
        <f>IF(R$38=TRUE,Data!X26,NA())</f>
        <v>#N/A</v>
      </c>
      <c r="S64" s="39" t="e">
        <f ca="1">IF(S$38=TRUE,IF($A64="","",IF((ROW(S64)-$C$1)&gt;40,Data!W26/OFFSET(Data!B26,-$C$1+1,0,1),0)),NA())</f>
        <v>#N/A</v>
      </c>
      <c r="T64" s="50" t="e">
        <f>IF(T$38=TRUE,Data!Z26,NA())</f>
        <v>#N/A</v>
      </c>
      <c r="U64" s="50" t="e">
        <f>IF(U$38=TRUE,Data!AA26,NA())</f>
        <v>#N/A</v>
      </c>
      <c r="V64" s="50" t="e">
        <f>IF(V$38=TRUE,Data!AB26,NA())</f>
        <v>#N/A</v>
      </c>
      <c r="W64" s="45" t="e">
        <f>IF(W$38=TRUE,Data!AD26,NA())</f>
        <v>#N/A</v>
      </c>
      <c r="X64" s="37" t="e">
        <f>IF(X$38=TRUE,Data!AE26,NA())</f>
        <v>#N/A</v>
      </c>
      <c r="Y64" s="45" t="e">
        <f>IF(Y$38=TRUE,Data!AF26,NA())</f>
        <v>#N/A</v>
      </c>
      <c r="Z64" s="45" t="e">
        <f>IF(Z$38=TRUE,Data!AH26,NA())</f>
        <v>#N/A</v>
      </c>
      <c r="AA64" s="45" t="e">
        <f>IF(AA$38=TRUE,Data!AI26,NA())</f>
        <v>#N/A</v>
      </c>
      <c r="AB64" s="37" t="e">
        <f>IF(AB$38=TRUE,Data!AJ26,NA())</f>
        <v>#N/A</v>
      </c>
      <c r="AC64" s="45" t="e">
        <f>IF(AC$38=TRUE,Data!AK26,NA())</f>
        <v>#N/A</v>
      </c>
      <c r="AD64" s="37" t="e">
        <f>IF(AD$38=TRUE,Data!AL26,NA())</f>
        <v>#N/A</v>
      </c>
      <c r="AE64" s="37" t="e">
        <f>IF(AE$38=TRUE,Data!AM26,NA())</f>
        <v>#N/A</v>
      </c>
      <c r="AF64" s="45" t="e">
        <f>IF(AF$38=TRUE,Data!AN26,NA())</f>
        <v>#N/A</v>
      </c>
      <c r="AG64" s="28">
        <f>Data!AO26</f>
        <v>43919</v>
      </c>
    </row>
    <row r="65" spans="1:33" x14ac:dyDescent="0.25">
      <c r="A65" s="28">
        <f>Data!A27</f>
        <v>43920</v>
      </c>
      <c r="B65" t="e">
        <f>IF(B$38=TRUE,Data!B27,NA())</f>
        <v>#N/A</v>
      </c>
      <c r="C65" t="e">
        <f>IF(C$38=TRUE,Data!C27,NA())</f>
        <v>#N/A</v>
      </c>
      <c r="D65" t="e">
        <f>IF(D$38=TRUE,Data!E27,NA())</f>
        <v>#N/A</v>
      </c>
      <c r="E65" s="37" t="e">
        <f>IF(E$38=TRUE,Data!F27,NA())</f>
        <v>#N/A</v>
      </c>
      <c r="F65" s="39" t="e">
        <f ca="1">IF(F$38=TRUE,IF((ROW(F65)-$C$1)&gt;40,IF($A65="","",AVERAGE(((SUM(OFFSET(Data!E27,-$C$1+1,0,$C$1))-OFFSET(Data!E27,-$C$1+1,0,1))/(SUM(OFFSET(Data!B27,-$C$1+1,0,$C$1))-OFFSET(Data!B27,-$C$1+1,0,1))))),0),NA())</f>
        <v>#N/A</v>
      </c>
      <c r="G65" s="37" t="e">
        <f>IF(G$38=TRUE,Data!H27,NA())</f>
        <v>#N/A</v>
      </c>
      <c r="H65" s="43" t="e">
        <f>IF(H$38=TRUE,Data!I27,NA())</f>
        <v>#N/A</v>
      </c>
      <c r="I65" s="45" t="e">
        <f>IF(I$38=TRUE,Data!J27,NA())</f>
        <v>#N/A</v>
      </c>
      <c r="J65" s="45" t="e">
        <f>IF(J$38=TRUE,Data!K27,NA())</f>
        <v>#N/A</v>
      </c>
      <c r="K65" s="37">
        <f ca="1">IF(K$38=TRUE,Data!L27,NA())</f>
        <v>7.0739549839228297E-2</v>
      </c>
      <c r="L65" s="39">
        <f ca="1">IF(L$38=TRUE,IF($A65="","",IF((ROW(L65)-$C$1)&gt;40,AVERAGE(((SUM(OFFSET(Data!E27,-$C$1+1,0,$C$1))-OFFSET(Data!E27,-$C$1+1,0,1))/(SUM(OFFSET(Data!K27,-$C$1+1,0,$C$1))-OFFSET(Data!K27,-$C$1+1,0,1)))),0)),NA())</f>
        <v>0.25456053067993367</v>
      </c>
      <c r="M65" s="45" t="e">
        <f>IF(M$38=TRUE,Data!R27,NA())</f>
        <v>#N/A</v>
      </c>
      <c r="N65" s="45" t="e">
        <f>IF(N$38=TRUE,Data!S27,NA())</f>
        <v>#N/A</v>
      </c>
      <c r="O65" s="39" t="e">
        <f ca="1">IF(O$38=TRUE,IF($A65="","",IF((ROW(Data!R27)-$C$1)&gt;2,Data!R27/OFFSET(Data!B27,-$C$1+1,0,1),0)),NA())</f>
        <v>#N/A</v>
      </c>
      <c r="P65" s="45" t="e">
        <f>IF(P$38=TRUE,Data!V27,NA())</f>
        <v>#N/A</v>
      </c>
      <c r="Q65" s="45" t="e">
        <f>IF(Q$38=TRUE,Data!W27,NA())</f>
        <v>#N/A</v>
      </c>
      <c r="R65" s="34" t="e">
        <f>IF(R$38=TRUE,Data!X27,NA())</f>
        <v>#N/A</v>
      </c>
      <c r="S65" s="39" t="e">
        <f ca="1">IF(S$38=TRUE,IF($A65="","",IF((ROW(S65)-$C$1)&gt;40,Data!W27/OFFSET(Data!B27,-$C$1+1,0,1),0)),NA())</f>
        <v>#N/A</v>
      </c>
      <c r="T65" s="50" t="e">
        <f>IF(T$38=TRUE,Data!Z27,NA())</f>
        <v>#N/A</v>
      </c>
      <c r="U65" s="50" t="e">
        <f>IF(U$38=TRUE,Data!AA27,NA())</f>
        <v>#N/A</v>
      </c>
      <c r="V65" s="50" t="e">
        <f>IF(V$38=TRUE,Data!AB27,NA())</f>
        <v>#N/A</v>
      </c>
      <c r="W65" s="45" t="e">
        <f>IF(W$38=TRUE,Data!AD27,NA())</f>
        <v>#N/A</v>
      </c>
      <c r="X65" s="37" t="e">
        <f>IF(X$38=TRUE,Data!AE27,NA())</f>
        <v>#N/A</v>
      </c>
      <c r="Y65" s="45" t="e">
        <f>IF(Y$38=TRUE,Data!AF27,NA())</f>
        <v>#N/A</v>
      </c>
      <c r="Z65" s="45" t="e">
        <f>IF(Z$38=TRUE,Data!AH27,NA())</f>
        <v>#N/A</v>
      </c>
      <c r="AA65" s="45" t="e">
        <f>IF(AA$38=TRUE,Data!AI27,NA())</f>
        <v>#N/A</v>
      </c>
      <c r="AB65" s="37" t="e">
        <f>IF(AB$38=TRUE,Data!AJ27,NA())</f>
        <v>#N/A</v>
      </c>
      <c r="AC65" s="45" t="e">
        <f>IF(AC$38=TRUE,Data!AK27,NA())</f>
        <v>#N/A</v>
      </c>
      <c r="AD65" s="37" t="e">
        <f>IF(AD$38=TRUE,Data!AL27,NA())</f>
        <v>#N/A</v>
      </c>
      <c r="AE65" s="37" t="e">
        <f>IF(AE$38=TRUE,Data!AM27,NA())</f>
        <v>#N/A</v>
      </c>
      <c r="AF65" s="45" t="e">
        <f>IF(AF$38=TRUE,Data!AN27,NA())</f>
        <v>#N/A</v>
      </c>
      <c r="AG65" s="28">
        <f>Data!AO27</f>
        <v>43920</v>
      </c>
    </row>
    <row r="66" spans="1:33" x14ac:dyDescent="0.25">
      <c r="A66" s="28">
        <f>Data!A28</f>
        <v>43921</v>
      </c>
      <c r="B66" t="e">
        <f>IF(B$38=TRUE,Data!B28,NA())</f>
        <v>#N/A</v>
      </c>
      <c r="C66" t="e">
        <f>IF(C$38=TRUE,Data!C28,NA())</f>
        <v>#N/A</v>
      </c>
      <c r="D66" t="e">
        <f>IF(D$38=TRUE,Data!E28,NA())</f>
        <v>#N/A</v>
      </c>
      <c r="E66" s="37" t="e">
        <f>IF(E$38=TRUE,Data!F28,NA())</f>
        <v>#N/A</v>
      </c>
      <c r="F66" s="39" t="e">
        <f ca="1">IF(F$38=TRUE,IF((ROW(F66)-$C$1)&gt;40,IF($A66="","",AVERAGE(((SUM(OFFSET(Data!E28,-$C$1+1,0,$C$1))-OFFSET(Data!E28,-$C$1+1,0,1))/(SUM(OFFSET(Data!B28,-$C$1+1,0,$C$1))-OFFSET(Data!B28,-$C$1+1,0,1))))),0),NA())</f>
        <v>#N/A</v>
      </c>
      <c r="G66" s="37" t="e">
        <f>IF(G$38=TRUE,Data!H28,NA())</f>
        <v>#N/A</v>
      </c>
      <c r="H66" s="43" t="e">
        <f>IF(H$38=TRUE,Data!I28,NA())</f>
        <v>#N/A</v>
      </c>
      <c r="I66" s="45" t="e">
        <f>IF(I$38=TRUE,Data!J28,NA())</f>
        <v>#N/A</v>
      </c>
      <c r="J66" s="45" t="e">
        <f>IF(J$38=TRUE,Data!K28,NA())</f>
        <v>#N/A</v>
      </c>
      <c r="K66" s="37">
        <f ca="1">IF(K$38=TRUE,Data!L28,NA())</f>
        <v>0.24109014675052412</v>
      </c>
      <c r="L66" s="39">
        <f ca="1">IF(L$38=TRUE,IF($A66="","",IF((ROW(L66)-$C$1)&gt;40,AVERAGE(((SUM(OFFSET(Data!E28,-$C$1+1,0,$C$1))-OFFSET(Data!E28,-$C$1+1,0,1))/(SUM(OFFSET(Data!K28,-$C$1+1,0,$C$1))-OFFSET(Data!K28,-$C$1+1,0,1)))),0)),NA())</f>
        <v>0.24214285714285713</v>
      </c>
      <c r="M66" s="45" t="e">
        <f>IF(M$38=TRUE,Data!R28,NA())</f>
        <v>#N/A</v>
      </c>
      <c r="N66" s="45" t="e">
        <f>IF(N$38=TRUE,Data!S28,NA())</f>
        <v>#N/A</v>
      </c>
      <c r="O66" s="39" t="e">
        <f ca="1">IF(O$38=TRUE,IF($A66="","",IF((ROW(Data!R28)-$C$1)&gt;2,Data!R28/OFFSET(Data!B28,-$C$1+1,0,1),0)),NA())</f>
        <v>#N/A</v>
      </c>
      <c r="P66" s="45" t="e">
        <f>IF(P$38=TRUE,Data!V28,NA())</f>
        <v>#N/A</v>
      </c>
      <c r="Q66" s="45" t="e">
        <f>IF(Q$38=TRUE,Data!W28,NA())</f>
        <v>#N/A</v>
      </c>
      <c r="R66" s="34" t="e">
        <f>IF(R$38=TRUE,Data!X28,NA())</f>
        <v>#N/A</v>
      </c>
      <c r="S66" s="39" t="e">
        <f ca="1">IF(S$38=TRUE,IF($A66="","",IF((ROW(S66)-$C$1)&gt;40,Data!W28/OFFSET(Data!B28,-$C$1+1,0,1),0)),NA())</f>
        <v>#N/A</v>
      </c>
      <c r="T66" s="50" t="e">
        <f>IF(T$38=TRUE,Data!Z28,NA())</f>
        <v>#N/A</v>
      </c>
      <c r="U66" s="50" t="e">
        <f>IF(U$38=TRUE,Data!AA28,NA())</f>
        <v>#N/A</v>
      </c>
      <c r="V66" s="50" t="e">
        <f>IF(V$38=TRUE,Data!AB28,NA())</f>
        <v>#N/A</v>
      </c>
      <c r="W66" s="45" t="e">
        <f>IF(W$38=TRUE,Data!AD28,NA())</f>
        <v>#N/A</v>
      </c>
      <c r="X66" s="37" t="e">
        <f>IF(X$38=TRUE,Data!AE28,NA())</f>
        <v>#N/A</v>
      </c>
      <c r="Y66" s="45" t="e">
        <f>IF(Y$38=TRUE,Data!AF28,NA())</f>
        <v>#N/A</v>
      </c>
      <c r="Z66" s="45" t="e">
        <f>IF(Z$38=TRUE,Data!AH28,NA())</f>
        <v>#N/A</v>
      </c>
      <c r="AA66" s="45" t="e">
        <f>IF(AA$38=TRUE,Data!AI28,NA())</f>
        <v>#N/A</v>
      </c>
      <c r="AB66" s="37" t="e">
        <f>IF(AB$38=TRUE,Data!AJ28,NA())</f>
        <v>#N/A</v>
      </c>
      <c r="AC66" s="45" t="e">
        <f>IF(AC$38=TRUE,Data!AK28,NA())</f>
        <v>#N/A</v>
      </c>
      <c r="AD66" s="37" t="e">
        <f>IF(AD$38=TRUE,Data!AL28,NA())</f>
        <v>#N/A</v>
      </c>
      <c r="AE66" s="37" t="e">
        <f>IF(AE$38=TRUE,Data!AM28,NA())</f>
        <v>#N/A</v>
      </c>
      <c r="AF66" s="45" t="e">
        <f>IF(AF$38=TRUE,Data!AN28,NA())</f>
        <v>#N/A</v>
      </c>
      <c r="AG66" s="28">
        <f>Data!AO28</f>
        <v>43921</v>
      </c>
    </row>
    <row r="67" spans="1:33" x14ac:dyDescent="0.25">
      <c r="A67" s="28">
        <f>Data!A29</f>
        <v>43922</v>
      </c>
      <c r="B67" t="e">
        <f>IF(B$38=TRUE,Data!B29,NA())</f>
        <v>#N/A</v>
      </c>
      <c r="C67" t="e">
        <f>IF(C$38=TRUE,Data!C29,NA())</f>
        <v>#N/A</v>
      </c>
      <c r="D67" t="e">
        <f>IF(D$38=TRUE,Data!E29,NA())</f>
        <v>#N/A</v>
      </c>
      <c r="E67" s="37" t="e">
        <f>IF(E$38=TRUE,Data!F29,NA())</f>
        <v>#N/A</v>
      </c>
      <c r="F67" s="39" t="e">
        <f ca="1">IF(F$38=TRUE,IF((ROW(F67)-$C$1)&gt;40,IF($A67="","",AVERAGE(((SUM(OFFSET(Data!E29,-$C$1+1,0,$C$1))-OFFSET(Data!E29,-$C$1+1,0,1))/(SUM(OFFSET(Data!B29,-$C$1+1,0,$C$1))-OFFSET(Data!B29,-$C$1+1,0,1))))),0),NA())</f>
        <v>#N/A</v>
      </c>
      <c r="G67" s="37" t="e">
        <f>IF(G$38=TRUE,Data!H29,NA())</f>
        <v>#N/A</v>
      </c>
      <c r="H67" s="43" t="e">
        <f>IF(H$38=TRUE,Data!I29,NA())</f>
        <v>#N/A</v>
      </c>
      <c r="I67" s="45" t="e">
        <f>IF(I$38=TRUE,Data!J29,NA())</f>
        <v>#N/A</v>
      </c>
      <c r="J67" s="45" t="e">
        <f>IF(J$38=TRUE,Data!K29,NA())</f>
        <v>#N/A</v>
      </c>
      <c r="K67" s="37">
        <f ca="1">IF(K$38=TRUE,Data!L29,NA())</f>
        <v>0.19753086419753085</v>
      </c>
      <c r="L67" s="39">
        <f ca="1">IF(L$38=TRUE,IF($A67="","",IF((ROW(L67)-$C$1)&gt;40,AVERAGE(((SUM(OFFSET(Data!E29,-$C$1+1,0,$C$1))-OFFSET(Data!E29,-$C$1+1,0,1))/(SUM(OFFSET(Data!K29,-$C$1+1,0,$C$1))-OFFSET(Data!K29,-$C$1+1,0,1)))),0)),NA())</f>
        <v>0.22890206040079028</v>
      </c>
      <c r="M67" s="45" t="e">
        <f>IF(M$38=TRUE,Data!R29,NA())</f>
        <v>#N/A</v>
      </c>
      <c r="N67" s="45" t="e">
        <f>IF(N$38=TRUE,Data!S29,NA())</f>
        <v>#N/A</v>
      </c>
      <c r="O67" s="39" t="e">
        <f ca="1">IF(O$38=TRUE,IF($A67="","",IF((ROW(Data!R29)-$C$1)&gt;2,Data!R29/OFFSET(Data!B29,-$C$1+1,0,1),0)),NA())</f>
        <v>#N/A</v>
      </c>
      <c r="P67" s="45" t="e">
        <f>IF(P$38=TRUE,Data!V29,NA())</f>
        <v>#N/A</v>
      </c>
      <c r="Q67" s="45" t="e">
        <f>IF(Q$38=TRUE,Data!W29,NA())</f>
        <v>#N/A</v>
      </c>
      <c r="R67" s="34" t="e">
        <f>IF(R$38=TRUE,Data!X29,NA())</f>
        <v>#N/A</v>
      </c>
      <c r="S67" s="39" t="e">
        <f ca="1">IF(S$38=TRUE,IF($A67="","",IF((ROW(S67)-$C$1)&gt;40,Data!W29/OFFSET(Data!B29,-$C$1+1,0,1),0)),NA())</f>
        <v>#N/A</v>
      </c>
      <c r="T67" s="50" t="e">
        <f>IF(T$38=TRUE,Data!Z29,NA())</f>
        <v>#N/A</v>
      </c>
      <c r="U67" s="50" t="e">
        <f>IF(U$38=TRUE,Data!AA29,NA())</f>
        <v>#N/A</v>
      </c>
      <c r="V67" s="50" t="e">
        <f>IF(V$38=TRUE,Data!AB29,NA())</f>
        <v>#N/A</v>
      </c>
      <c r="W67" s="45" t="e">
        <f>IF(W$38=TRUE,Data!AD29,NA())</f>
        <v>#N/A</v>
      </c>
      <c r="X67" s="37" t="e">
        <f>IF(X$38=TRUE,Data!AE29,NA())</f>
        <v>#N/A</v>
      </c>
      <c r="Y67" s="45" t="e">
        <f>IF(Y$38=TRUE,Data!AF29,NA())</f>
        <v>#N/A</v>
      </c>
      <c r="Z67" s="45" t="e">
        <f>IF(Z$38=TRUE,Data!AH29,NA())</f>
        <v>#N/A</v>
      </c>
      <c r="AA67" s="45" t="e">
        <f>IF(AA$38=TRUE,Data!AI29,NA())</f>
        <v>#N/A</v>
      </c>
      <c r="AB67" s="37" t="e">
        <f>IF(AB$38=TRUE,Data!AJ29,NA())</f>
        <v>#N/A</v>
      </c>
      <c r="AC67" s="45" t="e">
        <f>IF(AC$38=TRUE,Data!AK29,NA())</f>
        <v>#N/A</v>
      </c>
      <c r="AD67" s="37" t="e">
        <f>IF(AD$38=TRUE,Data!AL29,NA())</f>
        <v>#N/A</v>
      </c>
      <c r="AE67" s="37" t="e">
        <f>IF(AE$38=TRUE,Data!AM29,NA())</f>
        <v>#N/A</v>
      </c>
      <c r="AF67" s="45" t="e">
        <f>IF(AF$38=TRUE,Data!AN29,NA())</f>
        <v>#N/A</v>
      </c>
      <c r="AG67" s="28">
        <f>Data!AO29</f>
        <v>43922</v>
      </c>
    </row>
    <row r="68" spans="1:33" x14ac:dyDescent="0.25">
      <c r="A68" s="28">
        <f>Data!A30</f>
        <v>43923</v>
      </c>
      <c r="B68" t="e">
        <f>IF(B$38=TRUE,Data!B30,NA())</f>
        <v>#N/A</v>
      </c>
      <c r="C68" t="e">
        <f>IF(C$38=TRUE,Data!C30,NA())</f>
        <v>#N/A</v>
      </c>
      <c r="D68" t="e">
        <f>IF(D$38=TRUE,Data!E30,NA())</f>
        <v>#N/A</v>
      </c>
      <c r="E68" s="37" t="e">
        <f>IF(E$38=TRUE,Data!F30,NA())</f>
        <v>#N/A</v>
      </c>
      <c r="F68" s="39" t="e">
        <f ca="1">IF(F$38=TRUE,IF((ROW(F68)-$C$1)&gt;40,IF($A68="","",AVERAGE(((SUM(OFFSET(Data!E30,-$C$1+1,0,$C$1))-OFFSET(Data!E30,-$C$1+1,0,1))/(SUM(OFFSET(Data!B30,-$C$1+1,0,$C$1))-OFFSET(Data!B30,-$C$1+1,0,1))))),0),NA())</f>
        <v>#N/A</v>
      </c>
      <c r="G68" s="37" t="e">
        <f>IF(G$38=TRUE,Data!H30,NA())</f>
        <v>#N/A</v>
      </c>
      <c r="H68" s="43" t="e">
        <f>IF(H$38=TRUE,Data!I30,NA())</f>
        <v>#N/A</v>
      </c>
      <c r="I68" s="45" t="e">
        <f>IF(I$38=TRUE,Data!J30,NA())</f>
        <v>#N/A</v>
      </c>
      <c r="J68" s="45" t="e">
        <f>IF(J$38=TRUE,Data!K30,NA())</f>
        <v>#N/A</v>
      </c>
      <c r="K68" s="37">
        <f ca="1">IF(K$38=TRUE,Data!L30,NA())</f>
        <v>0.17425431711145997</v>
      </c>
      <c r="L68" s="39">
        <f ca="1">IF(L$38=TRUE,IF($A68="","",IF((ROW(L68)-$C$1)&gt;40,AVERAGE(((SUM(OFFSET(Data!E30,-$C$1+1,0,$C$1))-OFFSET(Data!E30,-$C$1+1,0,1))/(SUM(OFFSET(Data!K30,-$C$1+1,0,$C$1))-OFFSET(Data!K30,-$C$1+1,0,1)))),0)),NA())</f>
        <v>0.21212121212121213</v>
      </c>
      <c r="M68" s="45" t="e">
        <f>IF(M$38=TRUE,Data!R30,NA())</f>
        <v>#N/A</v>
      </c>
      <c r="N68" s="45" t="e">
        <f>IF(N$38=TRUE,Data!S30,NA())</f>
        <v>#N/A</v>
      </c>
      <c r="O68" s="39" t="e">
        <f ca="1">IF(O$38=TRUE,IF($A68="","",IF((ROW(Data!R30)-$C$1)&gt;2,Data!R30/OFFSET(Data!B30,-$C$1+1,0,1),0)),NA())</f>
        <v>#N/A</v>
      </c>
      <c r="P68" s="45" t="e">
        <f>IF(P$38=TRUE,Data!V30,NA())</f>
        <v>#N/A</v>
      </c>
      <c r="Q68" s="45" t="e">
        <f>IF(Q$38=TRUE,Data!W30,NA())</f>
        <v>#N/A</v>
      </c>
      <c r="R68" s="34" t="e">
        <f>IF(R$38=TRUE,Data!X30,NA())</f>
        <v>#N/A</v>
      </c>
      <c r="S68" s="39" t="e">
        <f ca="1">IF(S$38=TRUE,IF($A68="","",IF((ROW(S68)-$C$1)&gt;40,Data!W30/OFFSET(Data!B30,-$C$1+1,0,1),0)),NA())</f>
        <v>#N/A</v>
      </c>
      <c r="T68" s="50" t="e">
        <f>IF(T$38=TRUE,Data!Z30,NA())</f>
        <v>#N/A</v>
      </c>
      <c r="U68" s="50" t="e">
        <f>IF(U$38=TRUE,Data!AA30,NA())</f>
        <v>#N/A</v>
      </c>
      <c r="V68" s="50" t="e">
        <f>IF(V$38=TRUE,Data!AB30,NA())</f>
        <v>#N/A</v>
      </c>
      <c r="W68" s="45" t="e">
        <f>IF(W$38=TRUE,Data!AD30,NA())</f>
        <v>#N/A</v>
      </c>
      <c r="X68" s="37" t="e">
        <f>IF(X$38=TRUE,Data!AE30,NA())</f>
        <v>#N/A</v>
      </c>
      <c r="Y68" s="45" t="e">
        <f>IF(Y$38=TRUE,Data!AF30,NA())</f>
        <v>#N/A</v>
      </c>
      <c r="Z68" s="45" t="e">
        <f>IF(Z$38=TRUE,Data!AH30,NA())</f>
        <v>#N/A</v>
      </c>
      <c r="AA68" s="45" t="e">
        <f>IF(AA$38=TRUE,Data!AI30,NA())</f>
        <v>#N/A</v>
      </c>
      <c r="AB68" s="37" t="e">
        <f>IF(AB$38=TRUE,Data!AJ30,NA())</f>
        <v>#N/A</v>
      </c>
      <c r="AC68" s="45" t="e">
        <f>IF(AC$38=TRUE,Data!AK30,NA())</f>
        <v>#N/A</v>
      </c>
      <c r="AD68" s="37" t="e">
        <f>IF(AD$38=TRUE,Data!AL30,NA())</f>
        <v>#N/A</v>
      </c>
      <c r="AE68" s="37" t="e">
        <f>IF(AE$38=TRUE,Data!AM30,NA())</f>
        <v>#N/A</v>
      </c>
      <c r="AF68" s="45" t="e">
        <f>IF(AF$38=TRUE,Data!AN30,NA())</f>
        <v>#N/A</v>
      </c>
      <c r="AG68" s="28">
        <f>Data!AO30</f>
        <v>43923</v>
      </c>
    </row>
    <row r="69" spans="1:33" x14ac:dyDescent="0.25">
      <c r="A69" s="28">
        <f>Data!A31</f>
        <v>43924</v>
      </c>
      <c r="B69" t="e">
        <f>IF(B$38=TRUE,Data!B31,NA())</f>
        <v>#N/A</v>
      </c>
      <c r="C69" t="e">
        <f>IF(C$38=TRUE,Data!C31,NA())</f>
        <v>#N/A</v>
      </c>
      <c r="D69" t="e">
        <f>IF(D$38=TRUE,Data!E31,NA())</f>
        <v>#N/A</v>
      </c>
      <c r="E69" s="37" t="e">
        <f>IF(E$38=TRUE,Data!F31,NA())</f>
        <v>#N/A</v>
      </c>
      <c r="F69" s="39" t="e">
        <f ca="1">IF(F$38=TRUE,IF((ROW(F69)-$C$1)&gt;40,IF($A69="","",AVERAGE(((SUM(OFFSET(Data!E31,-$C$1+1,0,$C$1))-OFFSET(Data!E31,-$C$1+1,0,1))/(SUM(OFFSET(Data!B31,-$C$1+1,0,$C$1))-OFFSET(Data!B31,-$C$1+1,0,1))))),0),NA())</f>
        <v>#N/A</v>
      </c>
      <c r="G69" s="37" t="e">
        <f>IF(G$38=TRUE,Data!H31,NA())</f>
        <v>#N/A</v>
      </c>
      <c r="H69" s="43" t="e">
        <f>IF(H$38=TRUE,Data!I31,NA())</f>
        <v>#N/A</v>
      </c>
      <c r="I69" s="45" t="e">
        <f>IF(I$38=TRUE,Data!J31,NA())</f>
        <v>#N/A</v>
      </c>
      <c r="J69" s="45" t="e">
        <f>IF(J$38=TRUE,Data!K31,NA())</f>
        <v>#N/A</v>
      </c>
      <c r="K69" s="37">
        <f ca="1">IF(K$38=TRUE,Data!L31,NA())</f>
        <v>0.40775401069518719</v>
      </c>
      <c r="L69" s="39">
        <f ca="1">IF(L$38=TRUE,IF($A69="","",IF((ROW(L69)-$C$1)&gt;40,AVERAGE(((SUM(OFFSET(Data!E31,-$C$1+1,0,$C$1))-OFFSET(Data!E31,-$C$1+1,0,1))/(SUM(OFFSET(Data!K31,-$C$1+1,0,$C$1))-OFFSET(Data!K31,-$C$1+1,0,1)))),0)),NA())</f>
        <v>0.23764961915125135</v>
      </c>
      <c r="M69" s="45" t="e">
        <f>IF(M$38=TRUE,Data!R31,NA())</f>
        <v>#N/A</v>
      </c>
      <c r="N69" s="45" t="e">
        <f>IF(N$38=TRUE,Data!S31,NA())</f>
        <v>#N/A</v>
      </c>
      <c r="O69" s="39" t="e">
        <f ca="1">IF(O$38=TRUE,IF($A69="","",IF((ROW(Data!R31)-$C$1)&gt;2,Data!R31/OFFSET(Data!B31,-$C$1+1,0,1),0)),NA())</f>
        <v>#N/A</v>
      </c>
      <c r="P69" s="45" t="e">
        <f>IF(P$38=TRUE,Data!V31,NA())</f>
        <v>#N/A</v>
      </c>
      <c r="Q69" s="45" t="e">
        <f>IF(Q$38=TRUE,Data!W31,NA())</f>
        <v>#N/A</v>
      </c>
      <c r="R69" s="34" t="e">
        <f>IF(R$38=TRUE,Data!X31,NA())</f>
        <v>#N/A</v>
      </c>
      <c r="S69" s="39" t="e">
        <f ca="1">IF(S$38=TRUE,IF($A69="","",IF((ROW(S69)-$C$1)&gt;40,Data!W31/OFFSET(Data!B31,-$C$1+1,0,1),0)),NA())</f>
        <v>#N/A</v>
      </c>
      <c r="T69" s="50" t="e">
        <f>IF(T$38=TRUE,Data!Z31,NA())</f>
        <v>#N/A</v>
      </c>
      <c r="U69" s="50" t="e">
        <f>IF(U$38=TRUE,Data!AA31,NA())</f>
        <v>#N/A</v>
      </c>
      <c r="V69" s="50" t="e">
        <f>IF(V$38=TRUE,Data!AB31,NA())</f>
        <v>#N/A</v>
      </c>
      <c r="W69" s="45" t="e">
        <f>IF(W$38=TRUE,Data!AD31,NA())</f>
        <v>#N/A</v>
      </c>
      <c r="X69" s="37" t="e">
        <f>IF(X$38=TRUE,Data!AE31,NA())</f>
        <v>#N/A</v>
      </c>
      <c r="Y69" s="45" t="e">
        <f>IF(Y$38=TRUE,Data!AF31,NA())</f>
        <v>#N/A</v>
      </c>
      <c r="Z69" s="45" t="e">
        <f>IF(Z$38=TRUE,Data!AH31,NA())</f>
        <v>#N/A</v>
      </c>
      <c r="AA69" s="45" t="e">
        <f>IF(AA$38=TRUE,Data!AI31,NA())</f>
        <v>#N/A</v>
      </c>
      <c r="AB69" s="37" t="e">
        <f>IF(AB$38=TRUE,Data!AJ31,NA())</f>
        <v>#N/A</v>
      </c>
      <c r="AC69" s="45" t="e">
        <f>IF(AC$38=TRUE,Data!AK31,NA())</f>
        <v>#N/A</v>
      </c>
      <c r="AD69" s="37" t="e">
        <f>IF(AD$38=TRUE,Data!AL31,NA())</f>
        <v>#N/A</v>
      </c>
      <c r="AE69" s="37" t="e">
        <f>IF(AE$38=TRUE,Data!AM31,NA())</f>
        <v>#N/A</v>
      </c>
      <c r="AF69" s="45" t="e">
        <f>IF(AF$38=TRUE,Data!AN31,NA())</f>
        <v>#N/A</v>
      </c>
      <c r="AG69" s="28">
        <f>Data!AO31</f>
        <v>43924</v>
      </c>
    </row>
    <row r="70" spans="1:33" x14ac:dyDescent="0.25">
      <c r="A70" s="28">
        <f>Data!A32</f>
        <v>43925</v>
      </c>
      <c r="B70" t="e">
        <f>IF(B$38=TRUE,Data!B32,NA())</f>
        <v>#N/A</v>
      </c>
      <c r="C70" t="e">
        <f>IF(C$38=TRUE,Data!C32,NA())</f>
        <v>#N/A</v>
      </c>
      <c r="D70" t="e">
        <f>IF(D$38=TRUE,Data!E32,NA())</f>
        <v>#N/A</v>
      </c>
      <c r="E70" s="37" t="e">
        <f>IF(E$38=TRUE,Data!F32,NA())</f>
        <v>#N/A</v>
      </c>
      <c r="F70" s="39" t="e">
        <f ca="1">IF(F$38=TRUE,IF((ROW(F70)-$C$1)&gt;40,IF($A70="","",AVERAGE(((SUM(OFFSET(Data!E32,-$C$1+1,0,$C$1))-OFFSET(Data!E32,-$C$1+1,0,1))/(SUM(OFFSET(Data!B32,-$C$1+1,0,$C$1))-OFFSET(Data!B32,-$C$1+1,0,1))))),0),NA())</f>
        <v>#N/A</v>
      </c>
      <c r="G70" s="37" t="e">
        <f>IF(G$38=TRUE,Data!H32,NA())</f>
        <v>#N/A</v>
      </c>
      <c r="H70" s="43" t="e">
        <f>IF(H$38=TRUE,Data!I32,NA())</f>
        <v>#N/A</v>
      </c>
      <c r="I70" s="45" t="e">
        <f>IF(I$38=TRUE,Data!J32,NA())</f>
        <v>#N/A</v>
      </c>
      <c r="J70" s="45" t="e">
        <f>IF(J$38=TRUE,Data!K32,NA())</f>
        <v>#N/A</v>
      </c>
      <c r="K70" s="37">
        <f ca="1">IF(K$38=TRUE,Data!L32,NA())</f>
        <v>0.22945736434108527</v>
      </c>
      <c r="L70" s="39">
        <f ca="1">IF(L$38=TRUE,IF($A70="","",IF((ROW(L70)-$C$1)&gt;40,AVERAGE(((SUM(OFFSET(Data!E32,-$C$1+1,0,$C$1))-OFFSET(Data!E32,-$C$1+1,0,1))/(SUM(OFFSET(Data!K32,-$C$1+1,0,$C$1))-OFFSET(Data!K32,-$C$1+1,0,1)))),0)),NA())</f>
        <v>0.23599595551061678</v>
      </c>
      <c r="M70" s="45" t="e">
        <f>IF(M$38=TRUE,Data!R32,NA())</f>
        <v>#N/A</v>
      </c>
      <c r="N70" s="45" t="e">
        <f>IF(N$38=TRUE,Data!S32,NA())</f>
        <v>#N/A</v>
      </c>
      <c r="O70" s="39" t="e">
        <f ca="1">IF(O$38=TRUE,IF($A70="","",IF((ROW(Data!R32)-$C$1)&gt;2,Data!R32/OFFSET(Data!B32,-$C$1+1,0,1),0)),NA())</f>
        <v>#N/A</v>
      </c>
      <c r="P70" s="45" t="e">
        <f>IF(P$38=TRUE,Data!V32,NA())</f>
        <v>#N/A</v>
      </c>
      <c r="Q70" s="45" t="e">
        <f>IF(Q$38=TRUE,Data!W32,NA())</f>
        <v>#N/A</v>
      </c>
      <c r="R70" s="34" t="e">
        <f>IF(R$38=TRUE,Data!X32,NA())</f>
        <v>#N/A</v>
      </c>
      <c r="S70" s="39" t="e">
        <f ca="1">IF(S$38=TRUE,IF($A70="","",IF((ROW(S70)-$C$1)&gt;40,Data!W32/OFFSET(Data!B32,-$C$1+1,0,1),0)),NA())</f>
        <v>#N/A</v>
      </c>
      <c r="T70" s="50" t="e">
        <f>IF(T$38=TRUE,Data!Z32,NA())</f>
        <v>#N/A</v>
      </c>
      <c r="U70" s="50" t="e">
        <f>IF(U$38=TRUE,Data!AA32,NA())</f>
        <v>#N/A</v>
      </c>
      <c r="V70" s="50" t="e">
        <f>IF(V$38=TRUE,Data!AB32,NA())</f>
        <v>#N/A</v>
      </c>
      <c r="W70" s="45" t="e">
        <f>IF(W$38=TRUE,Data!AD32,NA())</f>
        <v>#N/A</v>
      </c>
      <c r="X70" s="37" t="e">
        <f>IF(X$38=TRUE,Data!AE32,NA())</f>
        <v>#N/A</v>
      </c>
      <c r="Y70" s="45" t="e">
        <f>IF(Y$38=TRUE,Data!AF32,NA())</f>
        <v>#N/A</v>
      </c>
      <c r="Z70" s="45" t="e">
        <f>IF(Z$38=TRUE,Data!AH32,NA())</f>
        <v>#N/A</v>
      </c>
      <c r="AA70" s="45" t="e">
        <f>IF(AA$38=TRUE,Data!AI32,NA())</f>
        <v>#N/A</v>
      </c>
      <c r="AB70" s="37" t="e">
        <f>IF(AB$38=TRUE,Data!AJ32,NA())</f>
        <v>#N/A</v>
      </c>
      <c r="AC70" s="45" t="e">
        <f>IF(AC$38=TRUE,Data!AK32,NA())</f>
        <v>#N/A</v>
      </c>
      <c r="AD70" s="37" t="e">
        <f>IF(AD$38=TRUE,Data!AL32,NA())</f>
        <v>#N/A</v>
      </c>
      <c r="AE70" s="37" t="e">
        <f>IF(AE$38=TRUE,Data!AM32,NA())</f>
        <v>#N/A</v>
      </c>
      <c r="AF70" s="45" t="e">
        <f>IF(AF$38=TRUE,Data!AN32,NA())</f>
        <v>#N/A</v>
      </c>
      <c r="AG70" s="28">
        <f>Data!AO32</f>
        <v>43925</v>
      </c>
    </row>
    <row r="71" spans="1:33" x14ac:dyDescent="0.25">
      <c r="A71" s="28">
        <f>Data!A33</f>
        <v>43926</v>
      </c>
      <c r="B71" t="e">
        <f>IF(B$38=TRUE,Data!B33,NA())</f>
        <v>#N/A</v>
      </c>
      <c r="C71" t="e">
        <f>IF(C$38=TRUE,Data!C33,NA())</f>
        <v>#N/A</v>
      </c>
      <c r="D71" t="e">
        <f>IF(D$38=TRUE,Data!E33,NA())</f>
        <v>#N/A</v>
      </c>
      <c r="E71" s="37" t="e">
        <f>IF(E$38=TRUE,Data!F33,NA())</f>
        <v>#N/A</v>
      </c>
      <c r="F71" s="39" t="e">
        <f ca="1">IF(F$38=TRUE,IF((ROW(F71)-$C$1)&gt;40,IF($A71="","",AVERAGE(((SUM(OFFSET(Data!E33,-$C$1+1,0,$C$1))-OFFSET(Data!E33,-$C$1+1,0,1))/(SUM(OFFSET(Data!B33,-$C$1+1,0,$C$1))-OFFSET(Data!B33,-$C$1+1,0,1))))),0),NA())</f>
        <v>#N/A</v>
      </c>
      <c r="G71" s="37" t="e">
        <f>IF(G$38=TRUE,Data!H33,NA())</f>
        <v>#N/A</v>
      </c>
      <c r="H71" s="43" t="e">
        <f>IF(H$38=TRUE,Data!I33,NA())</f>
        <v>#N/A</v>
      </c>
      <c r="I71" s="45" t="e">
        <f>IF(I$38=TRUE,Data!J33,NA())</f>
        <v>#N/A</v>
      </c>
      <c r="J71" s="45" t="e">
        <f>IF(J$38=TRUE,Data!K33,NA())</f>
        <v>#N/A</v>
      </c>
      <c r="K71" s="37">
        <f ca="1">IF(K$38=TRUE,Data!L33,NA())</f>
        <v>0.2961418143899896</v>
      </c>
      <c r="L71" s="39">
        <f ca="1">IF(L$38=TRUE,IF($A71="","",IF((ROW(L71)-$C$1)&gt;40,AVERAGE(((SUM(OFFSET(Data!E33,-$C$1+1,0,$C$1))-OFFSET(Data!E33,-$C$1+1,0,1))/(SUM(OFFSET(Data!K33,-$C$1+1,0,$C$1))-OFFSET(Data!K33,-$C$1+1,0,1)))),0)),NA())</f>
        <v>0.24446412754650132</v>
      </c>
      <c r="M71" s="45" t="e">
        <f>IF(M$38=TRUE,Data!R33,NA())</f>
        <v>#N/A</v>
      </c>
      <c r="N71" s="45" t="e">
        <f>IF(N$38=TRUE,Data!S33,NA())</f>
        <v>#N/A</v>
      </c>
      <c r="O71" s="39" t="e">
        <f ca="1">IF(O$38=TRUE,IF($A71="","",IF((ROW(Data!R33)-$C$1)&gt;2,Data!R33/OFFSET(Data!B33,-$C$1+1,0,1),0)),NA())</f>
        <v>#N/A</v>
      </c>
      <c r="P71" s="45" t="e">
        <f>IF(P$38=TRUE,Data!V33,NA())</f>
        <v>#N/A</v>
      </c>
      <c r="Q71" s="45" t="e">
        <f>IF(Q$38=TRUE,Data!W33,NA())</f>
        <v>#N/A</v>
      </c>
      <c r="R71" s="34" t="e">
        <f>IF(R$38=TRUE,Data!X33,NA())</f>
        <v>#N/A</v>
      </c>
      <c r="S71" s="39" t="e">
        <f ca="1">IF(S$38=TRUE,IF($A71="","",IF((ROW(S71)-$C$1)&gt;40,Data!W33/OFFSET(Data!B33,-$C$1+1,0,1),0)),NA())</f>
        <v>#N/A</v>
      </c>
      <c r="T71" s="50" t="e">
        <f>IF(T$38=TRUE,Data!Z33,NA())</f>
        <v>#N/A</v>
      </c>
      <c r="U71" s="50" t="e">
        <f>IF(U$38=TRUE,Data!AA33,NA())</f>
        <v>#N/A</v>
      </c>
      <c r="V71" s="50" t="e">
        <f>IF(V$38=TRUE,Data!AB33,NA())</f>
        <v>#N/A</v>
      </c>
      <c r="W71" s="45" t="e">
        <f>IF(W$38=TRUE,Data!AD33,NA())</f>
        <v>#N/A</v>
      </c>
      <c r="X71" s="37" t="e">
        <f>IF(X$38=TRUE,Data!AE33,NA())</f>
        <v>#N/A</v>
      </c>
      <c r="Y71" s="45" t="e">
        <f>IF(Y$38=TRUE,Data!AF33,NA())</f>
        <v>#N/A</v>
      </c>
      <c r="Z71" s="45" t="e">
        <f>IF(Z$38=TRUE,Data!AH33,NA())</f>
        <v>#N/A</v>
      </c>
      <c r="AA71" s="45" t="e">
        <f>IF(AA$38=TRUE,Data!AI33,NA())</f>
        <v>#N/A</v>
      </c>
      <c r="AB71" s="37" t="e">
        <f>IF(AB$38=TRUE,Data!AJ33,NA())</f>
        <v>#N/A</v>
      </c>
      <c r="AC71" s="45" t="e">
        <f>IF(AC$38=TRUE,Data!AK33,NA())</f>
        <v>#N/A</v>
      </c>
      <c r="AD71" s="37" t="e">
        <f>IF(AD$38=TRUE,Data!AL33,NA())</f>
        <v>#N/A</v>
      </c>
      <c r="AE71" s="37" t="e">
        <f>IF(AE$38=TRUE,Data!AM33,NA())</f>
        <v>#N/A</v>
      </c>
      <c r="AF71" s="45" t="e">
        <f>IF(AF$38=TRUE,Data!AN33,NA())</f>
        <v>#N/A</v>
      </c>
      <c r="AG71" s="28">
        <f>Data!AO33</f>
        <v>43926</v>
      </c>
    </row>
    <row r="72" spans="1:33" x14ac:dyDescent="0.25">
      <c r="A72" s="28">
        <f>Data!A34</f>
        <v>43927</v>
      </c>
      <c r="B72" t="e">
        <f>IF(B$38=TRUE,Data!B34,NA())</f>
        <v>#N/A</v>
      </c>
      <c r="C72" t="e">
        <f>IF(C$38=TRUE,Data!C34,NA())</f>
        <v>#N/A</v>
      </c>
      <c r="D72" t="e">
        <f>IF(D$38=TRUE,Data!E34,NA())</f>
        <v>#N/A</v>
      </c>
      <c r="E72" s="37" t="e">
        <f>IF(E$38=TRUE,Data!F34,NA())</f>
        <v>#N/A</v>
      </c>
      <c r="F72" s="39" t="e">
        <f ca="1">IF(F$38=TRUE,IF((ROW(F72)-$C$1)&gt;40,IF($A72="","",AVERAGE(((SUM(OFFSET(Data!E34,-$C$1+1,0,$C$1))-OFFSET(Data!E34,-$C$1+1,0,1))/(SUM(OFFSET(Data!B34,-$C$1+1,0,$C$1))-OFFSET(Data!B34,-$C$1+1,0,1))))),0),NA())</f>
        <v>#N/A</v>
      </c>
      <c r="G72" s="37" t="e">
        <f>IF(G$38=TRUE,Data!H34,NA())</f>
        <v>#N/A</v>
      </c>
      <c r="H72" s="43" t="e">
        <f>IF(H$38=TRUE,Data!I34,NA())</f>
        <v>#N/A</v>
      </c>
      <c r="I72" s="45" t="e">
        <f>IF(I$38=TRUE,Data!J34,NA())</f>
        <v>#N/A</v>
      </c>
      <c r="J72" s="45" t="e">
        <f>IF(J$38=TRUE,Data!K34,NA())</f>
        <v>#N/A</v>
      </c>
      <c r="K72" s="37">
        <f ca="1">IF(K$38=TRUE,Data!L34,NA())</f>
        <v>0.24496644295302014</v>
      </c>
      <c r="L72" s="39">
        <f ca="1">IF(L$38=TRUE,IF($A72="","",IF((ROW(L72)-$C$1)&gt;40,AVERAGE(((SUM(OFFSET(Data!E34,-$C$1+1,0,$C$1))-OFFSET(Data!E34,-$C$1+1,0,1))/(SUM(OFFSET(Data!K34,-$C$1+1,0,$C$1))-OFFSET(Data!K34,-$C$1+1,0,1)))),0)),NA())</f>
        <v>0.23832353850912466</v>
      </c>
      <c r="M72" s="45" t="e">
        <f>IF(M$38=TRUE,Data!R34,NA())</f>
        <v>#N/A</v>
      </c>
      <c r="N72" s="45" t="e">
        <f>IF(N$38=TRUE,Data!S34,NA())</f>
        <v>#N/A</v>
      </c>
      <c r="O72" s="39" t="e">
        <f ca="1">IF(O$38=TRUE,IF($A72="","",IF((ROW(Data!R34)-$C$1)&gt;2,Data!R34/OFFSET(Data!B34,-$C$1+1,0,1),0)),NA())</f>
        <v>#N/A</v>
      </c>
      <c r="P72" s="45" t="e">
        <f>IF(P$38=TRUE,Data!V34,NA())</f>
        <v>#N/A</v>
      </c>
      <c r="Q72" s="45" t="e">
        <f>IF(Q$38=TRUE,Data!W34,NA())</f>
        <v>#N/A</v>
      </c>
      <c r="R72" s="34" t="e">
        <f>IF(R$38=TRUE,Data!X34,NA())</f>
        <v>#N/A</v>
      </c>
      <c r="S72" s="39" t="e">
        <f ca="1">IF(S$38=TRUE,IF($A72="","",IF((ROW(S72)-$C$1)&gt;40,Data!W34/OFFSET(Data!B34,-$C$1+1,0,1),0)),NA())</f>
        <v>#N/A</v>
      </c>
      <c r="T72" s="50" t="e">
        <f>IF(T$38=TRUE,Data!Z34,NA())</f>
        <v>#N/A</v>
      </c>
      <c r="U72" s="50" t="e">
        <f>IF(U$38=TRUE,Data!AA34,NA())</f>
        <v>#N/A</v>
      </c>
      <c r="V72" s="50" t="e">
        <f>IF(V$38=TRUE,Data!AB34,NA())</f>
        <v>#N/A</v>
      </c>
      <c r="W72" s="45" t="e">
        <f>IF(W$38=TRUE,Data!AD34,NA())</f>
        <v>#N/A</v>
      </c>
      <c r="X72" s="37" t="e">
        <f>IF(X$38=TRUE,Data!AE34,NA())</f>
        <v>#N/A</v>
      </c>
      <c r="Y72" s="45" t="e">
        <f>IF(Y$38=TRUE,Data!AF34,NA())</f>
        <v>#N/A</v>
      </c>
      <c r="Z72" s="45" t="e">
        <f>IF(Z$38=TRUE,Data!AH34,NA())</f>
        <v>#N/A</v>
      </c>
      <c r="AA72" s="45" t="e">
        <f>IF(AA$38=TRUE,Data!AI34,NA())</f>
        <v>#N/A</v>
      </c>
      <c r="AB72" s="37" t="e">
        <f>IF(AB$38=TRUE,Data!AJ34,NA())</f>
        <v>#N/A</v>
      </c>
      <c r="AC72" s="45" t="e">
        <f>IF(AC$38=TRUE,Data!AK34,NA())</f>
        <v>#N/A</v>
      </c>
      <c r="AD72" s="37" t="e">
        <f>IF(AD$38=TRUE,Data!AL34,NA())</f>
        <v>#N/A</v>
      </c>
      <c r="AE72" s="37" t="e">
        <f>IF(AE$38=TRUE,Data!AM34,NA())</f>
        <v>#N/A</v>
      </c>
      <c r="AF72" s="45" t="e">
        <f>IF(AF$38=TRUE,Data!AN34,NA())</f>
        <v>#N/A</v>
      </c>
      <c r="AG72" s="28">
        <f>Data!AO34</f>
        <v>43927</v>
      </c>
    </row>
    <row r="73" spans="1:33" x14ac:dyDescent="0.25">
      <c r="A73" s="28">
        <f>Data!A35</f>
        <v>43928</v>
      </c>
      <c r="B73" t="e">
        <f>IF(B$38=TRUE,Data!B35,NA())</f>
        <v>#N/A</v>
      </c>
      <c r="C73" t="e">
        <f>IF(C$38=TRUE,Data!C35,NA())</f>
        <v>#N/A</v>
      </c>
      <c r="D73" t="e">
        <f>IF(D$38=TRUE,Data!E35,NA())</f>
        <v>#N/A</v>
      </c>
      <c r="E73" s="37" t="e">
        <f>IF(E$38=TRUE,Data!F35,NA())</f>
        <v>#N/A</v>
      </c>
      <c r="F73" s="39" t="e">
        <f ca="1">IF(F$38=TRUE,IF((ROW(F73)-$C$1)&gt;40,IF($A73="","",AVERAGE(((SUM(OFFSET(Data!E35,-$C$1+1,0,$C$1))-OFFSET(Data!E35,-$C$1+1,0,1))/(SUM(OFFSET(Data!B35,-$C$1+1,0,$C$1))-OFFSET(Data!B35,-$C$1+1,0,1))))),0),NA())</f>
        <v>#N/A</v>
      </c>
      <c r="G73" s="37" t="e">
        <f>IF(G$38=TRUE,Data!H35,NA())</f>
        <v>#N/A</v>
      </c>
      <c r="H73" s="43" t="e">
        <f>IF(H$38=TRUE,Data!I35,NA())</f>
        <v>#N/A</v>
      </c>
      <c r="I73" s="45" t="e">
        <f>IF(I$38=TRUE,Data!J35,NA())</f>
        <v>#N/A</v>
      </c>
      <c r="J73" s="45" t="e">
        <f>IF(J$38=TRUE,Data!K35,NA())</f>
        <v>#N/A</v>
      </c>
      <c r="K73" s="37">
        <f ca="1">IF(K$38=TRUE,Data!L35,NA())</f>
        <v>0.22998137802607077</v>
      </c>
      <c r="L73" s="39">
        <f ca="1">IF(L$38=TRUE,IF($A73="","",IF((ROW(L73)-$C$1)&gt;40,AVERAGE(((SUM(OFFSET(Data!E35,-$C$1+1,0,$C$1))-OFFSET(Data!E35,-$C$1+1,0,1))/(SUM(OFFSET(Data!K35,-$C$1+1,0,$C$1))-OFFSET(Data!K35,-$C$1+1,0,1)))),0)),NA())</f>
        <v>0.23813512004466778</v>
      </c>
      <c r="M73" s="45" t="e">
        <f>IF(M$38=TRUE,Data!R35,NA())</f>
        <v>#N/A</v>
      </c>
      <c r="N73" s="45" t="e">
        <f>IF(N$38=TRUE,Data!S35,NA())</f>
        <v>#N/A</v>
      </c>
      <c r="O73" s="39" t="e">
        <f ca="1">IF(O$38=TRUE,IF($A73="","",IF((ROW(Data!R35)-$C$1)&gt;2,Data!R35/OFFSET(Data!B35,-$C$1+1,0,1),0)),NA())</f>
        <v>#N/A</v>
      </c>
      <c r="P73" s="45" t="e">
        <f>IF(P$38=TRUE,Data!V35,NA())</f>
        <v>#N/A</v>
      </c>
      <c r="Q73" s="45" t="e">
        <f>IF(Q$38=TRUE,Data!W35,NA())</f>
        <v>#N/A</v>
      </c>
      <c r="R73" s="34" t="e">
        <f>IF(R$38=TRUE,Data!X35,NA())</f>
        <v>#N/A</v>
      </c>
      <c r="S73" s="39" t="e">
        <f ca="1">IF(S$38=TRUE,IF($A73="","",IF((ROW(S73)-$C$1)&gt;40,Data!W35/OFFSET(Data!B35,-$C$1+1,0,1),0)),NA())</f>
        <v>#N/A</v>
      </c>
      <c r="T73" s="50" t="e">
        <f>IF(T$38=TRUE,Data!Z35,NA())</f>
        <v>#N/A</v>
      </c>
      <c r="U73" s="50" t="e">
        <f>IF(U$38=TRUE,Data!AA35,NA())</f>
        <v>#N/A</v>
      </c>
      <c r="V73" s="50" t="e">
        <f>IF(V$38=TRUE,Data!AB35,NA())</f>
        <v>#N/A</v>
      </c>
      <c r="W73" s="45" t="e">
        <f>IF(W$38=TRUE,Data!AD35,NA())</f>
        <v>#N/A</v>
      </c>
      <c r="X73" s="37" t="e">
        <f>IF(X$38=TRUE,Data!AE35,NA())</f>
        <v>#N/A</v>
      </c>
      <c r="Y73" s="45" t="e">
        <f>IF(Y$38=TRUE,Data!AF35,NA())</f>
        <v>#N/A</v>
      </c>
      <c r="Z73" s="45" t="e">
        <f>IF(Z$38=TRUE,Data!AH35,NA())</f>
        <v>#N/A</v>
      </c>
      <c r="AA73" s="45" t="e">
        <f>IF(AA$38=TRUE,Data!AI35,NA())</f>
        <v>#N/A</v>
      </c>
      <c r="AB73" s="37" t="e">
        <f>IF(AB$38=TRUE,Data!AJ35,NA())</f>
        <v>#N/A</v>
      </c>
      <c r="AC73" s="45" t="e">
        <f>IF(AC$38=TRUE,Data!AK35,NA())</f>
        <v>#N/A</v>
      </c>
      <c r="AD73" s="37" t="e">
        <f>IF(AD$38=TRUE,Data!AL35,NA())</f>
        <v>#N/A</v>
      </c>
      <c r="AE73" s="37" t="e">
        <f>IF(AE$38=TRUE,Data!AM35,NA())</f>
        <v>#N/A</v>
      </c>
      <c r="AF73" s="45" t="e">
        <f>IF(AF$38=TRUE,Data!AN35,NA())</f>
        <v>#N/A</v>
      </c>
      <c r="AG73" s="28">
        <f>Data!AO35</f>
        <v>43928</v>
      </c>
    </row>
    <row r="74" spans="1:33" x14ac:dyDescent="0.25">
      <c r="A74" s="28">
        <f>Data!A36</f>
        <v>43929</v>
      </c>
      <c r="B74" t="e">
        <f>IF(B$38=TRUE,Data!B36,NA())</f>
        <v>#N/A</v>
      </c>
      <c r="C74" t="e">
        <f>IF(C$38=TRUE,Data!C36,NA())</f>
        <v>#N/A</v>
      </c>
      <c r="D74" t="e">
        <f>IF(D$38=TRUE,Data!E36,NA())</f>
        <v>#N/A</v>
      </c>
      <c r="E74" s="37" t="e">
        <f>IF(E$38=TRUE,Data!F36,NA())</f>
        <v>#N/A</v>
      </c>
      <c r="F74" s="39" t="e">
        <f ca="1">IF(F$38=TRUE,IF((ROW(F74)-$C$1)&gt;40,IF($A74="","",AVERAGE(((SUM(OFFSET(Data!E36,-$C$1+1,0,$C$1))-OFFSET(Data!E36,-$C$1+1,0,1))/(SUM(OFFSET(Data!B36,-$C$1+1,0,$C$1))-OFFSET(Data!B36,-$C$1+1,0,1))))),0),NA())</f>
        <v>#N/A</v>
      </c>
      <c r="G74" s="37" t="e">
        <f>IF(G$38=TRUE,Data!H36,NA())</f>
        <v>#N/A</v>
      </c>
      <c r="H74" s="43" t="e">
        <f>IF(H$38=TRUE,Data!I36,NA())</f>
        <v>#N/A</v>
      </c>
      <c r="I74" s="45" t="e">
        <f>IF(I$38=TRUE,Data!J36,NA())</f>
        <v>#N/A</v>
      </c>
      <c r="J74" s="45" t="e">
        <f>IF(J$38=TRUE,Data!K36,NA())</f>
        <v>#N/A</v>
      </c>
      <c r="K74" s="37">
        <f ca="1">IF(K$38=TRUE,Data!L36,NA())</f>
        <v>0.19295154185022026</v>
      </c>
      <c r="L74" s="39">
        <f ca="1">IF(L$38=TRUE,IF($A74="","",IF((ROW(L74)-$C$1)&gt;40,AVERAGE(((SUM(OFFSET(Data!E36,-$C$1+1,0,$C$1))-OFFSET(Data!E36,-$C$1+1,0,1))/(SUM(OFFSET(Data!K36,-$C$1+1,0,$C$1))-OFFSET(Data!K36,-$C$1+1,0,1)))),0)),NA())</f>
        <v>0.24501758499413834</v>
      </c>
      <c r="M74" s="45" t="e">
        <f>IF(M$38=TRUE,Data!R36,NA())</f>
        <v>#N/A</v>
      </c>
      <c r="N74" s="45" t="e">
        <f>IF(N$38=TRUE,Data!S36,NA())</f>
        <v>#N/A</v>
      </c>
      <c r="O74" s="39" t="e">
        <f ca="1">IF(O$38=TRUE,IF($A74="","",IF((ROW(Data!R36)-$C$1)&gt;2,Data!R36/OFFSET(Data!B36,-$C$1+1,0,1),0)),NA())</f>
        <v>#N/A</v>
      </c>
      <c r="P74" s="45" t="e">
        <f>IF(P$38=TRUE,Data!V36,NA())</f>
        <v>#N/A</v>
      </c>
      <c r="Q74" s="45" t="e">
        <f>IF(Q$38=TRUE,Data!W36,NA())</f>
        <v>#N/A</v>
      </c>
      <c r="R74" s="34" t="e">
        <f>IF(R$38=TRUE,Data!X36,NA())</f>
        <v>#N/A</v>
      </c>
      <c r="S74" s="39" t="e">
        <f ca="1">IF(S$38=TRUE,IF($A74="","",IF((ROW(S74)-$C$1)&gt;40,Data!W36/OFFSET(Data!B36,-$C$1+1,0,1),0)),NA())</f>
        <v>#N/A</v>
      </c>
      <c r="T74" s="50" t="e">
        <f>IF(T$38=TRUE,Data!Z36,NA())</f>
        <v>#N/A</v>
      </c>
      <c r="U74" s="50" t="e">
        <f>IF(U$38=TRUE,Data!AA36,NA())</f>
        <v>#N/A</v>
      </c>
      <c r="V74" s="50" t="e">
        <f>IF(V$38=TRUE,Data!AB36,NA())</f>
        <v>#N/A</v>
      </c>
      <c r="W74" s="45" t="e">
        <f>IF(W$38=TRUE,Data!AD36,NA())</f>
        <v>#N/A</v>
      </c>
      <c r="X74" s="37" t="e">
        <f>IF(X$38=TRUE,Data!AE36,NA())</f>
        <v>#N/A</v>
      </c>
      <c r="Y74" s="45" t="e">
        <f>IF(Y$38=TRUE,Data!AF36,NA())</f>
        <v>#N/A</v>
      </c>
      <c r="Z74" s="45" t="e">
        <f>IF(Z$38=TRUE,Data!AH36,NA())</f>
        <v>#N/A</v>
      </c>
      <c r="AA74" s="45" t="e">
        <f>IF(AA$38=TRUE,Data!AI36,NA())</f>
        <v>#N/A</v>
      </c>
      <c r="AB74" s="37" t="e">
        <f>IF(AB$38=TRUE,Data!AJ36,NA())</f>
        <v>#N/A</v>
      </c>
      <c r="AC74" s="45" t="e">
        <f>IF(AC$38=TRUE,Data!AK36,NA())</f>
        <v>#N/A</v>
      </c>
      <c r="AD74" s="37" t="e">
        <f>IF(AD$38=TRUE,Data!AL36,NA())</f>
        <v>#N/A</v>
      </c>
      <c r="AE74" s="37" t="e">
        <f>IF(AE$38=TRUE,Data!AM36,NA())</f>
        <v>#N/A</v>
      </c>
      <c r="AF74" s="45" t="e">
        <f>IF(AF$38=TRUE,Data!AN36,NA())</f>
        <v>#N/A</v>
      </c>
      <c r="AG74" s="28">
        <f>Data!AO36</f>
        <v>43929</v>
      </c>
    </row>
    <row r="75" spans="1:33" x14ac:dyDescent="0.25">
      <c r="A75" s="28">
        <f>Data!A37</f>
        <v>43930</v>
      </c>
      <c r="B75" t="e">
        <f>IF(B$38=TRUE,Data!B37,NA())</f>
        <v>#N/A</v>
      </c>
      <c r="C75" t="e">
        <f>IF(C$38=TRUE,Data!C37,NA())</f>
        <v>#N/A</v>
      </c>
      <c r="D75" t="e">
        <f>IF(D$38=TRUE,Data!E37,NA())</f>
        <v>#N/A</v>
      </c>
      <c r="E75" s="37" t="e">
        <f>IF(E$38=TRUE,Data!F37,NA())</f>
        <v>#N/A</v>
      </c>
      <c r="F75" s="39" t="e">
        <f ca="1">IF(F$38=TRUE,IF((ROW(F75)-$C$1)&gt;40,IF($A75="","",AVERAGE(((SUM(OFFSET(Data!E37,-$C$1+1,0,$C$1))-OFFSET(Data!E37,-$C$1+1,0,1))/(SUM(OFFSET(Data!B37,-$C$1+1,0,$C$1))-OFFSET(Data!B37,-$C$1+1,0,1))))),0),NA())</f>
        <v>#N/A</v>
      </c>
      <c r="G75" s="37" t="e">
        <f>IF(G$38=TRUE,Data!H37,NA())</f>
        <v>#N/A</v>
      </c>
      <c r="H75" s="43" t="e">
        <f>IF(H$38=TRUE,Data!I37,NA())</f>
        <v>#N/A</v>
      </c>
      <c r="I75" s="45" t="e">
        <f>IF(I$38=TRUE,Data!J37,NA())</f>
        <v>#N/A</v>
      </c>
      <c r="J75" s="45" t="e">
        <f>IF(J$38=TRUE,Data!K37,NA())</f>
        <v>#N/A</v>
      </c>
      <c r="K75" s="37">
        <f ca="1">IF(K$38=TRUE,Data!L37,NA())</f>
        <v>0.12673392181588902</v>
      </c>
      <c r="L75" s="39">
        <f ca="1">IF(L$38=TRUE,IF($A75="","",IF((ROW(L75)-$C$1)&gt;40,AVERAGE(((SUM(OFFSET(Data!E37,-$C$1+1,0,$C$1))-OFFSET(Data!E37,-$C$1+1,0,1))/(SUM(OFFSET(Data!K37,-$C$1+1,0,$C$1))-OFFSET(Data!K37,-$C$1+1,0,1)))),0)),NA())</f>
        <v>0.22387889824721147</v>
      </c>
      <c r="M75" s="45" t="e">
        <f>IF(M$38=TRUE,Data!R37,NA())</f>
        <v>#N/A</v>
      </c>
      <c r="N75" s="45" t="e">
        <f>IF(N$38=TRUE,Data!S37,NA())</f>
        <v>#N/A</v>
      </c>
      <c r="O75" s="39" t="e">
        <f ca="1">IF(O$38=TRUE,IF($A75="","",IF((ROW(Data!R37)-$C$1)&gt;2,Data!R37/OFFSET(Data!B37,-$C$1+1,0,1),0)),NA())</f>
        <v>#N/A</v>
      </c>
      <c r="P75" s="45" t="e">
        <f>IF(P$38=TRUE,Data!V37,NA())</f>
        <v>#N/A</v>
      </c>
      <c r="Q75" s="45" t="e">
        <f>IF(Q$38=TRUE,Data!W37,NA())</f>
        <v>#N/A</v>
      </c>
      <c r="R75" s="34" t="e">
        <f>IF(R$38=TRUE,Data!X37,NA())</f>
        <v>#N/A</v>
      </c>
      <c r="S75" s="39" t="e">
        <f ca="1">IF(S$38=TRUE,IF($A75="","",IF((ROW(S75)-$C$1)&gt;40,Data!W37/OFFSET(Data!B37,-$C$1+1,0,1),0)),NA())</f>
        <v>#N/A</v>
      </c>
      <c r="T75" s="50" t="e">
        <f>IF(T$38=TRUE,Data!Z37,NA())</f>
        <v>#N/A</v>
      </c>
      <c r="U75" s="50" t="e">
        <f>IF(U$38=TRUE,Data!AA37,NA())</f>
        <v>#N/A</v>
      </c>
      <c r="V75" s="50" t="e">
        <f>IF(V$38=TRUE,Data!AB37,NA())</f>
        <v>#N/A</v>
      </c>
      <c r="W75" s="45" t="e">
        <f>IF(W$38=TRUE,Data!AD37,NA())</f>
        <v>#N/A</v>
      </c>
      <c r="X75" s="37" t="e">
        <f>IF(X$38=TRUE,Data!AE37,NA())</f>
        <v>#N/A</v>
      </c>
      <c r="Y75" s="45" t="e">
        <f>IF(Y$38=TRUE,Data!AF37,NA())</f>
        <v>#N/A</v>
      </c>
      <c r="Z75" s="45" t="e">
        <f>IF(Z$38=TRUE,Data!AH37,NA())</f>
        <v>#N/A</v>
      </c>
      <c r="AA75" s="45" t="e">
        <f>IF(AA$38=TRUE,Data!AI37,NA())</f>
        <v>#N/A</v>
      </c>
      <c r="AB75" s="37" t="e">
        <f>IF(AB$38=TRUE,Data!AJ37,NA())</f>
        <v>#N/A</v>
      </c>
      <c r="AC75" s="45" t="e">
        <f>IF(AC$38=TRUE,Data!AK37,NA())</f>
        <v>#N/A</v>
      </c>
      <c r="AD75" s="37" t="e">
        <f>IF(AD$38=TRUE,Data!AL37,NA())</f>
        <v>#N/A</v>
      </c>
      <c r="AE75" s="37" t="e">
        <f>IF(AE$38=TRUE,Data!AM37,NA())</f>
        <v>#N/A</v>
      </c>
      <c r="AF75" s="45" t="e">
        <f>IF(AF$38=TRUE,Data!AN37,NA())</f>
        <v>#N/A</v>
      </c>
      <c r="AG75" s="28">
        <f>Data!AO37</f>
        <v>43930</v>
      </c>
    </row>
    <row r="76" spans="1:33" x14ac:dyDescent="0.25">
      <c r="A76" s="28">
        <f>Data!A38</f>
        <v>43931</v>
      </c>
      <c r="B76" t="e">
        <f>IF(B$38=TRUE,Data!B38,NA())</f>
        <v>#N/A</v>
      </c>
      <c r="C76" t="e">
        <f>IF(C$38=TRUE,Data!C38,NA())</f>
        <v>#N/A</v>
      </c>
      <c r="D76" t="e">
        <f>IF(D$38=TRUE,Data!E38,NA())</f>
        <v>#N/A</v>
      </c>
      <c r="E76" s="37" t="e">
        <f>IF(E$38=TRUE,Data!F38,NA())</f>
        <v>#N/A</v>
      </c>
      <c r="F76" s="39" t="e">
        <f ca="1">IF(F$38=TRUE,IF((ROW(F76)-$C$1)&gt;40,IF($A76="","",AVERAGE(((SUM(OFFSET(Data!E38,-$C$1+1,0,$C$1))-OFFSET(Data!E38,-$C$1+1,0,1))/(SUM(OFFSET(Data!B38,-$C$1+1,0,$C$1))-OFFSET(Data!B38,-$C$1+1,0,1))))),0),NA())</f>
        <v>#N/A</v>
      </c>
      <c r="G76" s="37" t="e">
        <f>IF(G$38=TRUE,Data!H38,NA())</f>
        <v>#N/A</v>
      </c>
      <c r="H76" s="43" t="e">
        <f>IF(H$38=TRUE,Data!I38,NA())</f>
        <v>#N/A</v>
      </c>
      <c r="I76" s="45" t="e">
        <f>IF(I$38=TRUE,Data!J38,NA())</f>
        <v>#N/A</v>
      </c>
      <c r="J76" s="45" t="e">
        <f>IF(J$38=TRUE,Data!K38,NA())</f>
        <v>#N/A</v>
      </c>
      <c r="K76" s="37">
        <f ca="1">IF(K$38=TRUE,Data!L38,NA())</f>
        <v>0.12572636027469625</v>
      </c>
      <c r="L76" s="39">
        <f ca="1">IF(L$38=TRUE,IF($A76="","",IF((ROW(L76)-$C$1)&gt;40,AVERAGE(((SUM(OFFSET(Data!E38,-$C$1+1,0,$C$1))-OFFSET(Data!E38,-$C$1+1,0,1))/(SUM(OFFSET(Data!K38,-$C$1+1,0,$C$1))-OFFSET(Data!K38,-$C$1+1,0,1)))),0)),NA())</f>
        <v>0.2072145100820752</v>
      </c>
      <c r="M76" s="45" t="e">
        <f>IF(M$38=TRUE,Data!R38,NA())</f>
        <v>#N/A</v>
      </c>
      <c r="N76" s="45" t="e">
        <f>IF(N$38=TRUE,Data!S38,NA())</f>
        <v>#N/A</v>
      </c>
      <c r="O76" s="39" t="e">
        <f ca="1">IF(O$38=TRUE,IF($A76="","",IF((ROW(Data!R38)-$C$1)&gt;2,Data!R38/OFFSET(Data!B38,-$C$1+1,0,1),0)),NA())</f>
        <v>#N/A</v>
      </c>
      <c r="P76" s="45" t="e">
        <f>IF(P$38=TRUE,Data!V38,NA())</f>
        <v>#N/A</v>
      </c>
      <c r="Q76" s="45" t="e">
        <f>IF(Q$38=TRUE,Data!W38,NA())</f>
        <v>#N/A</v>
      </c>
      <c r="R76" s="34" t="e">
        <f>IF(R$38=TRUE,Data!X38,NA())</f>
        <v>#N/A</v>
      </c>
      <c r="S76" s="39" t="e">
        <f ca="1">IF(S$38=TRUE,IF($A76="","",IF((ROW(S76)-$C$1)&gt;40,Data!W38/OFFSET(Data!B38,-$C$1+1,0,1),0)),NA())</f>
        <v>#N/A</v>
      </c>
      <c r="T76" s="50" t="e">
        <f>IF(T$38=TRUE,Data!Z38,NA())</f>
        <v>#N/A</v>
      </c>
      <c r="U76" s="50" t="e">
        <f>IF(U$38=TRUE,Data!AA38,NA())</f>
        <v>#N/A</v>
      </c>
      <c r="V76" s="50" t="e">
        <f>IF(V$38=TRUE,Data!AB38,NA())</f>
        <v>#N/A</v>
      </c>
      <c r="W76" s="45" t="e">
        <f>IF(W$38=TRUE,Data!AD38,NA())</f>
        <v>#N/A</v>
      </c>
      <c r="X76" s="37" t="e">
        <f>IF(X$38=TRUE,Data!AE38,NA())</f>
        <v>#N/A</v>
      </c>
      <c r="Y76" s="45" t="e">
        <f>IF(Y$38=TRUE,Data!AF38,NA())</f>
        <v>#N/A</v>
      </c>
      <c r="Z76" s="45" t="e">
        <f>IF(Z$38=TRUE,Data!AH38,NA())</f>
        <v>#N/A</v>
      </c>
      <c r="AA76" s="45" t="e">
        <f>IF(AA$38=TRUE,Data!AI38,NA())</f>
        <v>#N/A</v>
      </c>
      <c r="AB76" s="37" t="e">
        <f>IF(AB$38=TRUE,Data!AJ38,NA())</f>
        <v>#N/A</v>
      </c>
      <c r="AC76" s="45" t="e">
        <f>IF(AC$38=TRUE,Data!AK38,NA())</f>
        <v>#N/A</v>
      </c>
      <c r="AD76" s="37" t="e">
        <f>IF(AD$38=TRUE,Data!AL38,NA())</f>
        <v>#N/A</v>
      </c>
      <c r="AE76" s="37" t="e">
        <f>IF(AE$38=TRUE,Data!AM38,NA())</f>
        <v>#N/A</v>
      </c>
      <c r="AF76" s="45" t="e">
        <f>IF(AF$38=TRUE,Data!AN38,NA())</f>
        <v>#N/A</v>
      </c>
      <c r="AG76" s="28">
        <f>Data!AO38</f>
        <v>43931</v>
      </c>
    </row>
    <row r="77" spans="1:33" x14ac:dyDescent="0.25">
      <c r="A77" s="28">
        <f>Data!A39</f>
        <v>43932</v>
      </c>
      <c r="B77" t="e">
        <f>IF(B$38=TRUE,Data!B39,NA())</f>
        <v>#N/A</v>
      </c>
      <c r="C77" t="e">
        <f>IF(C$38=TRUE,Data!C39,NA())</f>
        <v>#N/A</v>
      </c>
      <c r="D77" t="e">
        <f>IF(D$38=TRUE,Data!E39,NA())</f>
        <v>#N/A</v>
      </c>
      <c r="E77" s="37" t="e">
        <f>IF(E$38=TRUE,Data!F39,NA())</f>
        <v>#N/A</v>
      </c>
      <c r="F77" s="39" t="e">
        <f ca="1">IF(F$38=TRUE,IF((ROW(F77)-$C$1)&gt;40,IF($A77="","",AVERAGE(((SUM(OFFSET(Data!E39,-$C$1+1,0,$C$1))-OFFSET(Data!E39,-$C$1+1,0,1))/(SUM(OFFSET(Data!B39,-$C$1+1,0,$C$1))-OFFSET(Data!B39,-$C$1+1,0,1))))),0),NA())</f>
        <v>#N/A</v>
      </c>
      <c r="G77" s="37" t="e">
        <f>IF(G$38=TRUE,Data!H39,NA())</f>
        <v>#N/A</v>
      </c>
      <c r="H77" s="43" t="e">
        <f>IF(H$38=TRUE,Data!I39,NA())</f>
        <v>#N/A</v>
      </c>
      <c r="I77" s="45" t="e">
        <f>IF(I$38=TRUE,Data!J39,NA())</f>
        <v>#N/A</v>
      </c>
      <c r="J77" s="45" t="e">
        <f>IF(J$38=TRUE,Data!K39,NA())</f>
        <v>#N/A</v>
      </c>
      <c r="K77" s="37">
        <f ca="1">IF(K$38=TRUE,Data!L39,NA())</f>
        <v>0.12737378415933304</v>
      </c>
      <c r="L77" s="39">
        <f ca="1">IF(L$38=TRUE,IF($A77="","",IF((ROW(L77)-$C$1)&gt;40,AVERAGE(((SUM(OFFSET(Data!E39,-$C$1+1,0,$C$1))-OFFSET(Data!E39,-$C$1+1,0,1))/(SUM(OFFSET(Data!K39,-$C$1+1,0,$C$1))-OFFSET(Data!K39,-$C$1+1,0,1)))),0)),NA())</f>
        <v>0.19392502853129664</v>
      </c>
      <c r="M77" s="45" t="e">
        <f>IF(M$38=TRUE,Data!R39,NA())</f>
        <v>#N/A</v>
      </c>
      <c r="N77" s="45" t="e">
        <f>IF(N$38=TRUE,Data!S39,NA())</f>
        <v>#N/A</v>
      </c>
      <c r="O77" s="39" t="e">
        <f ca="1">IF(O$38=TRUE,IF($A77="","",IF((ROW(Data!R39)-$C$1)&gt;2,Data!R39/OFFSET(Data!B39,-$C$1+1,0,1),0)),NA())</f>
        <v>#N/A</v>
      </c>
      <c r="P77" s="45" t="e">
        <f>IF(P$38=TRUE,Data!V39,NA())</f>
        <v>#N/A</v>
      </c>
      <c r="Q77" s="45" t="e">
        <f>IF(Q$38=TRUE,Data!W39,NA())</f>
        <v>#N/A</v>
      </c>
      <c r="R77" s="34" t="e">
        <f>IF(R$38=TRUE,Data!X39,NA())</f>
        <v>#N/A</v>
      </c>
      <c r="S77" s="39" t="e">
        <f ca="1">IF(S$38=TRUE,IF($A77="","",IF((ROW(S77)-$C$1)&gt;40,Data!W39/OFFSET(Data!B39,-$C$1+1,0,1),0)),NA())</f>
        <v>#N/A</v>
      </c>
      <c r="T77" s="50" t="e">
        <f>IF(T$38=TRUE,Data!Z39,NA())</f>
        <v>#N/A</v>
      </c>
      <c r="U77" s="50" t="e">
        <f>IF(U$38=TRUE,Data!AA39,NA())</f>
        <v>#N/A</v>
      </c>
      <c r="V77" s="50" t="e">
        <f>IF(V$38=TRUE,Data!AB39,NA())</f>
        <v>#N/A</v>
      </c>
      <c r="W77" s="45" t="e">
        <f>IF(W$38=TRUE,Data!AD39,NA())</f>
        <v>#N/A</v>
      </c>
      <c r="X77" s="37" t="e">
        <f>IF(X$38=TRUE,Data!AE39,NA())</f>
        <v>#N/A</v>
      </c>
      <c r="Y77" s="45" t="e">
        <f>IF(Y$38=TRUE,Data!AF39,NA())</f>
        <v>#N/A</v>
      </c>
      <c r="Z77" s="45" t="e">
        <f>IF(Z$38=TRUE,Data!AH39,NA())</f>
        <v>#N/A</v>
      </c>
      <c r="AA77" s="45" t="e">
        <f>IF(AA$38=TRUE,Data!AI39,NA())</f>
        <v>#N/A</v>
      </c>
      <c r="AB77" s="37" t="e">
        <f>IF(AB$38=TRUE,Data!AJ39,NA())</f>
        <v>#N/A</v>
      </c>
      <c r="AC77" s="45" t="e">
        <f>IF(AC$38=TRUE,Data!AK39,NA())</f>
        <v>#N/A</v>
      </c>
      <c r="AD77" s="37" t="e">
        <f>IF(AD$38=TRUE,Data!AL39,NA())</f>
        <v>#N/A</v>
      </c>
      <c r="AE77" s="37" t="e">
        <f>IF(AE$38=TRUE,Data!AM39,NA())</f>
        <v>#N/A</v>
      </c>
      <c r="AF77" s="45" t="e">
        <f>IF(AF$38=TRUE,Data!AN39,NA())</f>
        <v>#N/A</v>
      </c>
      <c r="AG77" s="28">
        <f>Data!AO39</f>
        <v>43932</v>
      </c>
    </row>
    <row r="78" spans="1:33" x14ac:dyDescent="0.25">
      <c r="A78" s="28">
        <f>Data!A40</f>
        <v>43933</v>
      </c>
      <c r="B78" t="e">
        <f>IF(B$38=TRUE,Data!B40,NA())</f>
        <v>#N/A</v>
      </c>
      <c r="C78" t="e">
        <f>IF(C$38=TRUE,Data!C40,NA())</f>
        <v>#N/A</v>
      </c>
      <c r="D78" t="e">
        <f>IF(D$38=TRUE,Data!E40,NA())</f>
        <v>#N/A</v>
      </c>
      <c r="E78" s="37" t="e">
        <f>IF(E$38=TRUE,Data!F40,NA())</f>
        <v>#N/A</v>
      </c>
      <c r="F78" s="39" t="e">
        <f ca="1">IF(F$38=TRUE,IF((ROW(F78)-$C$1)&gt;40,IF($A78="","",AVERAGE(((SUM(OFFSET(Data!E40,-$C$1+1,0,$C$1))-OFFSET(Data!E40,-$C$1+1,0,1))/(SUM(OFFSET(Data!B40,-$C$1+1,0,$C$1))-OFFSET(Data!B40,-$C$1+1,0,1))))),0),NA())</f>
        <v>#N/A</v>
      </c>
      <c r="G78" s="37" t="e">
        <f>IF(G$38=TRUE,Data!H40,NA())</f>
        <v>#N/A</v>
      </c>
      <c r="H78" s="43" t="e">
        <f>IF(H$38=TRUE,Data!I40,NA())</f>
        <v>#N/A</v>
      </c>
      <c r="I78" s="45" t="e">
        <f>IF(I$38=TRUE,Data!J40,NA())</f>
        <v>#N/A</v>
      </c>
      <c r="J78" s="45" t="e">
        <f>IF(J$38=TRUE,Data!K40,NA())</f>
        <v>#N/A</v>
      </c>
      <c r="K78" s="37">
        <f ca="1">IF(K$38=TRUE,Data!L40,NA())</f>
        <v>0.13068478829064298</v>
      </c>
      <c r="L78" s="39">
        <f ca="1">IF(L$38=TRUE,IF($A78="","",IF((ROW(L78)-$C$1)&gt;40,AVERAGE(((SUM(OFFSET(Data!E40,-$C$1+1,0,$C$1))-OFFSET(Data!E40,-$C$1+1,0,1))/(SUM(OFFSET(Data!K40,-$C$1+1,0,$C$1))-OFFSET(Data!K40,-$C$1+1,0,1)))),0)),NA())</f>
        <v>0.17155144950621218</v>
      </c>
      <c r="M78" s="45" t="e">
        <f>IF(M$38=TRUE,Data!R40,NA())</f>
        <v>#N/A</v>
      </c>
      <c r="N78" s="45" t="e">
        <f>IF(N$38=TRUE,Data!S40,NA())</f>
        <v>#N/A</v>
      </c>
      <c r="O78" s="39" t="e">
        <f ca="1">IF(O$38=TRUE,IF($A78="","",IF((ROW(Data!R40)-$C$1)&gt;2,Data!R40/OFFSET(Data!B40,-$C$1+1,0,1),0)),NA())</f>
        <v>#N/A</v>
      </c>
      <c r="P78" s="45" t="e">
        <f>IF(P$38=TRUE,Data!V40,NA())</f>
        <v>#N/A</v>
      </c>
      <c r="Q78" s="45" t="e">
        <f>IF(Q$38=TRUE,Data!W40,NA())</f>
        <v>#N/A</v>
      </c>
      <c r="R78" s="34" t="e">
        <f>IF(R$38=TRUE,Data!X40,NA())</f>
        <v>#N/A</v>
      </c>
      <c r="S78" s="39" t="e">
        <f ca="1">IF(S$38=TRUE,IF($A78="","",IF((ROW(S78)-$C$1)&gt;40,Data!W40/OFFSET(Data!B40,-$C$1+1,0,1),0)),NA())</f>
        <v>#N/A</v>
      </c>
      <c r="T78" s="50" t="e">
        <f>IF(T$38=TRUE,Data!Z40,NA())</f>
        <v>#N/A</v>
      </c>
      <c r="U78" s="50" t="e">
        <f>IF(U$38=TRUE,Data!AA40,NA())</f>
        <v>#N/A</v>
      </c>
      <c r="V78" s="50" t="e">
        <f>IF(V$38=TRUE,Data!AB40,NA())</f>
        <v>#N/A</v>
      </c>
      <c r="W78" s="45" t="e">
        <f>IF(W$38=TRUE,Data!AD40,NA())</f>
        <v>#N/A</v>
      </c>
      <c r="X78" s="37" t="e">
        <f>IF(X$38=TRUE,Data!AE40,NA())</f>
        <v>#N/A</v>
      </c>
      <c r="Y78" s="45" t="e">
        <f>IF(Y$38=TRUE,Data!AF40,NA())</f>
        <v>#N/A</v>
      </c>
      <c r="Z78" s="45" t="e">
        <f>IF(Z$38=TRUE,Data!AH40,NA())</f>
        <v>#N/A</v>
      </c>
      <c r="AA78" s="45" t="e">
        <f>IF(AA$38=TRUE,Data!AI40,NA())</f>
        <v>#N/A</v>
      </c>
      <c r="AB78" s="37" t="e">
        <f>IF(AB$38=TRUE,Data!AJ40,NA())</f>
        <v>#N/A</v>
      </c>
      <c r="AC78" s="45" t="e">
        <f>IF(AC$38=TRUE,Data!AK40,NA())</f>
        <v>#N/A</v>
      </c>
      <c r="AD78" s="37" t="e">
        <f>IF(AD$38=TRUE,Data!AL40,NA())</f>
        <v>#N/A</v>
      </c>
      <c r="AE78" s="37" t="e">
        <f>IF(AE$38=TRUE,Data!AM40,NA())</f>
        <v>#N/A</v>
      </c>
      <c r="AF78" s="45" t="e">
        <f>IF(AF$38=TRUE,Data!AN40,NA())</f>
        <v>#N/A</v>
      </c>
      <c r="AG78" s="28">
        <f>Data!AO40</f>
        <v>43933</v>
      </c>
    </row>
    <row r="79" spans="1:33" x14ac:dyDescent="0.25">
      <c r="A79" s="28">
        <f>Data!A41</f>
        <v>43934</v>
      </c>
      <c r="B79" t="e">
        <f>IF(B$38=TRUE,Data!B41,NA())</f>
        <v>#N/A</v>
      </c>
      <c r="C79" t="e">
        <f>IF(C$38=TRUE,Data!C41,NA())</f>
        <v>#N/A</v>
      </c>
      <c r="D79" t="e">
        <f>IF(D$38=TRUE,Data!E41,NA())</f>
        <v>#N/A</v>
      </c>
      <c r="E79" s="37" t="e">
        <f>IF(E$38=TRUE,Data!F41,NA())</f>
        <v>#N/A</v>
      </c>
      <c r="F79" s="39" t="e">
        <f ca="1">IF(F$38=TRUE,IF((ROW(F79)-$C$1)&gt;40,IF($A79="","",AVERAGE(((SUM(OFFSET(Data!E41,-$C$1+1,0,$C$1))-OFFSET(Data!E41,-$C$1+1,0,1))/(SUM(OFFSET(Data!B41,-$C$1+1,0,$C$1))-OFFSET(Data!B41,-$C$1+1,0,1))))),0),NA())</f>
        <v>#N/A</v>
      </c>
      <c r="G79" s="37" t="e">
        <f>IF(G$38=TRUE,Data!H41,NA())</f>
        <v>#N/A</v>
      </c>
      <c r="H79" s="43" t="e">
        <f>IF(H$38=TRUE,Data!I41,NA())</f>
        <v>#N/A</v>
      </c>
      <c r="I79" s="45" t="e">
        <f>IF(I$38=TRUE,Data!J41,NA())</f>
        <v>#N/A</v>
      </c>
      <c r="J79" s="45" t="e">
        <f>IF(J$38=TRUE,Data!K41,NA())</f>
        <v>#N/A</v>
      </c>
      <c r="K79" s="37">
        <f ca="1">IF(K$38=TRUE,Data!L41,NA())</f>
        <v>0.16024187452758881</v>
      </c>
      <c r="L79" s="39">
        <f ca="1">IF(L$38=TRUE,IF($A79="","",IF((ROW(L79)-$C$1)&gt;40,AVERAGE(((SUM(OFFSET(Data!E41,-$C$1+1,0,$C$1))-OFFSET(Data!E41,-$C$1+1,0,1))/(SUM(OFFSET(Data!K41,-$C$1+1,0,$C$1))-OFFSET(Data!K41,-$C$1+1,0,1)))),0)),NA())</f>
        <v>0.16692999931304528</v>
      </c>
      <c r="M79" s="45" t="e">
        <f>IF(M$38=TRUE,Data!R41,NA())</f>
        <v>#N/A</v>
      </c>
      <c r="N79" s="45" t="e">
        <f>IF(N$38=TRUE,Data!S41,NA())</f>
        <v>#N/A</v>
      </c>
      <c r="O79" s="39" t="e">
        <f ca="1">IF(O$38=TRUE,IF($A79="","",IF((ROW(Data!R41)-$C$1)&gt;2,Data!R41/OFFSET(Data!B41,-$C$1+1,0,1),0)),NA())</f>
        <v>#N/A</v>
      </c>
      <c r="P79" s="45" t="e">
        <f>IF(P$38=TRUE,Data!V41,NA())</f>
        <v>#N/A</v>
      </c>
      <c r="Q79" s="45" t="e">
        <f>IF(Q$38=TRUE,Data!W41,NA())</f>
        <v>#N/A</v>
      </c>
      <c r="R79" s="34" t="e">
        <f>IF(R$38=TRUE,Data!X41,NA())</f>
        <v>#N/A</v>
      </c>
      <c r="S79" s="39" t="e">
        <f ca="1">IF(S$38=TRUE,IF($A79="","",IF((ROW(S79)-$C$1)&gt;40,Data!W41/OFFSET(Data!B41,-$C$1+1,0,1),0)),NA())</f>
        <v>#N/A</v>
      </c>
      <c r="T79" s="50" t="e">
        <f>IF(T$38=TRUE,Data!Z41,NA())</f>
        <v>#N/A</v>
      </c>
      <c r="U79" s="50" t="e">
        <f>IF(U$38=TRUE,Data!AA41,NA())</f>
        <v>#N/A</v>
      </c>
      <c r="V79" s="50" t="e">
        <f>IF(V$38=TRUE,Data!AB41,NA())</f>
        <v>#N/A</v>
      </c>
      <c r="W79" s="45" t="e">
        <f>IF(W$38=TRUE,Data!AD41,NA())</f>
        <v>#N/A</v>
      </c>
      <c r="X79" s="37" t="e">
        <f>IF(X$38=TRUE,Data!AE41,NA())</f>
        <v>#N/A</v>
      </c>
      <c r="Y79" s="45" t="e">
        <f>IF(Y$38=TRUE,Data!AF41,NA())</f>
        <v>#N/A</v>
      </c>
      <c r="Z79" s="45" t="e">
        <f>IF(Z$38=TRUE,Data!AH41,NA())</f>
        <v>#N/A</v>
      </c>
      <c r="AA79" s="45" t="e">
        <f>IF(AA$38=TRUE,Data!AI41,NA())</f>
        <v>#N/A</v>
      </c>
      <c r="AB79" s="37" t="e">
        <f>IF(AB$38=TRUE,Data!AJ41,NA())</f>
        <v>#N/A</v>
      </c>
      <c r="AC79" s="45" t="e">
        <f>IF(AC$38=TRUE,Data!AK41,NA())</f>
        <v>#N/A</v>
      </c>
      <c r="AD79" s="37" t="e">
        <f>IF(AD$38=TRUE,Data!AL41,NA())</f>
        <v>#N/A</v>
      </c>
      <c r="AE79" s="37" t="e">
        <f>IF(AE$38=TRUE,Data!AM41,NA())</f>
        <v>#N/A</v>
      </c>
      <c r="AF79" s="45" t="e">
        <f>IF(AF$38=TRUE,Data!AN41,NA())</f>
        <v>#N/A</v>
      </c>
      <c r="AG79" s="28">
        <f>Data!AO41</f>
        <v>43934</v>
      </c>
    </row>
    <row r="80" spans="1:33" x14ac:dyDescent="0.25">
      <c r="A80" s="28">
        <f>Data!A42</f>
        <v>43935</v>
      </c>
      <c r="B80" t="e">
        <f>IF(B$38=TRUE,Data!B42,NA())</f>
        <v>#N/A</v>
      </c>
      <c r="C80" t="e">
        <f>IF(C$38=TRUE,Data!C42,NA())</f>
        <v>#N/A</v>
      </c>
      <c r="D80" t="e">
        <f>IF(D$38=TRUE,Data!E42,NA())</f>
        <v>#N/A</v>
      </c>
      <c r="E80" s="37" t="e">
        <f>IF(E$38=TRUE,Data!F42,NA())</f>
        <v>#N/A</v>
      </c>
      <c r="F80" s="39" t="e">
        <f ca="1">IF(F$38=TRUE,IF((ROW(F80)-$C$1)&gt;40,IF($A80="","",AVERAGE(((SUM(OFFSET(Data!E42,-$C$1+1,0,$C$1))-OFFSET(Data!E42,-$C$1+1,0,1))/(SUM(OFFSET(Data!B42,-$C$1+1,0,$C$1))-OFFSET(Data!B42,-$C$1+1,0,1))))),0),NA())</f>
        <v>#N/A</v>
      </c>
      <c r="G80" s="37" t="e">
        <f>IF(G$38=TRUE,Data!H42,NA())</f>
        <v>#N/A</v>
      </c>
      <c r="H80" s="43" t="e">
        <f>IF(H$38=TRUE,Data!I42,NA())</f>
        <v>#N/A</v>
      </c>
      <c r="I80" s="45" t="e">
        <f>IF(I$38=TRUE,Data!J42,NA())</f>
        <v>#N/A</v>
      </c>
      <c r="J80" s="45" t="e">
        <f>IF(J$38=TRUE,Data!K42,NA())</f>
        <v>#N/A</v>
      </c>
      <c r="K80" s="37">
        <f ca="1">IF(K$38=TRUE,Data!L42,NA())</f>
        <v>0.16844262295081966</v>
      </c>
      <c r="L80" s="39">
        <f ca="1">IF(L$38=TRUE,IF($A80="","",IF((ROW(L80)-$C$1)&gt;40,AVERAGE(((SUM(OFFSET(Data!E42,-$C$1+1,0,$C$1))-OFFSET(Data!E42,-$C$1+1,0,1))/(SUM(OFFSET(Data!K42,-$C$1+1,0,$C$1))-OFFSET(Data!K42,-$C$1+1,0,1)))),0)),NA())</f>
        <v>0.15943384461902979</v>
      </c>
      <c r="M80" s="45" t="e">
        <f>IF(M$38=TRUE,Data!R42,NA())</f>
        <v>#N/A</v>
      </c>
      <c r="N80" s="45" t="e">
        <f>IF(N$38=TRUE,Data!S42,NA())</f>
        <v>#N/A</v>
      </c>
      <c r="O80" s="39" t="e">
        <f ca="1">IF(O$38=TRUE,IF($A80="","",IF((ROW(Data!R42)-$C$1)&gt;2,Data!R42/OFFSET(Data!B42,-$C$1+1,0,1),0)),NA())</f>
        <v>#N/A</v>
      </c>
      <c r="P80" s="45" t="e">
        <f>IF(P$38=TRUE,Data!V42,NA())</f>
        <v>#N/A</v>
      </c>
      <c r="Q80" s="45" t="e">
        <f>IF(Q$38=TRUE,Data!W42,NA())</f>
        <v>#N/A</v>
      </c>
      <c r="R80" s="34" t="e">
        <f>IF(R$38=TRUE,Data!X42,NA())</f>
        <v>#N/A</v>
      </c>
      <c r="S80" s="39" t="e">
        <f ca="1">IF(S$38=TRUE,IF($A80="","",IF((ROW(S80)-$C$1)&gt;40,Data!W42/OFFSET(Data!B42,-$C$1+1,0,1),0)),NA())</f>
        <v>#N/A</v>
      </c>
      <c r="T80" s="50" t="e">
        <f>IF(T$38=TRUE,Data!Z42,NA())</f>
        <v>#N/A</v>
      </c>
      <c r="U80" s="50" t="e">
        <f>IF(U$38=TRUE,Data!AA42,NA())</f>
        <v>#N/A</v>
      </c>
      <c r="V80" s="50" t="e">
        <f>IF(V$38=TRUE,Data!AB42,NA())</f>
        <v>#N/A</v>
      </c>
      <c r="W80" s="45" t="e">
        <f>IF(W$38=TRUE,Data!AD42,NA())</f>
        <v>#N/A</v>
      </c>
      <c r="X80" s="37" t="e">
        <f>IF(X$38=TRUE,Data!AE42,NA())</f>
        <v>#N/A</v>
      </c>
      <c r="Y80" s="45" t="e">
        <f>IF(Y$38=TRUE,Data!AF42,NA())</f>
        <v>#N/A</v>
      </c>
      <c r="Z80" s="45" t="e">
        <f>IF(Z$38=TRUE,Data!AH42,NA())</f>
        <v>#N/A</v>
      </c>
      <c r="AA80" s="45" t="e">
        <f>IF(AA$38=TRUE,Data!AI42,NA())</f>
        <v>#N/A</v>
      </c>
      <c r="AB80" s="37" t="e">
        <f>IF(AB$38=TRUE,Data!AJ42,NA())</f>
        <v>#N/A</v>
      </c>
      <c r="AC80" s="45" t="e">
        <f>IF(AC$38=TRUE,Data!AK42,NA())</f>
        <v>#N/A</v>
      </c>
      <c r="AD80" s="37" t="e">
        <f>IF(AD$38=TRUE,Data!AL42,NA())</f>
        <v>#N/A</v>
      </c>
      <c r="AE80" s="37" t="e">
        <f>IF(AE$38=TRUE,Data!AM42,NA())</f>
        <v>#N/A</v>
      </c>
      <c r="AF80" s="45" t="e">
        <f>IF(AF$38=TRUE,Data!AN42,NA())</f>
        <v>#N/A</v>
      </c>
      <c r="AG80" s="28">
        <f>Data!AO42</f>
        <v>43935</v>
      </c>
    </row>
    <row r="81" spans="1:33" x14ac:dyDescent="0.25">
      <c r="A81" s="28">
        <f>Data!A43</f>
        <v>43936</v>
      </c>
      <c r="B81" t="e">
        <f>IF(B$38=TRUE,Data!B43,NA())</f>
        <v>#N/A</v>
      </c>
      <c r="C81" t="e">
        <f>IF(C$38=TRUE,Data!C43,NA())</f>
        <v>#N/A</v>
      </c>
      <c r="D81" t="e">
        <f>IF(D$38=TRUE,Data!E43,NA())</f>
        <v>#N/A</v>
      </c>
      <c r="E81" s="37" t="e">
        <f>IF(E$38=TRUE,Data!F43,NA())</f>
        <v>#N/A</v>
      </c>
      <c r="F81" s="39" t="e">
        <f ca="1">IF(F$38=TRUE,IF((ROW(F81)-$C$1)&gt;40,IF($A81="","",AVERAGE(((SUM(OFFSET(Data!E43,-$C$1+1,0,$C$1))-OFFSET(Data!E43,-$C$1+1,0,1))/(SUM(OFFSET(Data!B43,-$C$1+1,0,$C$1))-OFFSET(Data!B43,-$C$1+1,0,1))))),0),NA())</f>
        <v>#N/A</v>
      </c>
      <c r="G81" s="37" t="e">
        <f>IF(G$38=TRUE,Data!H43,NA())</f>
        <v>#N/A</v>
      </c>
      <c r="H81" s="43" t="e">
        <f>IF(H$38=TRUE,Data!I43,NA())</f>
        <v>#N/A</v>
      </c>
      <c r="I81" s="45" t="e">
        <f>IF(I$38=TRUE,Data!J43,NA())</f>
        <v>#N/A</v>
      </c>
      <c r="J81" s="45" t="e">
        <f>IF(J$38=TRUE,Data!K43,NA())</f>
        <v>#N/A</v>
      </c>
      <c r="K81" s="37">
        <f ca="1">IF(K$38=TRUE,Data!L43,NA())</f>
        <v>0.14166666666666666</v>
      </c>
      <c r="L81" s="39">
        <f ca="1">IF(L$38=TRUE,IF($A81="","",IF((ROW(L81)-$C$1)&gt;40,AVERAGE(((SUM(OFFSET(Data!E43,-$C$1+1,0,$C$1))-OFFSET(Data!E43,-$C$1+1,0,1))/(SUM(OFFSET(Data!K43,-$C$1+1,0,$C$1))-OFFSET(Data!K43,-$C$1+1,0,1)))),0)),NA())</f>
        <v>0.15079544172402121</v>
      </c>
      <c r="M81" s="45" t="e">
        <f>IF(M$38=TRUE,Data!R43,NA())</f>
        <v>#N/A</v>
      </c>
      <c r="N81" s="45" t="e">
        <f>IF(N$38=TRUE,Data!S43,NA())</f>
        <v>#N/A</v>
      </c>
      <c r="O81" s="39" t="e">
        <f ca="1">IF(O$38=TRUE,IF($A81="","",IF((ROW(Data!R43)-$C$1)&gt;2,Data!R43/OFFSET(Data!B43,-$C$1+1,0,1),0)),NA())</f>
        <v>#N/A</v>
      </c>
      <c r="P81" s="45" t="e">
        <f>IF(P$38=TRUE,Data!V43,NA())</f>
        <v>#N/A</v>
      </c>
      <c r="Q81" s="45" t="e">
        <f>IF(Q$38=TRUE,Data!W43,NA())</f>
        <v>#N/A</v>
      </c>
      <c r="R81" s="34" t="e">
        <f>IF(R$38=TRUE,Data!X43,NA())</f>
        <v>#N/A</v>
      </c>
      <c r="S81" s="39" t="e">
        <f ca="1">IF(S$38=TRUE,IF($A81="","",IF((ROW(S81)-$C$1)&gt;40,Data!W43/OFFSET(Data!B43,-$C$1+1,0,1),0)),NA())</f>
        <v>#N/A</v>
      </c>
      <c r="T81" s="50" t="e">
        <f>IF(T$38=TRUE,Data!Z43,NA())</f>
        <v>#N/A</v>
      </c>
      <c r="U81" s="50" t="e">
        <f>IF(U$38=TRUE,Data!AA43,NA())</f>
        <v>#N/A</v>
      </c>
      <c r="V81" s="50" t="e">
        <f>IF(V$38=TRUE,Data!AB43,NA())</f>
        <v>#N/A</v>
      </c>
      <c r="W81" s="45" t="e">
        <f>IF(W$38=TRUE,Data!AD43,NA())</f>
        <v>#N/A</v>
      </c>
      <c r="X81" s="37" t="e">
        <f>IF(X$38=TRUE,Data!AE43,NA())</f>
        <v>#N/A</v>
      </c>
      <c r="Y81" s="45" t="e">
        <f>IF(Y$38=TRUE,Data!AF43,NA())</f>
        <v>#N/A</v>
      </c>
      <c r="Z81" s="45" t="e">
        <f>IF(Z$38=TRUE,Data!AH43,NA())</f>
        <v>#N/A</v>
      </c>
      <c r="AA81" s="45" t="e">
        <f>IF(AA$38=TRUE,Data!AI43,NA())</f>
        <v>#N/A</v>
      </c>
      <c r="AB81" s="37" t="e">
        <f>IF(AB$38=TRUE,Data!AJ43,NA())</f>
        <v>#N/A</v>
      </c>
      <c r="AC81" s="45" t="e">
        <f>IF(AC$38=TRUE,Data!AK43,NA())</f>
        <v>#N/A</v>
      </c>
      <c r="AD81" s="37" t="e">
        <f>IF(AD$38=TRUE,Data!AL43,NA())</f>
        <v>#N/A</v>
      </c>
      <c r="AE81" s="37" t="e">
        <f>IF(AE$38=TRUE,Data!AM43,NA())</f>
        <v>#N/A</v>
      </c>
      <c r="AF81" s="45" t="e">
        <f>IF(AF$38=TRUE,Data!AN43,NA())</f>
        <v>#N/A</v>
      </c>
      <c r="AG81" s="28">
        <f>Data!AO43</f>
        <v>43936</v>
      </c>
    </row>
    <row r="82" spans="1:33" x14ac:dyDescent="0.25">
      <c r="A82" s="28">
        <f>Data!A44</f>
        <v>43937</v>
      </c>
      <c r="B82" t="e">
        <f>IF(B$38=TRUE,Data!B44,NA())</f>
        <v>#N/A</v>
      </c>
      <c r="C82" t="e">
        <f>IF(C$38=TRUE,Data!C44,NA())</f>
        <v>#N/A</v>
      </c>
      <c r="D82" t="e">
        <f>IF(D$38=TRUE,Data!E44,NA())</f>
        <v>#N/A</v>
      </c>
      <c r="E82" s="37" t="e">
        <f>IF(E$38=TRUE,Data!F44,NA())</f>
        <v>#N/A</v>
      </c>
      <c r="F82" s="39" t="e">
        <f ca="1">IF(F$38=TRUE,IF((ROW(F82)-$C$1)&gt;40,IF($A82="","",AVERAGE(((SUM(OFFSET(Data!E44,-$C$1+1,0,$C$1))-OFFSET(Data!E44,-$C$1+1,0,1))/(SUM(OFFSET(Data!B44,-$C$1+1,0,$C$1))-OFFSET(Data!B44,-$C$1+1,0,1))))),0),NA())</f>
        <v>#N/A</v>
      </c>
      <c r="G82" s="37" t="e">
        <f>IF(G$38=TRUE,Data!H44,NA())</f>
        <v>#N/A</v>
      </c>
      <c r="H82" s="43" t="e">
        <f>IF(H$38=TRUE,Data!I44,NA())</f>
        <v>#N/A</v>
      </c>
      <c r="I82" s="45" t="e">
        <f>IF(I$38=TRUE,Data!J44,NA())</f>
        <v>#N/A</v>
      </c>
      <c r="J82" s="45" t="e">
        <f>IF(J$38=TRUE,Data!K44,NA())</f>
        <v>#N/A</v>
      </c>
      <c r="K82" s="37">
        <f ca="1">IF(K$38=TRUE,Data!L44,NA())</f>
        <v>0.13932373199749531</v>
      </c>
      <c r="L82" s="39">
        <f ca="1">IF(L$38=TRUE,IF($A82="","",IF((ROW(L82)-$C$1)&gt;40,AVERAGE(((SUM(OFFSET(Data!E44,-$C$1+1,0,$C$1))-OFFSET(Data!E44,-$C$1+1,0,1))/(SUM(OFFSET(Data!K44,-$C$1+1,0,$C$1))-OFFSET(Data!K44,-$C$1+1,0,1)))),0)),NA())</f>
        <v>0.14466391212334978</v>
      </c>
      <c r="M82" s="45" t="e">
        <f>IF(M$38=TRUE,Data!R44,NA())</f>
        <v>#N/A</v>
      </c>
      <c r="N82" s="45" t="e">
        <f>IF(N$38=TRUE,Data!S44,NA())</f>
        <v>#N/A</v>
      </c>
      <c r="O82" s="39" t="e">
        <f ca="1">IF(O$38=TRUE,IF($A82="","",IF((ROW(Data!R44)-$C$1)&gt;2,Data!R44/OFFSET(Data!B44,-$C$1+1,0,1),0)),NA())</f>
        <v>#N/A</v>
      </c>
      <c r="P82" s="45" t="e">
        <f>IF(P$38=TRUE,Data!V44,NA())</f>
        <v>#N/A</v>
      </c>
      <c r="Q82" s="45" t="e">
        <f>IF(Q$38=TRUE,Data!W44,NA())</f>
        <v>#N/A</v>
      </c>
      <c r="R82" s="34" t="e">
        <f>IF(R$38=TRUE,Data!X44,NA())</f>
        <v>#N/A</v>
      </c>
      <c r="S82" s="39" t="e">
        <f ca="1">IF(S$38=TRUE,IF($A82="","",IF((ROW(S82)-$C$1)&gt;40,Data!W44/OFFSET(Data!B44,-$C$1+1,0,1),0)),NA())</f>
        <v>#N/A</v>
      </c>
      <c r="T82" s="50" t="e">
        <f>IF(T$38=TRUE,Data!Z44,NA())</f>
        <v>#N/A</v>
      </c>
      <c r="U82" s="50" t="e">
        <f>IF(U$38=TRUE,Data!AA44,NA())</f>
        <v>#N/A</v>
      </c>
      <c r="V82" s="50" t="e">
        <f>IF(V$38=TRUE,Data!AB44,NA())</f>
        <v>#N/A</v>
      </c>
      <c r="W82" s="45" t="e">
        <f>IF(W$38=TRUE,Data!AD44,NA())</f>
        <v>#N/A</v>
      </c>
      <c r="X82" s="37" t="e">
        <f>IF(X$38=TRUE,Data!AE44,NA())</f>
        <v>#N/A</v>
      </c>
      <c r="Y82" s="45" t="e">
        <f>IF(Y$38=TRUE,Data!AF44,NA())</f>
        <v>#N/A</v>
      </c>
      <c r="Z82" s="45" t="e">
        <f>IF(Z$38=TRUE,Data!AH44,NA())</f>
        <v>#N/A</v>
      </c>
      <c r="AA82" s="45" t="e">
        <f>IF(AA$38=TRUE,Data!AI44,NA())</f>
        <v>#N/A</v>
      </c>
      <c r="AB82" s="37" t="e">
        <f>IF(AB$38=TRUE,Data!AJ44,NA())</f>
        <v>#N/A</v>
      </c>
      <c r="AC82" s="45" t="e">
        <f>IF(AC$38=TRUE,Data!AK44,NA())</f>
        <v>#N/A</v>
      </c>
      <c r="AD82" s="37" t="e">
        <f>IF(AD$38=TRUE,Data!AL44,NA())</f>
        <v>#N/A</v>
      </c>
      <c r="AE82" s="37" t="e">
        <f>IF(AE$38=TRUE,Data!AM44,NA())</f>
        <v>#N/A</v>
      </c>
      <c r="AF82" s="45" t="e">
        <f>IF(AF$38=TRUE,Data!AN44,NA())</f>
        <v>#N/A</v>
      </c>
      <c r="AG82" s="28">
        <f>Data!AO44</f>
        <v>43937</v>
      </c>
    </row>
    <row r="83" spans="1:33" x14ac:dyDescent="0.25">
      <c r="A83" s="28">
        <f>Data!A45</f>
        <v>43938</v>
      </c>
      <c r="B83" t="e">
        <f>IF(B$38=TRUE,Data!B45,NA())</f>
        <v>#N/A</v>
      </c>
      <c r="C83" t="e">
        <f>IF(C$38=TRUE,Data!C45,NA())</f>
        <v>#N/A</v>
      </c>
      <c r="D83" t="e">
        <f>IF(D$38=TRUE,Data!E45,NA())</f>
        <v>#N/A</v>
      </c>
      <c r="E83" s="37" t="e">
        <f>IF(E$38=TRUE,Data!F45,NA())</f>
        <v>#N/A</v>
      </c>
      <c r="F83" s="39" t="e">
        <f ca="1">IF(F$38=TRUE,IF((ROW(F83)-$C$1)&gt;40,IF($A83="","",AVERAGE(((SUM(OFFSET(Data!E45,-$C$1+1,0,$C$1))-OFFSET(Data!E45,-$C$1+1,0,1))/(SUM(OFFSET(Data!B45,-$C$1+1,0,$C$1))-OFFSET(Data!B45,-$C$1+1,0,1))))),0),NA())</f>
        <v>#N/A</v>
      </c>
      <c r="G83" s="37" t="e">
        <f>IF(G$38=TRUE,Data!H45,NA())</f>
        <v>#N/A</v>
      </c>
      <c r="H83" s="43" t="e">
        <f>IF(H$38=TRUE,Data!I45,NA())</f>
        <v>#N/A</v>
      </c>
      <c r="I83" s="45" t="e">
        <f>IF(I$38=TRUE,Data!J45,NA())</f>
        <v>#N/A</v>
      </c>
      <c r="J83" s="45" t="e">
        <f>IF(J$38=TRUE,Data!K45,NA())</f>
        <v>#N/A</v>
      </c>
      <c r="K83" s="37">
        <f ca="1">IF(K$38=TRUE,Data!L45,NA())</f>
        <v>0.12023270846800259</v>
      </c>
      <c r="L83" s="39">
        <f ca="1">IF(L$38=TRUE,IF($A83="","",IF((ROW(L83)-$C$1)&gt;40,AVERAGE(((SUM(OFFSET(Data!E45,-$C$1+1,0,$C$1))-OFFSET(Data!E45,-$C$1+1,0,1))/(SUM(OFFSET(Data!K45,-$C$1+1,0,$C$1))-OFFSET(Data!K45,-$C$1+1,0,1)))),0)),NA())</f>
        <v>0.13868378812199036</v>
      </c>
      <c r="M83" s="45" t="e">
        <f>IF(M$38=TRUE,Data!R45,NA())</f>
        <v>#N/A</v>
      </c>
      <c r="N83" s="45" t="e">
        <f>IF(N$38=TRUE,Data!S45,NA())</f>
        <v>#N/A</v>
      </c>
      <c r="O83" s="39" t="e">
        <f ca="1">IF(O$38=TRUE,IF($A83="","",IF((ROW(Data!R45)-$C$1)&gt;2,Data!R45/OFFSET(Data!B45,-$C$1+1,0,1),0)),NA())</f>
        <v>#N/A</v>
      </c>
      <c r="P83" s="45" t="e">
        <f>IF(P$38=TRUE,Data!V45,NA())</f>
        <v>#N/A</v>
      </c>
      <c r="Q83" s="45" t="e">
        <f>IF(Q$38=TRUE,Data!W45,NA())</f>
        <v>#N/A</v>
      </c>
      <c r="R83" s="34" t="e">
        <f>IF(R$38=TRUE,Data!X45,NA())</f>
        <v>#N/A</v>
      </c>
      <c r="S83" s="39" t="e">
        <f ca="1">IF(S$38=TRUE,IF($A83="","",IF((ROW(S83)-$C$1)&gt;40,Data!W45/OFFSET(Data!B45,-$C$1+1,0,1),0)),NA())</f>
        <v>#N/A</v>
      </c>
      <c r="T83" s="50" t="e">
        <f>IF(T$38=TRUE,Data!Z45,NA())</f>
        <v>#N/A</v>
      </c>
      <c r="U83" s="50" t="e">
        <f>IF(U$38=TRUE,Data!AA45,NA())</f>
        <v>#N/A</v>
      </c>
      <c r="V83" s="50" t="e">
        <f>IF(V$38=TRUE,Data!AB45,NA())</f>
        <v>#N/A</v>
      </c>
      <c r="W83" s="45" t="e">
        <f>IF(W$38=TRUE,Data!AD45,NA())</f>
        <v>#N/A</v>
      </c>
      <c r="X83" s="37" t="e">
        <f>IF(X$38=TRUE,Data!AE45,NA())</f>
        <v>#N/A</v>
      </c>
      <c r="Y83" s="45" t="e">
        <f>IF(Y$38=TRUE,Data!AF45,NA())</f>
        <v>#N/A</v>
      </c>
      <c r="Z83" s="45" t="e">
        <f>IF(Z$38=TRUE,Data!AH45,NA())</f>
        <v>#N/A</v>
      </c>
      <c r="AA83" s="45" t="e">
        <f>IF(AA$38=TRUE,Data!AI45,NA())</f>
        <v>#N/A</v>
      </c>
      <c r="AB83" s="37" t="e">
        <f>IF(AB$38=TRUE,Data!AJ45,NA())</f>
        <v>#N/A</v>
      </c>
      <c r="AC83" s="45" t="e">
        <f>IF(AC$38=TRUE,Data!AK45,NA())</f>
        <v>#N/A</v>
      </c>
      <c r="AD83" s="37" t="e">
        <f>IF(AD$38=TRUE,Data!AL45,NA())</f>
        <v>#N/A</v>
      </c>
      <c r="AE83" s="37" t="e">
        <f>IF(AE$38=TRUE,Data!AM45,NA())</f>
        <v>#N/A</v>
      </c>
      <c r="AF83" s="45" t="e">
        <f>IF(AF$38=TRUE,Data!AN45,NA())</f>
        <v>#N/A</v>
      </c>
      <c r="AG83" s="28">
        <f>Data!AO45</f>
        <v>43938</v>
      </c>
    </row>
    <row r="84" spans="1:33" x14ac:dyDescent="0.25">
      <c r="A84" s="28">
        <f>Data!A46</f>
        <v>43939</v>
      </c>
      <c r="B84" t="e">
        <f>IF(B$38=TRUE,Data!B46,NA())</f>
        <v>#N/A</v>
      </c>
      <c r="C84" t="e">
        <f>IF(C$38=TRUE,Data!C46,NA())</f>
        <v>#N/A</v>
      </c>
      <c r="D84" t="e">
        <f>IF(D$38=TRUE,Data!E46,NA())</f>
        <v>#N/A</v>
      </c>
      <c r="E84" s="37" t="e">
        <f>IF(E$38=TRUE,Data!F46,NA())</f>
        <v>#N/A</v>
      </c>
      <c r="F84" s="39" t="e">
        <f ca="1">IF(F$38=TRUE,IF((ROW(F84)-$C$1)&gt;40,IF($A84="","",AVERAGE(((SUM(OFFSET(Data!E46,-$C$1+1,0,$C$1))-OFFSET(Data!E46,-$C$1+1,0,1))/(SUM(OFFSET(Data!B46,-$C$1+1,0,$C$1))-OFFSET(Data!B46,-$C$1+1,0,1))))),0),NA())</f>
        <v>#N/A</v>
      </c>
      <c r="G84" s="37" t="e">
        <f>IF(G$38=TRUE,Data!H46,NA())</f>
        <v>#N/A</v>
      </c>
      <c r="H84" s="43" t="e">
        <f>IF(H$38=TRUE,Data!I46,NA())</f>
        <v>#N/A</v>
      </c>
      <c r="I84" s="45" t="e">
        <f>IF(I$38=TRUE,Data!J46,NA())</f>
        <v>#N/A</v>
      </c>
      <c r="J84" s="45" t="e">
        <f>IF(J$38=TRUE,Data!K46,NA())</f>
        <v>#N/A</v>
      </c>
      <c r="K84" s="37">
        <f ca="1">IF(K$38=TRUE,Data!L46,NA())</f>
        <v>8.7810514153668404E-2</v>
      </c>
      <c r="L84" s="39">
        <f ca="1">IF(L$38=TRUE,IF($A84="","",IF((ROW(L84)-$C$1)&gt;40,AVERAGE(((SUM(OFFSET(Data!E46,-$C$1+1,0,$C$1))-OFFSET(Data!E46,-$C$1+1,0,1))/(SUM(OFFSET(Data!K46,-$C$1+1,0,$C$1))-OFFSET(Data!K46,-$C$1+1,0,1)))),0)),NA())</f>
        <v>0.13204678856467211</v>
      </c>
      <c r="M84" s="45" t="e">
        <f>IF(M$38=TRUE,Data!R46,NA())</f>
        <v>#N/A</v>
      </c>
      <c r="N84" s="45" t="e">
        <f>IF(N$38=TRUE,Data!S46,NA())</f>
        <v>#N/A</v>
      </c>
      <c r="O84" s="39" t="e">
        <f ca="1">IF(O$38=TRUE,IF($A84="","",IF((ROW(Data!R46)-$C$1)&gt;2,Data!R46/OFFSET(Data!B46,-$C$1+1,0,1),0)),NA())</f>
        <v>#N/A</v>
      </c>
      <c r="P84" s="45" t="e">
        <f>IF(P$38=TRUE,Data!V46,NA())</f>
        <v>#N/A</v>
      </c>
      <c r="Q84" s="45" t="e">
        <f>IF(Q$38=TRUE,Data!W46,NA())</f>
        <v>#N/A</v>
      </c>
      <c r="R84" s="34" t="e">
        <f>IF(R$38=TRUE,Data!X46,NA())</f>
        <v>#N/A</v>
      </c>
      <c r="S84" s="39" t="e">
        <f ca="1">IF(S$38=TRUE,IF($A84="","",IF((ROW(S84)-$C$1)&gt;40,Data!W46/OFFSET(Data!B46,-$C$1+1,0,1),0)),NA())</f>
        <v>#N/A</v>
      </c>
      <c r="T84" s="50" t="e">
        <f>IF(T$38=TRUE,Data!Z46,NA())</f>
        <v>#N/A</v>
      </c>
      <c r="U84" s="50" t="e">
        <f>IF(U$38=TRUE,Data!AA46,NA())</f>
        <v>#N/A</v>
      </c>
      <c r="V84" s="50" t="e">
        <f>IF(V$38=TRUE,Data!AB46,NA())</f>
        <v>#N/A</v>
      </c>
      <c r="W84" s="45" t="e">
        <f>IF(W$38=TRUE,Data!AD46,NA())</f>
        <v>#N/A</v>
      </c>
      <c r="X84" s="37" t="e">
        <f>IF(X$38=TRUE,Data!AE46,NA())</f>
        <v>#N/A</v>
      </c>
      <c r="Y84" s="45" t="e">
        <f>IF(Y$38=TRUE,Data!AF46,NA())</f>
        <v>#N/A</v>
      </c>
      <c r="Z84" s="45" t="e">
        <f>IF(Z$38=TRUE,Data!AH46,NA())</f>
        <v>#N/A</v>
      </c>
      <c r="AA84" s="45" t="e">
        <f>IF(AA$38=TRUE,Data!AI46,NA())</f>
        <v>#N/A</v>
      </c>
      <c r="AB84" s="37" t="e">
        <f>IF(AB$38=TRUE,Data!AJ46,NA())</f>
        <v>#N/A</v>
      </c>
      <c r="AC84" s="45" t="e">
        <f>IF(AC$38=TRUE,Data!AK46,NA())</f>
        <v>#N/A</v>
      </c>
      <c r="AD84" s="37" t="e">
        <f>IF(AD$38=TRUE,Data!AL46,NA())</f>
        <v>#N/A</v>
      </c>
      <c r="AE84" s="37" t="e">
        <f>IF(AE$38=TRUE,Data!AM46,NA())</f>
        <v>#N/A</v>
      </c>
      <c r="AF84" s="45" t="e">
        <f>IF(AF$38=TRUE,Data!AN46,NA())</f>
        <v>#N/A</v>
      </c>
      <c r="AG84" s="28">
        <f>Data!AO46</f>
        <v>43939</v>
      </c>
    </row>
    <row r="85" spans="1:33" x14ac:dyDescent="0.25">
      <c r="A85" s="28">
        <f>Data!A47</f>
        <v>43940</v>
      </c>
      <c r="B85" t="e">
        <f>IF(B$38=TRUE,Data!B47,NA())</f>
        <v>#N/A</v>
      </c>
      <c r="C85" t="e">
        <f>IF(C$38=TRUE,Data!C47,NA())</f>
        <v>#N/A</v>
      </c>
      <c r="D85" t="e">
        <f>IF(D$38=TRUE,Data!E47,NA())</f>
        <v>#N/A</v>
      </c>
      <c r="E85" s="37" t="e">
        <f>IF(E$38=TRUE,Data!F47,NA())</f>
        <v>#N/A</v>
      </c>
      <c r="F85" s="39" t="e">
        <f ca="1">IF(F$38=TRUE,IF((ROW(F85)-$C$1)&gt;40,IF($A85="","",AVERAGE(((SUM(OFFSET(Data!E47,-$C$1+1,0,$C$1))-OFFSET(Data!E47,-$C$1+1,0,1))/(SUM(OFFSET(Data!B47,-$C$1+1,0,$C$1))-OFFSET(Data!B47,-$C$1+1,0,1))))),0),NA())</f>
        <v>#N/A</v>
      </c>
      <c r="G85" s="37" t="e">
        <f>IF(G$38=TRUE,Data!H47,NA())</f>
        <v>#N/A</v>
      </c>
      <c r="H85" s="43" t="e">
        <f>IF(H$38=TRUE,Data!I47,NA())</f>
        <v>#N/A</v>
      </c>
      <c r="I85" s="45" t="e">
        <f>IF(I$38=TRUE,Data!J47,NA())</f>
        <v>#N/A</v>
      </c>
      <c r="J85" s="45" t="e">
        <f>IF(J$38=TRUE,Data!K47,NA())</f>
        <v>#N/A</v>
      </c>
      <c r="K85" s="37">
        <f ca="1">IF(K$38=TRUE,Data!L47,NA())</f>
        <v>0.12121212121212122</v>
      </c>
      <c r="L85" s="39">
        <f ca="1">IF(L$38=TRUE,IF($A85="","",IF((ROW(L85)-$C$1)&gt;40,AVERAGE(((SUM(OFFSET(Data!E47,-$C$1+1,0,$C$1))-OFFSET(Data!E47,-$C$1+1,0,1))/(SUM(OFFSET(Data!K47,-$C$1+1,0,$C$1))-OFFSET(Data!K47,-$C$1+1,0,1)))),0)),NA())</f>
        <v>0.13135194799885533</v>
      </c>
      <c r="M85" s="45" t="e">
        <f>IF(M$38=TRUE,Data!R47,NA())</f>
        <v>#N/A</v>
      </c>
      <c r="N85" s="45" t="e">
        <f>IF(N$38=TRUE,Data!S47,NA())</f>
        <v>#N/A</v>
      </c>
      <c r="O85" s="39" t="e">
        <f ca="1">IF(O$38=TRUE,IF($A85="","",IF((ROW(Data!R47)-$C$1)&gt;2,Data!R47/OFFSET(Data!B47,-$C$1+1,0,1),0)),NA())</f>
        <v>#N/A</v>
      </c>
      <c r="P85" s="45" t="e">
        <f>IF(P$38=TRUE,Data!V47,NA())</f>
        <v>#N/A</v>
      </c>
      <c r="Q85" s="45" t="e">
        <f>IF(Q$38=TRUE,Data!W47,NA())</f>
        <v>#N/A</v>
      </c>
      <c r="R85" s="34" t="e">
        <f>IF(R$38=TRUE,Data!X47,NA())</f>
        <v>#N/A</v>
      </c>
      <c r="S85" s="39" t="e">
        <f ca="1">IF(S$38=TRUE,IF($A85="","",IF((ROW(S85)-$C$1)&gt;40,Data!W47/OFFSET(Data!B47,-$C$1+1,0,1),0)),NA())</f>
        <v>#N/A</v>
      </c>
      <c r="T85" s="50" t="e">
        <f>IF(T$38=TRUE,Data!Z47,NA())</f>
        <v>#N/A</v>
      </c>
      <c r="U85" s="50" t="e">
        <f>IF(U$38=TRUE,Data!AA47,NA())</f>
        <v>#N/A</v>
      </c>
      <c r="V85" s="50" t="e">
        <f>IF(V$38=TRUE,Data!AB47,NA())</f>
        <v>#N/A</v>
      </c>
      <c r="W85" s="45" t="e">
        <f>IF(W$38=TRUE,Data!AD47,NA())</f>
        <v>#N/A</v>
      </c>
      <c r="X85" s="37" t="e">
        <f>IF(X$38=TRUE,Data!AE47,NA())</f>
        <v>#N/A</v>
      </c>
      <c r="Y85" s="45" t="e">
        <f>IF(Y$38=TRUE,Data!AF47,NA())</f>
        <v>#N/A</v>
      </c>
      <c r="Z85" s="45" t="e">
        <f>IF(Z$38=TRUE,Data!AH47,NA())</f>
        <v>#N/A</v>
      </c>
      <c r="AA85" s="45" t="e">
        <f>IF(AA$38=TRUE,Data!AI47,NA())</f>
        <v>#N/A</v>
      </c>
      <c r="AB85" s="37" t="e">
        <f>IF(AB$38=TRUE,Data!AJ47,NA())</f>
        <v>#N/A</v>
      </c>
      <c r="AC85" s="45" t="e">
        <f>IF(AC$38=TRUE,Data!AK47,NA())</f>
        <v>#N/A</v>
      </c>
      <c r="AD85" s="37" t="e">
        <f>IF(AD$38=TRUE,Data!AL47,NA())</f>
        <v>#N/A</v>
      </c>
      <c r="AE85" s="37" t="e">
        <f>IF(AE$38=TRUE,Data!AM47,NA())</f>
        <v>#N/A</v>
      </c>
      <c r="AF85" s="45" t="e">
        <f>IF(AF$38=TRUE,Data!AN47,NA())</f>
        <v>#N/A</v>
      </c>
      <c r="AG85" s="28">
        <f>Data!AO47</f>
        <v>43940</v>
      </c>
    </row>
    <row r="86" spans="1:33" x14ac:dyDescent="0.25">
      <c r="A86" s="28">
        <f>Data!A48</f>
        <v>43941</v>
      </c>
      <c r="B86" t="e">
        <f>IF(B$38=TRUE,Data!B48,NA())</f>
        <v>#N/A</v>
      </c>
      <c r="C86" t="e">
        <f>IF(C$38=TRUE,Data!C48,NA())</f>
        <v>#N/A</v>
      </c>
      <c r="D86" t="e">
        <f>IF(D$38=TRUE,Data!E48,NA())</f>
        <v>#N/A</v>
      </c>
      <c r="E86" s="37" t="e">
        <f>IF(E$38=TRUE,Data!F48,NA())</f>
        <v>#N/A</v>
      </c>
      <c r="F86" s="39" t="e">
        <f ca="1">IF(F$38=TRUE,IF((ROW(F86)-$C$1)&gt;40,IF($A86="","",AVERAGE(((SUM(OFFSET(Data!E48,-$C$1+1,0,$C$1))-OFFSET(Data!E48,-$C$1+1,0,1))/(SUM(OFFSET(Data!B48,-$C$1+1,0,$C$1))-OFFSET(Data!B48,-$C$1+1,0,1))))),0),NA())</f>
        <v>#N/A</v>
      </c>
      <c r="G86" s="37" t="e">
        <f>IF(G$38=TRUE,Data!H48,NA())</f>
        <v>#N/A</v>
      </c>
      <c r="H86" s="43" t="e">
        <f>IF(H$38=TRUE,Data!I48,NA())</f>
        <v>#N/A</v>
      </c>
      <c r="I86" s="45" t="e">
        <f>IF(I$38=TRUE,Data!J48,NA())</f>
        <v>#N/A</v>
      </c>
      <c r="J86" s="45" t="e">
        <f>IF(J$38=TRUE,Data!K48,NA())</f>
        <v>#N/A</v>
      </c>
      <c r="K86" s="37">
        <f ca="1">IF(K$38=TRUE,Data!L48,NA())</f>
        <v>0.10028929604628736</v>
      </c>
      <c r="L86" s="39">
        <f ca="1">IF(L$38=TRUE,IF($A86="","",IF((ROW(L86)-$C$1)&gt;40,AVERAGE(((SUM(OFFSET(Data!E48,-$C$1+1,0,$C$1))-OFFSET(Data!E48,-$C$1+1,0,1))/(SUM(OFFSET(Data!K48,-$C$1+1,0,$C$1))-OFFSET(Data!K48,-$C$1+1,0,1)))),0)),NA())</f>
        <v>0.12788730177468224</v>
      </c>
      <c r="M86" s="45" t="e">
        <f>IF(M$38=TRUE,Data!R48,NA())</f>
        <v>#N/A</v>
      </c>
      <c r="N86" s="45" t="e">
        <f>IF(N$38=TRUE,Data!S48,NA())</f>
        <v>#N/A</v>
      </c>
      <c r="O86" s="39" t="e">
        <f ca="1">IF(O$38=TRUE,IF($A86="","",IF((ROW(Data!R48)-$C$1)&gt;2,Data!R48/OFFSET(Data!B48,-$C$1+1,0,1),0)),NA())</f>
        <v>#N/A</v>
      </c>
      <c r="P86" s="45" t="e">
        <f>IF(P$38=TRUE,Data!V48,NA())</f>
        <v>#N/A</v>
      </c>
      <c r="Q86" s="45" t="e">
        <f>IF(Q$38=TRUE,Data!W48,NA())</f>
        <v>#N/A</v>
      </c>
      <c r="R86" s="34" t="e">
        <f>IF(R$38=TRUE,Data!X48,NA())</f>
        <v>#N/A</v>
      </c>
      <c r="S86" s="39" t="e">
        <f ca="1">IF(S$38=TRUE,IF($A86="","",IF((ROW(S86)-$C$1)&gt;40,Data!W48/OFFSET(Data!B48,-$C$1+1,0,1),0)),NA())</f>
        <v>#N/A</v>
      </c>
      <c r="T86" s="50" t="e">
        <f>IF(T$38=TRUE,Data!Z48,NA())</f>
        <v>#N/A</v>
      </c>
      <c r="U86" s="50" t="e">
        <f>IF(U$38=TRUE,Data!AA48,NA())</f>
        <v>#N/A</v>
      </c>
      <c r="V86" s="50" t="e">
        <f>IF(V$38=TRUE,Data!AB48,NA())</f>
        <v>#N/A</v>
      </c>
      <c r="W86" s="45" t="e">
        <f>IF(W$38=TRUE,Data!AD48,NA())</f>
        <v>#N/A</v>
      </c>
      <c r="X86" s="37" t="e">
        <f>IF(X$38=TRUE,Data!AE48,NA())</f>
        <v>#N/A</v>
      </c>
      <c r="Y86" s="45" t="e">
        <f>IF(Y$38=TRUE,Data!AF48,NA())</f>
        <v>#N/A</v>
      </c>
      <c r="Z86" s="45" t="e">
        <f>IF(Z$38=TRUE,Data!AH48,NA())</f>
        <v>#N/A</v>
      </c>
      <c r="AA86" s="45" t="e">
        <f>IF(AA$38=TRUE,Data!AI48,NA())</f>
        <v>#N/A</v>
      </c>
      <c r="AB86" s="37" t="e">
        <f>IF(AB$38=TRUE,Data!AJ48,NA())</f>
        <v>#N/A</v>
      </c>
      <c r="AC86" s="45" t="e">
        <f>IF(AC$38=TRUE,Data!AK48,NA())</f>
        <v>#N/A</v>
      </c>
      <c r="AD86" s="37" t="e">
        <f>IF(AD$38=TRUE,Data!AL48,NA())</f>
        <v>#N/A</v>
      </c>
      <c r="AE86" s="37" t="e">
        <f>IF(AE$38=TRUE,Data!AM48,NA())</f>
        <v>#N/A</v>
      </c>
      <c r="AF86" s="45" t="e">
        <f>IF(AF$38=TRUE,Data!AN48,NA())</f>
        <v>#N/A</v>
      </c>
      <c r="AG86" s="28">
        <f>Data!AO48</f>
        <v>43941</v>
      </c>
    </row>
    <row r="87" spans="1:33" x14ac:dyDescent="0.25">
      <c r="A87" s="28">
        <f>Data!A49</f>
        <v>43942</v>
      </c>
      <c r="B87" t="e">
        <f>IF(B$38=TRUE,Data!B49,NA())</f>
        <v>#N/A</v>
      </c>
      <c r="C87" t="e">
        <f>IF(C$38=TRUE,Data!C49,NA())</f>
        <v>#N/A</v>
      </c>
      <c r="D87" t="e">
        <f>IF(D$38=TRUE,Data!E49,NA())</f>
        <v>#N/A</v>
      </c>
      <c r="E87" s="37" t="e">
        <f>IF(E$38=TRUE,Data!F49,NA())</f>
        <v>#N/A</v>
      </c>
      <c r="F87" s="39" t="e">
        <f ca="1">IF(F$38=TRUE,IF((ROW(F87)-$C$1)&gt;40,IF($A87="","",AVERAGE(((SUM(OFFSET(Data!E49,-$C$1+1,0,$C$1))-OFFSET(Data!E49,-$C$1+1,0,1))/(SUM(OFFSET(Data!B49,-$C$1+1,0,$C$1))-OFFSET(Data!B49,-$C$1+1,0,1))))),0),NA())</f>
        <v>#N/A</v>
      </c>
      <c r="G87" s="37" t="e">
        <f>IF(G$38=TRUE,Data!H49,NA())</f>
        <v>#N/A</v>
      </c>
      <c r="H87" s="43" t="e">
        <f>IF(H$38=TRUE,Data!I49,NA())</f>
        <v>#N/A</v>
      </c>
      <c r="I87" s="45" t="e">
        <f>IF(I$38=TRUE,Data!J49,NA())</f>
        <v>#N/A</v>
      </c>
      <c r="J87" s="45" t="e">
        <f>IF(J$38=TRUE,Data!K49,NA())</f>
        <v>#N/A</v>
      </c>
      <c r="K87" s="37">
        <f ca="1">IF(K$38=TRUE,Data!L49,NA())</f>
        <v>7.3384137736381597E-2</v>
      </c>
      <c r="L87" s="39">
        <f ca="1">IF(L$38=TRUE,IF($A87="","",IF((ROW(L87)-$C$1)&gt;40,AVERAGE(((SUM(OFFSET(Data!E49,-$C$1+1,0,$C$1))-OFFSET(Data!E49,-$C$1+1,0,1))/(SUM(OFFSET(Data!K49,-$C$1+1,0,$C$1))-OFFSET(Data!K49,-$C$1+1,0,1)))),0)),NA())</f>
        <v>0.12054875568538993</v>
      </c>
      <c r="M87" s="45" t="e">
        <f>IF(M$38=TRUE,Data!R49,NA())</f>
        <v>#N/A</v>
      </c>
      <c r="N87" s="45" t="e">
        <f>IF(N$38=TRUE,Data!S49,NA())</f>
        <v>#N/A</v>
      </c>
      <c r="O87" s="39" t="e">
        <f ca="1">IF(O$38=TRUE,IF($A87="","",IF((ROW(Data!R49)-$C$1)&gt;2,Data!R49/OFFSET(Data!B49,-$C$1+1,0,1),0)),NA())</f>
        <v>#N/A</v>
      </c>
      <c r="P87" s="45" t="e">
        <f>IF(P$38=TRUE,Data!V49,NA())</f>
        <v>#N/A</v>
      </c>
      <c r="Q87" s="45" t="e">
        <f>IF(Q$38=TRUE,Data!W49,NA())</f>
        <v>#N/A</v>
      </c>
      <c r="R87" s="34" t="e">
        <f>IF(R$38=TRUE,Data!X49,NA())</f>
        <v>#N/A</v>
      </c>
      <c r="S87" s="39" t="e">
        <f ca="1">IF(S$38=TRUE,IF($A87="","",IF((ROW(S87)-$C$1)&gt;40,Data!W49/OFFSET(Data!B49,-$C$1+1,0,1),0)),NA())</f>
        <v>#N/A</v>
      </c>
      <c r="T87" s="50" t="e">
        <f>IF(T$38=TRUE,Data!Z49,NA())</f>
        <v>#N/A</v>
      </c>
      <c r="U87" s="50" t="e">
        <f>IF(U$38=TRUE,Data!AA49,NA())</f>
        <v>#N/A</v>
      </c>
      <c r="V87" s="50" t="e">
        <f>IF(V$38=TRUE,Data!AB49,NA())</f>
        <v>#N/A</v>
      </c>
      <c r="W87" s="45" t="e">
        <f>IF(W$38=TRUE,Data!AD49,NA())</f>
        <v>#N/A</v>
      </c>
      <c r="X87" s="37" t="e">
        <f>IF(X$38=TRUE,Data!AE49,NA())</f>
        <v>#N/A</v>
      </c>
      <c r="Y87" s="45" t="e">
        <f>IF(Y$38=TRUE,Data!AF49,NA())</f>
        <v>#N/A</v>
      </c>
      <c r="Z87" s="45" t="e">
        <f>IF(Z$38=TRUE,Data!AH49,NA())</f>
        <v>#N/A</v>
      </c>
      <c r="AA87" s="45" t="e">
        <f>IF(AA$38=TRUE,Data!AI49,NA())</f>
        <v>#N/A</v>
      </c>
      <c r="AB87" s="37" t="e">
        <f>IF(AB$38=TRUE,Data!AJ49,NA())</f>
        <v>#N/A</v>
      </c>
      <c r="AC87" s="45" t="e">
        <f>IF(AC$38=TRUE,Data!AK49,NA())</f>
        <v>#N/A</v>
      </c>
      <c r="AD87" s="37" t="e">
        <f>IF(AD$38=TRUE,Data!AL49,NA())</f>
        <v>#N/A</v>
      </c>
      <c r="AE87" s="37" t="e">
        <f>IF(AE$38=TRUE,Data!AM49,NA())</f>
        <v>#N/A</v>
      </c>
      <c r="AF87" s="45" t="e">
        <f>IF(AF$38=TRUE,Data!AN49,NA())</f>
        <v>#N/A</v>
      </c>
      <c r="AG87" s="28">
        <f>Data!AO49</f>
        <v>43942</v>
      </c>
    </row>
    <row r="88" spans="1:33" x14ac:dyDescent="0.25">
      <c r="A88" s="28">
        <f>Data!A50</f>
        <v>43943</v>
      </c>
      <c r="B88" t="e">
        <f>IF(B$38=TRUE,Data!B50,NA())</f>
        <v>#N/A</v>
      </c>
      <c r="C88" t="e">
        <f>IF(C$38=TRUE,Data!C50,NA())</f>
        <v>#N/A</v>
      </c>
      <c r="D88" t="e">
        <f>IF(D$38=TRUE,Data!E50,NA())</f>
        <v>#N/A</v>
      </c>
      <c r="E88" s="37" t="e">
        <f>IF(E$38=TRUE,Data!F50,NA())</f>
        <v>#N/A</v>
      </c>
      <c r="F88" s="39" t="e">
        <f ca="1">IF(F$38=TRUE,IF((ROW(F88)-$C$1)&gt;40,IF($A88="","",AVERAGE(((SUM(OFFSET(Data!E50,-$C$1+1,0,$C$1))-OFFSET(Data!E50,-$C$1+1,0,1))/(SUM(OFFSET(Data!B50,-$C$1+1,0,$C$1))-OFFSET(Data!B50,-$C$1+1,0,1))))),0),NA())</f>
        <v>#N/A</v>
      </c>
      <c r="G88" s="37" t="e">
        <f>IF(G$38=TRUE,Data!H50,NA())</f>
        <v>#N/A</v>
      </c>
      <c r="H88" s="43" t="e">
        <f>IF(H$38=TRUE,Data!I50,NA())</f>
        <v>#N/A</v>
      </c>
      <c r="I88" s="45" t="e">
        <f>IF(I$38=TRUE,Data!J50,NA())</f>
        <v>#N/A</v>
      </c>
      <c r="J88" s="45" t="e">
        <f>IF(J$38=TRUE,Data!K50,NA())</f>
        <v>#N/A</v>
      </c>
      <c r="K88" s="37">
        <f ca="1">IF(K$38=TRUE,Data!L50,NA())</f>
        <v>6.8271868332825364E-2</v>
      </c>
      <c r="L88" s="39">
        <f ca="1">IF(L$38=TRUE,IF($A88="","",IF((ROW(L88)-$C$1)&gt;40,AVERAGE(((SUM(OFFSET(Data!E50,-$C$1+1,0,$C$1))-OFFSET(Data!E50,-$C$1+1,0,1))/(SUM(OFFSET(Data!K50,-$C$1+1,0,$C$1))-OFFSET(Data!K50,-$C$1+1,0,1)))),0)),NA())</f>
        <v>0.11055712117927596</v>
      </c>
      <c r="M88" s="45" t="e">
        <f>IF(M$38=TRUE,Data!R50,NA())</f>
        <v>#N/A</v>
      </c>
      <c r="N88" s="45" t="e">
        <f>IF(N$38=TRUE,Data!S50,NA())</f>
        <v>#N/A</v>
      </c>
      <c r="O88" s="39" t="e">
        <f ca="1">IF(O$38=TRUE,IF($A88="","",IF((ROW(Data!R50)-$C$1)&gt;2,Data!R50/OFFSET(Data!B50,-$C$1+1,0,1),0)),NA())</f>
        <v>#N/A</v>
      </c>
      <c r="P88" s="45" t="e">
        <f>IF(P$38=TRUE,Data!V50,NA())</f>
        <v>#N/A</v>
      </c>
      <c r="Q88" s="45" t="e">
        <f>IF(Q$38=TRUE,Data!W50,NA())</f>
        <v>#N/A</v>
      </c>
      <c r="R88" s="34" t="e">
        <f>IF(R$38=TRUE,Data!X50,NA())</f>
        <v>#N/A</v>
      </c>
      <c r="S88" s="39" t="e">
        <f ca="1">IF(S$38=TRUE,IF($A88="","",IF((ROW(S88)-$C$1)&gt;40,Data!W50/OFFSET(Data!B50,-$C$1+1,0,1),0)),NA())</f>
        <v>#N/A</v>
      </c>
      <c r="T88" s="50" t="e">
        <f>IF(T$38=TRUE,Data!Z50,NA())</f>
        <v>#N/A</v>
      </c>
      <c r="U88" s="50" t="e">
        <f>IF(U$38=TRUE,Data!AA50,NA())</f>
        <v>#N/A</v>
      </c>
      <c r="V88" s="50" t="e">
        <f>IF(V$38=TRUE,Data!AB50,NA())</f>
        <v>#N/A</v>
      </c>
      <c r="W88" s="45" t="e">
        <f>IF(W$38=TRUE,Data!AD50,NA())</f>
        <v>#N/A</v>
      </c>
      <c r="X88" s="37" t="e">
        <f>IF(X$38=TRUE,Data!AE50,NA())</f>
        <v>#N/A</v>
      </c>
      <c r="Y88" s="45" t="e">
        <f>IF(Y$38=TRUE,Data!AF50,NA())</f>
        <v>#N/A</v>
      </c>
      <c r="Z88" s="45" t="e">
        <f>IF(Z$38=TRUE,Data!AH50,NA())</f>
        <v>#N/A</v>
      </c>
      <c r="AA88" s="45" t="e">
        <f>IF(AA$38=TRUE,Data!AI50,NA())</f>
        <v>#N/A</v>
      </c>
      <c r="AB88" s="37" t="e">
        <f>IF(AB$38=TRUE,Data!AJ50,NA())</f>
        <v>#N/A</v>
      </c>
      <c r="AC88" s="45" t="e">
        <f>IF(AC$38=TRUE,Data!AK50,NA())</f>
        <v>#N/A</v>
      </c>
      <c r="AD88" s="37" t="e">
        <f>IF(AD$38=TRUE,Data!AL50,NA())</f>
        <v>#N/A</v>
      </c>
      <c r="AE88" s="37" t="e">
        <f>IF(AE$38=TRUE,Data!AM50,NA())</f>
        <v>#N/A</v>
      </c>
      <c r="AF88" s="45" t="e">
        <f>IF(AF$38=TRUE,Data!AN50,NA())</f>
        <v>#N/A</v>
      </c>
      <c r="AG88" s="28">
        <f>Data!AO50</f>
        <v>43943</v>
      </c>
    </row>
    <row r="89" spans="1:33" x14ac:dyDescent="0.25">
      <c r="A89" s="28">
        <f>Data!A51</f>
        <v>43944</v>
      </c>
      <c r="B89" t="e">
        <f>IF(B$38=TRUE,Data!B51,NA())</f>
        <v>#N/A</v>
      </c>
      <c r="C89" t="e">
        <f>IF(C$38=TRUE,Data!C51,NA())</f>
        <v>#N/A</v>
      </c>
      <c r="D89" t="e">
        <f>IF(D$38=TRUE,Data!E51,NA())</f>
        <v>#N/A</v>
      </c>
      <c r="E89" s="37" t="e">
        <f>IF(E$38=TRUE,Data!F51,NA())</f>
        <v>#N/A</v>
      </c>
      <c r="F89" s="39" t="e">
        <f ca="1">IF(F$38=TRUE,IF((ROW(F89)-$C$1)&gt;40,IF($A89="","",AVERAGE(((SUM(OFFSET(Data!E51,-$C$1+1,0,$C$1))-OFFSET(Data!E51,-$C$1+1,0,1))/(SUM(OFFSET(Data!B51,-$C$1+1,0,$C$1))-OFFSET(Data!B51,-$C$1+1,0,1))))),0),NA())</f>
        <v>#N/A</v>
      </c>
      <c r="G89" s="37" t="e">
        <f>IF(G$38=TRUE,Data!H51,NA())</f>
        <v>#N/A</v>
      </c>
      <c r="H89" s="43" t="e">
        <f>IF(H$38=TRUE,Data!I51,NA())</f>
        <v>#N/A</v>
      </c>
      <c r="I89" s="45" t="e">
        <f>IF(I$38=TRUE,Data!J51,NA())</f>
        <v>#N/A</v>
      </c>
      <c r="J89" s="45" t="e">
        <f>IF(J$38=TRUE,Data!K51,NA())</f>
        <v>#N/A</v>
      </c>
      <c r="K89" s="37">
        <f ca="1">IF(K$38=TRUE,Data!L51,NA())</f>
        <v>6.0267857142857144E-2</v>
      </c>
      <c r="L89" s="39">
        <f ca="1">IF(L$38=TRUE,IF($A89="","",IF((ROW(L89)-$C$1)&gt;40,AVERAGE(((SUM(OFFSET(Data!E51,-$C$1+1,0,$C$1))-OFFSET(Data!E51,-$C$1+1,0,1))/(SUM(OFFSET(Data!K51,-$C$1+1,0,$C$1))-OFFSET(Data!K51,-$C$1+1,0,1)))),0)),NA())</f>
        <v>0.10065888419394113</v>
      </c>
      <c r="M89" s="45" t="e">
        <f>IF(M$38=TRUE,Data!R51,NA())</f>
        <v>#N/A</v>
      </c>
      <c r="N89" s="45" t="e">
        <f>IF(N$38=TRUE,Data!S51,NA())</f>
        <v>#N/A</v>
      </c>
      <c r="O89" s="39" t="e">
        <f ca="1">IF(O$38=TRUE,IF($A89="","",IF((ROW(Data!R51)-$C$1)&gt;2,Data!R51/OFFSET(Data!B51,-$C$1+1,0,1),0)),NA())</f>
        <v>#N/A</v>
      </c>
      <c r="P89" s="45" t="e">
        <f>IF(P$38=TRUE,Data!V51,NA())</f>
        <v>#N/A</v>
      </c>
      <c r="Q89" s="45" t="e">
        <f>IF(Q$38=TRUE,Data!W51,NA())</f>
        <v>#N/A</v>
      </c>
      <c r="R89" s="34" t="e">
        <f>IF(R$38=TRUE,Data!X51,NA())</f>
        <v>#N/A</v>
      </c>
      <c r="S89" s="39" t="e">
        <f ca="1">IF(S$38=TRUE,IF($A89="","",IF((ROW(S89)-$C$1)&gt;40,Data!W51/OFFSET(Data!B51,-$C$1+1,0,1),0)),NA())</f>
        <v>#N/A</v>
      </c>
      <c r="T89" s="50" t="e">
        <f>IF(T$38=TRUE,Data!Z51,NA())</f>
        <v>#N/A</v>
      </c>
      <c r="U89" s="50" t="e">
        <f>IF(U$38=TRUE,Data!AA51,NA())</f>
        <v>#N/A</v>
      </c>
      <c r="V89" s="50" t="e">
        <f>IF(V$38=TRUE,Data!AB51,NA())</f>
        <v>#N/A</v>
      </c>
      <c r="W89" s="45" t="e">
        <f>IF(W$38=TRUE,Data!AD51,NA())</f>
        <v>#N/A</v>
      </c>
      <c r="X89" s="37" t="e">
        <f>IF(X$38=TRUE,Data!AE51,NA())</f>
        <v>#N/A</v>
      </c>
      <c r="Y89" s="45" t="e">
        <f>IF(Y$38=TRUE,Data!AF51,NA())</f>
        <v>#N/A</v>
      </c>
      <c r="Z89" s="45" t="e">
        <f>IF(Z$38=TRUE,Data!AH51,NA())</f>
        <v>#N/A</v>
      </c>
      <c r="AA89" s="45" t="e">
        <f>IF(AA$38=TRUE,Data!AI51,NA())</f>
        <v>#N/A</v>
      </c>
      <c r="AB89" s="37" t="e">
        <f>IF(AB$38=TRUE,Data!AJ51,NA())</f>
        <v>#N/A</v>
      </c>
      <c r="AC89" s="45" t="e">
        <f>IF(AC$38=TRUE,Data!AK51,NA())</f>
        <v>#N/A</v>
      </c>
      <c r="AD89" s="37" t="e">
        <f>IF(AD$38=TRUE,Data!AL51,NA())</f>
        <v>#N/A</v>
      </c>
      <c r="AE89" s="37" t="e">
        <f>IF(AE$38=TRUE,Data!AM51,NA())</f>
        <v>#N/A</v>
      </c>
      <c r="AF89" s="45" t="e">
        <f>IF(AF$38=TRUE,Data!AN51,NA())</f>
        <v>#N/A</v>
      </c>
      <c r="AG89" s="28">
        <f>Data!AO51</f>
        <v>43944</v>
      </c>
    </row>
    <row r="90" spans="1:33" x14ac:dyDescent="0.25">
      <c r="A90" s="28">
        <f>Data!A52</f>
        <v>43945</v>
      </c>
      <c r="B90" t="e">
        <f>IF(B$38=TRUE,Data!B52,NA())</f>
        <v>#N/A</v>
      </c>
      <c r="C90" t="e">
        <f>IF(C$38=TRUE,Data!C52,NA())</f>
        <v>#N/A</v>
      </c>
      <c r="D90" t="e">
        <f>IF(D$38=TRUE,Data!E52,NA())</f>
        <v>#N/A</v>
      </c>
      <c r="E90" s="37" t="e">
        <f>IF(E$38=TRUE,Data!F52,NA())</f>
        <v>#N/A</v>
      </c>
      <c r="F90" s="39" t="e">
        <f ca="1">IF(F$38=TRUE,IF((ROW(F90)-$C$1)&gt;40,IF($A90="","",AVERAGE(((SUM(OFFSET(Data!E52,-$C$1+1,0,$C$1))-OFFSET(Data!E52,-$C$1+1,0,1))/(SUM(OFFSET(Data!B52,-$C$1+1,0,$C$1))-OFFSET(Data!B52,-$C$1+1,0,1))))),0),NA())</f>
        <v>#N/A</v>
      </c>
      <c r="G90" s="37" t="e">
        <f>IF(G$38=TRUE,Data!H52,NA())</f>
        <v>#N/A</v>
      </c>
      <c r="H90" s="43" t="e">
        <f>IF(H$38=TRUE,Data!I52,NA())</f>
        <v>#N/A</v>
      </c>
      <c r="I90" s="45" t="e">
        <f>IF(I$38=TRUE,Data!J52,NA())</f>
        <v>#N/A</v>
      </c>
      <c r="J90" s="45" t="e">
        <f>IF(J$38=TRUE,Data!K52,NA())</f>
        <v>#N/A</v>
      </c>
      <c r="K90" s="37">
        <f ca="1">IF(K$38=TRUE,Data!L52,NA())</f>
        <v>5.8097109177659277E-2</v>
      </c>
      <c r="L90" s="39">
        <f ca="1">IF(L$38=TRUE,IF($A90="","",IF((ROW(L90)-$C$1)&gt;40,AVERAGE(((SUM(OFFSET(Data!E52,-$C$1+1,0,$C$1))-OFFSET(Data!E52,-$C$1+1,0,1))/(SUM(OFFSET(Data!K52,-$C$1+1,0,$C$1))-OFFSET(Data!K52,-$C$1+1,0,1)))),0)),NA())</f>
        <v>9.1230032507252964E-2</v>
      </c>
      <c r="M90" s="45" t="e">
        <f>IF(M$38=TRUE,Data!R52,NA())</f>
        <v>#N/A</v>
      </c>
      <c r="N90" s="45" t="e">
        <f>IF(N$38=TRUE,Data!S52,NA())</f>
        <v>#N/A</v>
      </c>
      <c r="O90" s="39" t="e">
        <f ca="1">IF(O$38=TRUE,IF($A90="","",IF((ROW(Data!R52)-$C$1)&gt;2,Data!R52/OFFSET(Data!B52,-$C$1+1,0,1),0)),NA())</f>
        <v>#N/A</v>
      </c>
      <c r="P90" s="45" t="e">
        <f>IF(P$38=TRUE,Data!V52,NA())</f>
        <v>#N/A</v>
      </c>
      <c r="Q90" s="45" t="e">
        <f>IF(Q$38=TRUE,Data!W52,NA())</f>
        <v>#N/A</v>
      </c>
      <c r="R90" s="34" t="e">
        <f>IF(R$38=TRUE,Data!X52,NA())</f>
        <v>#N/A</v>
      </c>
      <c r="S90" s="39" t="e">
        <f ca="1">IF(S$38=TRUE,IF($A90="","",IF((ROW(S90)-$C$1)&gt;40,Data!W52/OFFSET(Data!B52,-$C$1+1,0,1),0)),NA())</f>
        <v>#N/A</v>
      </c>
      <c r="T90" s="50" t="e">
        <f>IF(T$38=TRUE,Data!Z52,NA())</f>
        <v>#N/A</v>
      </c>
      <c r="U90" s="50" t="e">
        <f>IF(U$38=TRUE,Data!AA52,NA())</f>
        <v>#N/A</v>
      </c>
      <c r="V90" s="50" t="e">
        <f>IF(V$38=TRUE,Data!AB52,NA())</f>
        <v>#N/A</v>
      </c>
      <c r="W90" s="45" t="e">
        <f>IF(W$38=TRUE,Data!AD52,NA())</f>
        <v>#N/A</v>
      </c>
      <c r="X90" s="37" t="e">
        <f>IF(X$38=TRUE,Data!AE52,NA())</f>
        <v>#N/A</v>
      </c>
      <c r="Y90" s="45" t="e">
        <f>IF(Y$38=TRUE,Data!AF52,NA())</f>
        <v>#N/A</v>
      </c>
      <c r="Z90" s="45" t="e">
        <f>IF(Z$38=TRUE,Data!AH52,NA())</f>
        <v>#N/A</v>
      </c>
      <c r="AA90" s="45" t="e">
        <f>IF(AA$38=TRUE,Data!AI52,NA())</f>
        <v>#N/A</v>
      </c>
      <c r="AB90" s="37" t="e">
        <f>IF(AB$38=TRUE,Data!AJ52,NA())</f>
        <v>#N/A</v>
      </c>
      <c r="AC90" s="45" t="e">
        <f>IF(AC$38=TRUE,Data!AK52,NA())</f>
        <v>#N/A</v>
      </c>
      <c r="AD90" s="37" t="e">
        <f>IF(AD$38=TRUE,Data!AL52,NA())</f>
        <v>#N/A</v>
      </c>
      <c r="AE90" s="37" t="e">
        <f>IF(AE$38=TRUE,Data!AM52,NA())</f>
        <v>#N/A</v>
      </c>
      <c r="AF90" s="45" t="e">
        <f>IF(AF$38=TRUE,Data!AN52,NA())</f>
        <v>#N/A</v>
      </c>
      <c r="AG90" s="28">
        <f>Data!AO52</f>
        <v>43945</v>
      </c>
    </row>
    <row r="91" spans="1:33" x14ac:dyDescent="0.25">
      <c r="A91" s="28">
        <f>Data!A53</f>
        <v>43946</v>
      </c>
      <c r="B91" t="e">
        <f>IF(B$38=TRUE,Data!B53,NA())</f>
        <v>#N/A</v>
      </c>
      <c r="C91" t="e">
        <f>IF(C$38=TRUE,Data!C53,NA())</f>
        <v>#N/A</v>
      </c>
      <c r="D91" t="e">
        <f>IF(D$38=TRUE,Data!E53,NA())</f>
        <v>#N/A</v>
      </c>
      <c r="E91" s="37" t="e">
        <f>IF(E$38=TRUE,Data!F53,NA())</f>
        <v>#N/A</v>
      </c>
      <c r="F91" s="39" t="e">
        <f ca="1">IF(F$38=TRUE,IF((ROW(F91)-$C$1)&gt;40,IF($A91="","",AVERAGE(((SUM(OFFSET(Data!E53,-$C$1+1,0,$C$1))-OFFSET(Data!E53,-$C$1+1,0,1))/(SUM(OFFSET(Data!B53,-$C$1+1,0,$C$1))-OFFSET(Data!B53,-$C$1+1,0,1))))),0),NA())</f>
        <v>#N/A</v>
      </c>
      <c r="G91" s="37" t="e">
        <f>IF(G$38=TRUE,Data!H53,NA())</f>
        <v>#N/A</v>
      </c>
      <c r="H91" s="43" t="e">
        <f>IF(H$38=TRUE,Data!I53,NA())</f>
        <v>#N/A</v>
      </c>
      <c r="I91" s="45" t="e">
        <f>IF(I$38=TRUE,Data!J53,NA())</f>
        <v>#N/A</v>
      </c>
      <c r="J91" s="45" t="e">
        <f>IF(J$38=TRUE,Data!K53,NA())</f>
        <v>#N/A</v>
      </c>
      <c r="K91" s="37">
        <f ca="1">IF(K$38=TRUE,Data!L53,NA())</f>
        <v>5.8602256978816075E-2</v>
      </c>
      <c r="L91" s="39">
        <f ca="1">IF(L$38=TRUE,IF($A91="","",IF((ROW(L91)-$C$1)&gt;40,AVERAGE(((SUM(OFFSET(Data!E53,-$C$1+1,0,$C$1))-OFFSET(Data!E53,-$C$1+1,0,1))/(SUM(OFFSET(Data!K53,-$C$1+1,0,$C$1))-OFFSET(Data!K53,-$C$1+1,0,1)))),0)),NA())</f>
        <v>8.0778572835291801E-2</v>
      </c>
      <c r="M91" s="45" t="e">
        <f>IF(M$38=TRUE,Data!R53,NA())</f>
        <v>#N/A</v>
      </c>
      <c r="N91" s="45" t="e">
        <f>IF(N$38=TRUE,Data!S53,NA())</f>
        <v>#N/A</v>
      </c>
      <c r="O91" s="39" t="e">
        <f ca="1">IF(O$38=TRUE,IF($A91="","",IF((ROW(Data!R53)-$C$1)&gt;2,Data!R53/OFFSET(Data!B53,-$C$1+1,0,1),0)),NA())</f>
        <v>#N/A</v>
      </c>
      <c r="P91" s="45" t="e">
        <f>IF(P$38=TRUE,Data!V53,NA())</f>
        <v>#N/A</v>
      </c>
      <c r="Q91" s="45" t="e">
        <f>IF(Q$38=TRUE,Data!W53,NA())</f>
        <v>#N/A</v>
      </c>
      <c r="R91" s="34" t="e">
        <f>IF(R$38=TRUE,Data!X53,NA())</f>
        <v>#N/A</v>
      </c>
      <c r="S91" s="39" t="e">
        <f ca="1">IF(S$38=TRUE,IF($A91="","",IF((ROW(S91)-$C$1)&gt;40,Data!W53/OFFSET(Data!B53,-$C$1+1,0,1),0)),NA())</f>
        <v>#N/A</v>
      </c>
      <c r="T91" s="50" t="e">
        <f>IF(T$38=TRUE,Data!Z53,NA())</f>
        <v>#N/A</v>
      </c>
      <c r="U91" s="50" t="e">
        <f>IF(U$38=TRUE,Data!AA53,NA())</f>
        <v>#N/A</v>
      </c>
      <c r="V91" s="50" t="e">
        <f>IF(V$38=TRUE,Data!AB53,NA())</f>
        <v>#N/A</v>
      </c>
      <c r="W91" s="45" t="e">
        <f>IF(W$38=TRUE,Data!AD53,NA())</f>
        <v>#N/A</v>
      </c>
      <c r="X91" s="37" t="e">
        <f>IF(X$38=TRUE,Data!AE53,NA())</f>
        <v>#N/A</v>
      </c>
      <c r="Y91" s="45" t="e">
        <f>IF(Y$38=TRUE,Data!AF53,NA())</f>
        <v>#N/A</v>
      </c>
      <c r="Z91" s="45" t="e">
        <f>IF(Z$38=TRUE,Data!AH53,NA())</f>
        <v>#N/A</v>
      </c>
      <c r="AA91" s="45" t="e">
        <f>IF(AA$38=TRUE,Data!AI53,NA())</f>
        <v>#N/A</v>
      </c>
      <c r="AB91" s="37" t="e">
        <f>IF(AB$38=TRUE,Data!AJ53,NA())</f>
        <v>#N/A</v>
      </c>
      <c r="AC91" s="45" t="e">
        <f>IF(AC$38=TRUE,Data!AK53,NA())</f>
        <v>#N/A</v>
      </c>
      <c r="AD91" s="37" t="e">
        <f>IF(AD$38=TRUE,Data!AL53,NA())</f>
        <v>#N/A</v>
      </c>
      <c r="AE91" s="37" t="e">
        <f>IF(AE$38=TRUE,Data!AM53,NA())</f>
        <v>#N/A</v>
      </c>
      <c r="AF91" s="45" t="e">
        <f>IF(AF$38=TRUE,Data!AN53,NA())</f>
        <v>#N/A</v>
      </c>
      <c r="AG91" s="28">
        <f>Data!AO53</f>
        <v>43946</v>
      </c>
    </row>
    <row r="92" spans="1:33" x14ac:dyDescent="0.25">
      <c r="A92" s="28">
        <f>Data!A54</f>
        <v>43947</v>
      </c>
      <c r="B92" t="e">
        <f>IF(B$38=TRUE,Data!B54,NA())</f>
        <v>#N/A</v>
      </c>
      <c r="C92" t="e">
        <f>IF(C$38=TRUE,Data!C54,NA())</f>
        <v>#N/A</v>
      </c>
      <c r="D92" t="e">
        <f>IF(D$38=TRUE,Data!E54,NA())</f>
        <v>#N/A</v>
      </c>
      <c r="E92" s="37" t="e">
        <f>IF(E$38=TRUE,Data!F54,NA())</f>
        <v>#N/A</v>
      </c>
      <c r="F92" s="39" t="e">
        <f ca="1">IF(F$38=TRUE,IF((ROW(F92)-$C$1)&gt;40,IF($A92="","",AVERAGE(((SUM(OFFSET(Data!E54,-$C$1+1,0,$C$1))-OFFSET(Data!E54,-$C$1+1,0,1))/(SUM(OFFSET(Data!B54,-$C$1+1,0,$C$1))-OFFSET(Data!B54,-$C$1+1,0,1))))),0),NA())</f>
        <v>#N/A</v>
      </c>
      <c r="G92" s="37" t="e">
        <f>IF(G$38=TRUE,Data!H54,NA())</f>
        <v>#N/A</v>
      </c>
      <c r="H92" s="43" t="e">
        <f>IF(H$38=TRUE,Data!I54,NA())</f>
        <v>#N/A</v>
      </c>
      <c r="I92" s="45" t="e">
        <f>IF(I$38=TRUE,Data!J54,NA())</f>
        <v>#N/A</v>
      </c>
      <c r="J92" s="45" t="e">
        <f>IF(J$38=TRUE,Data!K54,NA())</f>
        <v>#N/A</v>
      </c>
      <c r="K92" s="37">
        <f ca="1">IF(K$38=TRUE,Data!L54,NA())</f>
        <v>6.025200458190149E-2</v>
      </c>
      <c r="L92" s="39">
        <f ca="1">IF(L$38=TRUE,IF($A92="","",IF((ROW(L92)-$C$1)&gt;40,AVERAGE(((SUM(OFFSET(Data!E54,-$C$1+1,0,$C$1))-OFFSET(Data!E54,-$C$1+1,0,1))/(SUM(OFFSET(Data!K54,-$C$1+1,0,$C$1))-OFFSET(Data!K54,-$C$1+1,0,1)))),0)),NA())</f>
        <v>7.4109084034407788E-2</v>
      </c>
      <c r="M92" s="45" t="e">
        <f>IF(M$38=TRUE,Data!R54,NA())</f>
        <v>#N/A</v>
      </c>
      <c r="N92" s="45" t="e">
        <f>IF(N$38=TRUE,Data!S54,NA())</f>
        <v>#N/A</v>
      </c>
      <c r="O92" s="39" t="e">
        <f ca="1">IF(O$38=TRUE,IF($A92="","",IF((ROW(Data!R54)-$C$1)&gt;2,Data!R54/OFFSET(Data!B54,-$C$1+1,0,1),0)),NA())</f>
        <v>#N/A</v>
      </c>
      <c r="P92" s="45" t="e">
        <f>IF(P$38=TRUE,Data!V54,NA())</f>
        <v>#N/A</v>
      </c>
      <c r="Q92" s="45" t="e">
        <f>IF(Q$38=TRUE,Data!W54,NA())</f>
        <v>#N/A</v>
      </c>
      <c r="R92" s="34" t="e">
        <f>IF(R$38=TRUE,Data!X54,NA())</f>
        <v>#N/A</v>
      </c>
      <c r="S92" s="39" t="e">
        <f ca="1">IF(S$38=TRUE,IF($A92="","",IF((ROW(S92)-$C$1)&gt;40,Data!W54/OFFSET(Data!B54,-$C$1+1,0,1),0)),NA())</f>
        <v>#N/A</v>
      </c>
      <c r="T92" s="50" t="e">
        <f>IF(T$38=TRUE,Data!Z54,NA())</f>
        <v>#N/A</v>
      </c>
      <c r="U92" s="50" t="e">
        <f>IF(U$38=TRUE,Data!AA54,NA())</f>
        <v>#N/A</v>
      </c>
      <c r="V92" s="50" t="e">
        <f>IF(V$38=TRUE,Data!AB54,NA())</f>
        <v>#N/A</v>
      </c>
      <c r="W92" s="45" t="e">
        <f>IF(W$38=TRUE,Data!AD54,NA())</f>
        <v>#N/A</v>
      </c>
      <c r="X92" s="37" t="e">
        <f>IF(X$38=TRUE,Data!AE54,NA())</f>
        <v>#N/A</v>
      </c>
      <c r="Y92" s="45" t="e">
        <f>IF(Y$38=TRUE,Data!AF54,NA())</f>
        <v>#N/A</v>
      </c>
      <c r="Z92" s="45" t="e">
        <f>IF(Z$38=TRUE,Data!AH54,NA())</f>
        <v>#N/A</v>
      </c>
      <c r="AA92" s="45" t="e">
        <f>IF(AA$38=TRUE,Data!AI54,NA())</f>
        <v>#N/A</v>
      </c>
      <c r="AB92" s="37" t="e">
        <f>IF(AB$38=TRUE,Data!AJ54,NA())</f>
        <v>#N/A</v>
      </c>
      <c r="AC92" s="45" t="e">
        <f>IF(AC$38=TRUE,Data!AK54,NA())</f>
        <v>#N/A</v>
      </c>
      <c r="AD92" s="37" t="e">
        <f>IF(AD$38=TRUE,Data!AL54,NA())</f>
        <v>#N/A</v>
      </c>
      <c r="AE92" s="37" t="e">
        <f>IF(AE$38=TRUE,Data!AM54,NA())</f>
        <v>#N/A</v>
      </c>
      <c r="AF92" s="45" t="e">
        <f>IF(AF$38=TRUE,Data!AN54,NA())</f>
        <v>#N/A</v>
      </c>
      <c r="AG92" s="28">
        <f>Data!AO54</f>
        <v>43947</v>
      </c>
    </row>
    <row r="93" spans="1:33" x14ac:dyDescent="0.25">
      <c r="A93" s="28">
        <f>Data!A55</f>
        <v>43948</v>
      </c>
      <c r="B93" t="e">
        <f>IF(B$38=TRUE,Data!B55,NA())</f>
        <v>#N/A</v>
      </c>
      <c r="C93" t="e">
        <f>IF(C$38=TRUE,Data!C55,NA())</f>
        <v>#N/A</v>
      </c>
      <c r="D93" t="e">
        <f>IF(D$38=TRUE,Data!E55,NA())</f>
        <v>#N/A</v>
      </c>
      <c r="E93" s="37" t="e">
        <f>IF(E$38=TRUE,Data!F55,NA())</f>
        <v>#N/A</v>
      </c>
      <c r="F93" s="39" t="e">
        <f ca="1">IF(F$38=TRUE,IF((ROW(F93)-$C$1)&gt;40,IF($A93="","",AVERAGE(((SUM(OFFSET(Data!E55,-$C$1+1,0,$C$1))-OFFSET(Data!E55,-$C$1+1,0,1))/(SUM(OFFSET(Data!B55,-$C$1+1,0,$C$1))-OFFSET(Data!B55,-$C$1+1,0,1))))),0),NA())</f>
        <v>#N/A</v>
      </c>
      <c r="G93" s="37" t="e">
        <f>IF(G$38=TRUE,Data!H55,NA())</f>
        <v>#N/A</v>
      </c>
      <c r="H93" s="43" t="e">
        <f>IF(H$38=TRUE,Data!I55,NA())</f>
        <v>#N/A</v>
      </c>
      <c r="I93" s="45" t="e">
        <f>IF(I$38=TRUE,Data!J55,NA())</f>
        <v>#N/A</v>
      </c>
      <c r="J93" s="45" t="e">
        <f>IF(J$38=TRUE,Data!K55,NA())</f>
        <v>#N/A</v>
      </c>
      <c r="K93" s="37">
        <f ca="1">IF(K$38=TRUE,Data!L55,NA())</f>
        <v>6.4471499723298284E-2</v>
      </c>
      <c r="L93" s="39">
        <f ca="1">IF(L$38=TRUE,IF($A93="","",IF((ROW(L93)-$C$1)&gt;40,AVERAGE(((SUM(OFFSET(Data!E55,-$C$1+1,0,$C$1))-OFFSET(Data!E55,-$C$1+1,0,1))/(SUM(OFFSET(Data!K55,-$C$1+1,0,$C$1))-OFFSET(Data!K55,-$C$1+1,0,1)))),0)),NA())</f>
        <v>7.1529367493493048E-2</v>
      </c>
      <c r="M93" s="45" t="e">
        <f>IF(M$38=TRUE,Data!R55,NA())</f>
        <v>#N/A</v>
      </c>
      <c r="N93" s="45" t="e">
        <f>IF(N$38=TRUE,Data!S55,NA())</f>
        <v>#N/A</v>
      </c>
      <c r="O93" s="39" t="e">
        <f ca="1">IF(O$38=TRUE,IF($A93="","",IF((ROW(Data!R55)-$C$1)&gt;2,Data!R55/OFFSET(Data!B55,-$C$1+1,0,1),0)),NA())</f>
        <v>#N/A</v>
      </c>
      <c r="P93" s="45" t="e">
        <f>IF(P$38=TRUE,Data!V55,NA())</f>
        <v>#N/A</v>
      </c>
      <c r="Q93" s="45" t="e">
        <f>IF(Q$38=TRUE,Data!W55,NA())</f>
        <v>#N/A</v>
      </c>
      <c r="R93" s="34" t="e">
        <f>IF(R$38=TRUE,Data!X55,NA())</f>
        <v>#N/A</v>
      </c>
      <c r="S93" s="39" t="e">
        <f ca="1">IF(S$38=TRUE,IF($A93="","",IF((ROW(S93)-$C$1)&gt;40,Data!W55/OFFSET(Data!B55,-$C$1+1,0,1),0)),NA())</f>
        <v>#N/A</v>
      </c>
      <c r="T93" s="50" t="e">
        <f>IF(T$38=TRUE,Data!Z55,NA())</f>
        <v>#N/A</v>
      </c>
      <c r="U93" s="50" t="e">
        <f>IF(U$38=TRUE,Data!AA55,NA())</f>
        <v>#N/A</v>
      </c>
      <c r="V93" s="50" t="e">
        <f>IF(V$38=TRUE,Data!AB55,NA())</f>
        <v>#N/A</v>
      </c>
      <c r="W93" s="45" t="e">
        <f>IF(W$38=TRUE,Data!AD55,NA())</f>
        <v>#N/A</v>
      </c>
      <c r="X93" s="37" t="e">
        <f>IF(X$38=TRUE,Data!AE55,NA())</f>
        <v>#N/A</v>
      </c>
      <c r="Y93" s="45" t="e">
        <f>IF(Y$38=TRUE,Data!AF55,NA())</f>
        <v>#N/A</v>
      </c>
      <c r="Z93" s="45" t="e">
        <f>IF(Z$38=TRUE,Data!AH55,NA())</f>
        <v>#N/A</v>
      </c>
      <c r="AA93" s="45" t="e">
        <f>IF(AA$38=TRUE,Data!AI55,NA())</f>
        <v>#N/A</v>
      </c>
      <c r="AB93" s="37" t="e">
        <f>IF(AB$38=TRUE,Data!AJ55,NA())</f>
        <v>#N/A</v>
      </c>
      <c r="AC93" s="45" t="e">
        <f>IF(AC$38=TRUE,Data!AK55,NA())</f>
        <v>#N/A</v>
      </c>
      <c r="AD93" s="37" t="e">
        <f>IF(AD$38=TRUE,Data!AL55,NA())</f>
        <v>#N/A</v>
      </c>
      <c r="AE93" s="37" t="e">
        <f>IF(AE$38=TRUE,Data!AM55,NA())</f>
        <v>#N/A</v>
      </c>
      <c r="AF93" s="45" t="e">
        <f>IF(AF$38=TRUE,Data!AN55,NA())</f>
        <v>#N/A</v>
      </c>
      <c r="AG93" s="28">
        <f>Data!AO55</f>
        <v>43948</v>
      </c>
    </row>
    <row r="94" spans="1:33" x14ac:dyDescent="0.25">
      <c r="A94" s="28">
        <f>Data!A56</f>
        <v>43949</v>
      </c>
      <c r="B94" t="e">
        <f>IF(B$38=TRUE,Data!B56,NA())</f>
        <v>#N/A</v>
      </c>
      <c r="C94" t="e">
        <f>IF(C$38=TRUE,Data!C56,NA())</f>
        <v>#N/A</v>
      </c>
      <c r="D94" t="e">
        <f>IF(D$38=TRUE,Data!E56,NA())</f>
        <v>#N/A</v>
      </c>
      <c r="E94" s="37" t="e">
        <f>IF(E$38=TRUE,Data!F56,NA())</f>
        <v>#N/A</v>
      </c>
      <c r="F94" s="39" t="e">
        <f ca="1">IF(F$38=TRUE,IF((ROW(F94)-$C$1)&gt;40,IF($A94="","",AVERAGE(((SUM(OFFSET(Data!E56,-$C$1+1,0,$C$1))-OFFSET(Data!E56,-$C$1+1,0,1))/(SUM(OFFSET(Data!B56,-$C$1+1,0,$C$1))-OFFSET(Data!B56,-$C$1+1,0,1))))),0),NA())</f>
        <v>#N/A</v>
      </c>
      <c r="G94" s="37" t="e">
        <f>IF(G$38=TRUE,Data!H56,NA())</f>
        <v>#N/A</v>
      </c>
      <c r="H94" s="43" t="e">
        <f>IF(H$38=TRUE,Data!I56,NA())</f>
        <v>#N/A</v>
      </c>
      <c r="I94" s="45" t="e">
        <f>IF(I$38=TRUE,Data!J56,NA())</f>
        <v>#N/A</v>
      </c>
      <c r="J94" s="45" t="e">
        <f>IF(J$38=TRUE,Data!K56,NA())</f>
        <v>#N/A</v>
      </c>
      <c r="K94" s="37">
        <f ca="1">IF(K$38=TRUE,Data!L56,NA())</f>
        <v>4.0763863385971356E-2</v>
      </c>
      <c r="L94" s="39">
        <f ca="1">IF(L$38=TRUE,IF($A94="","",IF((ROW(L94)-$C$1)&gt;40,AVERAGE(((SUM(OFFSET(Data!E56,-$C$1+1,0,$C$1))-OFFSET(Data!E56,-$C$1+1,0,1))/(SUM(OFFSET(Data!K56,-$C$1+1,0,$C$1))-OFFSET(Data!K56,-$C$1+1,0,1)))),0)),NA())</f>
        <v>6.2864231723501238E-2</v>
      </c>
      <c r="M94" s="45" t="e">
        <f>IF(M$38=TRUE,Data!R56,NA())</f>
        <v>#N/A</v>
      </c>
      <c r="N94" s="45" t="e">
        <f>IF(N$38=TRUE,Data!S56,NA())</f>
        <v>#N/A</v>
      </c>
      <c r="O94" s="39" t="e">
        <f ca="1">IF(O$38=TRUE,IF($A94="","",IF((ROW(Data!R56)-$C$1)&gt;2,Data!R56/OFFSET(Data!B56,-$C$1+1,0,1),0)),NA())</f>
        <v>#N/A</v>
      </c>
      <c r="P94" s="45" t="e">
        <f>IF(P$38=TRUE,Data!V56,NA())</f>
        <v>#N/A</v>
      </c>
      <c r="Q94" s="45" t="e">
        <f>IF(Q$38=TRUE,Data!W56,NA())</f>
        <v>#N/A</v>
      </c>
      <c r="R94" s="34" t="e">
        <f>IF(R$38=TRUE,Data!X56,NA())</f>
        <v>#N/A</v>
      </c>
      <c r="S94" s="39" t="e">
        <f ca="1">IF(S$38=TRUE,IF($A94="","",IF((ROW(S94)-$C$1)&gt;40,Data!W56/OFFSET(Data!B56,-$C$1+1,0,1),0)),NA())</f>
        <v>#N/A</v>
      </c>
      <c r="T94" s="50" t="e">
        <f>IF(T$38=TRUE,Data!Z56,NA())</f>
        <v>#N/A</v>
      </c>
      <c r="U94" s="50" t="e">
        <f>IF(U$38=TRUE,Data!AA56,NA())</f>
        <v>#N/A</v>
      </c>
      <c r="V94" s="50" t="e">
        <f>IF(V$38=TRUE,Data!AB56,NA())</f>
        <v>#N/A</v>
      </c>
      <c r="W94" s="45" t="e">
        <f>IF(W$38=TRUE,Data!AD56,NA())</f>
        <v>#N/A</v>
      </c>
      <c r="X94" s="37" t="e">
        <f>IF(X$38=TRUE,Data!AE56,NA())</f>
        <v>#N/A</v>
      </c>
      <c r="Y94" s="45" t="e">
        <f>IF(Y$38=TRUE,Data!AF56,NA())</f>
        <v>#N/A</v>
      </c>
      <c r="Z94" s="45" t="e">
        <f>IF(Z$38=TRUE,Data!AH56,NA())</f>
        <v>#N/A</v>
      </c>
      <c r="AA94" s="45" t="e">
        <f>IF(AA$38=TRUE,Data!AI56,NA())</f>
        <v>#N/A</v>
      </c>
      <c r="AB94" s="37" t="e">
        <f>IF(AB$38=TRUE,Data!AJ56,NA())</f>
        <v>#N/A</v>
      </c>
      <c r="AC94" s="45" t="e">
        <f>IF(AC$38=TRUE,Data!AK56,NA())</f>
        <v>#N/A</v>
      </c>
      <c r="AD94" s="37" t="e">
        <f>IF(AD$38=TRUE,Data!AL56,NA())</f>
        <v>#N/A</v>
      </c>
      <c r="AE94" s="37" t="e">
        <f>IF(AE$38=TRUE,Data!AM56,NA())</f>
        <v>#N/A</v>
      </c>
      <c r="AF94" s="45" t="e">
        <f>IF(AF$38=TRUE,Data!AN56,NA())</f>
        <v>#N/A</v>
      </c>
      <c r="AG94" s="28">
        <f>Data!AO56</f>
        <v>43949</v>
      </c>
    </row>
    <row r="95" spans="1:33" x14ac:dyDescent="0.25">
      <c r="A95" s="28">
        <f>Data!A57</f>
        <v>43950</v>
      </c>
      <c r="B95" t="e">
        <f>IF(B$38=TRUE,Data!B57,NA())</f>
        <v>#N/A</v>
      </c>
      <c r="C95" t="e">
        <f>IF(C$38=TRUE,Data!C57,NA())</f>
        <v>#N/A</v>
      </c>
      <c r="D95" t="e">
        <f>IF(D$38=TRUE,Data!E57,NA())</f>
        <v>#N/A</v>
      </c>
      <c r="E95" s="37" t="e">
        <f>IF(E$38=TRUE,Data!F57,NA())</f>
        <v>#N/A</v>
      </c>
      <c r="F95" s="39" t="e">
        <f ca="1">IF(F$38=TRUE,IF((ROW(F95)-$C$1)&gt;40,IF($A95="","",AVERAGE(((SUM(OFFSET(Data!E57,-$C$1+1,0,$C$1))-OFFSET(Data!E57,-$C$1+1,0,1))/(SUM(OFFSET(Data!B57,-$C$1+1,0,$C$1))-OFFSET(Data!B57,-$C$1+1,0,1))))),0),NA())</f>
        <v>#N/A</v>
      </c>
      <c r="G95" s="37" t="e">
        <f>IF(G$38=TRUE,Data!H57,NA())</f>
        <v>#N/A</v>
      </c>
      <c r="H95" s="43" t="e">
        <f>IF(H$38=TRUE,Data!I57,NA())</f>
        <v>#N/A</v>
      </c>
      <c r="I95" s="45" t="e">
        <f>IF(I$38=TRUE,Data!J57,NA())</f>
        <v>#N/A</v>
      </c>
      <c r="J95" s="45" t="e">
        <f>IF(J$38=TRUE,Data!K57,NA())</f>
        <v>#N/A</v>
      </c>
      <c r="K95" s="37">
        <f ca="1">IF(K$38=TRUE,Data!L57,NA())</f>
        <v>4.0688295393439683E-2</v>
      </c>
      <c r="L95" s="39">
        <f ca="1">IF(L$38=TRUE,IF($A95="","",IF((ROW(L95)-$C$1)&gt;40,AVERAGE(((SUM(OFFSET(Data!E57,-$C$1+1,0,$C$1))-OFFSET(Data!E57,-$C$1+1,0,1))/(SUM(OFFSET(Data!K57,-$C$1+1,0,$C$1))-OFFSET(Data!K57,-$C$1+1,0,1)))),0)),NA())</f>
        <v>5.639644492324266E-2</v>
      </c>
      <c r="M95" s="45" t="e">
        <f>IF(M$38=TRUE,Data!R57,NA())</f>
        <v>#N/A</v>
      </c>
      <c r="N95" s="45" t="e">
        <f>IF(N$38=TRUE,Data!S57,NA())</f>
        <v>#N/A</v>
      </c>
      <c r="O95" s="39" t="e">
        <f ca="1">IF(O$38=TRUE,IF($A95="","",IF((ROW(Data!R57)-$C$1)&gt;2,Data!R57/OFFSET(Data!B57,-$C$1+1,0,1),0)),NA())</f>
        <v>#N/A</v>
      </c>
      <c r="P95" s="45" t="e">
        <f>IF(P$38=TRUE,Data!V57,NA())</f>
        <v>#N/A</v>
      </c>
      <c r="Q95" s="45" t="e">
        <f>IF(Q$38=TRUE,Data!W57,NA())</f>
        <v>#N/A</v>
      </c>
      <c r="R95" s="34" t="e">
        <f>IF(R$38=TRUE,Data!X57,NA())</f>
        <v>#N/A</v>
      </c>
      <c r="S95" s="39" t="e">
        <f ca="1">IF(S$38=TRUE,IF($A95="","",IF((ROW(S95)-$C$1)&gt;40,Data!W57/OFFSET(Data!B57,-$C$1+1,0,1),0)),NA())</f>
        <v>#N/A</v>
      </c>
      <c r="T95" s="50" t="e">
        <f>IF(T$38=TRUE,Data!Z57,NA())</f>
        <v>#N/A</v>
      </c>
      <c r="U95" s="50" t="e">
        <f>IF(U$38=TRUE,Data!AA57,NA())</f>
        <v>#N/A</v>
      </c>
      <c r="V95" s="50" t="e">
        <f>IF(V$38=TRUE,Data!AB57,NA())</f>
        <v>#N/A</v>
      </c>
      <c r="W95" s="45" t="e">
        <f>IF(W$38=TRUE,Data!AD57,NA())</f>
        <v>#N/A</v>
      </c>
      <c r="X95" s="37" t="e">
        <f>IF(X$38=TRUE,Data!AE57,NA())</f>
        <v>#N/A</v>
      </c>
      <c r="Y95" s="45" t="e">
        <f>IF(Y$38=TRUE,Data!AF57,NA())</f>
        <v>#N/A</v>
      </c>
      <c r="Z95" s="45" t="e">
        <f>IF(Z$38=TRUE,Data!AH57,NA())</f>
        <v>#N/A</v>
      </c>
      <c r="AA95" s="45" t="e">
        <f>IF(AA$38=TRUE,Data!AI57,NA())</f>
        <v>#N/A</v>
      </c>
      <c r="AB95" s="37" t="e">
        <f>IF(AB$38=TRUE,Data!AJ57,NA())</f>
        <v>#N/A</v>
      </c>
      <c r="AC95" s="45" t="e">
        <f>IF(AC$38=TRUE,Data!AK57,NA())</f>
        <v>#N/A</v>
      </c>
      <c r="AD95" s="37" t="e">
        <f>IF(AD$38=TRUE,Data!AL57,NA())</f>
        <v>#N/A</v>
      </c>
      <c r="AE95" s="37" t="e">
        <f>IF(AE$38=TRUE,Data!AM57,NA())</f>
        <v>#N/A</v>
      </c>
      <c r="AF95" s="45" t="e">
        <f>IF(AF$38=TRUE,Data!AN57,NA())</f>
        <v>#N/A</v>
      </c>
      <c r="AG95" s="28">
        <f>Data!AO57</f>
        <v>43950</v>
      </c>
    </row>
    <row r="96" spans="1:33" x14ac:dyDescent="0.25">
      <c r="A96" s="28">
        <f>Data!A58</f>
        <v>43951</v>
      </c>
      <c r="B96" t="e">
        <f>IF(B$38=TRUE,Data!B58,NA())</f>
        <v>#N/A</v>
      </c>
      <c r="C96" t="e">
        <f>IF(C$38=TRUE,Data!C58,NA())</f>
        <v>#N/A</v>
      </c>
      <c r="D96" t="e">
        <f>IF(D$38=TRUE,Data!E58,NA())</f>
        <v>#N/A</v>
      </c>
      <c r="E96" s="37" t="e">
        <f>IF(E$38=TRUE,Data!F58,NA())</f>
        <v>#N/A</v>
      </c>
      <c r="F96" s="39" t="e">
        <f ca="1">IF(F$38=TRUE,IF((ROW(F96)-$C$1)&gt;40,IF($A96="","",AVERAGE(((SUM(OFFSET(Data!E58,-$C$1+1,0,$C$1))-OFFSET(Data!E58,-$C$1+1,0,1))/(SUM(OFFSET(Data!B58,-$C$1+1,0,$C$1))-OFFSET(Data!B58,-$C$1+1,0,1))))),0),NA())</f>
        <v>#N/A</v>
      </c>
      <c r="G96" s="37" t="e">
        <f>IF(G$38=TRUE,Data!H58,NA())</f>
        <v>#N/A</v>
      </c>
      <c r="H96" s="43" t="e">
        <f>IF(H$38=TRUE,Data!I58,NA())</f>
        <v>#N/A</v>
      </c>
      <c r="I96" s="45" t="e">
        <f>IF(I$38=TRUE,Data!J58,NA())</f>
        <v>#N/A</v>
      </c>
      <c r="J96" s="45" t="e">
        <f>IF(J$38=TRUE,Data!K58,NA())</f>
        <v>#N/A</v>
      </c>
      <c r="K96" s="37">
        <f ca="1">IF(K$38=TRUE,Data!L58,NA())</f>
        <v>4.2518275399075038E-2</v>
      </c>
      <c r="L96" s="39">
        <f ca="1">IF(L$38=TRUE,IF($A96="","",IF((ROW(L96)-$C$1)&gt;40,AVERAGE(((SUM(OFFSET(Data!E58,-$C$1+1,0,$C$1))-OFFSET(Data!E58,-$C$1+1,0,1))/(SUM(OFFSET(Data!K58,-$C$1+1,0,$C$1))-OFFSET(Data!K58,-$C$1+1,0,1)))),0)),NA())</f>
        <v>5.2593695706130553E-2</v>
      </c>
      <c r="M96" s="45" t="e">
        <f>IF(M$38=TRUE,Data!R58,NA())</f>
        <v>#N/A</v>
      </c>
      <c r="N96" s="45" t="e">
        <f>IF(N$38=TRUE,Data!S58,NA())</f>
        <v>#N/A</v>
      </c>
      <c r="O96" s="39" t="e">
        <f ca="1">IF(O$38=TRUE,IF($A96="","",IF((ROW(Data!R58)-$C$1)&gt;2,Data!R58/OFFSET(Data!B58,-$C$1+1,0,1),0)),NA())</f>
        <v>#N/A</v>
      </c>
      <c r="P96" s="45" t="e">
        <f>IF(P$38=TRUE,Data!V58,NA())</f>
        <v>#N/A</v>
      </c>
      <c r="Q96" s="45" t="e">
        <f>IF(Q$38=TRUE,Data!W58,NA())</f>
        <v>#N/A</v>
      </c>
      <c r="R96" s="34" t="e">
        <f>IF(R$38=TRUE,Data!X58,NA())</f>
        <v>#N/A</v>
      </c>
      <c r="S96" s="39" t="e">
        <f ca="1">IF(S$38=TRUE,IF($A96="","",IF((ROW(S96)-$C$1)&gt;40,Data!W58/OFFSET(Data!B58,-$C$1+1,0,1),0)),NA())</f>
        <v>#N/A</v>
      </c>
      <c r="T96" s="50" t="e">
        <f>IF(T$38=TRUE,Data!Z58,NA())</f>
        <v>#N/A</v>
      </c>
      <c r="U96" s="50" t="e">
        <f>IF(U$38=TRUE,Data!AA58,NA())</f>
        <v>#N/A</v>
      </c>
      <c r="V96" s="50" t="e">
        <f>IF(V$38=TRUE,Data!AB58,NA())</f>
        <v>#N/A</v>
      </c>
      <c r="W96" s="45" t="e">
        <f>IF(W$38=TRUE,Data!AD58,NA())</f>
        <v>#N/A</v>
      </c>
      <c r="X96" s="37" t="e">
        <f>IF(X$38=TRUE,Data!AE58,NA())</f>
        <v>#N/A</v>
      </c>
      <c r="Y96" s="45" t="e">
        <f>IF(Y$38=TRUE,Data!AF58,NA())</f>
        <v>#N/A</v>
      </c>
      <c r="Z96" s="45" t="e">
        <f>IF(Z$38=TRUE,Data!AH58,NA())</f>
        <v>#N/A</v>
      </c>
      <c r="AA96" s="45" t="e">
        <f>IF(AA$38=TRUE,Data!AI58,NA())</f>
        <v>#N/A</v>
      </c>
      <c r="AB96" s="37" t="e">
        <f>IF(AB$38=TRUE,Data!AJ58,NA())</f>
        <v>#N/A</v>
      </c>
      <c r="AC96" s="45" t="e">
        <f>IF(AC$38=TRUE,Data!AK58,NA())</f>
        <v>#N/A</v>
      </c>
      <c r="AD96" s="37" t="e">
        <f>IF(AD$38=TRUE,Data!AL58,NA())</f>
        <v>#N/A</v>
      </c>
      <c r="AE96" s="37" t="e">
        <f>IF(AE$38=TRUE,Data!AM58,NA())</f>
        <v>#N/A</v>
      </c>
      <c r="AF96" s="45" t="e">
        <f>IF(AF$38=TRUE,Data!AN58,NA())</f>
        <v>#N/A</v>
      </c>
      <c r="AG96" s="28">
        <f>Data!AO58</f>
        <v>43951</v>
      </c>
    </row>
    <row r="97" spans="1:33" x14ac:dyDescent="0.25">
      <c r="A97" s="28">
        <f>Data!A59</f>
        <v>43952</v>
      </c>
      <c r="B97" t="e">
        <f>IF(B$38=TRUE,Data!B59,NA())</f>
        <v>#N/A</v>
      </c>
      <c r="C97" t="e">
        <f>IF(C$38=TRUE,Data!C59,NA())</f>
        <v>#N/A</v>
      </c>
      <c r="D97" t="e">
        <f>IF(D$38=TRUE,Data!E59,NA())</f>
        <v>#N/A</v>
      </c>
      <c r="E97" s="37" t="e">
        <f>IF(E$38=TRUE,Data!F59,NA())</f>
        <v>#N/A</v>
      </c>
      <c r="F97" s="39" t="e">
        <f ca="1">IF(F$38=TRUE,IF((ROW(F97)-$C$1)&gt;40,IF($A97="","",AVERAGE(((SUM(OFFSET(Data!E59,-$C$1+1,0,$C$1))-OFFSET(Data!E59,-$C$1+1,0,1))/(SUM(OFFSET(Data!B59,-$C$1+1,0,$C$1))-OFFSET(Data!B59,-$C$1+1,0,1))))),0),NA())</f>
        <v>#N/A</v>
      </c>
      <c r="G97" s="37" t="e">
        <f>IF(G$38=TRUE,Data!H59,NA())</f>
        <v>#N/A</v>
      </c>
      <c r="H97" s="43" t="e">
        <f>IF(H$38=TRUE,Data!I59,NA())</f>
        <v>#N/A</v>
      </c>
      <c r="I97" s="45" t="e">
        <f>IF(I$38=TRUE,Data!J59,NA())</f>
        <v>#N/A</v>
      </c>
      <c r="J97" s="45" t="e">
        <f>IF(J$38=TRUE,Data!K59,NA())</f>
        <v>#N/A</v>
      </c>
      <c r="K97" s="37">
        <f ca="1">IF(K$38=TRUE,Data!L59,NA())</f>
        <v>3.3186589908567557E-2</v>
      </c>
      <c r="L97" s="39">
        <f ca="1">IF(L$38=TRUE,IF($A97="","",IF((ROW(L97)-$C$1)&gt;40,AVERAGE(((SUM(OFFSET(Data!E59,-$C$1+1,0,$C$1))-OFFSET(Data!E59,-$C$1+1,0,1))/(SUM(OFFSET(Data!K59,-$C$1+1,0,$C$1))-OFFSET(Data!K59,-$C$1+1,0,1)))),0)),NA())</f>
        <v>4.8724222299895141E-2</v>
      </c>
      <c r="M97" s="45" t="e">
        <f>IF(M$38=TRUE,Data!R59,NA())</f>
        <v>#N/A</v>
      </c>
      <c r="N97" s="45" t="e">
        <f>IF(N$38=TRUE,Data!S59,NA())</f>
        <v>#N/A</v>
      </c>
      <c r="O97" s="39" t="e">
        <f ca="1">IF(O$38=TRUE,IF($A97="","",IF((ROW(Data!R59)-$C$1)&gt;2,Data!R59/OFFSET(Data!B59,-$C$1+1,0,1),0)),NA())</f>
        <v>#N/A</v>
      </c>
      <c r="P97" s="45" t="e">
        <f>IF(P$38=TRUE,Data!V59,NA())</f>
        <v>#N/A</v>
      </c>
      <c r="Q97" s="45" t="e">
        <f>IF(Q$38=TRUE,Data!W59,NA())</f>
        <v>#N/A</v>
      </c>
      <c r="R97" s="34" t="e">
        <f>IF(R$38=TRUE,Data!X59,NA())</f>
        <v>#N/A</v>
      </c>
      <c r="S97" s="39" t="e">
        <f ca="1">IF(S$38=TRUE,IF($A97="","",IF((ROW(S97)-$C$1)&gt;40,Data!W59/OFFSET(Data!B59,-$C$1+1,0,1),0)),NA())</f>
        <v>#N/A</v>
      </c>
      <c r="T97" s="50" t="e">
        <f>IF(T$38=TRUE,Data!Z59,NA())</f>
        <v>#N/A</v>
      </c>
      <c r="U97" s="50" t="e">
        <f>IF(U$38=TRUE,Data!AA59,NA())</f>
        <v>#N/A</v>
      </c>
      <c r="V97" s="50" t="e">
        <f>IF(V$38=TRUE,Data!AB59,NA())</f>
        <v>#N/A</v>
      </c>
      <c r="W97" s="45" t="e">
        <f>IF(W$38=TRUE,Data!AD59,NA())</f>
        <v>#N/A</v>
      </c>
      <c r="X97" s="37" t="e">
        <f>IF(X$38=TRUE,Data!AE59,NA())</f>
        <v>#N/A</v>
      </c>
      <c r="Y97" s="45" t="e">
        <f>IF(Y$38=TRUE,Data!AF59,NA())</f>
        <v>#N/A</v>
      </c>
      <c r="Z97" s="45" t="e">
        <f>IF(Z$38=TRUE,Data!AH59,NA())</f>
        <v>#N/A</v>
      </c>
      <c r="AA97" s="45" t="e">
        <f>IF(AA$38=TRUE,Data!AI59,NA())</f>
        <v>#N/A</v>
      </c>
      <c r="AB97" s="37" t="e">
        <f>IF(AB$38=TRUE,Data!AJ59,NA())</f>
        <v>#N/A</v>
      </c>
      <c r="AC97" s="45" t="e">
        <f>IF(AC$38=TRUE,Data!AK59,NA())</f>
        <v>#N/A</v>
      </c>
      <c r="AD97" s="37" t="e">
        <f>IF(AD$38=TRUE,Data!AL59,NA())</f>
        <v>#N/A</v>
      </c>
      <c r="AE97" s="37" t="e">
        <f>IF(AE$38=TRUE,Data!AM59,NA())</f>
        <v>#N/A</v>
      </c>
      <c r="AF97" s="45" t="e">
        <f>IF(AF$38=TRUE,Data!AN59,NA())</f>
        <v>#N/A</v>
      </c>
      <c r="AG97" s="28">
        <f>Data!AO59</f>
        <v>43952</v>
      </c>
    </row>
    <row r="98" spans="1:33" x14ac:dyDescent="0.25">
      <c r="A98" s="28">
        <f>Data!A60</f>
        <v>43953</v>
      </c>
      <c r="B98" t="e">
        <f>IF(B$38=TRUE,Data!B60,NA())</f>
        <v>#N/A</v>
      </c>
      <c r="C98" t="e">
        <f>IF(C$38=TRUE,Data!C60,NA())</f>
        <v>#N/A</v>
      </c>
      <c r="D98" t="e">
        <f>IF(D$38=TRUE,Data!E60,NA())</f>
        <v>#N/A</v>
      </c>
      <c r="E98" s="37" t="e">
        <f>IF(E$38=TRUE,Data!F60,NA())</f>
        <v>#N/A</v>
      </c>
      <c r="F98" s="39" t="e">
        <f ca="1">IF(F$38=TRUE,IF((ROW(F98)-$C$1)&gt;40,IF($A98="","",AVERAGE(((SUM(OFFSET(Data!E60,-$C$1+1,0,$C$1))-OFFSET(Data!E60,-$C$1+1,0,1))/(SUM(OFFSET(Data!B60,-$C$1+1,0,$C$1))-OFFSET(Data!B60,-$C$1+1,0,1))))),0),NA())</f>
        <v>#N/A</v>
      </c>
      <c r="G98" s="37" t="e">
        <f>IF(G$38=TRUE,Data!H60,NA())</f>
        <v>#N/A</v>
      </c>
      <c r="H98" s="43" t="e">
        <f>IF(H$38=TRUE,Data!I60,NA())</f>
        <v>#N/A</v>
      </c>
      <c r="I98" s="45" t="e">
        <f>IF(I$38=TRUE,Data!J60,NA())</f>
        <v>#N/A</v>
      </c>
      <c r="J98" s="45" t="e">
        <f>IF(J$38=TRUE,Data!K60,NA())</f>
        <v>#N/A</v>
      </c>
      <c r="K98" s="37">
        <f ca="1">IF(K$38=TRUE,Data!L60,NA())</f>
        <v>3.0869052300432558E-2</v>
      </c>
      <c r="L98" s="39">
        <f ca="1">IF(L$38=TRUE,IF($A98="","",IF((ROW(L98)-$C$1)&gt;40,AVERAGE(((SUM(OFFSET(Data!E60,-$C$1+1,0,$C$1))-OFFSET(Data!E60,-$C$1+1,0,1))/(SUM(OFFSET(Data!K60,-$C$1+1,0,$C$1))-OFFSET(Data!K60,-$C$1+1,0,1)))),0)),NA())</f>
        <v>4.6035354092644497E-2</v>
      </c>
      <c r="M98" s="45" t="e">
        <f>IF(M$38=TRUE,Data!R60,NA())</f>
        <v>#N/A</v>
      </c>
      <c r="N98" s="45" t="e">
        <f>IF(N$38=TRUE,Data!S60,NA())</f>
        <v>#N/A</v>
      </c>
      <c r="O98" s="39" t="e">
        <f ca="1">IF(O$38=TRUE,IF($A98="","",IF((ROW(Data!R60)-$C$1)&gt;2,Data!R60/OFFSET(Data!B60,-$C$1+1,0,1),0)),NA())</f>
        <v>#N/A</v>
      </c>
      <c r="P98" s="45" t="e">
        <f>IF(P$38=TRUE,Data!V60,NA())</f>
        <v>#N/A</v>
      </c>
      <c r="Q98" s="45" t="e">
        <f>IF(Q$38=TRUE,Data!W60,NA())</f>
        <v>#N/A</v>
      </c>
      <c r="R98" s="34" t="e">
        <f>IF(R$38=TRUE,Data!X60,NA())</f>
        <v>#N/A</v>
      </c>
      <c r="S98" s="39" t="e">
        <f ca="1">IF(S$38=TRUE,IF($A98="","",IF((ROW(S98)-$C$1)&gt;40,Data!W60/OFFSET(Data!B60,-$C$1+1,0,1),0)),NA())</f>
        <v>#N/A</v>
      </c>
      <c r="T98" s="50" t="e">
        <f>IF(T$38=TRUE,Data!Z60,NA())</f>
        <v>#N/A</v>
      </c>
      <c r="U98" s="50" t="e">
        <f>IF(U$38=TRUE,Data!AA60,NA())</f>
        <v>#N/A</v>
      </c>
      <c r="V98" s="50" t="e">
        <f>IF(V$38=TRUE,Data!AB60,NA())</f>
        <v>#N/A</v>
      </c>
      <c r="W98" s="45" t="e">
        <f>IF(W$38=TRUE,Data!AD60,NA())</f>
        <v>#N/A</v>
      </c>
      <c r="X98" s="37" t="e">
        <f>IF(X$38=TRUE,Data!AE60,NA())</f>
        <v>#N/A</v>
      </c>
      <c r="Y98" s="45" t="e">
        <f>IF(Y$38=TRUE,Data!AF60,NA())</f>
        <v>#N/A</v>
      </c>
      <c r="Z98" s="45" t="e">
        <f>IF(Z$38=TRUE,Data!AH60,NA())</f>
        <v>#N/A</v>
      </c>
      <c r="AA98" s="45" t="e">
        <f>IF(AA$38=TRUE,Data!AI60,NA())</f>
        <v>#N/A</v>
      </c>
      <c r="AB98" s="37" t="e">
        <f>IF(AB$38=TRUE,Data!AJ60,NA())</f>
        <v>#N/A</v>
      </c>
      <c r="AC98" s="45" t="e">
        <f>IF(AC$38=TRUE,Data!AK60,NA())</f>
        <v>#N/A</v>
      </c>
      <c r="AD98" s="37" t="e">
        <f>IF(AD$38=TRUE,Data!AL60,NA())</f>
        <v>#N/A</v>
      </c>
      <c r="AE98" s="37" t="e">
        <f>IF(AE$38=TRUE,Data!AM60,NA())</f>
        <v>#N/A</v>
      </c>
      <c r="AF98" s="45" t="e">
        <f>IF(AF$38=TRUE,Data!AN60,NA())</f>
        <v>#N/A</v>
      </c>
      <c r="AG98" s="28">
        <f>Data!AO60</f>
        <v>43953</v>
      </c>
    </row>
    <row r="99" spans="1:33" x14ac:dyDescent="0.25">
      <c r="A99" s="28">
        <f>Data!A61</f>
        <v>43954</v>
      </c>
      <c r="B99" t="e">
        <f>IF(B$38=TRUE,Data!B61,NA())</f>
        <v>#N/A</v>
      </c>
      <c r="C99" t="e">
        <f>IF(C$38=TRUE,Data!C61,NA())</f>
        <v>#N/A</v>
      </c>
      <c r="D99" t="e">
        <f>IF(D$38=TRUE,Data!E61,NA())</f>
        <v>#N/A</v>
      </c>
      <c r="E99" s="37" t="e">
        <f>IF(E$38=TRUE,Data!F61,NA())</f>
        <v>#N/A</v>
      </c>
      <c r="F99" s="39" t="e">
        <f ca="1">IF(F$38=TRUE,IF((ROW(F99)-$C$1)&gt;40,IF($A99="","",AVERAGE(((SUM(OFFSET(Data!E61,-$C$1+1,0,$C$1))-OFFSET(Data!E61,-$C$1+1,0,1))/(SUM(OFFSET(Data!B61,-$C$1+1,0,$C$1))-OFFSET(Data!B61,-$C$1+1,0,1))))),0),NA())</f>
        <v>#N/A</v>
      </c>
      <c r="G99" s="37" t="e">
        <f>IF(G$38=TRUE,Data!H61,NA())</f>
        <v>#N/A</v>
      </c>
      <c r="H99" s="43" t="e">
        <f>IF(H$38=TRUE,Data!I61,NA())</f>
        <v>#N/A</v>
      </c>
      <c r="I99" s="45" t="e">
        <f>IF(I$38=TRUE,Data!J61,NA())</f>
        <v>#N/A</v>
      </c>
      <c r="J99" s="45" t="e">
        <f>IF(J$38=TRUE,Data!K61,NA())</f>
        <v>#N/A</v>
      </c>
      <c r="K99" s="37">
        <f ca="1">IF(K$38=TRUE,Data!L61,NA())</f>
        <v>1.9340159271899887E-2</v>
      </c>
      <c r="L99" s="39">
        <f ca="1">IF(L$38=TRUE,IF($A99="","",IF((ROW(L99)-$C$1)&gt;40,AVERAGE(((SUM(OFFSET(Data!E61,-$C$1+1,0,$C$1))-OFFSET(Data!E61,-$C$1+1,0,1))/(SUM(OFFSET(Data!K61,-$C$1+1,0,$C$1))-OFFSET(Data!K61,-$C$1+1,0,1)))),0)),NA())</f>
        <v>4.212742429397754E-2</v>
      </c>
      <c r="M99" s="45" t="e">
        <f>IF(M$38=TRUE,Data!R61,NA())</f>
        <v>#N/A</v>
      </c>
      <c r="N99" s="45" t="e">
        <f>IF(N$38=TRUE,Data!S61,NA())</f>
        <v>#N/A</v>
      </c>
      <c r="O99" s="39" t="e">
        <f ca="1">IF(O$38=TRUE,IF($A99="","",IF((ROW(Data!R61)-$C$1)&gt;2,Data!R61/OFFSET(Data!B61,-$C$1+1,0,1),0)),NA())</f>
        <v>#N/A</v>
      </c>
      <c r="P99" s="45" t="e">
        <f>IF(P$38=TRUE,Data!V61,NA())</f>
        <v>#N/A</v>
      </c>
      <c r="Q99" s="45" t="e">
        <f>IF(Q$38=TRUE,Data!W61,NA())</f>
        <v>#N/A</v>
      </c>
      <c r="R99" s="34" t="e">
        <f>IF(R$38=TRUE,Data!X61,NA())</f>
        <v>#N/A</v>
      </c>
      <c r="S99" s="39" t="e">
        <f ca="1">IF(S$38=TRUE,IF($A99="","",IF((ROW(S99)-$C$1)&gt;40,Data!W61/OFFSET(Data!B61,-$C$1+1,0,1),0)),NA())</f>
        <v>#N/A</v>
      </c>
      <c r="T99" s="50" t="e">
        <f>IF(T$38=TRUE,Data!Z61,NA())</f>
        <v>#N/A</v>
      </c>
      <c r="U99" s="50" t="e">
        <f>IF(U$38=TRUE,Data!AA61,NA())</f>
        <v>#N/A</v>
      </c>
      <c r="V99" s="50" t="e">
        <f>IF(V$38=TRUE,Data!AB61,NA())</f>
        <v>#N/A</v>
      </c>
      <c r="W99" s="45" t="e">
        <f>IF(W$38=TRUE,Data!AD61,NA())</f>
        <v>#N/A</v>
      </c>
      <c r="X99" s="37" t="e">
        <f>IF(X$38=TRUE,Data!AE61,NA())</f>
        <v>#N/A</v>
      </c>
      <c r="Y99" s="45" t="e">
        <f>IF(Y$38=TRUE,Data!AF61,NA())</f>
        <v>#N/A</v>
      </c>
      <c r="Z99" s="45" t="e">
        <f>IF(Z$38=TRUE,Data!AH61,NA())</f>
        <v>#N/A</v>
      </c>
      <c r="AA99" s="45" t="e">
        <f>IF(AA$38=TRUE,Data!AI61,NA())</f>
        <v>#N/A</v>
      </c>
      <c r="AB99" s="37" t="e">
        <f>IF(AB$38=TRUE,Data!AJ61,NA())</f>
        <v>#N/A</v>
      </c>
      <c r="AC99" s="45" t="e">
        <f>IF(AC$38=TRUE,Data!AK61,NA())</f>
        <v>#N/A</v>
      </c>
      <c r="AD99" s="37" t="e">
        <f>IF(AD$38=TRUE,Data!AL61,NA())</f>
        <v>#N/A</v>
      </c>
      <c r="AE99" s="37" t="e">
        <f>IF(AE$38=TRUE,Data!AM61,NA())</f>
        <v>#N/A</v>
      </c>
      <c r="AF99" s="45" t="e">
        <f>IF(AF$38=TRUE,Data!AN61,NA())</f>
        <v>#N/A</v>
      </c>
      <c r="AG99" s="28">
        <f>Data!AO61</f>
        <v>43954</v>
      </c>
    </row>
    <row r="100" spans="1:33" x14ac:dyDescent="0.25">
      <c r="A100" s="28">
        <f>Data!A62</f>
        <v>43955</v>
      </c>
      <c r="B100" t="e">
        <f>IF(B$38=TRUE,Data!B62,NA())</f>
        <v>#N/A</v>
      </c>
      <c r="C100" t="e">
        <f>IF(C$38=TRUE,Data!C62,NA())</f>
        <v>#N/A</v>
      </c>
      <c r="D100" t="e">
        <f>IF(D$38=TRUE,Data!E62,NA())</f>
        <v>#N/A</v>
      </c>
      <c r="E100" s="37" t="e">
        <f>IF(E$38=TRUE,Data!F62,NA())</f>
        <v>#N/A</v>
      </c>
      <c r="F100" s="39" t="e">
        <f ca="1">IF(F$38=TRUE,IF((ROW(F100)-$C$1)&gt;40,IF($A100="","",AVERAGE(((SUM(OFFSET(Data!E62,-$C$1+1,0,$C$1))-OFFSET(Data!E62,-$C$1+1,0,1))/(SUM(OFFSET(Data!B62,-$C$1+1,0,$C$1))-OFFSET(Data!B62,-$C$1+1,0,1))))),0),NA())</f>
        <v>#N/A</v>
      </c>
      <c r="G100" s="37" t="e">
        <f>IF(G$38=TRUE,Data!H62,NA())</f>
        <v>#N/A</v>
      </c>
      <c r="H100" s="43" t="e">
        <f>IF(H$38=TRUE,Data!I62,NA())</f>
        <v>#N/A</v>
      </c>
      <c r="I100" s="45" t="e">
        <f>IF(I$38=TRUE,Data!J62,NA())</f>
        <v>#N/A</v>
      </c>
      <c r="J100" s="45" t="e">
        <f>IF(J$38=TRUE,Data!K62,NA())</f>
        <v>#N/A</v>
      </c>
      <c r="K100" s="37">
        <f ca="1">IF(K$38=TRUE,Data!L62,NA())</f>
        <v>2.0439560439560439E-2</v>
      </c>
      <c r="L100" s="39">
        <f ca="1">IF(L$38=TRUE,IF($A100="","",IF((ROW(L100)-$C$1)&gt;40,AVERAGE(((SUM(OFFSET(Data!E62,-$C$1+1,0,$C$1))-OFFSET(Data!E62,-$C$1+1,0,1))/(SUM(OFFSET(Data!K62,-$C$1+1,0,$C$1))-OFFSET(Data!K62,-$C$1+1,0,1)))),0)),NA())</f>
        <v>3.8217655783161018E-2</v>
      </c>
      <c r="M100" s="45" t="e">
        <f>IF(M$38=TRUE,Data!R62,NA())</f>
        <v>#N/A</v>
      </c>
      <c r="N100" s="45" t="e">
        <f>IF(N$38=TRUE,Data!S62,NA())</f>
        <v>#N/A</v>
      </c>
      <c r="O100" s="39" t="e">
        <f ca="1">IF(O$38=TRUE,IF($A100="","",IF((ROW(Data!R62)-$C$1)&gt;2,Data!R62/OFFSET(Data!B62,-$C$1+1,0,1),0)),NA())</f>
        <v>#N/A</v>
      </c>
      <c r="P100" s="45" t="e">
        <f>IF(P$38=TRUE,Data!V62,NA())</f>
        <v>#N/A</v>
      </c>
      <c r="Q100" s="45" t="e">
        <f>IF(Q$38=TRUE,Data!W62,NA())</f>
        <v>#N/A</v>
      </c>
      <c r="R100" s="34" t="e">
        <f>IF(R$38=TRUE,Data!X62,NA())</f>
        <v>#N/A</v>
      </c>
      <c r="S100" s="39" t="e">
        <f ca="1">IF(S$38=TRUE,IF($A100="","",IF((ROW(S100)-$C$1)&gt;40,Data!W62/OFFSET(Data!B62,-$C$1+1,0,1),0)),NA())</f>
        <v>#N/A</v>
      </c>
      <c r="T100" s="50" t="e">
        <f>IF(T$38=TRUE,Data!Z62,NA())</f>
        <v>#N/A</v>
      </c>
      <c r="U100" s="50" t="e">
        <f>IF(U$38=TRUE,Data!AA62,NA())</f>
        <v>#N/A</v>
      </c>
      <c r="V100" s="50" t="e">
        <f>IF(V$38=TRUE,Data!AB62,NA())</f>
        <v>#N/A</v>
      </c>
      <c r="W100" s="45" t="e">
        <f>IF(W$38=TRUE,Data!AD62,NA())</f>
        <v>#N/A</v>
      </c>
      <c r="X100" s="37" t="e">
        <f>IF(X$38=TRUE,Data!AE62,NA())</f>
        <v>#N/A</v>
      </c>
      <c r="Y100" s="45" t="e">
        <f>IF(Y$38=TRUE,Data!AF62,NA())</f>
        <v>#N/A</v>
      </c>
      <c r="Z100" s="45" t="e">
        <f>IF(Z$38=TRUE,Data!AH62,NA())</f>
        <v>#N/A</v>
      </c>
      <c r="AA100" s="45" t="e">
        <f>IF(AA$38=TRUE,Data!AI62,NA())</f>
        <v>#N/A</v>
      </c>
      <c r="AB100" s="37" t="e">
        <f>IF(AB$38=TRUE,Data!AJ62,NA())</f>
        <v>#N/A</v>
      </c>
      <c r="AC100" s="45" t="e">
        <f>IF(AC$38=TRUE,Data!AK62,NA())</f>
        <v>#N/A</v>
      </c>
      <c r="AD100" s="37" t="e">
        <f>IF(AD$38=TRUE,Data!AL62,NA())</f>
        <v>#N/A</v>
      </c>
      <c r="AE100" s="37" t="e">
        <f>IF(AE$38=TRUE,Data!AM62,NA())</f>
        <v>#N/A</v>
      </c>
      <c r="AF100" s="45" t="e">
        <f>IF(AF$38=TRUE,Data!AN62,NA())</f>
        <v>#N/A</v>
      </c>
      <c r="AG100" s="28">
        <f>Data!AO62</f>
        <v>43955</v>
      </c>
    </row>
    <row r="101" spans="1:33" x14ac:dyDescent="0.25">
      <c r="A101" s="28">
        <f>Data!A63</f>
        <v>43956</v>
      </c>
      <c r="B101" t="e">
        <f>IF(B$38=TRUE,Data!B63,NA())</f>
        <v>#N/A</v>
      </c>
      <c r="C101" t="e">
        <f>IF(C$38=TRUE,Data!C63,NA())</f>
        <v>#N/A</v>
      </c>
      <c r="D101" t="e">
        <f>IF(D$38=TRUE,Data!E63,NA())</f>
        <v>#N/A</v>
      </c>
      <c r="E101" s="37" t="e">
        <f>IF(E$38=TRUE,Data!F63,NA())</f>
        <v>#N/A</v>
      </c>
      <c r="F101" s="39" t="e">
        <f ca="1">IF(F$38=TRUE,IF((ROW(F101)-$C$1)&gt;40,IF($A101="","",AVERAGE(((SUM(OFFSET(Data!E63,-$C$1+1,0,$C$1))-OFFSET(Data!E63,-$C$1+1,0,1))/(SUM(OFFSET(Data!B63,-$C$1+1,0,$C$1))-OFFSET(Data!B63,-$C$1+1,0,1))))),0),NA())</f>
        <v>#N/A</v>
      </c>
      <c r="G101" s="37" t="e">
        <f>IF(G$38=TRUE,Data!H63,NA())</f>
        <v>#N/A</v>
      </c>
      <c r="H101" s="43" t="e">
        <f>IF(H$38=TRUE,Data!I63,NA())</f>
        <v>#N/A</v>
      </c>
      <c r="I101" s="45" t="e">
        <f>IF(I$38=TRUE,Data!J63,NA())</f>
        <v>#N/A</v>
      </c>
      <c r="J101" s="45" t="e">
        <f>IF(J$38=TRUE,Data!K63,NA())</f>
        <v>#N/A</v>
      </c>
      <c r="K101" s="37">
        <f ca="1">IF(K$38=TRUE,Data!L63,NA())</f>
        <v>2.4911770811708533E-2</v>
      </c>
      <c r="L101" s="39">
        <f ca="1">IF(L$38=TRUE,IF($A101="","",IF((ROW(L101)-$C$1)&gt;40,AVERAGE(((SUM(OFFSET(Data!E63,-$C$1+1,0,$C$1))-OFFSET(Data!E63,-$C$1+1,0,1))/(SUM(OFFSET(Data!K63,-$C$1+1,0,$C$1))-OFFSET(Data!K63,-$C$1+1,0,1)))),0)),NA())</f>
        <v>3.4805747738158595E-2</v>
      </c>
      <c r="M101" s="45" t="e">
        <f>IF(M$38=TRUE,Data!R63,NA())</f>
        <v>#N/A</v>
      </c>
      <c r="N101" s="45" t="e">
        <f>IF(N$38=TRUE,Data!S63,NA())</f>
        <v>#N/A</v>
      </c>
      <c r="O101" s="39" t="e">
        <f ca="1">IF(O$38=TRUE,IF($A101="","",IF((ROW(Data!R63)-$C$1)&gt;2,Data!R63/OFFSET(Data!B63,-$C$1+1,0,1),0)),NA())</f>
        <v>#N/A</v>
      </c>
      <c r="P101" s="45" t="e">
        <f>IF(P$38=TRUE,Data!V63,NA())</f>
        <v>#N/A</v>
      </c>
      <c r="Q101" s="45" t="e">
        <f>IF(Q$38=TRUE,Data!W63,NA())</f>
        <v>#N/A</v>
      </c>
      <c r="R101" s="34" t="e">
        <f>IF(R$38=TRUE,Data!X63,NA())</f>
        <v>#N/A</v>
      </c>
      <c r="S101" s="39" t="e">
        <f ca="1">IF(S$38=TRUE,IF($A101="","",IF((ROW(S101)-$C$1)&gt;40,Data!W63/OFFSET(Data!B63,-$C$1+1,0,1),0)),NA())</f>
        <v>#N/A</v>
      </c>
      <c r="T101" s="50" t="e">
        <f>IF(T$38=TRUE,Data!Z63,NA())</f>
        <v>#N/A</v>
      </c>
      <c r="U101" s="50" t="e">
        <f>IF(U$38=TRUE,Data!AA63,NA())</f>
        <v>#N/A</v>
      </c>
      <c r="V101" s="50" t="e">
        <f>IF(V$38=TRUE,Data!AB63,NA())</f>
        <v>#N/A</v>
      </c>
      <c r="W101" s="45" t="e">
        <f>IF(W$38=TRUE,Data!AD63,NA())</f>
        <v>#N/A</v>
      </c>
      <c r="X101" s="37" t="e">
        <f>IF(X$38=TRUE,Data!AE63,NA())</f>
        <v>#N/A</v>
      </c>
      <c r="Y101" s="45" t="e">
        <f>IF(Y$38=TRUE,Data!AF63,NA())</f>
        <v>#N/A</v>
      </c>
      <c r="Z101" s="45" t="e">
        <f>IF(Z$38=TRUE,Data!AH63,NA())</f>
        <v>#N/A</v>
      </c>
      <c r="AA101" s="45" t="e">
        <f>IF(AA$38=TRUE,Data!AI63,NA())</f>
        <v>#N/A</v>
      </c>
      <c r="AB101" s="37" t="e">
        <f>IF(AB$38=TRUE,Data!AJ63,NA())</f>
        <v>#N/A</v>
      </c>
      <c r="AC101" s="45" t="e">
        <f>IF(AC$38=TRUE,Data!AK63,NA())</f>
        <v>#N/A</v>
      </c>
      <c r="AD101" s="37" t="e">
        <f>IF(AD$38=TRUE,Data!AL63,NA())</f>
        <v>#N/A</v>
      </c>
      <c r="AE101" s="37" t="e">
        <f>IF(AE$38=TRUE,Data!AM63,NA())</f>
        <v>#N/A</v>
      </c>
      <c r="AF101" s="45" t="e">
        <f>IF(AF$38=TRUE,Data!AN63,NA())</f>
        <v>#N/A</v>
      </c>
      <c r="AG101" s="28">
        <f>Data!AO63</f>
        <v>43956</v>
      </c>
    </row>
    <row r="102" spans="1:33" x14ac:dyDescent="0.25">
      <c r="A102" s="28">
        <f>Data!A64</f>
        <v>43957</v>
      </c>
      <c r="B102" t="e">
        <f>IF(B$38=TRUE,Data!B64,NA())</f>
        <v>#N/A</v>
      </c>
      <c r="C102" t="e">
        <f>IF(C$38=TRUE,Data!C64,NA())</f>
        <v>#N/A</v>
      </c>
      <c r="D102" t="e">
        <f>IF(D$38=TRUE,Data!E64,NA())</f>
        <v>#N/A</v>
      </c>
      <c r="E102" s="37" t="e">
        <f>IF(E$38=TRUE,Data!F64,NA())</f>
        <v>#N/A</v>
      </c>
      <c r="F102" s="39" t="e">
        <f ca="1">IF(F$38=TRUE,IF((ROW(F102)-$C$1)&gt;40,IF($A102="","",AVERAGE(((SUM(OFFSET(Data!E64,-$C$1+1,0,$C$1))-OFFSET(Data!E64,-$C$1+1,0,1))/(SUM(OFFSET(Data!B64,-$C$1+1,0,$C$1))-OFFSET(Data!B64,-$C$1+1,0,1))))),0),NA())</f>
        <v>#N/A</v>
      </c>
      <c r="G102" s="37" t="e">
        <f>IF(G$38=TRUE,Data!H64,NA())</f>
        <v>#N/A</v>
      </c>
      <c r="H102" s="43" t="e">
        <f>IF(H$38=TRUE,Data!I64,NA())</f>
        <v>#N/A</v>
      </c>
      <c r="I102" s="45" t="e">
        <f>IF(I$38=TRUE,Data!J64,NA())</f>
        <v>#N/A</v>
      </c>
      <c r="J102" s="45" t="e">
        <f>IF(J$38=TRUE,Data!K64,NA())</f>
        <v>#N/A</v>
      </c>
      <c r="K102" s="37">
        <f ca="1">IF(K$38=TRUE,Data!L64,NA())</f>
        <v>1.8398967075532603E-2</v>
      </c>
      <c r="L102" s="39">
        <f ca="1">IF(L$38=TRUE,IF($A102="","",IF((ROW(L102)-$C$1)&gt;40,AVERAGE(((SUM(OFFSET(Data!E64,-$C$1+1,0,$C$1))-OFFSET(Data!E64,-$C$1+1,0,1))/(SUM(OFFSET(Data!K64,-$C$1+1,0,$C$1))-OFFSET(Data!K64,-$C$1+1,0,1)))),0)),NA())</f>
        <v>3.059103658413544E-2</v>
      </c>
      <c r="M102" s="45" t="e">
        <f>IF(M$38=TRUE,Data!R64,NA())</f>
        <v>#N/A</v>
      </c>
      <c r="N102" s="45" t="e">
        <f>IF(N$38=TRUE,Data!S64,NA())</f>
        <v>#N/A</v>
      </c>
      <c r="O102" s="39" t="e">
        <f ca="1">IF(O$38=TRUE,IF($A102="","",IF((ROW(Data!R64)-$C$1)&gt;2,Data!R64/OFFSET(Data!B64,-$C$1+1,0,1),0)),NA())</f>
        <v>#N/A</v>
      </c>
      <c r="P102" s="45" t="e">
        <f>IF(P$38=TRUE,Data!V64,NA())</f>
        <v>#N/A</v>
      </c>
      <c r="Q102" s="45" t="e">
        <f>IF(Q$38=TRUE,Data!W64,NA())</f>
        <v>#N/A</v>
      </c>
      <c r="R102" s="34" t="e">
        <f>IF(R$38=TRUE,Data!X64,NA())</f>
        <v>#N/A</v>
      </c>
      <c r="S102" s="39" t="e">
        <f ca="1">IF(S$38=TRUE,IF($A102="","",IF((ROW(S102)-$C$1)&gt;40,Data!W64/OFFSET(Data!B64,-$C$1+1,0,1),0)),NA())</f>
        <v>#N/A</v>
      </c>
      <c r="T102" s="50" t="e">
        <f>IF(T$38=TRUE,Data!Z64,NA())</f>
        <v>#N/A</v>
      </c>
      <c r="U102" s="50" t="e">
        <f>IF(U$38=TRUE,Data!AA64,NA())</f>
        <v>#N/A</v>
      </c>
      <c r="V102" s="50" t="e">
        <f>IF(V$38=TRUE,Data!AB64,NA())</f>
        <v>#N/A</v>
      </c>
      <c r="W102" s="45" t="e">
        <f>IF(W$38=TRUE,Data!AD64,NA())</f>
        <v>#N/A</v>
      </c>
      <c r="X102" s="37" t="e">
        <f>IF(X$38=TRUE,Data!AE64,NA())</f>
        <v>#N/A</v>
      </c>
      <c r="Y102" s="45" t="e">
        <f>IF(Y$38=TRUE,Data!AF64,NA())</f>
        <v>#N/A</v>
      </c>
      <c r="Z102" s="45" t="e">
        <f>IF(Z$38=TRUE,Data!AH64,NA())</f>
        <v>#N/A</v>
      </c>
      <c r="AA102" s="45" t="e">
        <f>IF(AA$38=TRUE,Data!AI64,NA())</f>
        <v>#N/A</v>
      </c>
      <c r="AB102" s="37" t="e">
        <f>IF(AB$38=TRUE,Data!AJ64,NA())</f>
        <v>#N/A</v>
      </c>
      <c r="AC102" s="45" t="e">
        <f>IF(AC$38=TRUE,Data!AK64,NA())</f>
        <v>#N/A</v>
      </c>
      <c r="AD102" s="37" t="e">
        <f>IF(AD$38=TRUE,Data!AL64,NA())</f>
        <v>#N/A</v>
      </c>
      <c r="AE102" s="37" t="e">
        <f>IF(AE$38=TRUE,Data!AM64,NA())</f>
        <v>#N/A</v>
      </c>
      <c r="AF102" s="45" t="e">
        <f>IF(AF$38=TRUE,Data!AN64,NA())</f>
        <v>#N/A</v>
      </c>
      <c r="AG102" s="28">
        <f>Data!AO64</f>
        <v>43957</v>
      </c>
    </row>
    <row r="103" spans="1:33" x14ac:dyDescent="0.25">
      <c r="A103" s="28">
        <f ca="1">Data!A65</f>
        <v>43958</v>
      </c>
      <c r="B103" t="e">
        <f>IF(B$38=TRUE,Data!B65,NA())</f>
        <v>#N/A</v>
      </c>
      <c r="C103" t="e">
        <f>IF(C$38=TRUE,Data!C65,NA())</f>
        <v>#N/A</v>
      </c>
      <c r="D103" t="e">
        <f>IF(D$38=TRUE,Data!E65,NA())</f>
        <v>#N/A</v>
      </c>
      <c r="E103" s="37" t="e">
        <f>IF(E$38=TRUE,Data!F65,NA())</f>
        <v>#N/A</v>
      </c>
      <c r="F103" s="39" t="e">
        <f ca="1">IF(F$38=TRUE,IF((ROW(F103)-$C$1)&gt;40,IF($A103="","",AVERAGE(((SUM(OFFSET(Data!E65,-$C$1+1,0,$C$1))-OFFSET(Data!E65,-$C$1+1,0,1))/(SUM(OFFSET(Data!B65,-$C$1+1,0,$C$1))-OFFSET(Data!B65,-$C$1+1,0,1))))),0),NA())</f>
        <v>#N/A</v>
      </c>
      <c r="G103" s="37" t="e">
        <f>IF(G$38=TRUE,Data!H65,NA())</f>
        <v>#N/A</v>
      </c>
      <c r="H103" s="43" t="e">
        <f>IF(H$38=TRUE,Data!I65,NA())</f>
        <v>#N/A</v>
      </c>
      <c r="I103" s="45" t="e">
        <f>IF(I$38=TRUE,Data!J65,NA())</f>
        <v>#N/A</v>
      </c>
      <c r="J103" s="45" t="e">
        <f>IF(J$38=TRUE,Data!K65,NA())</f>
        <v>#N/A</v>
      </c>
      <c r="K103" s="37">
        <f ca="1">IF(K$38=TRUE,Data!L65,NA())</f>
        <v>1.0324216627422568E-2</v>
      </c>
      <c r="L103" s="39">
        <f ca="1">IF(L$38=TRUE,IF($A103="","",IF((ROW(L103)-$C$1)&gt;40,AVERAGE(((SUM(OFFSET(Data!E65,-$C$1+1,0,$C$1))-OFFSET(Data!E65,-$C$1+1,0,1))/(SUM(OFFSET(Data!K65,-$C$1+1,0,$C$1))-OFFSET(Data!K65,-$C$1+1,0,1)))),0)),NA())</f>
        <v>2.7220341715022568E-2</v>
      </c>
      <c r="M103" s="45" t="e">
        <f>IF(M$38=TRUE,Data!R65,NA())</f>
        <v>#N/A</v>
      </c>
      <c r="N103" s="45" t="e">
        <f>IF(N$38=TRUE,Data!S65,NA())</f>
        <v>#N/A</v>
      </c>
      <c r="O103" s="39" t="e">
        <f ca="1">IF(O$38=TRUE,IF($A103="","",IF((ROW(Data!R65)-$C$1)&gt;2,Data!R65/OFFSET(Data!B65,-$C$1+1,0,1),0)),NA())</f>
        <v>#N/A</v>
      </c>
      <c r="P103" s="45" t="e">
        <f>IF(P$38=TRUE,Data!V65,NA())</f>
        <v>#N/A</v>
      </c>
      <c r="Q103" s="45" t="e">
        <f>IF(Q$38=TRUE,Data!W65,NA())</f>
        <v>#N/A</v>
      </c>
      <c r="R103" s="34" t="e">
        <f>IF(R$38=TRUE,Data!X65,NA())</f>
        <v>#N/A</v>
      </c>
      <c r="S103" s="39" t="e">
        <f ca="1">IF(S$38=TRUE,IF($A103="","",IF((ROW(S103)-$C$1)&gt;40,Data!W65/OFFSET(Data!B65,-$C$1+1,0,1),0)),NA())</f>
        <v>#N/A</v>
      </c>
      <c r="T103" s="50" t="e">
        <f>IF(T$38=TRUE,Data!Z65,NA())</f>
        <v>#N/A</v>
      </c>
      <c r="U103" s="50" t="e">
        <f>IF(U$38=TRUE,Data!AA65,NA())</f>
        <v>#N/A</v>
      </c>
      <c r="V103" s="50" t="e">
        <f>IF(V$38=TRUE,Data!AB65,NA())</f>
        <v>#N/A</v>
      </c>
      <c r="W103" s="45" t="e">
        <f>IF(W$38=TRUE,Data!AD65,NA())</f>
        <v>#N/A</v>
      </c>
      <c r="X103" s="37" t="e">
        <f>IF(X$38=TRUE,Data!AE65,NA())</f>
        <v>#N/A</v>
      </c>
      <c r="Y103" s="45" t="e">
        <f>IF(Y$38=TRUE,Data!AF65,NA())</f>
        <v>#N/A</v>
      </c>
      <c r="Z103" s="45" t="e">
        <f>IF(Z$38=TRUE,Data!AH65,NA())</f>
        <v>#N/A</v>
      </c>
      <c r="AA103" s="45" t="e">
        <f>IF(AA$38=TRUE,Data!AI65,NA())</f>
        <v>#N/A</v>
      </c>
      <c r="AB103" s="37" t="e">
        <f>IF(AB$38=TRUE,Data!AJ65,NA())</f>
        <v>#N/A</v>
      </c>
      <c r="AC103" s="45" t="e">
        <f>IF(AC$38=TRUE,Data!AK65,NA())</f>
        <v>#N/A</v>
      </c>
      <c r="AD103" s="37" t="e">
        <f>IF(AD$38=TRUE,Data!AL65,NA())</f>
        <v>#N/A</v>
      </c>
      <c r="AE103" s="37" t="e">
        <f>IF(AE$38=TRUE,Data!AM65,NA())</f>
        <v>#N/A</v>
      </c>
      <c r="AF103" s="45" t="e">
        <f>IF(AF$38=TRUE,Data!AN65,NA())</f>
        <v>#N/A</v>
      </c>
      <c r="AG103" s="28">
        <f>Data!AO65</f>
        <v>43958</v>
      </c>
    </row>
    <row r="104" spans="1:33" x14ac:dyDescent="0.25">
      <c r="A104" s="28">
        <f ca="1">Data!A66</f>
        <v>43959</v>
      </c>
      <c r="B104" t="e">
        <f>IF(B$38=TRUE,Data!B66,NA())</f>
        <v>#N/A</v>
      </c>
      <c r="C104" t="e">
        <f>IF(C$38=TRUE,Data!C66,NA())</f>
        <v>#N/A</v>
      </c>
      <c r="D104" t="e">
        <f>IF(D$38=TRUE,Data!E66,NA())</f>
        <v>#N/A</v>
      </c>
      <c r="E104" s="37" t="e">
        <f>IF(E$38=TRUE,Data!F66,NA())</f>
        <v>#N/A</v>
      </c>
      <c r="F104" s="39" t="e">
        <f ca="1">IF(F$38=TRUE,IF((ROW(F104)-$C$1)&gt;40,IF($A104="","",AVERAGE(((SUM(OFFSET(Data!E66,-$C$1+1,0,$C$1))-OFFSET(Data!E66,-$C$1+1,0,1))/(SUM(OFFSET(Data!B66,-$C$1+1,0,$C$1))-OFFSET(Data!B66,-$C$1+1,0,1))))),0),NA())</f>
        <v>#N/A</v>
      </c>
      <c r="G104" s="37" t="e">
        <f>IF(G$38=TRUE,Data!H66,NA())</f>
        <v>#N/A</v>
      </c>
      <c r="H104" s="43" t="e">
        <f>IF(H$38=TRUE,Data!I66,NA())</f>
        <v>#N/A</v>
      </c>
      <c r="I104" s="45" t="e">
        <f>IF(I$38=TRUE,Data!J66,NA())</f>
        <v>#N/A</v>
      </c>
      <c r="J104" s="45" t="e">
        <f>IF(J$38=TRUE,Data!K66,NA())</f>
        <v>#N/A</v>
      </c>
      <c r="K104" s="37">
        <f ca="1">IF(K$38=TRUE,Data!L66,NA())</f>
        <v>1.6351118760757316E-2</v>
      </c>
      <c r="L104" s="39">
        <f ca="1">IF(L$38=TRUE,IF($A104="","",IF((ROW(L104)-$C$1)&gt;40,AVERAGE(((SUM(OFFSET(Data!E66,-$C$1+1,0,$C$1))-OFFSET(Data!E66,-$C$1+1,0,1))/(SUM(OFFSET(Data!K66,-$C$1+1,0,$C$1))-OFFSET(Data!K66,-$C$1+1,0,1)))),0)),NA())</f>
        <v>2.4446984738182621E-2</v>
      </c>
      <c r="M104" s="45" t="e">
        <f>IF(M$38=TRUE,Data!R66,NA())</f>
        <v>#N/A</v>
      </c>
      <c r="N104" s="45" t="e">
        <f>IF(N$38=TRUE,Data!S66,NA())</f>
        <v>#N/A</v>
      </c>
      <c r="O104" s="39" t="e">
        <f ca="1">IF(O$38=TRUE,IF($A104="","",IF((ROW(Data!R66)-$C$1)&gt;2,Data!R66/OFFSET(Data!B66,-$C$1+1,0,1),0)),NA())</f>
        <v>#N/A</v>
      </c>
      <c r="P104" s="45" t="e">
        <f>IF(P$38=TRUE,Data!V66,NA())</f>
        <v>#N/A</v>
      </c>
      <c r="Q104" s="45" t="e">
        <f>IF(Q$38=TRUE,Data!W66,NA())</f>
        <v>#N/A</v>
      </c>
      <c r="R104" s="34" t="e">
        <f>IF(R$38=TRUE,Data!X66,NA())</f>
        <v>#N/A</v>
      </c>
      <c r="S104" s="39" t="e">
        <f ca="1">IF(S$38=TRUE,IF($A104="","",IF((ROW(S104)-$C$1)&gt;40,Data!W66/OFFSET(Data!B66,-$C$1+1,0,1),0)),NA())</f>
        <v>#N/A</v>
      </c>
      <c r="T104" s="50" t="e">
        <f>IF(T$38=TRUE,Data!Z66,NA())</f>
        <v>#N/A</v>
      </c>
      <c r="U104" s="50" t="e">
        <f>IF(U$38=TRUE,Data!AA66,NA())</f>
        <v>#N/A</v>
      </c>
      <c r="V104" s="50" t="e">
        <f>IF(V$38=TRUE,Data!AB66,NA())</f>
        <v>#N/A</v>
      </c>
      <c r="W104" s="45" t="e">
        <f>IF(W$38=TRUE,Data!AD66,NA())</f>
        <v>#N/A</v>
      </c>
      <c r="X104" s="37" t="e">
        <f>IF(X$38=TRUE,Data!AE66,NA())</f>
        <v>#N/A</v>
      </c>
      <c r="Y104" s="45" t="e">
        <f>IF(Y$38=TRUE,Data!AF66,NA())</f>
        <v>#N/A</v>
      </c>
      <c r="Z104" s="45" t="e">
        <f>IF(Z$38=TRUE,Data!AH66,NA())</f>
        <v>#N/A</v>
      </c>
      <c r="AA104" s="45" t="e">
        <f>IF(AA$38=TRUE,Data!AI66,NA())</f>
        <v>#N/A</v>
      </c>
      <c r="AB104" s="37" t="e">
        <f>IF(AB$38=TRUE,Data!AJ66,NA())</f>
        <v>#N/A</v>
      </c>
      <c r="AC104" s="45" t="e">
        <f>IF(AC$38=TRUE,Data!AK66,NA())</f>
        <v>#N/A</v>
      </c>
      <c r="AD104" s="37" t="e">
        <f>IF(AD$38=TRUE,Data!AL66,NA())</f>
        <v>#N/A</v>
      </c>
      <c r="AE104" s="37" t="e">
        <f>IF(AE$38=TRUE,Data!AM66,NA())</f>
        <v>#N/A</v>
      </c>
      <c r="AF104" s="45" t="e">
        <f>IF(AF$38=TRUE,Data!AN66,NA())</f>
        <v>#N/A</v>
      </c>
      <c r="AG104" s="28">
        <f>Data!AO66</f>
        <v>43959</v>
      </c>
    </row>
    <row r="105" spans="1:33" x14ac:dyDescent="0.25">
      <c r="A105" s="28">
        <f ca="1">Data!A67</f>
        <v>43960</v>
      </c>
      <c r="B105" t="e">
        <f>IF(B$38=TRUE,Data!B67,NA())</f>
        <v>#N/A</v>
      </c>
      <c r="C105" t="e">
        <f>IF(C$38=TRUE,Data!C67,NA())</f>
        <v>#N/A</v>
      </c>
      <c r="D105" t="e">
        <f>IF(D$38=TRUE,Data!E67,NA())</f>
        <v>#N/A</v>
      </c>
      <c r="E105" s="37" t="e">
        <f>IF(E$38=TRUE,Data!F67,NA())</f>
        <v>#N/A</v>
      </c>
      <c r="F105" s="39" t="e">
        <f ca="1">IF(F$38=TRUE,IF((ROW(F105)-$C$1)&gt;40,IF($A105="","",AVERAGE(((SUM(OFFSET(Data!E67,-$C$1+1,0,$C$1))-OFFSET(Data!E67,-$C$1+1,0,1))/(SUM(OFFSET(Data!B67,-$C$1+1,0,$C$1))-OFFSET(Data!B67,-$C$1+1,0,1))))),0),NA())</f>
        <v>#N/A</v>
      </c>
      <c r="G105" s="37" t="e">
        <f>IF(G$38=TRUE,Data!H67,NA())</f>
        <v>#N/A</v>
      </c>
      <c r="H105" s="43" t="e">
        <f>IF(H$38=TRUE,Data!I67,NA())</f>
        <v>#N/A</v>
      </c>
      <c r="I105" s="45" t="e">
        <f>IF(I$38=TRUE,Data!J67,NA())</f>
        <v>#N/A</v>
      </c>
      <c r="J105" s="45" t="e">
        <f>IF(J$38=TRUE,Data!K67,NA())</f>
        <v>#N/A</v>
      </c>
      <c r="K105" s="37">
        <f ca="1">IF(K$38=TRUE,Data!L67,NA())</f>
        <v>1.5537709497206703E-2</v>
      </c>
      <c r="L105" s="39">
        <f ca="1">IF(L$38=TRUE,IF($A105="","",IF((ROW(L105)-$C$1)&gt;40,AVERAGE(((SUM(OFFSET(Data!E67,-$C$1+1,0,$C$1))-OFFSET(Data!E67,-$C$1+1,0,1))/(SUM(OFFSET(Data!K67,-$C$1+1,0,$C$1))-OFFSET(Data!K67,-$C$1+1,0,1)))),0)),NA())</f>
        <v>2.0925380461462934E-2</v>
      </c>
      <c r="M105" s="45" t="e">
        <f>IF(M$38=TRUE,Data!R67,NA())</f>
        <v>#N/A</v>
      </c>
      <c r="N105" s="45" t="e">
        <f>IF(N$38=TRUE,Data!S67,NA())</f>
        <v>#N/A</v>
      </c>
      <c r="O105" s="39" t="e">
        <f ca="1">IF(O$38=TRUE,IF($A105="","",IF((ROW(Data!R67)-$C$1)&gt;2,Data!R67/OFFSET(Data!B67,-$C$1+1,0,1),0)),NA())</f>
        <v>#N/A</v>
      </c>
      <c r="P105" s="45" t="e">
        <f>IF(P$38=TRUE,Data!V67,NA())</f>
        <v>#N/A</v>
      </c>
      <c r="Q105" s="45" t="e">
        <f>IF(Q$38=TRUE,Data!W67,NA())</f>
        <v>#N/A</v>
      </c>
      <c r="R105" s="34" t="e">
        <f>IF(R$38=TRUE,Data!X67,NA())</f>
        <v>#N/A</v>
      </c>
      <c r="S105" s="39" t="e">
        <f ca="1">IF(S$38=TRUE,IF($A105="","",IF((ROW(S105)-$C$1)&gt;40,Data!W67/OFFSET(Data!B67,-$C$1+1,0,1),0)),NA())</f>
        <v>#N/A</v>
      </c>
      <c r="T105" s="50" t="e">
        <f>IF(T$38=TRUE,Data!Z67,NA())</f>
        <v>#N/A</v>
      </c>
      <c r="U105" s="50" t="e">
        <f>IF(U$38=TRUE,Data!AA67,NA())</f>
        <v>#N/A</v>
      </c>
      <c r="V105" s="50" t="e">
        <f>IF(V$38=TRUE,Data!AB67,NA())</f>
        <v>#N/A</v>
      </c>
      <c r="W105" s="45" t="e">
        <f>IF(W$38=TRUE,Data!AD67,NA())</f>
        <v>#N/A</v>
      </c>
      <c r="X105" s="37" t="e">
        <f>IF(X$38=TRUE,Data!AE67,NA())</f>
        <v>#N/A</v>
      </c>
      <c r="Y105" s="45" t="e">
        <f>IF(Y$38=TRUE,Data!AF67,NA())</f>
        <v>#N/A</v>
      </c>
      <c r="Z105" s="45" t="e">
        <f>IF(Z$38=TRUE,Data!AH67,NA())</f>
        <v>#N/A</v>
      </c>
      <c r="AA105" s="45" t="e">
        <f>IF(AA$38=TRUE,Data!AI67,NA())</f>
        <v>#N/A</v>
      </c>
      <c r="AB105" s="37" t="e">
        <f>IF(AB$38=TRUE,Data!AJ67,NA())</f>
        <v>#N/A</v>
      </c>
      <c r="AC105" s="45" t="e">
        <f>IF(AC$38=TRUE,Data!AK67,NA())</f>
        <v>#N/A</v>
      </c>
      <c r="AD105" s="37" t="e">
        <f>IF(AD$38=TRUE,Data!AL67,NA())</f>
        <v>#N/A</v>
      </c>
      <c r="AE105" s="37" t="e">
        <f>IF(AE$38=TRUE,Data!AM67,NA())</f>
        <v>#N/A</v>
      </c>
      <c r="AF105" s="45" t="e">
        <f>IF(AF$38=TRUE,Data!AN67,NA())</f>
        <v>#N/A</v>
      </c>
      <c r="AG105" s="28">
        <f>Data!AO67</f>
        <v>43960</v>
      </c>
    </row>
    <row r="106" spans="1:33" x14ac:dyDescent="0.25">
      <c r="A106" t="str">
        <f ca="1">Data!A68</f>
        <v/>
      </c>
      <c r="B106" t="e">
        <f>IF(B$38=TRUE,Data!B68,NA())</f>
        <v>#N/A</v>
      </c>
      <c r="C106" t="e">
        <f>IF(C$38=TRUE,Data!C68,NA())</f>
        <v>#N/A</v>
      </c>
      <c r="D106" t="e">
        <f>IF(D$38=TRUE,Data!E68,NA())</f>
        <v>#N/A</v>
      </c>
      <c r="E106" s="37" t="e">
        <f>IF(E$38=TRUE,Data!F68,NA())</f>
        <v>#N/A</v>
      </c>
      <c r="F106" s="39" t="e">
        <f ca="1">IF(F$38=TRUE,IF((ROW(F106)-$C$1)&gt;40,IF($A106="","",AVERAGE(((SUM(OFFSET(Data!E68,-$C$1+1,0,$C$1))-OFFSET(Data!E68,-$C$1+1,0,1))/(SUM(OFFSET(Data!B68,-$C$1+1,0,$C$1))-OFFSET(Data!B68,-$C$1+1,0,1))))),0),NA())</f>
        <v>#N/A</v>
      </c>
      <c r="G106" s="37" t="e">
        <f>IF(G$38=TRUE,Data!H68,NA())</f>
        <v>#N/A</v>
      </c>
      <c r="H106" s="43" t="e">
        <f>IF(H$38=TRUE,Data!I68,NA())</f>
        <v>#N/A</v>
      </c>
      <c r="I106" s="45" t="e">
        <f>IF(I$38=TRUE,Data!J68,NA())</f>
        <v>#N/A</v>
      </c>
      <c r="J106" s="45" t="e">
        <f>IF(J$38=TRUE,Data!K68,NA())</f>
        <v>#N/A</v>
      </c>
      <c r="K106" s="37" t="str">
        <f ca="1">IF(K$38=TRUE,Data!L68,NA())</f>
        <v/>
      </c>
      <c r="L106" s="39" t="str">
        <f ca="1">IF(L$38=TRUE,IF($A106="","",IF((ROW(L106)-$C$1)&gt;40,AVERAGE(((SUM(OFFSET(Data!E68,-$C$1+1,0,$C$1))-OFFSET(Data!E68,-$C$1+1,0,1))/(SUM(OFFSET(Data!K68,-$C$1+1,0,$C$1))-OFFSET(Data!K68,-$C$1+1,0,1)))),0)),NA())</f>
        <v/>
      </c>
      <c r="M106" s="45" t="e">
        <f>IF(M$38=TRUE,Data!R68,NA())</f>
        <v>#N/A</v>
      </c>
      <c r="N106" s="45" t="e">
        <f>IF(N$38=TRUE,Data!S68,NA())</f>
        <v>#N/A</v>
      </c>
      <c r="O106" s="39" t="e">
        <f ca="1">IF(O$38=TRUE,IF($A106="","",IF((ROW(Data!R68)-$C$1)&gt;2,Data!R68/OFFSET(Data!B68,-$C$1+1,0,1),0)),NA())</f>
        <v>#N/A</v>
      </c>
      <c r="P106" s="45" t="e">
        <f>IF(P$38=TRUE,Data!V68,NA())</f>
        <v>#N/A</v>
      </c>
      <c r="Q106" s="45" t="e">
        <f>IF(Q$38=TRUE,Data!W68,NA())</f>
        <v>#N/A</v>
      </c>
      <c r="R106" s="34" t="e">
        <f>IF(R$38=TRUE,Data!X68,NA())</f>
        <v>#N/A</v>
      </c>
      <c r="S106" s="39" t="e">
        <f ca="1">IF(S$38=TRUE,IF($A106="","",IF((ROW(S106)-$C$1)&gt;40,Data!W68/OFFSET(Data!B68,-$C$1+1,0,1),0)),NA())</f>
        <v>#N/A</v>
      </c>
      <c r="T106" s="50" t="e">
        <f>IF(T$38=TRUE,Data!Z68,NA())</f>
        <v>#N/A</v>
      </c>
      <c r="U106" s="50" t="e">
        <f>IF(U$38=TRUE,Data!AA68,NA())</f>
        <v>#N/A</v>
      </c>
      <c r="V106" s="50" t="e">
        <f>IF(V$38=TRUE,Data!AB68,NA())</f>
        <v>#N/A</v>
      </c>
      <c r="W106" s="45" t="e">
        <f>IF(W$38=TRUE,Data!AD68,NA())</f>
        <v>#N/A</v>
      </c>
      <c r="X106" s="37" t="e">
        <f>IF(X$38=TRUE,Data!AE68,NA())</f>
        <v>#N/A</v>
      </c>
      <c r="Y106" s="45" t="e">
        <f>IF(Y$38=TRUE,Data!AF68,NA())</f>
        <v>#N/A</v>
      </c>
      <c r="Z106" s="45" t="e">
        <f>IF(Z$38=TRUE,Data!AH68,NA())</f>
        <v>#N/A</v>
      </c>
      <c r="AA106" s="45" t="e">
        <f>IF(AA$38=TRUE,Data!AI68,NA())</f>
        <v>#N/A</v>
      </c>
      <c r="AB106" s="37" t="e">
        <f>IF(AB$38=TRUE,Data!AJ68,NA())</f>
        <v>#N/A</v>
      </c>
      <c r="AC106" s="45" t="e">
        <f>IF(AC$38=TRUE,Data!AK68,NA())</f>
        <v>#N/A</v>
      </c>
      <c r="AD106" s="37" t="e">
        <f>IF(AD$38=TRUE,Data!AL68,NA())</f>
        <v>#N/A</v>
      </c>
      <c r="AE106" s="37" t="e">
        <f>IF(AE$38=TRUE,Data!AM68,NA())</f>
        <v>#N/A</v>
      </c>
      <c r="AF106" s="45" t="e">
        <f>IF(AF$38=TRUE,Data!AN68,NA())</f>
        <v>#N/A</v>
      </c>
      <c r="AG106" s="28">
        <f>Data!AO68</f>
        <v>43961</v>
      </c>
    </row>
    <row r="107" spans="1:33" x14ac:dyDescent="0.25">
      <c r="A107" t="str">
        <f ca="1">Data!A69</f>
        <v/>
      </c>
      <c r="B107" t="e">
        <f>IF(B$38=TRUE,Data!B69,NA())</f>
        <v>#N/A</v>
      </c>
      <c r="C107" t="e">
        <f>IF(C$38=TRUE,Data!C69,NA())</f>
        <v>#N/A</v>
      </c>
      <c r="D107" t="e">
        <f>IF(D$38=TRUE,Data!E69,NA())</f>
        <v>#N/A</v>
      </c>
      <c r="E107" s="37" t="e">
        <f>IF(E$38=TRUE,Data!F69,NA())</f>
        <v>#N/A</v>
      </c>
      <c r="F107" s="39" t="e">
        <f ca="1">IF(F$38=TRUE,IF((ROW(F107)-$C$1)&gt;40,IF($A107="","",AVERAGE(((SUM(OFFSET(Data!E69,-$C$1+1,0,$C$1))-OFFSET(Data!E69,-$C$1+1,0,1))/(SUM(OFFSET(Data!B69,-$C$1+1,0,$C$1))-OFFSET(Data!B69,-$C$1+1,0,1))))),0),NA())</f>
        <v>#N/A</v>
      </c>
      <c r="G107" s="37" t="e">
        <f>IF(G$38=TRUE,Data!H69,NA())</f>
        <v>#N/A</v>
      </c>
      <c r="H107" s="43" t="e">
        <f>IF(H$38=TRUE,Data!I69,NA())</f>
        <v>#N/A</v>
      </c>
      <c r="I107" s="45" t="e">
        <f>IF(I$38=TRUE,Data!J69,NA())</f>
        <v>#N/A</v>
      </c>
      <c r="J107" s="45" t="e">
        <f>IF(J$38=TRUE,Data!K69,NA())</f>
        <v>#N/A</v>
      </c>
      <c r="K107" s="37" t="str">
        <f ca="1">IF(K$38=TRUE,Data!L69,NA())</f>
        <v/>
      </c>
      <c r="L107" s="39" t="str">
        <f ca="1">IF(L$38=TRUE,IF($A107="","",IF((ROW(L107)-$C$1)&gt;40,AVERAGE(((SUM(OFFSET(Data!E69,-$C$1+1,0,$C$1))-OFFSET(Data!E69,-$C$1+1,0,1))/(SUM(OFFSET(Data!K69,-$C$1+1,0,$C$1))-OFFSET(Data!K69,-$C$1+1,0,1)))),0)),NA())</f>
        <v/>
      </c>
      <c r="M107" s="45" t="e">
        <f>IF(M$38=TRUE,Data!R69,NA())</f>
        <v>#N/A</v>
      </c>
      <c r="N107" s="45" t="e">
        <f>IF(N$38=TRUE,Data!S69,NA())</f>
        <v>#N/A</v>
      </c>
      <c r="O107" s="39" t="e">
        <f ca="1">IF(O$38=TRUE,IF($A107="","",IF((ROW(Data!R69)-$C$1)&gt;2,Data!R69/OFFSET(Data!B69,-$C$1+1,0,1),0)),NA())</f>
        <v>#N/A</v>
      </c>
      <c r="P107" s="45" t="e">
        <f>IF(P$38=TRUE,Data!V69,NA())</f>
        <v>#N/A</v>
      </c>
      <c r="Q107" s="45" t="e">
        <f>IF(Q$38=TRUE,Data!W69,NA())</f>
        <v>#N/A</v>
      </c>
      <c r="R107" s="34" t="e">
        <f>IF(R$38=TRUE,Data!X69,NA())</f>
        <v>#N/A</v>
      </c>
      <c r="S107" s="39" t="e">
        <f ca="1">IF(S$38=TRUE,IF($A107="","",IF((ROW(S107)-$C$1)&gt;40,Data!W69/OFFSET(Data!B69,-$C$1+1,0,1),0)),NA())</f>
        <v>#N/A</v>
      </c>
      <c r="T107" s="50" t="e">
        <f>IF(T$38=TRUE,Data!Z69,NA())</f>
        <v>#N/A</v>
      </c>
      <c r="U107" s="50" t="e">
        <f>IF(U$38=TRUE,Data!AA69,NA())</f>
        <v>#N/A</v>
      </c>
      <c r="V107" s="50" t="e">
        <f>IF(V$38=TRUE,Data!AB69,NA())</f>
        <v>#N/A</v>
      </c>
      <c r="W107" s="45" t="e">
        <f>IF(W$38=TRUE,Data!AD69,NA())</f>
        <v>#N/A</v>
      </c>
      <c r="X107" s="37" t="e">
        <f>IF(X$38=TRUE,Data!AE69,NA())</f>
        <v>#N/A</v>
      </c>
      <c r="Y107" s="45" t="e">
        <f>IF(Y$38=TRUE,Data!AF69,NA())</f>
        <v>#N/A</v>
      </c>
      <c r="Z107" s="45" t="e">
        <f>IF(Z$38=TRUE,Data!AH69,NA())</f>
        <v>#N/A</v>
      </c>
      <c r="AA107" s="45" t="e">
        <f>IF(AA$38=TRUE,Data!AI69,NA())</f>
        <v>#N/A</v>
      </c>
      <c r="AB107" s="37" t="e">
        <f>IF(AB$38=TRUE,Data!AJ69,NA())</f>
        <v>#N/A</v>
      </c>
      <c r="AC107" s="45" t="e">
        <f>IF(AC$38=TRUE,Data!AK69,NA())</f>
        <v>#N/A</v>
      </c>
      <c r="AD107" s="37" t="e">
        <f>IF(AD$38=TRUE,Data!AL69,NA())</f>
        <v>#N/A</v>
      </c>
      <c r="AE107" s="37" t="e">
        <f>IF(AE$38=TRUE,Data!AM69,NA())</f>
        <v>#N/A</v>
      </c>
      <c r="AF107" s="45" t="e">
        <f>IF(AF$38=TRUE,Data!AN69,NA())</f>
        <v>#N/A</v>
      </c>
      <c r="AG107" s="28">
        <f>Data!AO69</f>
        <v>43962</v>
      </c>
    </row>
    <row r="108" spans="1:33" x14ac:dyDescent="0.25">
      <c r="A108" t="str">
        <f ca="1">Data!A70</f>
        <v/>
      </c>
      <c r="B108" t="e">
        <f>IF(B$38=TRUE,Data!B70,NA())</f>
        <v>#N/A</v>
      </c>
      <c r="C108" t="e">
        <f>IF(C$38=TRUE,Data!C70,NA())</f>
        <v>#N/A</v>
      </c>
      <c r="D108" t="e">
        <f>IF(D$38=TRUE,Data!E70,NA())</f>
        <v>#N/A</v>
      </c>
      <c r="E108" s="37" t="e">
        <f>IF(E$38=TRUE,Data!F70,NA())</f>
        <v>#N/A</v>
      </c>
      <c r="F108" s="39" t="e">
        <f ca="1">IF(F$38=TRUE,IF((ROW(F108)-$C$1)&gt;40,IF($A108="","",AVERAGE(((SUM(OFFSET(Data!E70,-$C$1+1,0,$C$1))-OFFSET(Data!E70,-$C$1+1,0,1))/(SUM(OFFSET(Data!B70,-$C$1+1,0,$C$1))-OFFSET(Data!B70,-$C$1+1,0,1))))),0),NA())</f>
        <v>#N/A</v>
      </c>
      <c r="G108" s="37" t="e">
        <f>IF(G$38=TRUE,Data!H70,NA())</f>
        <v>#N/A</v>
      </c>
      <c r="H108" s="43" t="e">
        <f>IF(H$38=TRUE,Data!I70,NA())</f>
        <v>#N/A</v>
      </c>
      <c r="I108" s="45" t="e">
        <f>IF(I$38=TRUE,Data!J70,NA())</f>
        <v>#N/A</v>
      </c>
      <c r="J108" s="45" t="e">
        <f>IF(J$38=TRUE,Data!K70,NA())</f>
        <v>#N/A</v>
      </c>
      <c r="K108" s="37" t="str">
        <f ca="1">IF(K$38=TRUE,Data!L70,NA())</f>
        <v/>
      </c>
      <c r="L108" s="39" t="str">
        <f ca="1">IF(L$38=TRUE,IF($A108="","",IF((ROW(L108)-$C$1)&gt;40,AVERAGE(((SUM(OFFSET(Data!E70,-$C$1+1,0,$C$1))-OFFSET(Data!E70,-$C$1+1,0,1))/(SUM(OFFSET(Data!K70,-$C$1+1,0,$C$1))-OFFSET(Data!K70,-$C$1+1,0,1)))),0)),NA())</f>
        <v/>
      </c>
      <c r="M108" s="45" t="e">
        <f>IF(M$38=TRUE,Data!R70,NA())</f>
        <v>#N/A</v>
      </c>
      <c r="N108" s="45" t="e">
        <f>IF(N$38=TRUE,Data!S70,NA())</f>
        <v>#N/A</v>
      </c>
      <c r="O108" s="39" t="e">
        <f ca="1">IF(O$38=TRUE,IF($A108="","",IF((ROW(Data!R70)-$C$1)&gt;2,Data!R70/OFFSET(Data!B70,-$C$1+1,0,1),0)),NA())</f>
        <v>#N/A</v>
      </c>
      <c r="P108" s="45" t="e">
        <f>IF(P$38=TRUE,Data!V70,NA())</f>
        <v>#N/A</v>
      </c>
      <c r="Q108" s="45" t="e">
        <f>IF(Q$38=TRUE,Data!W70,NA())</f>
        <v>#N/A</v>
      </c>
      <c r="R108" s="34" t="e">
        <f>IF(R$38=TRUE,Data!X70,NA())</f>
        <v>#N/A</v>
      </c>
      <c r="S108" s="39" t="e">
        <f ca="1">IF(S$38=TRUE,IF($A108="","",IF((ROW(S108)-$C$1)&gt;40,Data!W70/OFFSET(Data!B70,-$C$1+1,0,1),0)),NA())</f>
        <v>#N/A</v>
      </c>
      <c r="T108" s="50" t="e">
        <f>IF(T$38=TRUE,Data!Z70,NA())</f>
        <v>#N/A</v>
      </c>
      <c r="U108" s="50" t="e">
        <f>IF(U$38=TRUE,Data!AA70,NA())</f>
        <v>#N/A</v>
      </c>
      <c r="V108" s="50" t="e">
        <f>IF(V$38=TRUE,Data!AB70,NA())</f>
        <v>#N/A</v>
      </c>
      <c r="W108" s="45" t="e">
        <f>IF(W$38=TRUE,Data!AD70,NA())</f>
        <v>#N/A</v>
      </c>
      <c r="X108" s="37" t="e">
        <f>IF(X$38=TRUE,Data!AE70,NA())</f>
        <v>#N/A</v>
      </c>
      <c r="Y108" s="45" t="e">
        <f>IF(Y$38=TRUE,Data!AF70,NA())</f>
        <v>#N/A</v>
      </c>
      <c r="Z108" s="45" t="e">
        <f>IF(Z$38=TRUE,Data!AH70,NA())</f>
        <v>#N/A</v>
      </c>
      <c r="AA108" s="45" t="e">
        <f>IF(AA$38=TRUE,Data!AI70,NA())</f>
        <v>#N/A</v>
      </c>
      <c r="AB108" s="37" t="e">
        <f>IF(AB$38=TRUE,Data!AJ70,NA())</f>
        <v>#N/A</v>
      </c>
      <c r="AC108" s="45" t="e">
        <f>IF(AC$38=TRUE,Data!AK70,NA())</f>
        <v>#N/A</v>
      </c>
      <c r="AD108" s="37" t="e">
        <f>IF(AD$38=TRUE,Data!AL70,NA())</f>
        <v>#N/A</v>
      </c>
      <c r="AE108" s="37" t="e">
        <f>IF(AE$38=TRUE,Data!AM70,NA())</f>
        <v>#N/A</v>
      </c>
      <c r="AF108" s="45" t="e">
        <f>IF(AF$38=TRUE,Data!AN70,NA())</f>
        <v>#N/A</v>
      </c>
      <c r="AG108" s="28">
        <f>Data!AO70</f>
        <v>43963</v>
      </c>
    </row>
    <row r="109" spans="1:33" x14ac:dyDescent="0.25">
      <c r="A109" t="str">
        <f ca="1">Data!A71</f>
        <v/>
      </c>
      <c r="B109" t="e">
        <f>IF(B$38=TRUE,Data!B71,NA())</f>
        <v>#N/A</v>
      </c>
      <c r="C109" t="e">
        <f>IF(C$38=TRUE,Data!C71,NA())</f>
        <v>#N/A</v>
      </c>
      <c r="D109" t="e">
        <f>IF(D$38=TRUE,Data!E71,NA())</f>
        <v>#N/A</v>
      </c>
      <c r="E109" s="37" t="e">
        <f>IF(E$38=TRUE,Data!F71,NA())</f>
        <v>#N/A</v>
      </c>
      <c r="F109" s="39" t="e">
        <f ca="1">IF(F$38=TRUE,IF((ROW(F109)-$C$1)&gt;40,IF($A109="","",AVERAGE(((SUM(OFFSET(Data!E71,-$C$1+1,0,$C$1))-OFFSET(Data!E71,-$C$1+1,0,1))/(SUM(OFFSET(Data!B71,-$C$1+1,0,$C$1))-OFFSET(Data!B71,-$C$1+1,0,1))))),0),NA())</f>
        <v>#N/A</v>
      </c>
      <c r="G109" s="37" t="e">
        <f>IF(G$38=TRUE,Data!H71,NA())</f>
        <v>#N/A</v>
      </c>
      <c r="H109" s="43" t="e">
        <f>IF(H$38=TRUE,Data!I71,NA())</f>
        <v>#N/A</v>
      </c>
      <c r="I109" s="45" t="e">
        <f>IF(I$38=TRUE,Data!J71,NA())</f>
        <v>#N/A</v>
      </c>
      <c r="J109" s="45" t="e">
        <f>IF(J$38=TRUE,Data!K71,NA())</f>
        <v>#N/A</v>
      </c>
      <c r="K109" s="37" t="str">
        <f ca="1">IF(K$38=TRUE,Data!L71,NA())</f>
        <v/>
      </c>
      <c r="L109" s="39" t="str">
        <f ca="1">IF(L$38=TRUE,IF($A109="","",IF((ROW(L109)-$C$1)&gt;40,AVERAGE(((SUM(OFFSET(Data!E71,-$C$1+1,0,$C$1))-OFFSET(Data!E71,-$C$1+1,0,1))/(SUM(OFFSET(Data!K71,-$C$1+1,0,$C$1))-OFFSET(Data!K71,-$C$1+1,0,1)))),0)),NA())</f>
        <v/>
      </c>
      <c r="M109" s="45" t="e">
        <f>IF(M$38=TRUE,Data!R71,NA())</f>
        <v>#N/A</v>
      </c>
      <c r="N109" s="45" t="e">
        <f>IF(N$38=TRUE,Data!S71,NA())</f>
        <v>#N/A</v>
      </c>
      <c r="O109" s="39" t="e">
        <f ca="1">IF(O$38=TRUE,IF($A109="","",IF((ROW(Data!R71)-$C$1)&gt;2,Data!R71/OFFSET(Data!B71,-$C$1+1,0,1),0)),NA())</f>
        <v>#N/A</v>
      </c>
      <c r="P109" s="45" t="e">
        <f>IF(P$38=TRUE,Data!V71,NA())</f>
        <v>#N/A</v>
      </c>
      <c r="Q109" s="45" t="e">
        <f>IF(Q$38=TRUE,Data!W71,NA())</f>
        <v>#N/A</v>
      </c>
      <c r="R109" s="34" t="e">
        <f>IF(R$38=TRUE,Data!X71,NA())</f>
        <v>#N/A</v>
      </c>
      <c r="S109" s="39" t="e">
        <f ca="1">IF(S$38=TRUE,IF($A109="","",IF((ROW(S109)-$C$1)&gt;40,Data!W71/OFFSET(Data!B71,-$C$1+1,0,1),0)),NA())</f>
        <v>#N/A</v>
      </c>
      <c r="T109" s="50" t="e">
        <f>IF(T$38=TRUE,Data!Z71,NA())</f>
        <v>#N/A</v>
      </c>
      <c r="U109" s="50" t="e">
        <f>IF(U$38=TRUE,Data!AA71,NA())</f>
        <v>#N/A</v>
      </c>
      <c r="V109" s="50" t="e">
        <f>IF(V$38=TRUE,Data!AB71,NA())</f>
        <v>#N/A</v>
      </c>
      <c r="W109" s="45" t="e">
        <f>IF(W$38=TRUE,Data!AD71,NA())</f>
        <v>#N/A</v>
      </c>
      <c r="X109" s="37" t="e">
        <f>IF(X$38=TRUE,Data!AE71,NA())</f>
        <v>#N/A</v>
      </c>
      <c r="Y109" s="45" t="e">
        <f>IF(Y$38=TRUE,Data!AF71,NA())</f>
        <v>#N/A</v>
      </c>
      <c r="Z109" s="45" t="e">
        <f>IF(Z$38=TRUE,Data!AH71,NA())</f>
        <v>#N/A</v>
      </c>
      <c r="AA109" s="45" t="e">
        <f>IF(AA$38=TRUE,Data!AI71,NA())</f>
        <v>#N/A</v>
      </c>
      <c r="AB109" s="37" t="e">
        <f>IF(AB$38=TRUE,Data!AJ71,NA())</f>
        <v>#N/A</v>
      </c>
      <c r="AC109" s="45" t="e">
        <f>IF(AC$38=TRUE,Data!AK71,NA())</f>
        <v>#N/A</v>
      </c>
      <c r="AD109" s="37" t="e">
        <f>IF(AD$38=TRUE,Data!AL71,NA())</f>
        <v>#N/A</v>
      </c>
      <c r="AE109" s="37" t="e">
        <f>IF(AE$38=TRUE,Data!AM71,NA())</f>
        <v>#N/A</v>
      </c>
      <c r="AF109" s="45" t="e">
        <f>IF(AF$38=TRUE,Data!AN71,NA())</f>
        <v>#N/A</v>
      </c>
      <c r="AG109" s="28">
        <f>Data!AO71</f>
        <v>43964</v>
      </c>
    </row>
    <row r="110" spans="1:33" x14ac:dyDescent="0.25">
      <c r="A110" t="str">
        <f ca="1">Data!A72</f>
        <v/>
      </c>
      <c r="B110" t="e">
        <f>IF(B$38=TRUE,Data!B72,NA())</f>
        <v>#N/A</v>
      </c>
      <c r="C110" t="e">
        <f>IF(C$38=TRUE,Data!C72,NA())</f>
        <v>#N/A</v>
      </c>
      <c r="D110" t="e">
        <f>IF(D$38=TRUE,Data!E72,NA())</f>
        <v>#N/A</v>
      </c>
      <c r="E110" s="37" t="e">
        <f>IF(E$38=TRUE,Data!F72,NA())</f>
        <v>#N/A</v>
      </c>
      <c r="F110" s="39" t="e">
        <f ca="1">IF(F$38=TRUE,IF((ROW(F110)-$C$1)&gt;40,IF($A110="","",AVERAGE(((SUM(OFFSET(Data!E72,-$C$1+1,0,$C$1))-OFFSET(Data!E72,-$C$1+1,0,1))/(SUM(OFFSET(Data!B72,-$C$1+1,0,$C$1))-OFFSET(Data!B72,-$C$1+1,0,1))))),0),NA())</f>
        <v>#N/A</v>
      </c>
      <c r="G110" s="37" t="e">
        <f>IF(G$38=TRUE,Data!H72,NA())</f>
        <v>#N/A</v>
      </c>
      <c r="H110" s="43" t="e">
        <f>IF(H$38=TRUE,Data!I72,NA())</f>
        <v>#N/A</v>
      </c>
      <c r="I110" s="45" t="e">
        <f>IF(I$38=TRUE,Data!J72,NA())</f>
        <v>#N/A</v>
      </c>
      <c r="J110" s="45" t="e">
        <f>IF(J$38=TRUE,Data!K72,NA())</f>
        <v>#N/A</v>
      </c>
      <c r="K110" s="37" t="str">
        <f ca="1">IF(K$38=TRUE,Data!L72,NA())</f>
        <v/>
      </c>
      <c r="L110" s="39" t="str">
        <f ca="1">IF(L$38=TRUE,IF($A110="","",IF((ROW(L110)-$C$1)&gt;40,AVERAGE(((SUM(OFFSET(Data!E72,-$C$1+1,0,$C$1))-OFFSET(Data!E72,-$C$1+1,0,1))/(SUM(OFFSET(Data!K72,-$C$1+1,0,$C$1))-OFFSET(Data!K72,-$C$1+1,0,1)))),0)),NA())</f>
        <v/>
      </c>
      <c r="M110" s="45" t="e">
        <f>IF(M$38=TRUE,Data!R72,NA())</f>
        <v>#N/A</v>
      </c>
      <c r="N110" s="45" t="e">
        <f>IF(N$38=TRUE,Data!S72,NA())</f>
        <v>#N/A</v>
      </c>
      <c r="O110" s="39" t="e">
        <f ca="1">IF(O$38=TRUE,IF($A110="","",IF((ROW(Data!R72)-$C$1)&gt;2,Data!R72/OFFSET(Data!B72,-$C$1+1,0,1),0)),NA())</f>
        <v>#N/A</v>
      </c>
      <c r="P110" s="45" t="e">
        <f>IF(P$38=TRUE,Data!V72,NA())</f>
        <v>#N/A</v>
      </c>
      <c r="Q110" s="45" t="e">
        <f>IF(Q$38=TRUE,Data!W72,NA())</f>
        <v>#N/A</v>
      </c>
      <c r="R110" s="34" t="e">
        <f>IF(R$38=TRUE,Data!X72,NA())</f>
        <v>#N/A</v>
      </c>
      <c r="S110" s="39" t="e">
        <f ca="1">IF(S$38=TRUE,IF($A110="","",IF((ROW(S110)-$C$1)&gt;40,Data!W72/OFFSET(Data!B72,-$C$1+1,0,1),0)),NA())</f>
        <v>#N/A</v>
      </c>
      <c r="T110" s="50" t="e">
        <f>IF(T$38=TRUE,Data!Z72,NA())</f>
        <v>#N/A</v>
      </c>
      <c r="U110" s="50" t="e">
        <f>IF(U$38=TRUE,Data!AA72,NA())</f>
        <v>#N/A</v>
      </c>
      <c r="V110" s="50" t="e">
        <f>IF(V$38=TRUE,Data!AB72,NA())</f>
        <v>#N/A</v>
      </c>
      <c r="W110" s="45" t="e">
        <f>IF(W$38=TRUE,Data!AD72,NA())</f>
        <v>#N/A</v>
      </c>
      <c r="X110" s="37" t="e">
        <f>IF(X$38=TRUE,Data!AE72,NA())</f>
        <v>#N/A</v>
      </c>
      <c r="Y110" s="45" t="e">
        <f>IF(Y$38=TRUE,Data!AF72,NA())</f>
        <v>#N/A</v>
      </c>
      <c r="Z110" s="45" t="e">
        <f>IF(Z$38=TRUE,Data!AH72,NA())</f>
        <v>#N/A</v>
      </c>
      <c r="AA110" s="45" t="e">
        <f>IF(AA$38=TRUE,Data!AI72,NA())</f>
        <v>#N/A</v>
      </c>
      <c r="AB110" s="37" t="e">
        <f>IF(AB$38=TRUE,Data!AJ72,NA())</f>
        <v>#N/A</v>
      </c>
      <c r="AC110" s="45" t="e">
        <f>IF(AC$38=TRUE,Data!AK72,NA())</f>
        <v>#N/A</v>
      </c>
      <c r="AD110" s="37" t="e">
        <f>IF(AD$38=TRUE,Data!AL72,NA())</f>
        <v>#N/A</v>
      </c>
      <c r="AE110" s="37" t="e">
        <f>IF(AE$38=TRUE,Data!AM72,NA())</f>
        <v>#N/A</v>
      </c>
      <c r="AF110" s="45" t="e">
        <f>IF(AF$38=TRUE,Data!AN72,NA())</f>
        <v>#N/A</v>
      </c>
      <c r="AG110" s="28">
        <f>Data!AO72</f>
        <v>43965</v>
      </c>
    </row>
    <row r="111" spans="1:33" x14ac:dyDescent="0.25">
      <c r="A111" t="str">
        <f ca="1">Data!A73</f>
        <v/>
      </c>
      <c r="B111" t="e">
        <f>IF(B$38=TRUE,Data!B73,NA())</f>
        <v>#N/A</v>
      </c>
      <c r="C111" t="e">
        <f>IF(C$38=TRUE,Data!C73,NA())</f>
        <v>#N/A</v>
      </c>
      <c r="D111" t="e">
        <f>IF(D$38=TRUE,Data!E73,NA())</f>
        <v>#N/A</v>
      </c>
      <c r="E111" s="37" t="e">
        <f>IF(E$38=TRUE,Data!F73,NA())</f>
        <v>#N/A</v>
      </c>
      <c r="F111" s="39" t="e">
        <f ca="1">IF(F$38=TRUE,IF((ROW(F111)-$C$1)&gt;40,IF($A111="","",AVERAGE(((SUM(OFFSET(Data!E73,-$C$1+1,0,$C$1))-OFFSET(Data!E73,-$C$1+1,0,1))/(SUM(OFFSET(Data!B73,-$C$1+1,0,$C$1))-OFFSET(Data!B73,-$C$1+1,0,1))))),0),NA())</f>
        <v>#N/A</v>
      </c>
      <c r="G111" s="37" t="e">
        <f>IF(G$38=TRUE,Data!H73,NA())</f>
        <v>#N/A</v>
      </c>
      <c r="H111" s="43" t="e">
        <f>IF(H$38=TRUE,Data!I73,NA())</f>
        <v>#N/A</v>
      </c>
      <c r="I111" s="45" t="e">
        <f>IF(I$38=TRUE,Data!J73,NA())</f>
        <v>#N/A</v>
      </c>
      <c r="J111" s="45" t="e">
        <f>IF(J$38=TRUE,Data!K73,NA())</f>
        <v>#N/A</v>
      </c>
      <c r="K111" s="37" t="str">
        <f ca="1">IF(K$38=TRUE,Data!L73,NA())</f>
        <v/>
      </c>
      <c r="L111" s="39" t="str">
        <f ca="1">IF(L$38=TRUE,IF($A111="","",IF((ROW(L111)-$C$1)&gt;40,AVERAGE(((SUM(OFFSET(Data!E73,-$C$1+1,0,$C$1))-OFFSET(Data!E73,-$C$1+1,0,1))/(SUM(OFFSET(Data!K73,-$C$1+1,0,$C$1))-OFFSET(Data!K73,-$C$1+1,0,1)))),0)),NA())</f>
        <v/>
      </c>
      <c r="M111" s="45" t="e">
        <f>IF(M$38=TRUE,Data!R73,NA())</f>
        <v>#N/A</v>
      </c>
      <c r="N111" s="45" t="e">
        <f>IF(N$38=TRUE,Data!S73,NA())</f>
        <v>#N/A</v>
      </c>
      <c r="O111" s="39" t="e">
        <f ca="1">IF(O$38=TRUE,IF($A111="","",IF((ROW(Data!R73)-$C$1)&gt;2,Data!R73/OFFSET(Data!B73,-$C$1+1,0,1),0)),NA())</f>
        <v>#N/A</v>
      </c>
      <c r="P111" s="45" t="e">
        <f>IF(P$38=TRUE,Data!V73,NA())</f>
        <v>#N/A</v>
      </c>
      <c r="Q111" s="45" t="e">
        <f>IF(Q$38=TRUE,Data!W73,NA())</f>
        <v>#N/A</v>
      </c>
      <c r="R111" s="34" t="e">
        <f>IF(R$38=TRUE,Data!X73,NA())</f>
        <v>#N/A</v>
      </c>
      <c r="S111" s="39" t="e">
        <f ca="1">IF(S$38=TRUE,IF($A111="","",IF((ROW(S111)-$C$1)&gt;40,Data!W73/OFFSET(Data!B73,-$C$1+1,0,1),0)),NA())</f>
        <v>#N/A</v>
      </c>
      <c r="T111" s="50" t="e">
        <f>IF(T$38=TRUE,Data!Z73,NA())</f>
        <v>#N/A</v>
      </c>
      <c r="U111" s="50" t="e">
        <f>IF(U$38=TRUE,Data!AA73,NA())</f>
        <v>#N/A</v>
      </c>
      <c r="V111" s="50" t="e">
        <f>IF(V$38=TRUE,Data!AB73,NA())</f>
        <v>#N/A</v>
      </c>
      <c r="W111" s="45" t="e">
        <f>IF(W$38=TRUE,Data!AD73,NA())</f>
        <v>#N/A</v>
      </c>
      <c r="X111" s="37" t="e">
        <f>IF(X$38=TRUE,Data!AE73,NA())</f>
        <v>#N/A</v>
      </c>
      <c r="Y111" s="45" t="e">
        <f>IF(Y$38=TRUE,Data!AF73,NA())</f>
        <v>#N/A</v>
      </c>
      <c r="Z111" s="45" t="e">
        <f>IF(Z$38=TRUE,Data!AH73,NA())</f>
        <v>#N/A</v>
      </c>
      <c r="AA111" s="45" t="e">
        <f>IF(AA$38=TRUE,Data!AI73,NA())</f>
        <v>#N/A</v>
      </c>
      <c r="AB111" s="37" t="e">
        <f>IF(AB$38=TRUE,Data!AJ73,NA())</f>
        <v>#N/A</v>
      </c>
      <c r="AC111" s="45" t="e">
        <f>IF(AC$38=TRUE,Data!AK73,NA())</f>
        <v>#N/A</v>
      </c>
      <c r="AD111" s="37" t="e">
        <f>IF(AD$38=TRUE,Data!AL73,NA())</f>
        <v>#N/A</v>
      </c>
      <c r="AE111" s="37" t="e">
        <f>IF(AE$38=TRUE,Data!AM73,NA())</f>
        <v>#N/A</v>
      </c>
      <c r="AF111" s="45" t="e">
        <f>IF(AF$38=TRUE,Data!AN73,NA())</f>
        <v>#N/A</v>
      </c>
      <c r="AG111" s="28">
        <f>Data!AO73</f>
        <v>43966</v>
      </c>
    </row>
    <row r="112" spans="1:33" x14ac:dyDescent="0.25">
      <c r="A112" t="str">
        <f ca="1">Data!A74</f>
        <v/>
      </c>
      <c r="B112" t="e">
        <f>IF(B$38=TRUE,Data!B74,NA())</f>
        <v>#N/A</v>
      </c>
      <c r="C112" t="e">
        <f>IF(C$38=TRUE,Data!C74,NA())</f>
        <v>#N/A</v>
      </c>
      <c r="D112" t="e">
        <f>IF(D$38=TRUE,Data!E74,NA())</f>
        <v>#N/A</v>
      </c>
      <c r="E112" s="37" t="e">
        <f>IF(E$38=TRUE,Data!F74,NA())</f>
        <v>#N/A</v>
      </c>
      <c r="F112" s="39" t="e">
        <f ca="1">IF(F$38=TRUE,IF((ROW(F112)-$C$1)&gt;40,IF($A112="","",AVERAGE(((SUM(OFFSET(Data!E74,-$C$1+1,0,$C$1))-OFFSET(Data!E74,-$C$1+1,0,1))/(SUM(OFFSET(Data!B74,-$C$1+1,0,$C$1))-OFFSET(Data!B74,-$C$1+1,0,1))))),0),NA())</f>
        <v>#N/A</v>
      </c>
      <c r="G112" s="37" t="e">
        <f>IF(G$38=TRUE,Data!H74,NA())</f>
        <v>#N/A</v>
      </c>
      <c r="H112" s="43" t="e">
        <f>IF(H$38=TRUE,Data!I74,NA())</f>
        <v>#N/A</v>
      </c>
      <c r="I112" s="45" t="e">
        <f>IF(I$38=TRUE,Data!J74,NA())</f>
        <v>#N/A</v>
      </c>
      <c r="J112" s="45" t="e">
        <f>IF(J$38=TRUE,Data!K74,NA())</f>
        <v>#N/A</v>
      </c>
      <c r="K112" s="37" t="str">
        <f ca="1">IF(K$38=TRUE,Data!L74,NA())</f>
        <v/>
      </c>
      <c r="L112" s="39" t="str">
        <f ca="1">IF(L$38=TRUE,IF($A112="","",IF((ROW(L112)-$C$1)&gt;40,AVERAGE(((SUM(OFFSET(Data!E74,-$C$1+1,0,$C$1))-OFFSET(Data!E74,-$C$1+1,0,1))/(SUM(OFFSET(Data!K74,-$C$1+1,0,$C$1))-OFFSET(Data!K74,-$C$1+1,0,1)))),0)),NA())</f>
        <v/>
      </c>
      <c r="M112" s="45" t="e">
        <f>IF(M$38=TRUE,Data!R74,NA())</f>
        <v>#N/A</v>
      </c>
      <c r="N112" s="45" t="e">
        <f>IF(N$38=TRUE,Data!S74,NA())</f>
        <v>#N/A</v>
      </c>
      <c r="O112" s="39" t="e">
        <f ca="1">IF(O$38=TRUE,IF($A112="","",IF((ROW(Data!R74)-$C$1)&gt;2,Data!R74/OFFSET(Data!B74,-$C$1+1,0,1),0)),NA())</f>
        <v>#N/A</v>
      </c>
      <c r="P112" s="45" t="e">
        <f>IF(P$38=TRUE,Data!V74,NA())</f>
        <v>#N/A</v>
      </c>
      <c r="Q112" s="45" t="e">
        <f>IF(Q$38=TRUE,Data!W74,NA())</f>
        <v>#N/A</v>
      </c>
      <c r="R112" s="34" t="e">
        <f>IF(R$38=TRUE,Data!X74,NA())</f>
        <v>#N/A</v>
      </c>
      <c r="S112" s="39" t="e">
        <f ca="1">IF(S$38=TRUE,IF($A112="","",IF((ROW(S112)-$C$1)&gt;40,Data!W74/OFFSET(Data!B74,-$C$1+1,0,1),0)),NA())</f>
        <v>#N/A</v>
      </c>
      <c r="T112" s="50" t="e">
        <f>IF(T$38=TRUE,Data!Z74,NA())</f>
        <v>#N/A</v>
      </c>
      <c r="U112" s="50" t="e">
        <f>IF(U$38=TRUE,Data!AA74,NA())</f>
        <v>#N/A</v>
      </c>
      <c r="V112" s="50" t="e">
        <f>IF(V$38=TRUE,Data!AB74,NA())</f>
        <v>#N/A</v>
      </c>
      <c r="W112" s="45" t="e">
        <f>IF(W$38=TRUE,Data!AD74,NA())</f>
        <v>#N/A</v>
      </c>
      <c r="X112" s="37" t="e">
        <f>IF(X$38=TRUE,Data!AE74,NA())</f>
        <v>#N/A</v>
      </c>
      <c r="Y112" s="45" t="e">
        <f>IF(Y$38=TRUE,Data!AF74,NA())</f>
        <v>#N/A</v>
      </c>
      <c r="Z112" s="45" t="e">
        <f>IF(Z$38=TRUE,Data!AH74,NA())</f>
        <v>#N/A</v>
      </c>
      <c r="AA112" s="45" t="e">
        <f>IF(AA$38=TRUE,Data!AI74,NA())</f>
        <v>#N/A</v>
      </c>
      <c r="AB112" s="37" t="e">
        <f>IF(AB$38=TRUE,Data!AJ74,NA())</f>
        <v>#N/A</v>
      </c>
      <c r="AC112" s="45" t="e">
        <f>IF(AC$38=TRUE,Data!AK74,NA())</f>
        <v>#N/A</v>
      </c>
      <c r="AD112" s="37" t="e">
        <f>IF(AD$38=TRUE,Data!AL74,NA())</f>
        <v>#N/A</v>
      </c>
      <c r="AE112" s="37" t="e">
        <f>IF(AE$38=TRUE,Data!AM74,NA())</f>
        <v>#N/A</v>
      </c>
      <c r="AF112" s="45" t="e">
        <f>IF(AF$38=TRUE,Data!AN74,NA())</f>
        <v>#N/A</v>
      </c>
      <c r="AG112" s="28">
        <f>Data!AO74</f>
        <v>43967</v>
      </c>
    </row>
    <row r="113" spans="1:33" x14ac:dyDescent="0.25">
      <c r="A113" t="str">
        <f ca="1">Data!A75</f>
        <v/>
      </c>
      <c r="B113" t="e">
        <f>IF(B$38=TRUE,Data!B75,NA())</f>
        <v>#N/A</v>
      </c>
      <c r="C113" t="e">
        <f>IF(C$38=TRUE,Data!C75,NA())</f>
        <v>#N/A</v>
      </c>
      <c r="D113" t="e">
        <f>IF(D$38=TRUE,Data!E75,NA())</f>
        <v>#N/A</v>
      </c>
      <c r="E113" s="37" t="e">
        <f>IF(E$38=TRUE,Data!F75,NA())</f>
        <v>#N/A</v>
      </c>
      <c r="F113" s="39" t="e">
        <f ca="1">IF(F$38=TRUE,IF((ROW(F113)-$C$1)&gt;40,IF($A113="","",AVERAGE(((SUM(OFFSET(Data!E75,-$C$1+1,0,$C$1))-OFFSET(Data!E75,-$C$1+1,0,1))/(SUM(OFFSET(Data!B75,-$C$1+1,0,$C$1))-OFFSET(Data!B75,-$C$1+1,0,1))))),0),NA())</f>
        <v>#N/A</v>
      </c>
      <c r="G113" s="37" t="e">
        <f>IF(G$38=TRUE,Data!H75,NA())</f>
        <v>#N/A</v>
      </c>
      <c r="H113" s="43" t="e">
        <f>IF(H$38=TRUE,Data!I75,NA())</f>
        <v>#N/A</v>
      </c>
      <c r="I113" s="45" t="e">
        <f>IF(I$38=TRUE,Data!J75,NA())</f>
        <v>#N/A</v>
      </c>
      <c r="J113" s="45" t="e">
        <f>IF(J$38=TRUE,Data!K75,NA())</f>
        <v>#N/A</v>
      </c>
      <c r="K113" s="37" t="str">
        <f ca="1">IF(K$38=TRUE,Data!L75,NA())</f>
        <v/>
      </c>
      <c r="L113" s="39" t="str">
        <f ca="1">IF(L$38=TRUE,IF($A113="","",IF((ROW(L113)-$C$1)&gt;40,AVERAGE(((SUM(OFFSET(Data!E75,-$C$1+1,0,$C$1))-OFFSET(Data!E75,-$C$1+1,0,1))/(SUM(OFFSET(Data!K75,-$C$1+1,0,$C$1))-OFFSET(Data!K75,-$C$1+1,0,1)))),0)),NA())</f>
        <v/>
      </c>
      <c r="M113" s="45" t="e">
        <f>IF(M$38=TRUE,Data!R75,NA())</f>
        <v>#N/A</v>
      </c>
      <c r="N113" s="45" t="e">
        <f>IF(N$38=TRUE,Data!S75,NA())</f>
        <v>#N/A</v>
      </c>
      <c r="O113" s="39" t="e">
        <f ca="1">IF(O$38=TRUE,IF($A113="","",IF((ROW(Data!R75)-$C$1)&gt;2,Data!R75/OFFSET(Data!B75,-$C$1+1,0,1),0)),NA())</f>
        <v>#N/A</v>
      </c>
      <c r="P113" s="45" t="e">
        <f>IF(P$38=TRUE,Data!V75,NA())</f>
        <v>#N/A</v>
      </c>
      <c r="Q113" s="45" t="e">
        <f>IF(Q$38=TRUE,Data!W75,NA())</f>
        <v>#N/A</v>
      </c>
      <c r="R113" s="34" t="e">
        <f>IF(R$38=TRUE,Data!X75,NA())</f>
        <v>#N/A</v>
      </c>
      <c r="S113" s="39" t="e">
        <f ca="1">IF(S$38=TRUE,IF($A113="","",IF((ROW(S113)-$C$1)&gt;40,Data!W75/OFFSET(Data!B75,-$C$1+1,0,1),0)),NA())</f>
        <v>#N/A</v>
      </c>
      <c r="T113" s="50" t="e">
        <f>IF(T$38=TRUE,Data!Z75,NA())</f>
        <v>#N/A</v>
      </c>
      <c r="U113" s="50" t="e">
        <f>IF(U$38=TRUE,Data!AA75,NA())</f>
        <v>#N/A</v>
      </c>
      <c r="V113" s="50" t="e">
        <f>IF(V$38=TRUE,Data!AB75,NA())</f>
        <v>#N/A</v>
      </c>
      <c r="W113" s="45" t="e">
        <f>IF(W$38=TRUE,Data!AD75,NA())</f>
        <v>#N/A</v>
      </c>
      <c r="X113" s="37" t="e">
        <f>IF(X$38=TRUE,Data!AE75,NA())</f>
        <v>#N/A</v>
      </c>
      <c r="Y113" s="45" t="e">
        <f>IF(Y$38=TRUE,Data!AF75,NA())</f>
        <v>#N/A</v>
      </c>
      <c r="Z113" s="45" t="e">
        <f>IF(Z$38=TRUE,Data!AH75,NA())</f>
        <v>#N/A</v>
      </c>
      <c r="AA113" s="45" t="e">
        <f>IF(AA$38=TRUE,Data!AI75,NA())</f>
        <v>#N/A</v>
      </c>
      <c r="AB113" s="37" t="e">
        <f>IF(AB$38=TRUE,Data!AJ75,NA())</f>
        <v>#N/A</v>
      </c>
      <c r="AC113" s="45" t="e">
        <f>IF(AC$38=TRUE,Data!AK75,NA())</f>
        <v>#N/A</v>
      </c>
      <c r="AD113" s="37" t="e">
        <f>IF(AD$38=TRUE,Data!AL75,NA())</f>
        <v>#N/A</v>
      </c>
      <c r="AE113" s="37" t="e">
        <f>IF(AE$38=TRUE,Data!AM75,NA())</f>
        <v>#N/A</v>
      </c>
      <c r="AF113" s="45" t="e">
        <f>IF(AF$38=TRUE,Data!AN75,NA())</f>
        <v>#N/A</v>
      </c>
      <c r="AG113" s="28">
        <f>Data!AO75</f>
        <v>43968</v>
      </c>
    </row>
    <row r="114" spans="1:33" x14ac:dyDescent="0.25">
      <c r="A114" t="str">
        <f ca="1">Data!A76</f>
        <v/>
      </c>
      <c r="B114" t="e">
        <f>IF(B$38=TRUE,Data!B76,NA())</f>
        <v>#N/A</v>
      </c>
      <c r="C114" t="e">
        <f>IF(C$38=TRUE,Data!C76,NA())</f>
        <v>#N/A</v>
      </c>
      <c r="D114" t="e">
        <f>IF(D$38=TRUE,Data!E76,NA())</f>
        <v>#N/A</v>
      </c>
      <c r="E114" s="37" t="e">
        <f>IF(E$38=TRUE,Data!F76,NA())</f>
        <v>#N/A</v>
      </c>
      <c r="F114" s="39" t="e">
        <f ca="1">IF(F$38=TRUE,IF((ROW(F114)-$C$1)&gt;40,IF($A114="","",AVERAGE(((SUM(OFFSET(Data!E76,-$C$1+1,0,$C$1))-OFFSET(Data!E76,-$C$1+1,0,1))/(SUM(OFFSET(Data!B76,-$C$1+1,0,$C$1))-OFFSET(Data!B76,-$C$1+1,0,1))))),0),NA())</f>
        <v>#N/A</v>
      </c>
      <c r="G114" s="37" t="e">
        <f>IF(G$38=TRUE,Data!H76,NA())</f>
        <v>#N/A</v>
      </c>
      <c r="H114" s="43" t="e">
        <f>IF(H$38=TRUE,Data!I76,NA())</f>
        <v>#N/A</v>
      </c>
      <c r="I114" s="45" t="e">
        <f>IF(I$38=TRUE,Data!J76,NA())</f>
        <v>#N/A</v>
      </c>
      <c r="J114" s="45" t="e">
        <f>IF(J$38=TRUE,Data!K76,NA())</f>
        <v>#N/A</v>
      </c>
      <c r="K114" s="37" t="str">
        <f ca="1">IF(K$38=TRUE,Data!L76,NA())</f>
        <v/>
      </c>
      <c r="L114" s="39" t="str">
        <f ca="1">IF(L$38=TRUE,IF($A114="","",IF((ROW(L114)-$C$1)&gt;40,AVERAGE(((SUM(OFFSET(Data!E76,-$C$1+1,0,$C$1))-OFFSET(Data!E76,-$C$1+1,0,1))/(SUM(OFFSET(Data!K76,-$C$1+1,0,$C$1))-OFFSET(Data!K76,-$C$1+1,0,1)))),0)),NA())</f>
        <v/>
      </c>
      <c r="M114" s="45" t="e">
        <f>IF(M$38=TRUE,Data!R76,NA())</f>
        <v>#N/A</v>
      </c>
      <c r="N114" s="45" t="e">
        <f>IF(N$38=TRUE,Data!S76,NA())</f>
        <v>#N/A</v>
      </c>
      <c r="O114" s="39" t="e">
        <f ca="1">IF(O$38=TRUE,IF($A114="","",IF((ROW(Data!R76)-$C$1)&gt;2,Data!R76/OFFSET(Data!B76,-$C$1+1,0,1),0)),NA())</f>
        <v>#N/A</v>
      </c>
      <c r="P114" s="45" t="e">
        <f>IF(P$38=TRUE,Data!V76,NA())</f>
        <v>#N/A</v>
      </c>
      <c r="Q114" s="45" t="e">
        <f>IF(Q$38=TRUE,Data!W76,NA())</f>
        <v>#N/A</v>
      </c>
      <c r="R114" s="34" t="e">
        <f>IF(R$38=TRUE,Data!X76,NA())</f>
        <v>#N/A</v>
      </c>
      <c r="S114" s="39" t="e">
        <f ca="1">IF(S$38=TRUE,IF($A114="","",IF((ROW(S114)-$C$1)&gt;40,Data!W76/OFFSET(Data!B76,-$C$1+1,0,1),0)),NA())</f>
        <v>#N/A</v>
      </c>
      <c r="T114" s="50" t="e">
        <f>IF(T$38=TRUE,Data!Z76,NA())</f>
        <v>#N/A</v>
      </c>
      <c r="U114" s="50" t="e">
        <f>IF(U$38=TRUE,Data!AA76,NA())</f>
        <v>#N/A</v>
      </c>
      <c r="V114" s="50" t="e">
        <f>IF(V$38=TRUE,Data!AB76,NA())</f>
        <v>#N/A</v>
      </c>
      <c r="W114" s="45" t="e">
        <f>IF(W$38=TRUE,Data!AD76,NA())</f>
        <v>#N/A</v>
      </c>
      <c r="X114" s="37" t="e">
        <f>IF(X$38=TRUE,Data!AE76,NA())</f>
        <v>#N/A</v>
      </c>
      <c r="Y114" s="45" t="e">
        <f>IF(Y$38=TRUE,Data!AF76,NA())</f>
        <v>#N/A</v>
      </c>
      <c r="Z114" s="45" t="e">
        <f>IF(Z$38=TRUE,Data!AH76,NA())</f>
        <v>#N/A</v>
      </c>
      <c r="AA114" s="45" t="e">
        <f>IF(AA$38=TRUE,Data!AI76,NA())</f>
        <v>#N/A</v>
      </c>
      <c r="AB114" s="37" t="e">
        <f>IF(AB$38=TRUE,Data!AJ76,NA())</f>
        <v>#N/A</v>
      </c>
      <c r="AC114" s="45" t="e">
        <f>IF(AC$38=TRUE,Data!AK76,NA())</f>
        <v>#N/A</v>
      </c>
      <c r="AD114" s="37" t="e">
        <f>IF(AD$38=TRUE,Data!AL76,NA())</f>
        <v>#N/A</v>
      </c>
      <c r="AE114" s="37" t="e">
        <f>IF(AE$38=TRUE,Data!AM76,NA())</f>
        <v>#N/A</v>
      </c>
      <c r="AF114" s="45" t="e">
        <f>IF(AF$38=TRUE,Data!AN76,NA())</f>
        <v>#N/A</v>
      </c>
      <c r="AG114" s="28">
        <f>Data!AO76</f>
        <v>43969</v>
      </c>
    </row>
    <row r="115" spans="1:33" x14ac:dyDescent="0.25">
      <c r="A115" t="str">
        <f ca="1">Data!A77</f>
        <v/>
      </c>
      <c r="B115" t="e">
        <f>IF(B$38=TRUE,Data!B77,NA())</f>
        <v>#N/A</v>
      </c>
      <c r="C115" t="e">
        <f>IF(C$38=TRUE,Data!C77,NA())</f>
        <v>#N/A</v>
      </c>
      <c r="D115" t="e">
        <f>IF(D$38=TRUE,Data!E77,NA())</f>
        <v>#N/A</v>
      </c>
      <c r="E115" s="37" t="e">
        <f>IF(E$38=TRUE,Data!F77,NA())</f>
        <v>#N/A</v>
      </c>
      <c r="F115" s="39" t="e">
        <f ca="1">IF(F$38=TRUE,IF((ROW(F115)-$C$1)&gt;40,IF($A115="","",AVERAGE(((SUM(OFFSET(Data!E77,-$C$1+1,0,$C$1))-OFFSET(Data!E77,-$C$1+1,0,1))/(SUM(OFFSET(Data!B77,-$C$1+1,0,$C$1))-OFFSET(Data!B77,-$C$1+1,0,1))))),0),NA())</f>
        <v>#N/A</v>
      </c>
      <c r="G115" s="37" t="e">
        <f>IF(G$38=TRUE,Data!H77,NA())</f>
        <v>#N/A</v>
      </c>
      <c r="H115" s="43" t="e">
        <f>IF(H$38=TRUE,Data!I77,NA())</f>
        <v>#N/A</v>
      </c>
      <c r="I115" s="45" t="e">
        <f>IF(I$38=TRUE,Data!J77,NA())</f>
        <v>#N/A</v>
      </c>
      <c r="J115" s="45" t="e">
        <f>IF(J$38=TRUE,Data!K77,NA())</f>
        <v>#N/A</v>
      </c>
      <c r="K115" s="37" t="str">
        <f ca="1">IF(K$38=TRUE,Data!L77,NA())</f>
        <v/>
      </c>
      <c r="L115" s="39" t="str">
        <f ca="1">IF(L$38=TRUE,IF($A115="","",IF((ROW(L115)-$C$1)&gt;40,AVERAGE(((SUM(OFFSET(Data!E77,-$C$1+1,0,$C$1))-OFFSET(Data!E77,-$C$1+1,0,1))/(SUM(OFFSET(Data!K77,-$C$1+1,0,$C$1))-OFFSET(Data!K77,-$C$1+1,0,1)))),0)),NA())</f>
        <v/>
      </c>
      <c r="M115" s="45" t="e">
        <f>IF(M$38=TRUE,Data!R77,NA())</f>
        <v>#N/A</v>
      </c>
      <c r="N115" s="45" t="e">
        <f>IF(N$38=TRUE,Data!S77,NA())</f>
        <v>#N/A</v>
      </c>
      <c r="O115" s="39" t="e">
        <f ca="1">IF(O$38=TRUE,IF($A115="","",IF((ROW(Data!R77)-$C$1)&gt;2,Data!R77/OFFSET(Data!B77,-$C$1+1,0,1),0)),NA())</f>
        <v>#N/A</v>
      </c>
      <c r="P115" s="45" t="e">
        <f>IF(P$38=TRUE,Data!V77,NA())</f>
        <v>#N/A</v>
      </c>
      <c r="Q115" s="45" t="e">
        <f>IF(Q$38=TRUE,Data!W77,NA())</f>
        <v>#N/A</v>
      </c>
      <c r="R115" s="34" t="e">
        <f>IF(R$38=TRUE,Data!X77,NA())</f>
        <v>#N/A</v>
      </c>
      <c r="S115" s="39" t="e">
        <f ca="1">IF(S$38=TRUE,IF($A115="","",IF((ROW(S115)-$C$1)&gt;40,Data!W77/OFFSET(Data!B77,-$C$1+1,0,1),0)),NA())</f>
        <v>#N/A</v>
      </c>
      <c r="T115" s="50" t="e">
        <f>IF(T$38=TRUE,Data!Z77,NA())</f>
        <v>#N/A</v>
      </c>
      <c r="U115" s="50" t="e">
        <f>IF(U$38=TRUE,Data!AA77,NA())</f>
        <v>#N/A</v>
      </c>
      <c r="V115" s="50" t="e">
        <f>IF(V$38=TRUE,Data!AB77,NA())</f>
        <v>#N/A</v>
      </c>
      <c r="W115" s="45" t="e">
        <f>IF(W$38=TRUE,Data!AD77,NA())</f>
        <v>#N/A</v>
      </c>
      <c r="X115" s="37" t="e">
        <f>IF(X$38=TRUE,Data!AE77,NA())</f>
        <v>#N/A</v>
      </c>
      <c r="Y115" s="45" t="e">
        <f>IF(Y$38=TRUE,Data!AF77,NA())</f>
        <v>#N/A</v>
      </c>
      <c r="Z115" s="45" t="e">
        <f>IF(Z$38=TRUE,Data!AH77,NA())</f>
        <v>#N/A</v>
      </c>
      <c r="AA115" s="45" t="e">
        <f>IF(AA$38=TRUE,Data!AI77,NA())</f>
        <v>#N/A</v>
      </c>
      <c r="AB115" s="37" t="e">
        <f>IF(AB$38=TRUE,Data!AJ77,NA())</f>
        <v>#N/A</v>
      </c>
      <c r="AC115" s="45" t="e">
        <f>IF(AC$38=TRUE,Data!AK77,NA())</f>
        <v>#N/A</v>
      </c>
      <c r="AD115" s="37" t="e">
        <f>IF(AD$38=TRUE,Data!AL77,NA())</f>
        <v>#N/A</v>
      </c>
      <c r="AE115" s="37" t="e">
        <f>IF(AE$38=TRUE,Data!AM77,NA())</f>
        <v>#N/A</v>
      </c>
      <c r="AF115" s="45" t="e">
        <f>IF(AF$38=TRUE,Data!AN77,NA())</f>
        <v>#N/A</v>
      </c>
      <c r="AG115" s="28">
        <f>Data!AO77</f>
        <v>43970</v>
      </c>
    </row>
    <row r="116" spans="1:33" x14ac:dyDescent="0.25">
      <c r="A116" t="str">
        <f ca="1">Data!A78</f>
        <v/>
      </c>
      <c r="B116" t="e">
        <f>IF(B$38=TRUE,Data!B78,NA())</f>
        <v>#N/A</v>
      </c>
      <c r="C116" t="e">
        <f>IF(C$38=TRUE,Data!C78,NA())</f>
        <v>#N/A</v>
      </c>
      <c r="D116" t="e">
        <f>IF(D$38=TRUE,Data!E78,NA())</f>
        <v>#N/A</v>
      </c>
      <c r="E116" s="37" t="e">
        <f>IF(E$38=TRUE,Data!F78,NA())</f>
        <v>#N/A</v>
      </c>
      <c r="F116" s="39" t="e">
        <f ca="1">IF(F$38=TRUE,IF((ROW(F116)-$C$1)&gt;40,IF($A116="","",AVERAGE(((SUM(OFFSET(Data!E78,-$C$1+1,0,$C$1))-OFFSET(Data!E78,-$C$1+1,0,1))/(SUM(OFFSET(Data!B78,-$C$1+1,0,$C$1))-OFFSET(Data!B78,-$C$1+1,0,1))))),0),NA())</f>
        <v>#N/A</v>
      </c>
      <c r="G116" s="37" t="e">
        <f>IF(G$38=TRUE,Data!H78,NA())</f>
        <v>#N/A</v>
      </c>
      <c r="H116" s="43" t="e">
        <f>IF(H$38=TRUE,Data!I78,NA())</f>
        <v>#N/A</v>
      </c>
      <c r="I116" s="45" t="e">
        <f>IF(I$38=TRUE,Data!J78,NA())</f>
        <v>#N/A</v>
      </c>
      <c r="J116" s="45" t="e">
        <f>IF(J$38=TRUE,Data!K78,NA())</f>
        <v>#N/A</v>
      </c>
      <c r="K116" s="37" t="str">
        <f ca="1">IF(K$38=TRUE,Data!L78,NA())</f>
        <v/>
      </c>
      <c r="L116" s="39" t="str">
        <f ca="1">IF(L$38=TRUE,IF($A116="","",IF((ROW(L116)-$C$1)&gt;40,AVERAGE(((SUM(OFFSET(Data!E78,-$C$1+1,0,$C$1))-OFFSET(Data!E78,-$C$1+1,0,1))/(SUM(OFFSET(Data!K78,-$C$1+1,0,$C$1))-OFFSET(Data!K78,-$C$1+1,0,1)))),0)),NA())</f>
        <v/>
      </c>
      <c r="M116" s="45" t="e">
        <f>IF(M$38=TRUE,Data!R78,NA())</f>
        <v>#N/A</v>
      </c>
      <c r="N116" s="45" t="e">
        <f>IF(N$38=TRUE,Data!S78,NA())</f>
        <v>#N/A</v>
      </c>
      <c r="O116" s="39" t="e">
        <f ca="1">IF(O$38=TRUE,IF($A116="","",IF((ROW(Data!R78)-$C$1)&gt;2,Data!R78/OFFSET(Data!B78,-$C$1+1,0,1),0)),NA())</f>
        <v>#N/A</v>
      </c>
      <c r="P116" s="45" t="e">
        <f>IF(P$38=TRUE,Data!V78,NA())</f>
        <v>#N/A</v>
      </c>
      <c r="Q116" s="45" t="e">
        <f>IF(Q$38=TRUE,Data!W78,NA())</f>
        <v>#N/A</v>
      </c>
      <c r="R116" s="34" t="e">
        <f>IF(R$38=TRUE,Data!X78,NA())</f>
        <v>#N/A</v>
      </c>
      <c r="S116" s="39" t="e">
        <f ca="1">IF(S$38=TRUE,IF($A116="","",IF((ROW(S116)-$C$1)&gt;40,Data!W78/OFFSET(Data!B78,-$C$1+1,0,1),0)),NA())</f>
        <v>#N/A</v>
      </c>
      <c r="T116" s="50" t="e">
        <f>IF(T$38=TRUE,Data!Z78,NA())</f>
        <v>#N/A</v>
      </c>
      <c r="U116" s="50" t="e">
        <f>IF(U$38=TRUE,Data!AA78,NA())</f>
        <v>#N/A</v>
      </c>
      <c r="V116" s="50" t="e">
        <f>IF(V$38=TRUE,Data!AB78,NA())</f>
        <v>#N/A</v>
      </c>
      <c r="W116" s="45" t="e">
        <f>IF(W$38=TRUE,Data!AD78,NA())</f>
        <v>#N/A</v>
      </c>
      <c r="X116" s="37" t="e">
        <f>IF(X$38=TRUE,Data!AE78,NA())</f>
        <v>#N/A</v>
      </c>
      <c r="Y116" s="45" t="e">
        <f>IF(Y$38=TRUE,Data!AF78,NA())</f>
        <v>#N/A</v>
      </c>
      <c r="Z116" s="45" t="e">
        <f>IF(Z$38=TRUE,Data!AH78,NA())</f>
        <v>#N/A</v>
      </c>
      <c r="AA116" s="45" t="e">
        <f>IF(AA$38=TRUE,Data!AI78,NA())</f>
        <v>#N/A</v>
      </c>
      <c r="AB116" s="37" t="e">
        <f>IF(AB$38=TRUE,Data!AJ78,NA())</f>
        <v>#N/A</v>
      </c>
      <c r="AC116" s="45" t="e">
        <f>IF(AC$38=TRUE,Data!AK78,NA())</f>
        <v>#N/A</v>
      </c>
      <c r="AD116" s="37" t="e">
        <f>IF(AD$38=TRUE,Data!AL78,NA())</f>
        <v>#N/A</v>
      </c>
      <c r="AE116" s="37" t="e">
        <f>IF(AE$38=TRUE,Data!AM78,NA())</f>
        <v>#N/A</v>
      </c>
      <c r="AF116" s="45" t="e">
        <f>IF(AF$38=TRUE,Data!AN78,NA())</f>
        <v>#N/A</v>
      </c>
      <c r="AG116" s="28">
        <f>Data!AO78</f>
        <v>43971</v>
      </c>
    </row>
    <row r="117" spans="1:33" x14ac:dyDescent="0.25">
      <c r="A117" t="str">
        <f ca="1">Data!A79</f>
        <v/>
      </c>
      <c r="B117" t="e">
        <f>IF(B$38=TRUE,Data!B79,NA())</f>
        <v>#N/A</v>
      </c>
      <c r="C117" t="e">
        <f>IF(C$38=TRUE,Data!C79,NA())</f>
        <v>#N/A</v>
      </c>
      <c r="D117" t="e">
        <f>IF(D$38=TRUE,Data!E79,NA())</f>
        <v>#N/A</v>
      </c>
      <c r="E117" s="37" t="e">
        <f>IF(E$38=TRUE,Data!F79,NA())</f>
        <v>#N/A</v>
      </c>
      <c r="F117" s="39" t="e">
        <f ca="1">IF(F$38=TRUE,IF((ROW(F117)-$C$1)&gt;40,IF($A117="","",AVERAGE(((SUM(OFFSET(Data!E79,-$C$1+1,0,$C$1))-OFFSET(Data!E79,-$C$1+1,0,1))/(SUM(OFFSET(Data!B79,-$C$1+1,0,$C$1))-OFFSET(Data!B79,-$C$1+1,0,1))))),0),NA())</f>
        <v>#N/A</v>
      </c>
      <c r="G117" s="37" t="e">
        <f>IF(G$38=TRUE,Data!H79,NA())</f>
        <v>#N/A</v>
      </c>
      <c r="H117" s="43" t="e">
        <f>IF(H$38=TRUE,Data!I79,NA())</f>
        <v>#N/A</v>
      </c>
      <c r="I117" s="45" t="e">
        <f>IF(I$38=TRUE,Data!J79,NA())</f>
        <v>#N/A</v>
      </c>
      <c r="J117" s="45" t="e">
        <f>IF(J$38=TRUE,Data!K79,NA())</f>
        <v>#N/A</v>
      </c>
      <c r="K117" s="37" t="str">
        <f ca="1">IF(K$38=TRUE,Data!L79,NA())</f>
        <v/>
      </c>
      <c r="L117" s="39" t="str">
        <f ca="1">IF(L$38=TRUE,IF($A117="","",IF((ROW(L117)-$C$1)&gt;40,AVERAGE(((SUM(OFFSET(Data!E79,-$C$1+1,0,$C$1))-OFFSET(Data!E79,-$C$1+1,0,1))/(SUM(OFFSET(Data!K79,-$C$1+1,0,$C$1))-OFFSET(Data!K79,-$C$1+1,0,1)))),0)),NA())</f>
        <v/>
      </c>
      <c r="M117" s="45" t="e">
        <f>IF(M$38=TRUE,Data!R79,NA())</f>
        <v>#N/A</v>
      </c>
      <c r="N117" s="45" t="e">
        <f>IF(N$38=TRUE,Data!S79,NA())</f>
        <v>#N/A</v>
      </c>
      <c r="O117" s="39" t="e">
        <f ca="1">IF(O$38=TRUE,IF($A117="","",IF((ROW(Data!R79)-$C$1)&gt;2,Data!R79/OFFSET(Data!B79,-$C$1+1,0,1),0)),NA())</f>
        <v>#N/A</v>
      </c>
      <c r="P117" s="45" t="e">
        <f>IF(P$38=TRUE,Data!V79,NA())</f>
        <v>#N/A</v>
      </c>
      <c r="Q117" s="45" t="e">
        <f>IF(Q$38=TRUE,Data!W79,NA())</f>
        <v>#N/A</v>
      </c>
      <c r="R117" s="34" t="e">
        <f>IF(R$38=TRUE,Data!X79,NA())</f>
        <v>#N/A</v>
      </c>
      <c r="S117" s="39" t="e">
        <f ca="1">IF(S$38=TRUE,IF($A117="","",IF((ROW(S117)-$C$1)&gt;40,Data!W79/OFFSET(Data!B79,-$C$1+1,0,1),0)),NA())</f>
        <v>#N/A</v>
      </c>
      <c r="T117" s="50" t="e">
        <f>IF(T$38=TRUE,Data!Z79,NA())</f>
        <v>#N/A</v>
      </c>
      <c r="U117" s="50" t="e">
        <f>IF(U$38=TRUE,Data!AA79,NA())</f>
        <v>#N/A</v>
      </c>
      <c r="V117" s="50" t="e">
        <f>IF(V$38=TRUE,Data!AB79,NA())</f>
        <v>#N/A</v>
      </c>
      <c r="W117" s="45" t="e">
        <f>IF(W$38=TRUE,Data!AD79,NA())</f>
        <v>#N/A</v>
      </c>
      <c r="X117" s="37" t="e">
        <f>IF(X$38=TRUE,Data!AE79,NA())</f>
        <v>#N/A</v>
      </c>
      <c r="Y117" s="45" t="e">
        <f>IF(Y$38=TRUE,Data!AF79,NA())</f>
        <v>#N/A</v>
      </c>
      <c r="Z117" s="45" t="e">
        <f>IF(Z$38=TRUE,Data!AH79,NA())</f>
        <v>#N/A</v>
      </c>
      <c r="AA117" s="45" t="e">
        <f>IF(AA$38=TRUE,Data!AI79,NA())</f>
        <v>#N/A</v>
      </c>
      <c r="AB117" s="37" t="e">
        <f>IF(AB$38=TRUE,Data!AJ79,NA())</f>
        <v>#N/A</v>
      </c>
      <c r="AC117" s="45" t="e">
        <f>IF(AC$38=TRUE,Data!AK79,NA())</f>
        <v>#N/A</v>
      </c>
      <c r="AD117" s="37" t="e">
        <f>IF(AD$38=TRUE,Data!AL79,NA())</f>
        <v>#N/A</v>
      </c>
      <c r="AE117" s="37" t="e">
        <f>IF(AE$38=TRUE,Data!AM79,NA())</f>
        <v>#N/A</v>
      </c>
      <c r="AF117" s="45" t="e">
        <f>IF(AF$38=TRUE,Data!AN79,NA())</f>
        <v>#N/A</v>
      </c>
      <c r="AG117" s="28">
        <f>Data!AO79</f>
        <v>43972</v>
      </c>
    </row>
    <row r="118" spans="1:33" x14ac:dyDescent="0.25">
      <c r="A118" t="str">
        <f ca="1">Data!A80</f>
        <v/>
      </c>
      <c r="B118" t="e">
        <f>IF(B$38=TRUE,Data!B80,NA())</f>
        <v>#N/A</v>
      </c>
      <c r="C118" t="e">
        <f>IF(C$38=TRUE,Data!C80,NA())</f>
        <v>#N/A</v>
      </c>
      <c r="D118" t="e">
        <f>IF(D$38=TRUE,Data!E80,NA())</f>
        <v>#N/A</v>
      </c>
      <c r="E118" s="37" t="e">
        <f>IF(E$38=TRUE,Data!F80,NA())</f>
        <v>#N/A</v>
      </c>
      <c r="F118" s="39" t="e">
        <f ca="1">IF(F$38=TRUE,IF((ROW(F118)-$C$1)&gt;40,IF($A118="","",AVERAGE(((SUM(OFFSET(Data!E80,-$C$1+1,0,$C$1))-OFFSET(Data!E80,-$C$1+1,0,1))/(SUM(OFFSET(Data!B80,-$C$1+1,0,$C$1))-OFFSET(Data!B80,-$C$1+1,0,1))))),0),NA())</f>
        <v>#N/A</v>
      </c>
      <c r="G118" s="37" t="e">
        <f>IF(G$38=TRUE,Data!H80,NA())</f>
        <v>#N/A</v>
      </c>
      <c r="H118" s="43" t="e">
        <f>IF(H$38=TRUE,Data!I80,NA())</f>
        <v>#N/A</v>
      </c>
      <c r="I118" s="45" t="e">
        <f>IF(I$38=TRUE,Data!J80,NA())</f>
        <v>#N/A</v>
      </c>
      <c r="J118" s="45" t="e">
        <f>IF(J$38=TRUE,Data!K80,NA())</f>
        <v>#N/A</v>
      </c>
      <c r="K118" s="37" t="str">
        <f ca="1">IF(K$38=TRUE,Data!L80,NA())</f>
        <v/>
      </c>
      <c r="L118" s="39" t="str">
        <f ca="1">IF(L$38=TRUE,IF($A118="","",IF((ROW(L118)-$C$1)&gt;40,AVERAGE(((SUM(OFFSET(Data!E80,-$C$1+1,0,$C$1))-OFFSET(Data!E80,-$C$1+1,0,1))/(SUM(OFFSET(Data!K80,-$C$1+1,0,$C$1))-OFFSET(Data!K80,-$C$1+1,0,1)))),0)),NA())</f>
        <v/>
      </c>
      <c r="M118" s="45" t="e">
        <f>IF(M$38=TRUE,Data!R80,NA())</f>
        <v>#N/A</v>
      </c>
      <c r="N118" s="45" t="e">
        <f>IF(N$38=TRUE,Data!S80,NA())</f>
        <v>#N/A</v>
      </c>
      <c r="O118" s="39" t="e">
        <f ca="1">IF(O$38=TRUE,IF($A118="","",IF((ROW(Data!R80)-$C$1)&gt;2,Data!R80/OFFSET(Data!B80,-$C$1+1,0,1),0)),NA())</f>
        <v>#N/A</v>
      </c>
      <c r="P118" s="45" t="e">
        <f>IF(P$38=TRUE,Data!V80,NA())</f>
        <v>#N/A</v>
      </c>
      <c r="Q118" s="45" t="e">
        <f>IF(Q$38=TRUE,Data!W80,NA())</f>
        <v>#N/A</v>
      </c>
      <c r="R118" s="34" t="e">
        <f>IF(R$38=TRUE,Data!X80,NA())</f>
        <v>#N/A</v>
      </c>
      <c r="S118" s="39" t="e">
        <f ca="1">IF(S$38=TRUE,IF($A118="","",IF((ROW(S118)-$C$1)&gt;40,Data!W80/OFFSET(Data!B80,-$C$1+1,0,1),0)),NA())</f>
        <v>#N/A</v>
      </c>
      <c r="T118" s="50" t="e">
        <f>IF(T$38=TRUE,Data!Z80,NA())</f>
        <v>#N/A</v>
      </c>
      <c r="U118" s="50" t="e">
        <f>IF(U$38=TRUE,Data!AA80,NA())</f>
        <v>#N/A</v>
      </c>
      <c r="V118" s="50" t="e">
        <f>IF(V$38=TRUE,Data!AB80,NA())</f>
        <v>#N/A</v>
      </c>
      <c r="W118" s="45" t="e">
        <f>IF(W$38=TRUE,Data!AD80,NA())</f>
        <v>#N/A</v>
      </c>
      <c r="X118" s="37" t="e">
        <f>IF(X$38=TRUE,Data!AE80,NA())</f>
        <v>#N/A</v>
      </c>
      <c r="Y118" s="45" t="e">
        <f>IF(Y$38=TRUE,Data!AF80,NA())</f>
        <v>#N/A</v>
      </c>
      <c r="Z118" s="45" t="e">
        <f>IF(Z$38=TRUE,Data!AH80,NA())</f>
        <v>#N/A</v>
      </c>
      <c r="AA118" s="45" t="e">
        <f>IF(AA$38=TRUE,Data!AI80,NA())</f>
        <v>#N/A</v>
      </c>
      <c r="AB118" s="37" t="e">
        <f>IF(AB$38=TRUE,Data!AJ80,NA())</f>
        <v>#N/A</v>
      </c>
      <c r="AC118" s="45" t="e">
        <f>IF(AC$38=TRUE,Data!AK80,NA())</f>
        <v>#N/A</v>
      </c>
      <c r="AD118" s="37" t="e">
        <f>IF(AD$38=TRUE,Data!AL80,NA())</f>
        <v>#N/A</v>
      </c>
      <c r="AE118" s="37" t="e">
        <f>IF(AE$38=TRUE,Data!AM80,NA())</f>
        <v>#N/A</v>
      </c>
      <c r="AF118" s="45" t="e">
        <f>IF(AF$38=TRUE,Data!AN80,NA())</f>
        <v>#N/A</v>
      </c>
      <c r="AG118" s="28">
        <f>Data!AO80</f>
        <v>43973</v>
      </c>
    </row>
    <row r="119" spans="1:33" x14ac:dyDescent="0.25">
      <c r="A119" t="str">
        <f ca="1">Data!A81</f>
        <v/>
      </c>
      <c r="B119" t="e">
        <f>IF(B$38=TRUE,Data!B81,NA())</f>
        <v>#N/A</v>
      </c>
      <c r="C119" t="e">
        <f>IF(C$38=TRUE,Data!C81,NA())</f>
        <v>#N/A</v>
      </c>
      <c r="D119" t="e">
        <f>IF(D$38=TRUE,Data!E81,NA())</f>
        <v>#N/A</v>
      </c>
      <c r="E119" s="37" t="e">
        <f>IF(E$38=TRUE,Data!F81,NA())</f>
        <v>#N/A</v>
      </c>
      <c r="F119" s="39" t="e">
        <f ca="1">IF(F$38=TRUE,IF((ROW(F119)-$C$1)&gt;40,IF($A119="","",AVERAGE(((SUM(OFFSET(Data!E81,-$C$1+1,0,$C$1))-OFFSET(Data!E81,-$C$1+1,0,1))/(SUM(OFFSET(Data!B81,-$C$1+1,0,$C$1))-OFFSET(Data!B81,-$C$1+1,0,1))))),0),NA())</f>
        <v>#N/A</v>
      </c>
      <c r="G119" s="37" t="e">
        <f>IF(G$38=TRUE,Data!H81,NA())</f>
        <v>#N/A</v>
      </c>
      <c r="H119" s="43" t="e">
        <f>IF(H$38=TRUE,Data!I81,NA())</f>
        <v>#N/A</v>
      </c>
      <c r="I119" s="45" t="e">
        <f>IF(I$38=TRUE,Data!J81,NA())</f>
        <v>#N/A</v>
      </c>
      <c r="J119" s="45" t="e">
        <f>IF(J$38=TRUE,Data!K81,NA())</f>
        <v>#N/A</v>
      </c>
      <c r="K119" s="37" t="str">
        <f ca="1">IF(K$38=TRUE,Data!L81,NA())</f>
        <v/>
      </c>
      <c r="L119" s="39" t="str">
        <f ca="1">IF(L$38=TRUE,IF($A119="","",IF((ROW(L119)-$C$1)&gt;40,AVERAGE(((SUM(OFFSET(Data!E81,-$C$1+1,0,$C$1))-OFFSET(Data!E81,-$C$1+1,0,1))/(SUM(OFFSET(Data!K81,-$C$1+1,0,$C$1))-OFFSET(Data!K81,-$C$1+1,0,1)))),0)),NA())</f>
        <v/>
      </c>
      <c r="M119" s="45" t="e">
        <f>IF(M$38=TRUE,Data!R81,NA())</f>
        <v>#N/A</v>
      </c>
      <c r="N119" s="45" t="e">
        <f>IF(N$38=TRUE,Data!S81,NA())</f>
        <v>#N/A</v>
      </c>
      <c r="O119" s="39" t="e">
        <f ca="1">IF(O$38=TRUE,IF($A119="","",IF((ROW(Data!R81)-$C$1)&gt;2,Data!R81/OFFSET(Data!B81,-$C$1+1,0,1),0)),NA())</f>
        <v>#N/A</v>
      </c>
      <c r="P119" s="45" t="e">
        <f>IF(P$38=TRUE,Data!V81,NA())</f>
        <v>#N/A</v>
      </c>
      <c r="Q119" s="45" t="e">
        <f>IF(Q$38=TRUE,Data!W81,NA())</f>
        <v>#N/A</v>
      </c>
      <c r="R119" s="34" t="e">
        <f>IF(R$38=TRUE,Data!X81,NA())</f>
        <v>#N/A</v>
      </c>
      <c r="S119" s="39" t="e">
        <f ca="1">IF(S$38=TRUE,IF($A119="","",IF((ROW(S119)-$C$1)&gt;40,Data!W81/OFFSET(Data!B81,-$C$1+1,0,1),0)),NA())</f>
        <v>#N/A</v>
      </c>
      <c r="T119" s="50" t="e">
        <f>IF(T$38=TRUE,Data!Z81,NA())</f>
        <v>#N/A</v>
      </c>
      <c r="U119" s="50" t="e">
        <f>IF(U$38=TRUE,Data!AA81,NA())</f>
        <v>#N/A</v>
      </c>
      <c r="V119" s="50" t="e">
        <f>IF(V$38=TRUE,Data!AB81,NA())</f>
        <v>#N/A</v>
      </c>
      <c r="W119" s="45" t="e">
        <f>IF(W$38=TRUE,Data!AD81,NA())</f>
        <v>#N/A</v>
      </c>
      <c r="X119" s="37" t="e">
        <f>IF(X$38=TRUE,Data!AE81,NA())</f>
        <v>#N/A</v>
      </c>
      <c r="Y119" s="45" t="e">
        <f>IF(Y$38=TRUE,Data!AF81,NA())</f>
        <v>#N/A</v>
      </c>
      <c r="Z119" s="45" t="e">
        <f>IF(Z$38=TRUE,Data!AH81,NA())</f>
        <v>#N/A</v>
      </c>
      <c r="AA119" s="45" t="e">
        <f>IF(AA$38=TRUE,Data!AI81,NA())</f>
        <v>#N/A</v>
      </c>
      <c r="AB119" s="37" t="e">
        <f>IF(AB$38=TRUE,Data!AJ81,NA())</f>
        <v>#N/A</v>
      </c>
      <c r="AC119" s="45" t="e">
        <f>IF(AC$38=TRUE,Data!AK81,NA())</f>
        <v>#N/A</v>
      </c>
      <c r="AD119" s="37" t="e">
        <f>IF(AD$38=TRUE,Data!AL81,NA())</f>
        <v>#N/A</v>
      </c>
      <c r="AE119" s="37" t="e">
        <f>IF(AE$38=TRUE,Data!AM81,NA())</f>
        <v>#N/A</v>
      </c>
      <c r="AF119" s="45" t="e">
        <f>IF(AF$38=TRUE,Data!AN81,NA())</f>
        <v>#N/A</v>
      </c>
      <c r="AG119" s="28">
        <f>Data!AO81</f>
        <v>43974</v>
      </c>
    </row>
    <row r="120" spans="1:33" x14ac:dyDescent="0.25">
      <c r="A120" t="str">
        <f ca="1">Data!A82</f>
        <v/>
      </c>
      <c r="B120" t="e">
        <f>IF(B$38=TRUE,Data!B82,NA())</f>
        <v>#N/A</v>
      </c>
      <c r="C120" t="e">
        <f>IF(C$38=TRUE,Data!C82,NA())</f>
        <v>#N/A</v>
      </c>
      <c r="D120" t="e">
        <f>IF(D$38=TRUE,Data!E82,NA())</f>
        <v>#N/A</v>
      </c>
      <c r="E120" s="37" t="e">
        <f>IF(E$38=TRUE,Data!F82,NA())</f>
        <v>#N/A</v>
      </c>
      <c r="F120" s="39" t="e">
        <f ca="1">IF(F$38=TRUE,IF((ROW(F120)-$C$1)&gt;40,IF($A120="","",AVERAGE(((SUM(OFFSET(Data!E82,-$C$1+1,0,$C$1))-OFFSET(Data!E82,-$C$1+1,0,1))/(SUM(OFFSET(Data!B82,-$C$1+1,0,$C$1))-OFFSET(Data!B82,-$C$1+1,0,1))))),0),NA())</f>
        <v>#N/A</v>
      </c>
      <c r="G120" s="37" t="e">
        <f>IF(G$38=TRUE,Data!H82,NA())</f>
        <v>#N/A</v>
      </c>
      <c r="H120" s="43" t="e">
        <f>IF(H$38=TRUE,Data!I82,NA())</f>
        <v>#N/A</v>
      </c>
      <c r="I120" s="45" t="e">
        <f>IF(I$38=TRUE,Data!J82,NA())</f>
        <v>#N/A</v>
      </c>
      <c r="J120" s="45" t="e">
        <f>IF(J$38=TRUE,Data!K82,NA())</f>
        <v>#N/A</v>
      </c>
      <c r="K120" s="37" t="str">
        <f ca="1">IF(K$38=TRUE,Data!L82,NA())</f>
        <v/>
      </c>
      <c r="L120" s="39" t="str">
        <f ca="1">IF(L$38=TRUE,IF($A120="","",IF((ROW(L120)-$C$1)&gt;40,AVERAGE(((SUM(OFFSET(Data!E82,-$C$1+1,0,$C$1))-OFFSET(Data!E82,-$C$1+1,0,1))/(SUM(OFFSET(Data!K82,-$C$1+1,0,$C$1))-OFFSET(Data!K82,-$C$1+1,0,1)))),0)),NA())</f>
        <v/>
      </c>
      <c r="M120" s="45" t="e">
        <f>IF(M$38=TRUE,Data!R82,NA())</f>
        <v>#N/A</v>
      </c>
      <c r="N120" s="45" t="e">
        <f>IF(N$38=TRUE,Data!S82,NA())</f>
        <v>#N/A</v>
      </c>
      <c r="O120" s="39" t="e">
        <f ca="1">IF(O$38=TRUE,IF($A120="","",IF((ROW(Data!R82)-$C$1)&gt;2,Data!R82/OFFSET(Data!B82,-$C$1+1,0,1),0)),NA())</f>
        <v>#N/A</v>
      </c>
      <c r="P120" s="45" t="e">
        <f>IF(P$38=TRUE,Data!V82,NA())</f>
        <v>#N/A</v>
      </c>
      <c r="Q120" s="45" t="e">
        <f>IF(Q$38=TRUE,Data!W82,NA())</f>
        <v>#N/A</v>
      </c>
      <c r="R120" s="34" t="e">
        <f>IF(R$38=TRUE,Data!X82,NA())</f>
        <v>#N/A</v>
      </c>
      <c r="S120" s="39" t="e">
        <f ca="1">IF(S$38=TRUE,IF($A120="","",IF((ROW(S120)-$C$1)&gt;40,Data!W82/OFFSET(Data!B82,-$C$1+1,0,1),0)),NA())</f>
        <v>#N/A</v>
      </c>
      <c r="T120" s="50" t="e">
        <f>IF(T$38=TRUE,Data!Z82,NA())</f>
        <v>#N/A</v>
      </c>
      <c r="U120" s="50" t="e">
        <f>IF(U$38=TRUE,Data!AA82,NA())</f>
        <v>#N/A</v>
      </c>
      <c r="V120" s="50" t="e">
        <f>IF(V$38=TRUE,Data!AB82,NA())</f>
        <v>#N/A</v>
      </c>
      <c r="W120" s="45" t="e">
        <f>IF(W$38=TRUE,Data!AD82,NA())</f>
        <v>#N/A</v>
      </c>
      <c r="X120" s="37" t="e">
        <f>IF(X$38=TRUE,Data!AE82,NA())</f>
        <v>#N/A</v>
      </c>
      <c r="Y120" s="45" t="e">
        <f>IF(Y$38=TRUE,Data!AF82,NA())</f>
        <v>#N/A</v>
      </c>
      <c r="Z120" s="45" t="e">
        <f>IF(Z$38=TRUE,Data!AH82,NA())</f>
        <v>#N/A</v>
      </c>
      <c r="AA120" s="45" t="e">
        <f>IF(AA$38=TRUE,Data!AI82,NA())</f>
        <v>#N/A</v>
      </c>
      <c r="AB120" s="37" t="e">
        <f>IF(AB$38=TRUE,Data!AJ82,NA())</f>
        <v>#N/A</v>
      </c>
      <c r="AC120" s="45" t="e">
        <f>IF(AC$38=TRUE,Data!AK82,NA())</f>
        <v>#N/A</v>
      </c>
      <c r="AD120" s="37" t="e">
        <f>IF(AD$38=TRUE,Data!AL82,NA())</f>
        <v>#N/A</v>
      </c>
      <c r="AE120" s="37" t="e">
        <f>IF(AE$38=TRUE,Data!AM82,NA())</f>
        <v>#N/A</v>
      </c>
      <c r="AF120" s="45" t="e">
        <f>IF(AF$38=TRUE,Data!AN82,NA())</f>
        <v>#N/A</v>
      </c>
      <c r="AG120" s="28">
        <f>Data!AO82</f>
        <v>43975</v>
      </c>
    </row>
    <row r="121" spans="1:33" x14ac:dyDescent="0.25">
      <c r="A121" t="str">
        <f ca="1">Data!A83</f>
        <v/>
      </c>
      <c r="B121" t="e">
        <f>IF(B$38=TRUE,Data!B83,NA())</f>
        <v>#N/A</v>
      </c>
      <c r="C121" t="e">
        <f>IF(C$38=TRUE,Data!C83,NA())</f>
        <v>#N/A</v>
      </c>
      <c r="D121" t="e">
        <f>IF(D$38=TRUE,Data!E83,NA())</f>
        <v>#N/A</v>
      </c>
      <c r="E121" s="37" t="e">
        <f>IF(E$38=TRUE,Data!F83,NA())</f>
        <v>#N/A</v>
      </c>
      <c r="F121" s="39" t="e">
        <f ca="1">IF(F$38=TRUE,IF((ROW(F121)-$C$1)&gt;40,IF($A121="","",AVERAGE(((SUM(OFFSET(Data!E83,-$C$1+1,0,$C$1))-OFFSET(Data!E83,-$C$1+1,0,1))/(SUM(OFFSET(Data!B83,-$C$1+1,0,$C$1))-OFFSET(Data!B83,-$C$1+1,0,1))))),0),NA())</f>
        <v>#N/A</v>
      </c>
      <c r="G121" s="37" t="e">
        <f>IF(G$38=TRUE,Data!H83,NA())</f>
        <v>#N/A</v>
      </c>
      <c r="H121" s="43" t="e">
        <f>IF(H$38=TRUE,Data!I83,NA())</f>
        <v>#N/A</v>
      </c>
      <c r="I121" s="45" t="e">
        <f>IF(I$38=TRUE,Data!J83,NA())</f>
        <v>#N/A</v>
      </c>
      <c r="J121" s="45" t="e">
        <f>IF(J$38=TRUE,Data!K83,NA())</f>
        <v>#N/A</v>
      </c>
      <c r="K121" s="37" t="str">
        <f ca="1">IF(K$38=TRUE,Data!L83,NA())</f>
        <v/>
      </c>
      <c r="L121" s="39" t="str">
        <f ca="1">IF(L$38=TRUE,IF($A121="","",IF((ROW(L121)-$C$1)&gt;40,AVERAGE(((SUM(OFFSET(Data!E83,-$C$1+1,0,$C$1))-OFFSET(Data!E83,-$C$1+1,0,1))/(SUM(OFFSET(Data!K83,-$C$1+1,0,$C$1))-OFFSET(Data!K83,-$C$1+1,0,1)))),0)),NA())</f>
        <v/>
      </c>
      <c r="M121" s="45" t="e">
        <f>IF(M$38=TRUE,Data!R83,NA())</f>
        <v>#N/A</v>
      </c>
      <c r="N121" s="45" t="e">
        <f>IF(N$38=TRUE,Data!S83,NA())</f>
        <v>#N/A</v>
      </c>
      <c r="O121" s="39" t="e">
        <f ca="1">IF(O$38=TRUE,IF($A121="","",IF((ROW(Data!R83)-$C$1)&gt;2,Data!R83/OFFSET(Data!B83,-$C$1+1,0,1),0)),NA())</f>
        <v>#N/A</v>
      </c>
      <c r="P121" s="45" t="e">
        <f>IF(P$38=TRUE,Data!V83,NA())</f>
        <v>#N/A</v>
      </c>
      <c r="Q121" s="45" t="e">
        <f>IF(Q$38=TRUE,Data!W83,NA())</f>
        <v>#N/A</v>
      </c>
      <c r="R121" s="34" t="e">
        <f>IF(R$38=TRUE,Data!X83,NA())</f>
        <v>#N/A</v>
      </c>
      <c r="S121" s="39" t="e">
        <f ca="1">IF(S$38=TRUE,IF($A121="","",IF((ROW(S121)-$C$1)&gt;40,Data!W83/OFFSET(Data!B83,-$C$1+1,0,1),0)),NA())</f>
        <v>#N/A</v>
      </c>
      <c r="T121" s="50" t="e">
        <f>IF(T$38=TRUE,Data!Z83,NA())</f>
        <v>#N/A</v>
      </c>
      <c r="U121" s="50" t="e">
        <f>IF(U$38=TRUE,Data!AA83,NA())</f>
        <v>#N/A</v>
      </c>
      <c r="V121" s="50" t="e">
        <f>IF(V$38=TRUE,Data!AB83,NA())</f>
        <v>#N/A</v>
      </c>
      <c r="W121" s="45" t="e">
        <f>IF(W$38=TRUE,Data!AD83,NA())</f>
        <v>#N/A</v>
      </c>
      <c r="X121" s="37" t="e">
        <f>IF(X$38=TRUE,Data!AE83,NA())</f>
        <v>#N/A</v>
      </c>
      <c r="Y121" s="45" t="e">
        <f>IF(Y$38=TRUE,Data!AF83,NA())</f>
        <v>#N/A</v>
      </c>
      <c r="Z121" s="45" t="e">
        <f>IF(Z$38=TRUE,Data!AH83,NA())</f>
        <v>#N/A</v>
      </c>
      <c r="AA121" s="45" t="e">
        <f>IF(AA$38=TRUE,Data!AI83,NA())</f>
        <v>#N/A</v>
      </c>
      <c r="AB121" s="37" t="e">
        <f>IF(AB$38=TRUE,Data!AJ83,NA())</f>
        <v>#N/A</v>
      </c>
      <c r="AC121" s="45" t="e">
        <f>IF(AC$38=TRUE,Data!AK83,NA())</f>
        <v>#N/A</v>
      </c>
      <c r="AD121" s="37" t="e">
        <f>IF(AD$38=TRUE,Data!AL83,NA())</f>
        <v>#N/A</v>
      </c>
      <c r="AE121" s="37" t="e">
        <f>IF(AE$38=TRUE,Data!AM83,NA())</f>
        <v>#N/A</v>
      </c>
      <c r="AF121" s="45" t="e">
        <f>IF(AF$38=TRUE,Data!AN83,NA())</f>
        <v>#N/A</v>
      </c>
      <c r="AG121" s="28">
        <f>Data!AO83</f>
        <v>43976</v>
      </c>
    </row>
    <row r="122" spans="1:33" x14ac:dyDescent="0.25">
      <c r="A122" t="str">
        <f ca="1">Data!A84</f>
        <v/>
      </c>
      <c r="B122" t="e">
        <f>IF(B$38=TRUE,Data!B84,NA())</f>
        <v>#N/A</v>
      </c>
      <c r="C122" t="e">
        <f>IF(C$38=TRUE,Data!C84,NA())</f>
        <v>#N/A</v>
      </c>
      <c r="D122" t="e">
        <f>IF(D$38=TRUE,Data!E84,NA())</f>
        <v>#N/A</v>
      </c>
      <c r="E122" s="37" t="e">
        <f>IF(E$38=TRUE,Data!F84,NA())</f>
        <v>#N/A</v>
      </c>
      <c r="F122" s="39" t="e">
        <f ca="1">IF(F$38=TRUE,IF((ROW(F122)-$C$1)&gt;40,IF($A122="","",AVERAGE(((SUM(OFFSET(Data!E84,-$C$1+1,0,$C$1))-OFFSET(Data!E84,-$C$1+1,0,1))/(SUM(OFFSET(Data!B84,-$C$1+1,0,$C$1))-OFFSET(Data!B84,-$C$1+1,0,1))))),0),NA())</f>
        <v>#N/A</v>
      </c>
      <c r="G122" s="37" t="e">
        <f>IF(G$38=TRUE,Data!H84,NA())</f>
        <v>#N/A</v>
      </c>
      <c r="H122" s="43" t="e">
        <f>IF(H$38=TRUE,Data!I84,NA())</f>
        <v>#N/A</v>
      </c>
      <c r="I122" s="45" t="e">
        <f>IF(I$38=TRUE,Data!J84,NA())</f>
        <v>#N/A</v>
      </c>
      <c r="J122" s="45" t="e">
        <f>IF(J$38=TRUE,Data!K84,NA())</f>
        <v>#N/A</v>
      </c>
      <c r="K122" s="37" t="str">
        <f ca="1">IF(K$38=TRUE,Data!L84,NA())</f>
        <v/>
      </c>
      <c r="L122" s="39" t="str">
        <f ca="1">IF(L$38=TRUE,IF($A122="","",IF((ROW(L122)-$C$1)&gt;40,AVERAGE(((SUM(OFFSET(Data!E84,-$C$1+1,0,$C$1))-OFFSET(Data!E84,-$C$1+1,0,1))/(SUM(OFFSET(Data!K84,-$C$1+1,0,$C$1))-OFFSET(Data!K84,-$C$1+1,0,1)))),0)),NA())</f>
        <v/>
      </c>
      <c r="M122" s="45" t="e">
        <f>IF(M$38=TRUE,Data!R84,NA())</f>
        <v>#N/A</v>
      </c>
      <c r="N122" s="45" t="e">
        <f>IF(N$38=TRUE,Data!S84,NA())</f>
        <v>#N/A</v>
      </c>
      <c r="O122" s="39" t="e">
        <f ca="1">IF(O$38=TRUE,IF($A122="","",IF((ROW(Data!R84)-$C$1)&gt;2,Data!R84/OFFSET(Data!B84,-$C$1+1,0,1),0)),NA())</f>
        <v>#N/A</v>
      </c>
      <c r="P122" s="45" t="e">
        <f>IF(P$38=TRUE,Data!V84,NA())</f>
        <v>#N/A</v>
      </c>
      <c r="Q122" s="45" t="e">
        <f>IF(Q$38=TRUE,Data!W84,NA())</f>
        <v>#N/A</v>
      </c>
      <c r="R122" s="34" t="e">
        <f>IF(R$38=TRUE,Data!X84,NA())</f>
        <v>#N/A</v>
      </c>
      <c r="S122" s="39" t="e">
        <f ca="1">IF(S$38=TRUE,IF($A122="","",IF((ROW(S122)-$C$1)&gt;40,Data!W84/OFFSET(Data!B84,-$C$1+1,0,1),0)),NA())</f>
        <v>#N/A</v>
      </c>
      <c r="T122" s="50" t="e">
        <f>IF(T$38=TRUE,Data!Z84,NA())</f>
        <v>#N/A</v>
      </c>
      <c r="U122" s="50" t="e">
        <f>IF(U$38=TRUE,Data!AA84,NA())</f>
        <v>#N/A</v>
      </c>
      <c r="V122" s="50" t="e">
        <f>IF(V$38=TRUE,Data!AB84,NA())</f>
        <v>#N/A</v>
      </c>
      <c r="W122" s="45" t="e">
        <f>IF(W$38=TRUE,Data!AD84,NA())</f>
        <v>#N/A</v>
      </c>
      <c r="X122" s="37" t="e">
        <f>IF(X$38=TRUE,Data!AE84,NA())</f>
        <v>#N/A</v>
      </c>
      <c r="Y122" s="45" t="e">
        <f>IF(Y$38=TRUE,Data!AF84,NA())</f>
        <v>#N/A</v>
      </c>
      <c r="Z122" s="45" t="e">
        <f>IF(Z$38=TRUE,Data!AH84,NA())</f>
        <v>#N/A</v>
      </c>
      <c r="AA122" s="45" t="e">
        <f>IF(AA$38=TRUE,Data!AI84,NA())</f>
        <v>#N/A</v>
      </c>
      <c r="AB122" s="37" t="e">
        <f>IF(AB$38=TRUE,Data!AJ84,NA())</f>
        <v>#N/A</v>
      </c>
      <c r="AC122" s="45" t="e">
        <f>IF(AC$38=TRUE,Data!AK84,NA())</f>
        <v>#N/A</v>
      </c>
      <c r="AD122" s="37" t="e">
        <f>IF(AD$38=TRUE,Data!AL84,NA())</f>
        <v>#N/A</v>
      </c>
      <c r="AE122" s="37" t="e">
        <f>IF(AE$38=TRUE,Data!AM84,NA())</f>
        <v>#N/A</v>
      </c>
      <c r="AF122" s="45" t="e">
        <f>IF(AF$38=TRUE,Data!AN84,NA())</f>
        <v>#N/A</v>
      </c>
      <c r="AG122" s="28">
        <f>Data!AO84</f>
        <v>43977</v>
      </c>
    </row>
    <row r="123" spans="1:33" x14ac:dyDescent="0.25">
      <c r="A123" t="str">
        <f ca="1">Data!A85</f>
        <v/>
      </c>
      <c r="B123" t="e">
        <f>IF(B$38=TRUE,Data!B85,NA())</f>
        <v>#N/A</v>
      </c>
      <c r="C123" t="e">
        <f>IF(C$38=TRUE,Data!C85,NA())</f>
        <v>#N/A</v>
      </c>
      <c r="D123" t="e">
        <f>IF(D$38=TRUE,Data!E85,NA())</f>
        <v>#N/A</v>
      </c>
      <c r="E123" s="37" t="e">
        <f>IF(E$38=TRUE,Data!F85,NA())</f>
        <v>#N/A</v>
      </c>
      <c r="F123" s="39" t="e">
        <f ca="1">IF(F$38=TRUE,IF((ROW(F123)-$C$1)&gt;40,IF($A123="","",AVERAGE(((SUM(OFFSET(Data!E85,-$C$1+1,0,$C$1))-OFFSET(Data!E85,-$C$1+1,0,1))/(SUM(OFFSET(Data!B85,-$C$1+1,0,$C$1))-OFFSET(Data!B85,-$C$1+1,0,1))))),0),NA())</f>
        <v>#N/A</v>
      </c>
      <c r="G123" s="37" t="e">
        <f>IF(G$38=TRUE,Data!H85,NA())</f>
        <v>#N/A</v>
      </c>
      <c r="H123" s="43" t="e">
        <f>IF(H$38=TRUE,Data!I85,NA())</f>
        <v>#N/A</v>
      </c>
      <c r="I123" s="45" t="e">
        <f>IF(I$38=TRUE,Data!J85,NA())</f>
        <v>#N/A</v>
      </c>
      <c r="J123" s="45" t="e">
        <f>IF(J$38=TRUE,Data!K85,NA())</f>
        <v>#N/A</v>
      </c>
      <c r="K123" s="37" t="str">
        <f ca="1">IF(K$38=TRUE,Data!L85,NA())</f>
        <v/>
      </c>
      <c r="L123" s="39" t="str">
        <f ca="1">IF(L$38=TRUE,IF($A123="","",IF((ROW(L123)-$C$1)&gt;40,AVERAGE(((SUM(OFFSET(Data!E85,-$C$1+1,0,$C$1))-OFFSET(Data!E85,-$C$1+1,0,1))/(SUM(OFFSET(Data!K85,-$C$1+1,0,$C$1))-OFFSET(Data!K85,-$C$1+1,0,1)))),0)),NA())</f>
        <v/>
      </c>
      <c r="M123" s="45" t="e">
        <f>IF(M$38=TRUE,Data!R85,NA())</f>
        <v>#N/A</v>
      </c>
      <c r="N123" s="45" t="e">
        <f>IF(N$38=TRUE,Data!S85,NA())</f>
        <v>#N/A</v>
      </c>
      <c r="O123" s="39" t="e">
        <f ca="1">IF(O$38=TRUE,IF($A123="","",IF((ROW(Data!R85)-$C$1)&gt;2,Data!R85/OFFSET(Data!B85,-$C$1+1,0,1),0)),NA())</f>
        <v>#N/A</v>
      </c>
      <c r="P123" s="45" t="e">
        <f>IF(P$38=TRUE,Data!V85,NA())</f>
        <v>#N/A</v>
      </c>
      <c r="Q123" s="45" t="e">
        <f>IF(Q$38=TRUE,Data!W85,NA())</f>
        <v>#N/A</v>
      </c>
      <c r="R123" s="34" t="e">
        <f>IF(R$38=TRUE,Data!X85,NA())</f>
        <v>#N/A</v>
      </c>
      <c r="S123" s="39" t="e">
        <f ca="1">IF(S$38=TRUE,IF($A123="","",IF((ROW(S123)-$C$1)&gt;40,Data!W85/OFFSET(Data!B85,-$C$1+1,0,1),0)),NA())</f>
        <v>#N/A</v>
      </c>
      <c r="T123" s="50" t="e">
        <f>IF(T$38=TRUE,Data!Z85,NA())</f>
        <v>#N/A</v>
      </c>
      <c r="U123" s="50" t="e">
        <f>IF(U$38=TRUE,Data!AA85,NA())</f>
        <v>#N/A</v>
      </c>
      <c r="V123" s="50" t="e">
        <f>IF(V$38=TRUE,Data!AB85,NA())</f>
        <v>#N/A</v>
      </c>
      <c r="W123" s="45" t="e">
        <f>IF(W$38=TRUE,Data!AD85,NA())</f>
        <v>#N/A</v>
      </c>
      <c r="X123" s="37" t="e">
        <f>IF(X$38=TRUE,Data!AE85,NA())</f>
        <v>#N/A</v>
      </c>
      <c r="Y123" s="45" t="e">
        <f>IF(Y$38=TRUE,Data!AF85,NA())</f>
        <v>#N/A</v>
      </c>
      <c r="Z123" s="45" t="e">
        <f>IF(Z$38=TRUE,Data!AH85,NA())</f>
        <v>#N/A</v>
      </c>
      <c r="AA123" s="45" t="e">
        <f>IF(AA$38=TRUE,Data!AI85,NA())</f>
        <v>#N/A</v>
      </c>
      <c r="AB123" s="37" t="e">
        <f>IF(AB$38=TRUE,Data!AJ85,NA())</f>
        <v>#N/A</v>
      </c>
      <c r="AC123" s="45" t="e">
        <f>IF(AC$38=TRUE,Data!AK85,NA())</f>
        <v>#N/A</v>
      </c>
      <c r="AD123" s="37" t="e">
        <f>IF(AD$38=TRUE,Data!AL85,NA())</f>
        <v>#N/A</v>
      </c>
      <c r="AE123" s="37" t="e">
        <f>IF(AE$38=TRUE,Data!AM85,NA())</f>
        <v>#N/A</v>
      </c>
      <c r="AF123" s="45" t="e">
        <f>IF(AF$38=TRUE,Data!AN85,NA())</f>
        <v>#N/A</v>
      </c>
      <c r="AG123" s="28">
        <f>Data!AO85</f>
        <v>43978</v>
      </c>
    </row>
    <row r="124" spans="1:33" x14ac:dyDescent="0.25">
      <c r="A124" t="str">
        <f ca="1">Data!A86</f>
        <v/>
      </c>
      <c r="B124" t="e">
        <f>IF(B$38=TRUE,Data!B86,NA())</f>
        <v>#N/A</v>
      </c>
      <c r="C124" t="e">
        <f>IF(C$38=TRUE,Data!C86,NA())</f>
        <v>#N/A</v>
      </c>
      <c r="D124" t="e">
        <f>IF(D$38=TRUE,Data!E86,NA())</f>
        <v>#N/A</v>
      </c>
      <c r="E124" s="37" t="e">
        <f>IF(E$38=TRUE,Data!F86,NA())</f>
        <v>#N/A</v>
      </c>
      <c r="F124" s="39" t="e">
        <f ca="1">IF(F$38=TRUE,IF((ROW(F124)-$C$1)&gt;40,IF($A124="","",AVERAGE(((SUM(OFFSET(Data!E86,-$C$1+1,0,$C$1))-OFFSET(Data!E86,-$C$1+1,0,1))/(SUM(OFFSET(Data!B86,-$C$1+1,0,$C$1))-OFFSET(Data!B86,-$C$1+1,0,1))))),0),NA())</f>
        <v>#N/A</v>
      </c>
      <c r="G124" s="37" t="e">
        <f>IF(G$38=TRUE,Data!H86,NA())</f>
        <v>#N/A</v>
      </c>
      <c r="H124" s="43" t="e">
        <f>IF(H$38=TRUE,Data!I86,NA())</f>
        <v>#N/A</v>
      </c>
      <c r="I124" s="45" t="e">
        <f>IF(I$38=TRUE,Data!J86,NA())</f>
        <v>#N/A</v>
      </c>
      <c r="J124" s="45" t="e">
        <f>IF(J$38=TRUE,Data!K86,NA())</f>
        <v>#N/A</v>
      </c>
      <c r="K124" s="37" t="str">
        <f ca="1">IF(K$38=TRUE,Data!L86,NA())</f>
        <v/>
      </c>
      <c r="L124" s="39" t="str">
        <f ca="1">IF(L$38=TRUE,IF($A124="","",IF((ROW(L124)-$C$1)&gt;40,AVERAGE(((SUM(OFFSET(Data!E86,-$C$1+1,0,$C$1))-OFFSET(Data!E86,-$C$1+1,0,1))/(SUM(OFFSET(Data!K86,-$C$1+1,0,$C$1))-OFFSET(Data!K86,-$C$1+1,0,1)))),0)),NA())</f>
        <v/>
      </c>
      <c r="M124" s="45" t="e">
        <f>IF(M$38=TRUE,Data!R86,NA())</f>
        <v>#N/A</v>
      </c>
      <c r="N124" s="45" t="e">
        <f>IF(N$38=TRUE,Data!S86,NA())</f>
        <v>#N/A</v>
      </c>
      <c r="O124" s="39" t="e">
        <f ca="1">IF(O$38=TRUE,IF($A124="","",IF((ROW(Data!R86)-$C$1)&gt;2,Data!R86/OFFSET(Data!B86,-$C$1+1,0,1),0)),NA())</f>
        <v>#N/A</v>
      </c>
      <c r="P124" s="45" t="e">
        <f>IF(P$38=TRUE,Data!V86,NA())</f>
        <v>#N/A</v>
      </c>
      <c r="Q124" s="45" t="e">
        <f>IF(Q$38=TRUE,Data!W86,NA())</f>
        <v>#N/A</v>
      </c>
      <c r="R124" s="34" t="e">
        <f>IF(R$38=TRUE,Data!X86,NA())</f>
        <v>#N/A</v>
      </c>
      <c r="S124" s="39" t="e">
        <f ca="1">IF(S$38=TRUE,IF($A124="","",IF((ROW(S124)-$C$1)&gt;40,Data!W86/OFFSET(Data!B86,-$C$1+1,0,1),0)),NA())</f>
        <v>#N/A</v>
      </c>
      <c r="T124" s="50" t="e">
        <f>IF(T$38=TRUE,Data!Z86,NA())</f>
        <v>#N/A</v>
      </c>
      <c r="U124" s="50" t="e">
        <f>IF(U$38=TRUE,Data!AA86,NA())</f>
        <v>#N/A</v>
      </c>
      <c r="V124" s="50" t="e">
        <f>IF(V$38=TRUE,Data!AB86,NA())</f>
        <v>#N/A</v>
      </c>
      <c r="W124" s="45" t="e">
        <f>IF(W$38=TRUE,Data!AD86,NA())</f>
        <v>#N/A</v>
      </c>
      <c r="X124" s="37" t="e">
        <f>IF(X$38=TRUE,Data!AE86,NA())</f>
        <v>#N/A</v>
      </c>
      <c r="Y124" s="45" t="e">
        <f>IF(Y$38=TRUE,Data!AF86,NA())</f>
        <v>#N/A</v>
      </c>
      <c r="Z124" s="45" t="e">
        <f>IF(Z$38=TRUE,Data!AH86,NA())</f>
        <v>#N/A</v>
      </c>
      <c r="AA124" s="45" t="e">
        <f>IF(AA$38=TRUE,Data!AI86,NA())</f>
        <v>#N/A</v>
      </c>
      <c r="AB124" s="37" t="e">
        <f>IF(AB$38=TRUE,Data!AJ86,NA())</f>
        <v>#N/A</v>
      </c>
      <c r="AC124" s="45" t="e">
        <f>IF(AC$38=TRUE,Data!AK86,NA())</f>
        <v>#N/A</v>
      </c>
      <c r="AD124" s="37" t="e">
        <f>IF(AD$38=TRUE,Data!AL86,NA())</f>
        <v>#N/A</v>
      </c>
      <c r="AE124" s="37" t="e">
        <f>IF(AE$38=TRUE,Data!AM86,NA())</f>
        <v>#N/A</v>
      </c>
      <c r="AF124" s="45" t="e">
        <f>IF(AF$38=TRUE,Data!AN86,NA())</f>
        <v>#N/A</v>
      </c>
      <c r="AG124" s="28">
        <f>Data!AO86</f>
        <v>43979</v>
      </c>
    </row>
    <row r="125" spans="1:33" x14ac:dyDescent="0.25">
      <c r="A125" t="str">
        <f ca="1">Data!A87</f>
        <v/>
      </c>
      <c r="B125" t="e">
        <f>IF(B$38=TRUE,Data!B87,NA())</f>
        <v>#N/A</v>
      </c>
      <c r="C125" t="e">
        <f>IF(C$38=TRUE,Data!C87,NA())</f>
        <v>#N/A</v>
      </c>
      <c r="D125" t="e">
        <f>IF(D$38=TRUE,Data!E87,NA())</f>
        <v>#N/A</v>
      </c>
      <c r="E125" s="37" t="e">
        <f>IF(E$38=TRUE,Data!F87,NA())</f>
        <v>#N/A</v>
      </c>
      <c r="F125" s="39" t="e">
        <f ca="1">IF(F$38=TRUE,IF((ROW(F125)-$C$1)&gt;40,IF($A125="","",AVERAGE(((SUM(OFFSET(Data!E87,-$C$1+1,0,$C$1))-OFFSET(Data!E87,-$C$1+1,0,1))/(SUM(OFFSET(Data!B87,-$C$1+1,0,$C$1))-OFFSET(Data!B87,-$C$1+1,0,1))))),0),NA())</f>
        <v>#N/A</v>
      </c>
      <c r="G125" s="37" t="e">
        <f>IF(G$38=TRUE,Data!H87,NA())</f>
        <v>#N/A</v>
      </c>
      <c r="H125" s="43" t="e">
        <f>IF(H$38=TRUE,Data!I87,NA())</f>
        <v>#N/A</v>
      </c>
      <c r="I125" s="45" t="e">
        <f>IF(I$38=TRUE,Data!J87,NA())</f>
        <v>#N/A</v>
      </c>
      <c r="J125" s="45" t="e">
        <f>IF(J$38=TRUE,Data!K87,NA())</f>
        <v>#N/A</v>
      </c>
      <c r="K125" s="37" t="str">
        <f ca="1">IF(K$38=TRUE,Data!L87,NA())</f>
        <v/>
      </c>
      <c r="L125" s="39" t="str">
        <f ca="1">IF(L$38=TRUE,IF($A125="","",IF((ROW(L125)-$C$1)&gt;40,AVERAGE(((SUM(OFFSET(Data!E87,-$C$1+1,0,$C$1))-OFFSET(Data!E87,-$C$1+1,0,1))/(SUM(OFFSET(Data!K87,-$C$1+1,0,$C$1))-OFFSET(Data!K87,-$C$1+1,0,1)))),0)),NA())</f>
        <v/>
      </c>
      <c r="M125" s="45" t="e">
        <f>IF(M$38=TRUE,Data!R87,NA())</f>
        <v>#N/A</v>
      </c>
      <c r="N125" s="45" t="e">
        <f>IF(N$38=TRUE,Data!S87,NA())</f>
        <v>#N/A</v>
      </c>
      <c r="O125" s="39" t="e">
        <f ca="1">IF(O$38=TRUE,IF($A125="","",IF((ROW(Data!R87)-$C$1)&gt;2,Data!R87/OFFSET(Data!B87,-$C$1+1,0,1),0)),NA())</f>
        <v>#N/A</v>
      </c>
      <c r="P125" s="45" t="e">
        <f>IF(P$38=TRUE,Data!V87,NA())</f>
        <v>#N/A</v>
      </c>
      <c r="Q125" s="45" t="e">
        <f>IF(Q$38=TRUE,Data!W87,NA())</f>
        <v>#N/A</v>
      </c>
      <c r="R125" s="34" t="e">
        <f>IF(R$38=TRUE,Data!X87,NA())</f>
        <v>#N/A</v>
      </c>
      <c r="S125" s="39" t="e">
        <f ca="1">IF(S$38=TRUE,IF($A125="","",IF((ROW(S125)-$C$1)&gt;40,Data!W87/OFFSET(Data!B87,-$C$1+1,0,1),0)),NA())</f>
        <v>#N/A</v>
      </c>
      <c r="T125" s="50" t="e">
        <f>IF(T$38=TRUE,Data!Z87,NA())</f>
        <v>#N/A</v>
      </c>
      <c r="U125" s="50" t="e">
        <f>IF(U$38=TRUE,Data!AA87,NA())</f>
        <v>#N/A</v>
      </c>
      <c r="V125" s="50" t="e">
        <f>IF(V$38=TRUE,Data!AB87,NA())</f>
        <v>#N/A</v>
      </c>
      <c r="W125" s="45" t="e">
        <f>IF(W$38=TRUE,Data!AD87,NA())</f>
        <v>#N/A</v>
      </c>
      <c r="X125" s="37" t="e">
        <f>IF(X$38=TRUE,Data!AE87,NA())</f>
        <v>#N/A</v>
      </c>
      <c r="Y125" s="45" t="e">
        <f>IF(Y$38=TRUE,Data!AF87,NA())</f>
        <v>#N/A</v>
      </c>
      <c r="Z125" s="45" t="e">
        <f>IF(Z$38=TRUE,Data!AH87,NA())</f>
        <v>#N/A</v>
      </c>
      <c r="AA125" s="45" t="e">
        <f>IF(AA$38=TRUE,Data!AI87,NA())</f>
        <v>#N/A</v>
      </c>
      <c r="AB125" s="37" t="e">
        <f>IF(AB$38=TRUE,Data!AJ87,NA())</f>
        <v>#N/A</v>
      </c>
      <c r="AC125" s="45" t="e">
        <f>IF(AC$38=TRUE,Data!AK87,NA())</f>
        <v>#N/A</v>
      </c>
      <c r="AD125" s="37" t="e">
        <f>IF(AD$38=TRUE,Data!AL87,NA())</f>
        <v>#N/A</v>
      </c>
      <c r="AE125" s="37" t="e">
        <f>IF(AE$38=TRUE,Data!AM87,NA())</f>
        <v>#N/A</v>
      </c>
      <c r="AF125" s="45" t="e">
        <f>IF(AF$38=TRUE,Data!AN87,NA())</f>
        <v>#N/A</v>
      </c>
      <c r="AG125" s="28">
        <f>Data!AO87</f>
        <v>43980</v>
      </c>
    </row>
    <row r="126" spans="1:33" x14ac:dyDescent="0.25">
      <c r="A126" t="str">
        <f ca="1">Data!A88</f>
        <v/>
      </c>
      <c r="B126" t="e">
        <f>IF(B$38=TRUE,Data!B88,NA())</f>
        <v>#N/A</v>
      </c>
      <c r="C126" t="e">
        <f>IF(C$38=TRUE,Data!C88,NA())</f>
        <v>#N/A</v>
      </c>
      <c r="D126" t="e">
        <f>IF(D$38=TRUE,Data!E88,NA())</f>
        <v>#N/A</v>
      </c>
      <c r="E126" s="37" t="e">
        <f>IF(E$38=TRUE,Data!F88,NA())</f>
        <v>#N/A</v>
      </c>
      <c r="F126" s="39" t="e">
        <f ca="1">IF(F$38=TRUE,IF((ROW(F126)-$C$1)&gt;40,IF($A126="","",AVERAGE(((SUM(OFFSET(Data!E88,-$C$1+1,0,$C$1))-OFFSET(Data!E88,-$C$1+1,0,1))/(SUM(OFFSET(Data!B88,-$C$1+1,0,$C$1))-OFFSET(Data!B88,-$C$1+1,0,1))))),0),NA())</f>
        <v>#N/A</v>
      </c>
      <c r="G126" s="37" t="e">
        <f>IF(G$38=TRUE,Data!H88,NA())</f>
        <v>#N/A</v>
      </c>
      <c r="H126" s="43" t="e">
        <f>IF(H$38=TRUE,Data!I88,NA())</f>
        <v>#N/A</v>
      </c>
      <c r="I126" s="45" t="e">
        <f>IF(I$38=TRUE,Data!J88,NA())</f>
        <v>#N/A</v>
      </c>
      <c r="J126" s="45" t="e">
        <f>IF(J$38=TRUE,Data!K88,NA())</f>
        <v>#N/A</v>
      </c>
      <c r="K126" s="37" t="str">
        <f ca="1">IF(K$38=TRUE,Data!L88,NA())</f>
        <v/>
      </c>
      <c r="L126" s="39" t="str">
        <f ca="1">IF(L$38=TRUE,IF($A126="","",IF((ROW(L126)-$C$1)&gt;40,AVERAGE(((SUM(OFFSET(Data!E88,-$C$1+1,0,$C$1))-OFFSET(Data!E88,-$C$1+1,0,1))/(SUM(OFFSET(Data!K88,-$C$1+1,0,$C$1))-OFFSET(Data!K88,-$C$1+1,0,1)))),0)),NA())</f>
        <v/>
      </c>
      <c r="M126" s="45" t="e">
        <f>IF(M$38=TRUE,Data!R88,NA())</f>
        <v>#N/A</v>
      </c>
      <c r="N126" s="45" t="e">
        <f>IF(N$38=TRUE,Data!S88,NA())</f>
        <v>#N/A</v>
      </c>
      <c r="O126" s="39" t="e">
        <f ca="1">IF(O$38=TRUE,IF($A126="","",IF((ROW(Data!R88)-$C$1)&gt;2,Data!R88/OFFSET(Data!B88,-$C$1+1,0,1),0)),NA())</f>
        <v>#N/A</v>
      </c>
      <c r="P126" s="45" t="e">
        <f>IF(P$38=TRUE,Data!V88,NA())</f>
        <v>#N/A</v>
      </c>
      <c r="Q126" s="45" t="e">
        <f>IF(Q$38=TRUE,Data!W88,NA())</f>
        <v>#N/A</v>
      </c>
      <c r="R126" s="34" t="e">
        <f>IF(R$38=TRUE,Data!X88,NA())</f>
        <v>#N/A</v>
      </c>
      <c r="S126" s="39" t="e">
        <f ca="1">IF(S$38=TRUE,IF($A126="","",IF((ROW(S126)-$C$1)&gt;40,Data!W88/OFFSET(Data!B88,-$C$1+1,0,1),0)),NA())</f>
        <v>#N/A</v>
      </c>
      <c r="T126" s="50" t="e">
        <f>IF(T$38=TRUE,Data!Z88,NA())</f>
        <v>#N/A</v>
      </c>
      <c r="U126" s="50" t="e">
        <f>IF(U$38=TRUE,Data!AA88,NA())</f>
        <v>#N/A</v>
      </c>
      <c r="V126" s="50" t="e">
        <f>IF(V$38=TRUE,Data!AB88,NA())</f>
        <v>#N/A</v>
      </c>
      <c r="W126" s="45" t="e">
        <f>IF(W$38=TRUE,Data!AD88,NA())</f>
        <v>#N/A</v>
      </c>
      <c r="X126" s="37" t="e">
        <f>IF(X$38=TRUE,Data!AE88,NA())</f>
        <v>#N/A</v>
      </c>
      <c r="Y126" s="45" t="e">
        <f>IF(Y$38=TRUE,Data!AF88,NA())</f>
        <v>#N/A</v>
      </c>
      <c r="Z126" s="45" t="e">
        <f>IF(Z$38=TRUE,Data!AH88,NA())</f>
        <v>#N/A</v>
      </c>
      <c r="AA126" s="45" t="e">
        <f>IF(AA$38=TRUE,Data!AI88,NA())</f>
        <v>#N/A</v>
      </c>
      <c r="AB126" s="37" t="e">
        <f>IF(AB$38=TRUE,Data!AJ88,NA())</f>
        <v>#N/A</v>
      </c>
      <c r="AC126" s="45" t="e">
        <f>IF(AC$38=TRUE,Data!AK88,NA())</f>
        <v>#N/A</v>
      </c>
      <c r="AD126" s="37" t="e">
        <f>IF(AD$38=TRUE,Data!AL88,NA())</f>
        <v>#N/A</v>
      </c>
      <c r="AE126" s="37" t="e">
        <f>IF(AE$38=TRUE,Data!AM88,NA())</f>
        <v>#N/A</v>
      </c>
      <c r="AF126" s="45" t="e">
        <f>IF(AF$38=TRUE,Data!AN88,NA())</f>
        <v>#N/A</v>
      </c>
      <c r="AG126" s="28">
        <f>Data!AO88</f>
        <v>43981</v>
      </c>
    </row>
    <row r="127" spans="1:33" x14ac:dyDescent="0.25">
      <c r="A127" t="str">
        <f ca="1">Data!A89</f>
        <v/>
      </c>
      <c r="B127" t="e">
        <f>IF(B$38=TRUE,Data!B89,NA())</f>
        <v>#N/A</v>
      </c>
      <c r="C127" t="e">
        <f>IF(C$38=TRUE,Data!C89,NA())</f>
        <v>#N/A</v>
      </c>
      <c r="D127" t="e">
        <f>IF(D$38=TRUE,Data!E89,NA())</f>
        <v>#N/A</v>
      </c>
      <c r="E127" s="37" t="e">
        <f>IF(E$38=TRUE,Data!F89,NA())</f>
        <v>#N/A</v>
      </c>
      <c r="F127" s="39" t="e">
        <f ca="1">IF(F$38=TRUE,IF((ROW(F127)-$C$1)&gt;40,IF($A127="","",AVERAGE(((SUM(OFFSET(Data!E89,-$C$1+1,0,$C$1))-OFFSET(Data!E89,-$C$1+1,0,1))/(SUM(OFFSET(Data!B89,-$C$1+1,0,$C$1))-OFFSET(Data!B89,-$C$1+1,0,1))))),0),NA())</f>
        <v>#N/A</v>
      </c>
      <c r="G127" s="37" t="e">
        <f>IF(G$38=TRUE,Data!H89,NA())</f>
        <v>#N/A</v>
      </c>
      <c r="H127" s="43" t="e">
        <f>IF(H$38=TRUE,Data!I89,NA())</f>
        <v>#N/A</v>
      </c>
      <c r="I127" s="45" t="e">
        <f>IF(I$38=TRUE,Data!J89,NA())</f>
        <v>#N/A</v>
      </c>
      <c r="J127" s="45" t="e">
        <f>IF(J$38=TRUE,Data!K89,NA())</f>
        <v>#N/A</v>
      </c>
      <c r="K127" s="37" t="str">
        <f ca="1">IF(K$38=TRUE,Data!L89,NA())</f>
        <v/>
      </c>
      <c r="L127" s="39" t="str">
        <f ca="1">IF(L$38=TRUE,IF($A127="","",IF((ROW(L127)-$C$1)&gt;40,AVERAGE(((SUM(OFFSET(Data!E89,-$C$1+1,0,$C$1))-OFFSET(Data!E89,-$C$1+1,0,1))/(SUM(OFFSET(Data!K89,-$C$1+1,0,$C$1))-OFFSET(Data!K89,-$C$1+1,0,1)))),0)),NA())</f>
        <v/>
      </c>
      <c r="M127" s="45" t="e">
        <f>IF(M$38=TRUE,Data!R89,NA())</f>
        <v>#N/A</v>
      </c>
      <c r="N127" s="45" t="e">
        <f>IF(N$38=TRUE,Data!S89,NA())</f>
        <v>#N/A</v>
      </c>
      <c r="O127" s="39" t="e">
        <f ca="1">IF(O$38=TRUE,IF($A127="","",IF((ROW(Data!R89)-$C$1)&gt;2,Data!R89/OFFSET(Data!B89,-$C$1+1,0,1),0)),NA())</f>
        <v>#N/A</v>
      </c>
      <c r="P127" s="45" t="e">
        <f>IF(P$38=TRUE,Data!V89,NA())</f>
        <v>#N/A</v>
      </c>
      <c r="Q127" s="45" t="e">
        <f>IF(Q$38=TRUE,Data!W89,NA())</f>
        <v>#N/A</v>
      </c>
      <c r="R127" s="34" t="e">
        <f>IF(R$38=TRUE,Data!X89,NA())</f>
        <v>#N/A</v>
      </c>
      <c r="S127" s="39" t="e">
        <f ca="1">IF(S$38=TRUE,IF($A127="","",IF((ROW(S127)-$C$1)&gt;40,Data!W89/OFFSET(Data!B89,-$C$1+1,0,1),0)),NA())</f>
        <v>#N/A</v>
      </c>
      <c r="T127" s="50" t="e">
        <f>IF(T$38=TRUE,Data!Z89,NA())</f>
        <v>#N/A</v>
      </c>
      <c r="U127" s="50" t="e">
        <f>IF(U$38=TRUE,Data!AA89,NA())</f>
        <v>#N/A</v>
      </c>
      <c r="V127" s="50" t="e">
        <f>IF(V$38=TRUE,Data!AB89,NA())</f>
        <v>#N/A</v>
      </c>
      <c r="W127" s="45" t="e">
        <f>IF(W$38=TRUE,Data!AD89,NA())</f>
        <v>#N/A</v>
      </c>
      <c r="X127" s="37" t="e">
        <f>IF(X$38=TRUE,Data!AE89,NA())</f>
        <v>#N/A</v>
      </c>
      <c r="Y127" s="45" t="e">
        <f>IF(Y$38=TRUE,Data!AF89,NA())</f>
        <v>#N/A</v>
      </c>
      <c r="Z127" s="45" t="e">
        <f>IF(Z$38=TRUE,Data!AH89,NA())</f>
        <v>#N/A</v>
      </c>
      <c r="AA127" s="45" t="e">
        <f>IF(AA$38=TRUE,Data!AI89,NA())</f>
        <v>#N/A</v>
      </c>
      <c r="AB127" s="37" t="e">
        <f>IF(AB$38=TRUE,Data!AJ89,NA())</f>
        <v>#N/A</v>
      </c>
      <c r="AC127" s="45" t="e">
        <f>IF(AC$38=TRUE,Data!AK89,NA())</f>
        <v>#N/A</v>
      </c>
      <c r="AD127" s="37" t="e">
        <f>IF(AD$38=TRUE,Data!AL89,NA())</f>
        <v>#N/A</v>
      </c>
      <c r="AE127" s="37" t="e">
        <f>IF(AE$38=TRUE,Data!AM89,NA())</f>
        <v>#N/A</v>
      </c>
      <c r="AF127" s="45" t="e">
        <f>IF(AF$38=TRUE,Data!AN89,NA())</f>
        <v>#N/A</v>
      </c>
      <c r="AG127" s="28">
        <f>Data!AO89</f>
        <v>43982</v>
      </c>
    </row>
    <row r="128" spans="1:33" x14ac:dyDescent="0.25">
      <c r="A128" t="str">
        <f ca="1">Data!A90</f>
        <v/>
      </c>
      <c r="B128" t="e">
        <f>IF(B$38=TRUE,Data!B90,NA())</f>
        <v>#N/A</v>
      </c>
      <c r="C128" t="e">
        <f>IF(C$38=TRUE,Data!C90,NA())</f>
        <v>#N/A</v>
      </c>
      <c r="D128" t="e">
        <f>IF(D$38=TRUE,Data!E90,NA())</f>
        <v>#N/A</v>
      </c>
      <c r="E128" s="37" t="e">
        <f>IF(E$38=TRUE,Data!F90,NA())</f>
        <v>#N/A</v>
      </c>
      <c r="F128" s="39" t="e">
        <f ca="1">IF(F$38=TRUE,IF((ROW(F128)-$C$1)&gt;40,IF($A128="","",AVERAGE(((SUM(OFFSET(Data!E90,-$C$1+1,0,$C$1))-OFFSET(Data!E90,-$C$1+1,0,1))/(SUM(OFFSET(Data!B90,-$C$1+1,0,$C$1))-OFFSET(Data!B90,-$C$1+1,0,1))))),0),NA())</f>
        <v>#N/A</v>
      </c>
      <c r="G128" s="37" t="e">
        <f>IF(G$38=TRUE,Data!H90,NA())</f>
        <v>#N/A</v>
      </c>
      <c r="H128" s="43" t="e">
        <f>IF(H$38=TRUE,Data!I90,NA())</f>
        <v>#N/A</v>
      </c>
      <c r="I128" s="45" t="e">
        <f>IF(I$38=TRUE,Data!J90,NA())</f>
        <v>#N/A</v>
      </c>
      <c r="J128" s="45" t="e">
        <f>IF(J$38=TRUE,Data!K90,NA())</f>
        <v>#N/A</v>
      </c>
      <c r="K128" s="37" t="str">
        <f ca="1">IF(K$38=TRUE,Data!L90,NA())</f>
        <v/>
      </c>
      <c r="L128" s="39" t="str">
        <f ca="1">IF(L$38=TRUE,IF($A128="","",IF((ROW(L128)-$C$1)&gt;40,AVERAGE(((SUM(OFFSET(Data!E90,-$C$1+1,0,$C$1))-OFFSET(Data!E90,-$C$1+1,0,1))/(SUM(OFFSET(Data!K90,-$C$1+1,0,$C$1))-OFFSET(Data!K90,-$C$1+1,0,1)))),0)),NA())</f>
        <v/>
      </c>
      <c r="M128" s="45" t="e">
        <f>IF(M$38=TRUE,Data!R90,NA())</f>
        <v>#N/A</v>
      </c>
      <c r="N128" s="45" t="e">
        <f>IF(N$38=TRUE,Data!S90,NA())</f>
        <v>#N/A</v>
      </c>
      <c r="O128" s="39" t="e">
        <f ca="1">IF(O$38=TRUE,IF($A128="","",IF((ROW(Data!R90)-$C$1)&gt;2,Data!R90/OFFSET(Data!B90,-$C$1+1,0,1),0)),NA())</f>
        <v>#N/A</v>
      </c>
      <c r="P128" s="45" t="e">
        <f>IF(P$38=TRUE,Data!V90,NA())</f>
        <v>#N/A</v>
      </c>
      <c r="Q128" s="45" t="e">
        <f>IF(Q$38=TRUE,Data!W90,NA())</f>
        <v>#N/A</v>
      </c>
      <c r="R128" s="34" t="e">
        <f>IF(R$38=TRUE,Data!X90,NA())</f>
        <v>#N/A</v>
      </c>
      <c r="S128" s="39" t="e">
        <f ca="1">IF(S$38=TRUE,IF($A128="","",IF((ROW(S128)-$C$1)&gt;40,Data!W90/OFFSET(Data!B90,-$C$1+1,0,1),0)),NA())</f>
        <v>#N/A</v>
      </c>
      <c r="T128" s="50" t="e">
        <f>IF(T$38=TRUE,Data!Z90,NA())</f>
        <v>#N/A</v>
      </c>
      <c r="U128" s="50" t="e">
        <f>IF(U$38=TRUE,Data!AA90,NA())</f>
        <v>#N/A</v>
      </c>
      <c r="V128" s="50" t="e">
        <f>IF(V$38=TRUE,Data!AB90,NA())</f>
        <v>#N/A</v>
      </c>
      <c r="W128" s="45" t="e">
        <f>IF(W$38=TRUE,Data!AD90,NA())</f>
        <v>#N/A</v>
      </c>
      <c r="X128" s="37" t="e">
        <f>IF(X$38=TRUE,Data!AE90,NA())</f>
        <v>#N/A</v>
      </c>
      <c r="Y128" s="45" t="e">
        <f>IF(Y$38=TRUE,Data!AF90,NA())</f>
        <v>#N/A</v>
      </c>
      <c r="Z128" s="45" t="e">
        <f>IF(Z$38=TRUE,Data!AH90,NA())</f>
        <v>#N/A</v>
      </c>
      <c r="AA128" s="45" t="e">
        <f>IF(AA$38=TRUE,Data!AI90,NA())</f>
        <v>#N/A</v>
      </c>
      <c r="AB128" s="37" t="e">
        <f>IF(AB$38=TRUE,Data!AJ90,NA())</f>
        <v>#N/A</v>
      </c>
      <c r="AC128" s="45" t="e">
        <f>IF(AC$38=TRUE,Data!AK90,NA())</f>
        <v>#N/A</v>
      </c>
      <c r="AD128" s="37" t="e">
        <f>IF(AD$38=TRUE,Data!AL90,NA())</f>
        <v>#N/A</v>
      </c>
      <c r="AE128" s="37" t="e">
        <f>IF(AE$38=TRUE,Data!AM90,NA())</f>
        <v>#N/A</v>
      </c>
      <c r="AF128" s="45" t="e">
        <f>IF(AF$38=TRUE,Data!AN90,NA())</f>
        <v>#N/A</v>
      </c>
      <c r="AG128" s="28">
        <f>Data!AO90</f>
        <v>43983</v>
      </c>
    </row>
    <row r="129" spans="1:33" x14ac:dyDescent="0.25">
      <c r="A129" t="str">
        <f ca="1">Data!A91</f>
        <v/>
      </c>
      <c r="B129" t="e">
        <f>IF(B$38=TRUE,Data!B91,NA())</f>
        <v>#N/A</v>
      </c>
      <c r="C129" t="e">
        <f>IF(C$38=TRUE,Data!C91,NA())</f>
        <v>#N/A</v>
      </c>
      <c r="D129" t="e">
        <f>IF(D$38=TRUE,Data!E91,NA())</f>
        <v>#N/A</v>
      </c>
      <c r="E129" s="37" t="e">
        <f>IF(E$38=TRUE,Data!F91,NA())</f>
        <v>#N/A</v>
      </c>
      <c r="F129" s="39" t="e">
        <f ca="1">IF(F$38=TRUE,IF((ROW(F129)-$C$1)&gt;40,IF($A129="","",AVERAGE(((SUM(OFFSET(Data!E91,-$C$1+1,0,$C$1))-OFFSET(Data!E91,-$C$1+1,0,1))/(SUM(OFFSET(Data!B91,-$C$1+1,0,$C$1))-OFFSET(Data!B91,-$C$1+1,0,1))))),0),NA())</f>
        <v>#N/A</v>
      </c>
      <c r="G129" s="37" t="e">
        <f>IF(G$38=TRUE,Data!H91,NA())</f>
        <v>#N/A</v>
      </c>
      <c r="H129" s="43" t="e">
        <f>IF(H$38=TRUE,Data!I91,NA())</f>
        <v>#N/A</v>
      </c>
      <c r="I129" s="45" t="e">
        <f>IF(I$38=TRUE,Data!J91,NA())</f>
        <v>#N/A</v>
      </c>
      <c r="J129" s="45" t="e">
        <f>IF(J$38=TRUE,Data!K91,NA())</f>
        <v>#N/A</v>
      </c>
      <c r="K129" s="37" t="str">
        <f ca="1">IF(K$38=TRUE,Data!L91,NA())</f>
        <v/>
      </c>
      <c r="L129" s="39" t="str">
        <f ca="1">IF(L$38=TRUE,IF($A129="","",IF((ROW(L129)-$C$1)&gt;40,AVERAGE(((SUM(OFFSET(Data!E91,-$C$1+1,0,$C$1))-OFFSET(Data!E91,-$C$1+1,0,1))/(SUM(OFFSET(Data!K91,-$C$1+1,0,$C$1))-OFFSET(Data!K91,-$C$1+1,0,1)))),0)),NA())</f>
        <v/>
      </c>
      <c r="M129" s="45" t="e">
        <f>IF(M$38=TRUE,Data!R91,NA())</f>
        <v>#N/A</v>
      </c>
      <c r="N129" s="45" t="e">
        <f>IF(N$38=TRUE,Data!S91,NA())</f>
        <v>#N/A</v>
      </c>
      <c r="O129" s="39" t="e">
        <f ca="1">IF(O$38=TRUE,IF($A129="","",IF((ROW(Data!R91)-$C$1)&gt;2,Data!R91/OFFSET(Data!B91,-$C$1+1,0,1),0)),NA())</f>
        <v>#N/A</v>
      </c>
      <c r="P129" s="45" t="e">
        <f>IF(P$38=TRUE,Data!V91,NA())</f>
        <v>#N/A</v>
      </c>
      <c r="Q129" s="45" t="e">
        <f>IF(Q$38=TRUE,Data!W91,NA())</f>
        <v>#N/A</v>
      </c>
      <c r="R129" s="34" t="e">
        <f>IF(R$38=TRUE,Data!X91,NA())</f>
        <v>#N/A</v>
      </c>
      <c r="S129" s="39" t="e">
        <f ca="1">IF(S$38=TRUE,IF($A129="","",IF((ROW(S129)-$C$1)&gt;40,Data!W91/OFFSET(Data!B91,-$C$1+1,0,1),0)),NA())</f>
        <v>#N/A</v>
      </c>
      <c r="T129" s="50" t="e">
        <f>IF(T$38=TRUE,Data!Z91,NA())</f>
        <v>#N/A</v>
      </c>
      <c r="U129" s="50" t="e">
        <f>IF(U$38=TRUE,Data!AA91,NA())</f>
        <v>#N/A</v>
      </c>
      <c r="V129" s="50" t="e">
        <f>IF(V$38=TRUE,Data!AB91,NA())</f>
        <v>#N/A</v>
      </c>
      <c r="W129" s="45" t="e">
        <f>IF(W$38=TRUE,Data!AD91,NA())</f>
        <v>#N/A</v>
      </c>
      <c r="X129" s="37" t="e">
        <f>IF(X$38=TRUE,Data!AE91,NA())</f>
        <v>#N/A</v>
      </c>
      <c r="Y129" s="45" t="e">
        <f>IF(Y$38=TRUE,Data!AF91,NA())</f>
        <v>#N/A</v>
      </c>
      <c r="Z129" s="45" t="e">
        <f>IF(Z$38=TRUE,Data!AH91,NA())</f>
        <v>#N/A</v>
      </c>
      <c r="AA129" s="45" t="e">
        <f>IF(AA$38=TRUE,Data!AI91,NA())</f>
        <v>#N/A</v>
      </c>
      <c r="AB129" s="37" t="e">
        <f>IF(AB$38=TRUE,Data!AJ91,NA())</f>
        <v>#N/A</v>
      </c>
      <c r="AC129" s="45" t="e">
        <f>IF(AC$38=TRUE,Data!AK91,NA())</f>
        <v>#N/A</v>
      </c>
      <c r="AD129" s="37" t="e">
        <f>IF(AD$38=TRUE,Data!AL91,NA())</f>
        <v>#N/A</v>
      </c>
      <c r="AE129" s="37" t="e">
        <f>IF(AE$38=TRUE,Data!AM91,NA())</f>
        <v>#N/A</v>
      </c>
      <c r="AF129" s="45" t="e">
        <f>IF(AF$38=TRUE,Data!AN91,NA())</f>
        <v>#N/A</v>
      </c>
      <c r="AG129" s="28">
        <f>Data!AO91</f>
        <v>43984</v>
      </c>
    </row>
    <row r="130" spans="1:33" x14ac:dyDescent="0.25">
      <c r="A130" t="str">
        <f ca="1">Data!A92</f>
        <v/>
      </c>
      <c r="B130" t="e">
        <f>IF(B$38=TRUE,Data!B92,NA())</f>
        <v>#N/A</v>
      </c>
      <c r="C130" t="e">
        <f>IF(C$38=TRUE,Data!C92,NA())</f>
        <v>#N/A</v>
      </c>
      <c r="D130" t="e">
        <f>IF(D$38=TRUE,Data!E92,NA())</f>
        <v>#N/A</v>
      </c>
      <c r="E130" s="37" t="e">
        <f>IF(E$38=TRUE,Data!F92,NA())</f>
        <v>#N/A</v>
      </c>
      <c r="F130" s="39" t="e">
        <f ca="1">IF(F$38=TRUE,IF((ROW(F130)-$C$1)&gt;40,IF($A130="","",AVERAGE(((SUM(OFFSET(Data!E92,-$C$1+1,0,$C$1))-OFFSET(Data!E92,-$C$1+1,0,1))/(SUM(OFFSET(Data!B92,-$C$1+1,0,$C$1))-OFFSET(Data!B92,-$C$1+1,0,1))))),0),NA())</f>
        <v>#N/A</v>
      </c>
      <c r="G130" s="37" t="e">
        <f>IF(G$38=TRUE,Data!H92,NA())</f>
        <v>#N/A</v>
      </c>
      <c r="H130" s="43" t="e">
        <f>IF(H$38=TRUE,Data!I92,NA())</f>
        <v>#N/A</v>
      </c>
      <c r="I130" s="45" t="e">
        <f>IF(I$38=TRUE,Data!J92,NA())</f>
        <v>#N/A</v>
      </c>
      <c r="J130" s="45" t="e">
        <f>IF(J$38=TRUE,Data!K92,NA())</f>
        <v>#N/A</v>
      </c>
      <c r="K130" s="37" t="str">
        <f ca="1">IF(K$38=TRUE,Data!L92,NA())</f>
        <v/>
      </c>
      <c r="L130" s="39" t="str">
        <f ca="1">IF(L$38=TRUE,IF($A130="","",IF((ROW(L130)-$C$1)&gt;40,AVERAGE(((SUM(OFFSET(Data!E92,-$C$1+1,0,$C$1))-OFFSET(Data!E92,-$C$1+1,0,1))/(SUM(OFFSET(Data!K92,-$C$1+1,0,$C$1))-OFFSET(Data!K92,-$C$1+1,0,1)))),0)),NA())</f>
        <v/>
      </c>
      <c r="M130" s="45" t="e">
        <f>IF(M$38=TRUE,Data!R92,NA())</f>
        <v>#N/A</v>
      </c>
      <c r="N130" s="45" t="e">
        <f>IF(N$38=TRUE,Data!S92,NA())</f>
        <v>#N/A</v>
      </c>
      <c r="O130" s="39" t="e">
        <f ca="1">IF(O$38=TRUE,IF($A130="","",IF((ROW(Data!R92)-$C$1)&gt;2,Data!R92/OFFSET(Data!B92,-$C$1+1,0,1),0)),NA())</f>
        <v>#N/A</v>
      </c>
      <c r="P130" s="45" t="e">
        <f>IF(P$38=TRUE,Data!V92,NA())</f>
        <v>#N/A</v>
      </c>
      <c r="Q130" s="45" t="e">
        <f>IF(Q$38=TRUE,Data!W92,NA())</f>
        <v>#N/A</v>
      </c>
      <c r="R130" s="34" t="e">
        <f>IF(R$38=TRUE,Data!X92,NA())</f>
        <v>#N/A</v>
      </c>
      <c r="S130" s="39" t="e">
        <f ca="1">IF(S$38=TRUE,IF($A130="","",IF((ROW(S130)-$C$1)&gt;40,Data!W92/OFFSET(Data!B92,-$C$1+1,0,1),0)),NA())</f>
        <v>#N/A</v>
      </c>
      <c r="T130" s="50" t="e">
        <f>IF(T$38=TRUE,Data!Z92,NA())</f>
        <v>#N/A</v>
      </c>
      <c r="U130" s="50" t="e">
        <f>IF(U$38=TRUE,Data!AA92,NA())</f>
        <v>#N/A</v>
      </c>
      <c r="V130" s="50" t="e">
        <f>IF(V$38=TRUE,Data!AB92,NA())</f>
        <v>#N/A</v>
      </c>
      <c r="W130" s="45" t="e">
        <f>IF(W$38=TRUE,Data!AD92,NA())</f>
        <v>#N/A</v>
      </c>
      <c r="X130" s="37" t="e">
        <f>IF(X$38=TRUE,Data!AE92,NA())</f>
        <v>#N/A</v>
      </c>
      <c r="Y130" s="45" t="e">
        <f>IF(Y$38=TRUE,Data!AF92,NA())</f>
        <v>#N/A</v>
      </c>
      <c r="Z130" s="45" t="e">
        <f>IF(Z$38=TRUE,Data!AH92,NA())</f>
        <v>#N/A</v>
      </c>
      <c r="AA130" s="45" t="e">
        <f>IF(AA$38=TRUE,Data!AI92,NA())</f>
        <v>#N/A</v>
      </c>
      <c r="AB130" s="37" t="e">
        <f>IF(AB$38=TRUE,Data!AJ92,NA())</f>
        <v>#N/A</v>
      </c>
      <c r="AC130" s="45" t="e">
        <f>IF(AC$38=TRUE,Data!AK92,NA())</f>
        <v>#N/A</v>
      </c>
      <c r="AD130" s="37" t="e">
        <f>IF(AD$38=TRUE,Data!AL92,NA())</f>
        <v>#N/A</v>
      </c>
      <c r="AE130" s="37" t="e">
        <f>IF(AE$38=TRUE,Data!AM92,NA())</f>
        <v>#N/A</v>
      </c>
      <c r="AF130" s="45" t="e">
        <f>IF(AF$38=TRUE,Data!AN92,NA())</f>
        <v>#N/A</v>
      </c>
      <c r="AG130" s="28">
        <f>Data!AO92</f>
        <v>43985</v>
      </c>
    </row>
    <row r="131" spans="1:33" x14ac:dyDescent="0.25">
      <c r="A131" t="str">
        <f ca="1">Data!A93</f>
        <v/>
      </c>
      <c r="B131" t="e">
        <f>IF(B$38=TRUE,Data!B93,NA())</f>
        <v>#N/A</v>
      </c>
      <c r="C131" t="e">
        <f>IF(C$38=TRUE,Data!C93,NA())</f>
        <v>#N/A</v>
      </c>
      <c r="D131" t="e">
        <f>IF(D$38=TRUE,Data!E93,NA())</f>
        <v>#N/A</v>
      </c>
      <c r="E131" s="37" t="e">
        <f>IF(E$38=TRUE,Data!F93,NA())</f>
        <v>#N/A</v>
      </c>
      <c r="F131" s="39" t="e">
        <f ca="1">IF(F$38=TRUE,IF((ROW(F131)-$C$1)&gt;40,IF($A131="","",AVERAGE(((SUM(OFFSET(Data!E93,-$C$1+1,0,$C$1))-OFFSET(Data!E93,-$C$1+1,0,1))/(SUM(OFFSET(Data!B93,-$C$1+1,0,$C$1))-OFFSET(Data!B93,-$C$1+1,0,1))))),0),NA())</f>
        <v>#N/A</v>
      </c>
      <c r="G131" s="37" t="e">
        <f>IF(G$38=TRUE,Data!H93,NA())</f>
        <v>#N/A</v>
      </c>
      <c r="H131" s="43" t="e">
        <f>IF(H$38=TRUE,Data!I93,NA())</f>
        <v>#N/A</v>
      </c>
      <c r="I131" s="45" t="e">
        <f>IF(I$38=TRUE,Data!J93,NA())</f>
        <v>#N/A</v>
      </c>
      <c r="J131" s="45" t="e">
        <f>IF(J$38=TRUE,Data!K93,NA())</f>
        <v>#N/A</v>
      </c>
      <c r="K131" s="37" t="str">
        <f ca="1">IF(K$38=TRUE,Data!L93,NA())</f>
        <v/>
      </c>
      <c r="L131" s="39" t="str">
        <f ca="1">IF(L$38=TRUE,IF($A131="","",IF((ROW(L131)-$C$1)&gt;40,AVERAGE(((SUM(OFFSET(Data!E93,-$C$1+1,0,$C$1))-OFFSET(Data!E93,-$C$1+1,0,1))/(SUM(OFFSET(Data!K93,-$C$1+1,0,$C$1))-OFFSET(Data!K93,-$C$1+1,0,1)))),0)),NA())</f>
        <v/>
      </c>
      <c r="M131" s="45" t="e">
        <f>IF(M$38=TRUE,Data!R93,NA())</f>
        <v>#N/A</v>
      </c>
      <c r="N131" s="45" t="e">
        <f>IF(N$38=TRUE,Data!S93,NA())</f>
        <v>#N/A</v>
      </c>
      <c r="O131" s="39" t="e">
        <f ca="1">IF(O$38=TRUE,IF($A131="","",IF((ROW(Data!R93)-$C$1)&gt;2,Data!R93/OFFSET(Data!B93,-$C$1+1,0,1),0)),NA())</f>
        <v>#N/A</v>
      </c>
      <c r="P131" s="45" t="e">
        <f>IF(P$38=TRUE,Data!V93,NA())</f>
        <v>#N/A</v>
      </c>
      <c r="Q131" s="45" t="e">
        <f>IF(Q$38=TRUE,Data!W93,NA())</f>
        <v>#N/A</v>
      </c>
      <c r="R131" s="34" t="e">
        <f>IF(R$38=TRUE,Data!X93,NA())</f>
        <v>#N/A</v>
      </c>
      <c r="S131" s="39" t="e">
        <f ca="1">IF(S$38=TRUE,IF($A131="","",IF((ROW(S131)-$C$1)&gt;40,Data!W93/OFFSET(Data!B93,-$C$1+1,0,1),0)),NA())</f>
        <v>#N/A</v>
      </c>
      <c r="T131" s="50" t="e">
        <f>IF(T$38=TRUE,Data!Z93,NA())</f>
        <v>#N/A</v>
      </c>
      <c r="U131" s="50" t="e">
        <f>IF(U$38=TRUE,Data!AA93,NA())</f>
        <v>#N/A</v>
      </c>
      <c r="V131" s="50" t="e">
        <f>IF(V$38=TRUE,Data!AB93,NA())</f>
        <v>#N/A</v>
      </c>
      <c r="W131" s="45" t="e">
        <f>IF(W$38=TRUE,Data!AD93,NA())</f>
        <v>#N/A</v>
      </c>
      <c r="X131" s="37" t="e">
        <f>IF(X$38=TRUE,Data!AE93,NA())</f>
        <v>#N/A</v>
      </c>
      <c r="Y131" s="45" t="e">
        <f>IF(Y$38=TRUE,Data!AF93,NA())</f>
        <v>#N/A</v>
      </c>
      <c r="Z131" s="45" t="e">
        <f>IF(Z$38=TRUE,Data!AH93,NA())</f>
        <v>#N/A</v>
      </c>
      <c r="AA131" s="45" t="e">
        <f>IF(AA$38=TRUE,Data!AI93,NA())</f>
        <v>#N/A</v>
      </c>
      <c r="AB131" s="37" t="e">
        <f>IF(AB$38=TRUE,Data!AJ93,NA())</f>
        <v>#N/A</v>
      </c>
      <c r="AC131" s="45" t="e">
        <f>IF(AC$38=TRUE,Data!AK93,NA())</f>
        <v>#N/A</v>
      </c>
      <c r="AD131" s="37" t="e">
        <f>IF(AD$38=TRUE,Data!AL93,NA())</f>
        <v>#N/A</v>
      </c>
      <c r="AE131" s="37" t="e">
        <f>IF(AE$38=TRUE,Data!AM93,NA())</f>
        <v>#N/A</v>
      </c>
      <c r="AF131" s="45" t="e">
        <f>IF(AF$38=TRUE,Data!AN93,NA())</f>
        <v>#N/A</v>
      </c>
      <c r="AG131" s="28">
        <f>Data!AO93</f>
        <v>43986</v>
      </c>
    </row>
    <row r="132" spans="1:33" x14ac:dyDescent="0.25">
      <c r="A132" t="str">
        <f ca="1">Data!A94</f>
        <v/>
      </c>
      <c r="B132" t="e">
        <f>IF(B$38=TRUE,Data!B94,NA())</f>
        <v>#N/A</v>
      </c>
      <c r="C132" t="e">
        <f>IF(C$38=TRUE,Data!C94,NA())</f>
        <v>#N/A</v>
      </c>
      <c r="D132" t="e">
        <f>IF(D$38=TRUE,Data!E94,NA())</f>
        <v>#N/A</v>
      </c>
      <c r="E132" s="37" t="e">
        <f>IF(E$38=TRUE,Data!F94,NA())</f>
        <v>#N/A</v>
      </c>
      <c r="F132" s="39" t="e">
        <f ca="1">IF(F$38=TRUE,IF((ROW(F132)-$C$1)&gt;40,IF($A132="","",AVERAGE(((SUM(OFFSET(Data!E94,-$C$1+1,0,$C$1))-OFFSET(Data!E94,-$C$1+1,0,1))/(SUM(OFFSET(Data!B94,-$C$1+1,0,$C$1))-OFFSET(Data!B94,-$C$1+1,0,1))))),0),NA())</f>
        <v>#N/A</v>
      </c>
      <c r="G132" s="37" t="e">
        <f>IF(G$38=TRUE,Data!H94,NA())</f>
        <v>#N/A</v>
      </c>
      <c r="H132" s="43" t="e">
        <f>IF(H$38=TRUE,Data!I94,NA())</f>
        <v>#N/A</v>
      </c>
      <c r="I132" s="45" t="e">
        <f>IF(I$38=TRUE,Data!J94,NA())</f>
        <v>#N/A</v>
      </c>
      <c r="J132" s="45" t="e">
        <f>IF(J$38=TRUE,Data!K94,NA())</f>
        <v>#N/A</v>
      </c>
      <c r="K132" s="37" t="str">
        <f ca="1">IF(K$38=TRUE,Data!L94,NA())</f>
        <v/>
      </c>
      <c r="L132" s="39" t="str">
        <f ca="1">IF(L$38=TRUE,IF($A132="","",IF((ROW(L132)-$C$1)&gt;40,AVERAGE(((SUM(OFFSET(Data!E94,-$C$1+1,0,$C$1))-OFFSET(Data!E94,-$C$1+1,0,1))/(SUM(OFFSET(Data!K94,-$C$1+1,0,$C$1))-OFFSET(Data!K94,-$C$1+1,0,1)))),0)),NA())</f>
        <v/>
      </c>
      <c r="M132" s="45" t="e">
        <f>IF(M$38=TRUE,Data!R94,NA())</f>
        <v>#N/A</v>
      </c>
      <c r="N132" s="45" t="e">
        <f>IF(N$38=TRUE,Data!S94,NA())</f>
        <v>#N/A</v>
      </c>
      <c r="O132" s="39" t="e">
        <f ca="1">IF(O$38=TRUE,IF($A132="","",IF((ROW(Data!R94)-$C$1)&gt;2,Data!R94/OFFSET(Data!B94,-$C$1+1,0,1),0)),NA())</f>
        <v>#N/A</v>
      </c>
      <c r="P132" s="45" t="e">
        <f>IF(P$38=TRUE,Data!V94,NA())</f>
        <v>#N/A</v>
      </c>
      <c r="Q132" s="45" t="e">
        <f>IF(Q$38=TRUE,Data!W94,NA())</f>
        <v>#N/A</v>
      </c>
      <c r="R132" s="34" t="e">
        <f>IF(R$38=TRUE,Data!X94,NA())</f>
        <v>#N/A</v>
      </c>
      <c r="S132" s="39" t="e">
        <f ca="1">IF(S$38=TRUE,IF($A132="","",IF((ROW(S132)-$C$1)&gt;40,Data!W94/OFFSET(Data!B94,-$C$1+1,0,1),0)),NA())</f>
        <v>#N/A</v>
      </c>
      <c r="T132" s="50" t="e">
        <f>IF(T$38=TRUE,Data!Z94,NA())</f>
        <v>#N/A</v>
      </c>
      <c r="U132" s="50" t="e">
        <f>IF(U$38=TRUE,Data!AA94,NA())</f>
        <v>#N/A</v>
      </c>
      <c r="V132" s="50" t="e">
        <f>IF(V$38=TRUE,Data!AB94,NA())</f>
        <v>#N/A</v>
      </c>
      <c r="W132" s="45" t="e">
        <f>IF(W$38=TRUE,Data!AD94,NA())</f>
        <v>#N/A</v>
      </c>
      <c r="X132" s="37" t="e">
        <f>IF(X$38=TRUE,Data!AE94,NA())</f>
        <v>#N/A</v>
      </c>
      <c r="Y132" s="45" t="e">
        <f>IF(Y$38=TRUE,Data!AF94,NA())</f>
        <v>#N/A</v>
      </c>
      <c r="Z132" s="45" t="e">
        <f>IF(Z$38=TRUE,Data!AH94,NA())</f>
        <v>#N/A</v>
      </c>
      <c r="AA132" s="45" t="e">
        <f>IF(AA$38=TRUE,Data!AI94,NA())</f>
        <v>#N/A</v>
      </c>
      <c r="AB132" s="37" t="e">
        <f>IF(AB$38=TRUE,Data!AJ94,NA())</f>
        <v>#N/A</v>
      </c>
      <c r="AC132" s="45" t="e">
        <f>IF(AC$38=TRUE,Data!AK94,NA())</f>
        <v>#N/A</v>
      </c>
      <c r="AD132" s="37" t="e">
        <f>IF(AD$38=TRUE,Data!AL94,NA())</f>
        <v>#N/A</v>
      </c>
      <c r="AE132" s="37" t="e">
        <f>IF(AE$38=TRUE,Data!AM94,NA())</f>
        <v>#N/A</v>
      </c>
      <c r="AF132" s="45" t="e">
        <f>IF(AF$38=TRUE,Data!AN94,NA())</f>
        <v>#N/A</v>
      </c>
      <c r="AG132" s="28">
        <f>Data!AO94</f>
        <v>43987</v>
      </c>
    </row>
    <row r="133" spans="1:33" x14ac:dyDescent="0.25">
      <c r="A133" t="str">
        <f ca="1">Data!A95</f>
        <v/>
      </c>
      <c r="B133" t="e">
        <f>IF(B$38=TRUE,Data!B95,NA())</f>
        <v>#N/A</v>
      </c>
      <c r="C133" t="e">
        <f>IF(C$38=TRUE,Data!C95,NA())</f>
        <v>#N/A</v>
      </c>
      <c r="D133" t="e">
        <f>IF(D$38=TRUE,Data!E95,NA())</f>
        <v>#N/A</v>
      </c>
      <c r="E133" s="37" t="e">
        <f>IF(E$38=TRUE,Data!F95,NA())</f>
        <v>#N/A</v>
      </c>
      <c r="F133" s="39" t="e">
        <f ca="1">IF(F$38=TRUE,IF((ROW(F133)-$C$1)&gt;40,IF($A133="","",AVERAGE(((SUM(OFFSET(Data!E95,-$C$1+1,0,$C$1))-OFFSET(Data!E95,-$C$1+1,0,1))/(SUM(OFFSET(Data!B95,-$C$1+1,0,$C$1))-OFFSET(Data!B95,-$C$1+1,0,1))))),0),NA())</f>
        <v>#N/A</v>
      </c>
      <c r="G133" s="37" t="e">
        <f>IF(G$38=TRUE,Data!H95,NA())</f>
        <v>#N/A</v>
      </c>
      <c r="H133" s="43" t="e">
        <f>IF(H$38=TRUE,Data!I95,NA())</f>
        <v>#N/A</v>
      </c>
      <c r="I133" s="45" t="e">
        <f>IF(I$38=TRUE,Data!J95,NA())</f>
        <v>#N/A</v>
      </c>
      <c r="J133" s="45" t="e">
        <f>IF(J$38=TRUE,Data!K95,NA())</f>
        <v>#N/A</v>
      </c>
      <c r="K133" s="37" t="str">
        <f ca="1">IF(K$38=TRUE,Data!L95,NA())</f>
        <v/>
      </c>
      <c r="L133" s="39" t="str">
        <f ca="1">IF(L$38=TRUE,IF($A133="","",IF((ROW(L133)-$C$1)&gt;40,AVERAGE(((SUM(OFFSET(Data!E95,-$C$1+1,0,$C$1))-OFFSET(Data!E95,-$C$1+1,0,1))/(SUM(OFFSET(Data!K95,-$C$1+1,0,$C$1))-OFFSET(Data!K95,-$C$1+1,0,1)))),0)),NA())</f>
        <v/>
      </c>
      <c r="M133" s="45" t="e">
        <f>IF(M$38=TRUE,Data!R95,NA())</f>
        <v>#N/A</v>
      </c>
      <c r="N133" s="45" t="e">
        <f>IF(N$38=TRUE,Data!S95,NA())</f>
        <v>#N/A</v>
      </c>
      <c r="O133" s="39" t="e">
        <f ca="1">IF(O$38=TRUE,IF($A133="","",IF((ROW(Data!R95)-$C$1)&gt;2,Data!R95/OFFSET(Data!B95,-$C$1+1,0,1),0)),NA())</f>
        <v>#N/A</v>
      </c>
      <c r="P133" s="45" t="e">
        <f>IF(P$38=TRUE,Data!V95,NA())</f>
        <v>#N/A</v>
      </c>
      <c r="Q133" s="45" t="e">
        <f>IF(Q$38=TRUE,Data!W95,NA())</f>
        <v>#N/A</v>
      </c>
      <c r="R133" s="34" t="e">
        <f>IF(R$38=TRUE,Data!X95,NA())</f>
        <v>#N/A</v>
      </c>
      <c r="S133" s="39" t="e">
        <f ca="1">IF(S$38=TRUE,IF($A133="","",IF((ROW(S133)-$C$1)&gt;40,Data!W95/OFFSET(Data!B95,-$C$1+1,0,1),0)),NA())</f>
        <v>#N/A</v>
      </c>
      <c r="T133" s="50" t="e">
        <f>IF(T$38=TRUE,Data!Z95,NA())</f>
        <v>#N/A</v>
      </c>
      <c r="U133" s="50" t="e">
        <f>IF(U$38=TRUE,Data!AA95,NA())</f>
        <v>#N/A</v>
      </c>
      <c r="V133" s="50" t="e">
        <f>IF(V$38=TRUE,Data!AB95,NA())</f>
        <v>#N/A</v>
      </c>
      <c r="W133" s="45" t="e">
        <f>IF(W$38=TRUE,Data!AD95,NA())</f>
        <v>#N/A</v>
      </c>
      <c r="X133" s="37" t="e">
        <f>IF(X$38=TRUE,Data!AE95,NA())</f>
        <v>#N/A</v>
      </c>
      <c r="Y133" s="45" t="e">
        <f>IF(Y$38=TRUE,Data!AF95,NA())</f>
        <v>#N/A</v>
      </c>
      <c r="Z133" s="45" t="e">
        <f>IF(Z$38=TRUE,Data!AH95,NA())</f>
        <v>#N/A</v>
      </c>
      <c r="AA133" s="45" t="e">
        <f>IF(AA$38=TRUE,Data!AI95,NA())</f>
        <v>#N/A</v>
      </c>
      <c r="AB133" s="37" t="e">
        <f>IF(AB$38=TRUE,Data!AJ95,NA())</f>
        <v>#N/A</v>
      </c>
      <c r="AC133" s="45" t="e">
        <f>IF(AC$38=TRUE,Data!AK95,NA())</f>
        <v>#N/A</v>
      </c>
      <c r="AD133" s="37" t="e">
        <f>IF(AD$38=TRUE,Data!AL95,NA())</f>
        <v>#N/A</v>
      </c>
      <c r="AE133" s="37" t="e">
        <f>IF(AE$38=TRUE,Data!AM95,NA())</f>
        <v>#N/A</v>
      </c>
      <c r="AF133" s="45" t="e">
        <f>IF(AF$38=TRUE,Data!AN95,NA())</f>
        <v>#N/A</v>
      </c>
      <c r="AG133" s="28">
        <f>Data!AO95</f>
        <v>43988</v>
      </c>
    </row>
    <row r="134" spans="1:33" x14ac:dyDescent="0.25">
      <c r="A134" t="str">
        <f ca="1">Data!A96</f>
        <v/>
      </c>
      <c r="B134" t="e">
        <f>IF(B$38=TRUE,Data!B96,NA())</f>
        <v>#N/A</v>
      </c>
      <c r="C134" t="e">
        <f>IF(C$38=TRUE,Data!C96,NA())</f>
        <v>#N/A</v>
      </c>
      <c r="D134" t="e">
        <f>IF(D$38=TRUE,Data!E96,NA())</f>
        <v>#N/A</v>
      </c>
      <c r="E134" s="37" t="e">
        <f>IF(E$38=TRUE,Data!F96,NA())</f>
        <v>#N/A</v>
      </c>
      <c r="F134" s="39" t="e">
        <f ca="1">IF(F$38=TRUE,IF((ROW(F134)-$C$1)&gt;40,IF($A134="","",AVERAGE(((SUM(OFFSET(Data!E96,-$C$1+1,0,$C$1))-OFFSET(Data!E96,-$C$1+1,0,1))/(SUM(OFFSET(Data!B96,-$C$1+1,0,$C$1))-OFFSET(Data!B96,-$C$1+1,0,1))))),0),NA())</f>
        <v>#N/A</v>
      </c>
      <c r="G134" s="37" t="e">
        <f>IF(G$38=TRUE,Data!H96,NA())</f>
        <v>#N/A</v>
      </c>
      <c r="H134" s="43" t="e">
        <f>IF(H$38=TRUE,Data!I96,NA())</f>
        <v>#N/A</v>
      </c>
      <c r="I134" s="45" t="e">
        <f>IF(I$38=TRUE,Data!J96,NA())</f>
        <v>#N/A</v>
      </c>
      <c r="J134" s="45" t="e">
        <f>IF(J$38=TRUE,Data!K96,NA())</f>
        <v>#N/A</v>
      </c>
      <c r="K134" s="37" t="str">
        <f ca="1">IF(K$38=TRUE,Data!L96,NA())</f>
        <v/>
      </c>
      <c r="L134" s="39" t="str">
        <f ca="1">IF(L$38=TRUE,IF($A134="","",IF((ROW(L134)-$C$1)&gt;40,AVERAGE(((SUM(OFFSET(Data!E96,-$C$1+1,0,$C$1))-OFFSET(Data!E96,-$C$1+1,0,1))/(SUM(OFFSET(Data!K96,-$C$1+1,0,$C$1))-OFFSET(Data!K96,-$C$1+1,0,1)))),0)),NA())</f>
        <v/>
      </c>
      <c r="M134" s="45" t="e">
        <f>IF(M$38=TRUE,Data!R96,NA())</f>
        <v>#N/A</v>
      </c>
      <c r="N134" s="45" t="e">
        <f>IF(N$38=TRUE,Data!S96,NA())</f>
        <v>#N/A</v>
      </c>
      <c r="O134" s="39" t="e">
        <f ca="1">IF(O$38=TRUE,IF($A134="","",IF((ROW(Data!R96)-$C$1)&gt;2,Data!R96/OFFSET(Data!B96,-$C$1+1,0,1),0)),NA())</f>
        <v>#N/A</v>
      </c>
      <c r="P134" s="45" t="e">
        <f>IF(P$38=TRUE,Data!V96,NA())</f>
        <v>#N/A</v>
      </c>
      <c r="Q134" s="45" t="e">
        <f>IF(Q$38=TRUE,Data!W96,NA())</f>
        <v>#N/A</v>
      </c>
      <c r="R134" s="34" t="e">
        <f>IF(R$38=TRUE,Data!X96,NA())</f>
        <v>#N/A</v>
      </c>
      <c r="S134" s="39" t="e">
        <f ca="1">IF(S$38=TRUE,IF($A134="","",IF((ROW(S134)-$C$1)&gt;40,Data!W96/OFFSET(Data!B96,-$C$1+1,0,1),0)),NA())</f>
        <v>#N/A</v>
      </c>
      <c r="T134" s="50" t="e">
        <f>IF(T$38=TRUE,Data!Z96,NA())</f>
        <v>#N/A</v>
      </c>
      <c r="U134" s="50" t="e">
        <f>IF(U$38=TRUE,Data!AA96,NA())</f>
        <v>#N/A</v>
      </c>
      <c r="V134" s="50" t="e">
        <f>IF(V$38=TRUE,Data!AB96,NA())</f>
        <v>#N/A</v>
      </c>
      <c r="W134" s="45" t="e">
        <f>IF(W$38=TRUE,Data!AD96,NA())</f>
        <v>#N/A</v>
      </c>
      <c r="X134" s="37" t="e">
        <f>IF(X$38=TRUE,Data!AE96,NA())</f>
        <v>#N/A</v>
      </c>
      <c r="Y134" s="45" t="e">
        <f>IF(Y$38=TRUE,Data!AF96,NA())</f>
        <v>#N/A</v>
      </c>
      <c r="Z134" s="45" t="e">
        <f>IF(Z$38=TRUE,Data!AH96,NA())</f>
        <v>#N/A</v>
      </c>
      <c r="AA134" s="45" t="e">
        <f>IF(AA$38=TRUE,Data!AI96,NA())</f>
        <v>#N/A</v>
      </c>
      <c r="AB134" s="37" t="e">
        <f>IF(AB$38=TRUE,Data!AJ96,NA())</f>
        <v>#N/A</v>
      </c>
      <c r="AC134" s="45" t="e">
        <f>IF(AC$38=TRUE,Data!AK96,NA())</f>
        <v>#N/A</v>
      </c>
      <c r="AD134" s="37" t="e">
        <f>IF(AD$38=TRUE,Data!AL96,NA())</f>
        <v>#N/A</v>
      </c>
      <c r="AE134" s="37" t="e">
        <f>IF(AE$38=TRUE,Data!AM96,NA())</f>
        <v>#N/A</v>
      </c>
      <c r="AF134" s="45" t="e">
        <f>IF(AF$38=TRUE,Data!AN96,NA())</f>
        <v>#N/A</v>
      </c>
      <c r="AG134" s="28">
        <f>Data!AO96</f>
        <v>43989</v>
      </c>
    </row>
    <row r="135" spans="1:33" x14ac:dyDescent="0.25">
      <c r="A135" t="str">
        <f ca="1">Data!A97</f>
        <v/>
      </c>
      <c r="B135" t="e">
        <f>IF(B$38=TRUE,Data!B97,NA())</f>
        <v>#N/A</v>
      </c>
      <c r="C135" t="e">
        <f>IF(C$38=TRUE,Data!C97,NA())</f>
        <v>#N/A</v>
      </c>
      <c r="D135" t="e">
        <f>IF(D$38=TRUE,Data!E97,NA())</f>
        <v>#N/A</v>
      </c>
      <c r="E135" s="37" t="e">
        <f>IF(E$38=TRUE,Data!F97,NA())</f>
        <v>#N/A</v>
      </c>
      <c r="F135" s="39" t="e">
        <f ca="1">IF(F$38=TRUE,IF((ROW(F135)-$C$1)&gt;40,IF($A135="","",AVERAGE(((SUM(OFFSET(Data!E97,-$C$1+1,0,$C$1))-OFFSET(Data!E97,-$C$1+1,0,1))/(SUM(OFFSET(Data!B97,-$C$1+1,0,$C$1))-OFFSET(Data!B97,-$C$1+1,0,1))))),0),NA())</f>
        <v>#N/A</v>
      </c>
      <c r="G135" s="37" t="e">
        <f>IF(G$38=TRUE,Data!H97,NA())</f>
        <v>#N/A</v>
      </c>
      <c r="H135" s="43" t="e">
        <f>IF(H$38=TRUE,Data!I97,NA())</f>
        <v>#N/A</v>
      </c>
      <c r="I135" s="45" t="e">
        <f>IF(I$38=TRUE,Data!J97,NA())</f>
        <v>#N/A</v>
      </c>
      <c r="J135" s="45" t="e">
        <f>IF(J$38=TRUE,Data!K97,NA())</f>
        <v>#N/A</v>
      </c>
      <c r="K135" s="37" t="str">
        <f ca="1">IF(K$38=TRUE,Data!L97,NA())</f>
        <v/>
      </c>
      <c r="L135" s="39" t="str">
        <f ca="1">IF(L$38=TRUE,IF($A135="","",IF((ROW(L135)-$C$1)&gt;40,AVERAGE(((SUM(OFFSET(Data!E97,-$C$1+1,0,$C$1))-OFFSET(Data!E97,-$C$1+1,0,1))/(SUM(OFFSET(Data!K97,-$C$1+1,0,$C$1))-OFFSET(Data!K97,-$C$1+1,0,1)))),0)),NA())</f>
        <v/>
      </c>
      <c r="M135" s="45" t="e">
        <f>IF(M$38=TRUE,Data!R97,NA())</f>
        <v>#N/A</v>
      </c>
      <c r="N135" s="45" t="e">
        <f>IF(N$38=TRUE,Data!S97,NA())</f>
        <v>#N/A</v>
      </c>
      <c r="O135" s="39" t="e">
        <f ca="1">IF(O$38=TRUE,IF($A135="","",IF((ROW(Data!R97)-$C$1)&gt;2,Data!R97/OFFSET(Data!B97,-$C$1+1,0,1),0)),NA())</f>
        <v>#N/A</v>
      </c>
      <c r="P135" s="45" t="e">
        <f>IF(P$38=TRUE,Data!V97,NA())</f>
        <v>#N/A</v>
      </c>
      <c r="Q135" s="45" t="e">
        <f>IF(Q$38=TRUE,Data!W97,NA())</f>
        <v>#N/A</v>
      </c>
      <c r="R135" s="34" t="e">
        <f>IF(R$38=TRUE,Data!X97,NA())</f>
        <v>#N/A</v>
      </c>
      <c r="S135" s="39" t="e">
        <f ca="1">IF(S$38=TRUE,IF($A135="","",IF((ROW(S135)-$C$1)&gt;40,Data!W97/OFFSET(Data!B97,-$C$1+1,0,1),0)),NA())</f>
        <v>#N/A</v>
      </c>
      <c r="T135" s="50" t="e">
        <f>IF(T$38=TRUE,Data!Z97,NA())</f>
        <v>#N/A</v>
      </c>
      <c r="U135" s="50" t="e">
        <f>IF(U$38=TRUE,Data!AA97,NA())</f>
        <v>#N/A</v>
      </c>
      <c r="V135" s="50" t="e">
        <f>IF(V$38=TRUE,Data!AB97,NA())</f>
        <v>#N/A</v>
      </c>
      <c r="W135" s="45" t="e">
        <f>IF(W$38=TRUE,Data!AD97,NA())</f>
        <v>#N/A</v>
      </c>
      <c r="X135" s="37" t="e">
        <f>IF(X$38=TRUE,Data!AE97,NA())</f>
        <v>#N/A</v>
      </c>
      <c r="Y135" s="45" t="e">
        <f>IF(Y$38=TRUE,Data!AF97,NA())</f>
        <v>#N/A</v>
      </c>
      <c r="Z135" s="45" t="e">
        <f>IF(Z$38=TRUE,Data!AH97,NA())</f>
        <v>#N/A</v>
      </c>
      <c r="AA135" s="45" t="e">
        <f>IF(AA$38=TRUE,Data!AI97,NA())</f>
        <v>#N/A</v>
      </c>
      <c r="AB135" s="37" t="e">
        <f>IF(AB$38=TRUE,Data!AJ97,NA())</f>
        <v>#N/A</v>
      </c>
      <c r="AC135" s="45" t="e">
        <f>IF(AC$38=TRUE,Data!AK97,NA())</f>
        <v>#N/A</v>
      </c>
      <c r="AD135" s="37" t="e">
        <f>IF(AD$38=TRUE,Data!AL97,NA())</f>
        <v>#N/A</v>
      </c>
      <c r="AE135" s="37" t="e">
        <f>IF(AE$38=TRUE,Data!AM97,NA())</f>
        <v>#N/A</v>
      </c>
      <c r="AF135" s="45" t="e">
        <f>IF(AF$38=TRUE,Data!AN97,NA())</f>
        <v>#N/A</v>
      </c>
      <c r="AG135" s="28">
        <f>Data!AO97</f>
        <v>43990</v>
      </c>
    </row>
    <row r="136" spans="1:33" x14ac:dyDescent="0.25">
      <c r="A136" t="str">
        <f ca="1">Data!A98</f>
        <v/>
      </c>
      <c r="B136" t="e">
        <f>IF(B$38=TRUE,Data!B98,NA())</f>
        <v>#N/A</v>
      </c>
      <c r="C136" t="e">
        <f>IF(C$38=TRUE,Data!C98,NA())</f>
        <v>#N/A</v>
      </c>
      <c r="D136" t="e">
        <f>IF(D$38=TRUE,Data!E98,NA())</f>
        <v>#N/A</v>
      </c>
      <c r="E136" s="37" t="e">
        <f>IF(E$38=TRUE,Data!F98,NA())</f>
        <v>#N/A</v>
      </c>
      <c r="F136" s="39" t="e">
        <f ca="1">IF(F$38=TRUE,IF((ROW(F136)-$C$1)&gt;40,IF($A136="","",AVERAGE(((SUM(OFFSET(Data!E98,-$C$1+1,0,$C$1))-OFFSET(Data!E98,-$C$1+1,0,1))/(SUM(OFFSET(Data!B98,-$C$1+1,0,$C$1))-OFFSET(Data!B98,-$C$1+1,0,1))))),0),NA())</f>
        <v>#N/A</v>
      </c>
      <c r="G136" s="37" t="e">
        <f>IF(G$38=TRUE,Data!H98,NA())</f>
        <v>#N/A</v>
      </c>
      <c r="H136" s="43" t="e">
        <f>IF(H$38=TRUE,Data!I98,NA())</f>
        <v>#N/A</v>
      </c>
      <c r="I136" s="45" t="e">
        <f>IF(I$38=TRUE,Data!J98,NA())</f>
        <v>#N/A</v>
      </c>
      <c r="J136" s="45" t="e">
        <f>IF(J$38=TRUE,Data!K98,NA())</f>
        <v>#N/A</v>
      </c>
      <c r="K136" s="37" t="str">
        <f ca="1">IF(K$38=TRUE,Data!L98,NA())</f>
        <v/>
      </c>
      <c r="L136" s="39" t="str">
        <f ca="1">IF(L$38=TRUE,IF($A136="","",IF((ROW(L136)-$C$1)&gt;40,AVERAGE(((SUM(OFFSET(Data!E98,-$C$1+1,0,$C$1))-OFFSET(Data!E98,-$C$1+1,0,1))/(SUM(OFFSET(Data!K98,-$C$1+1,0,$C$1))-OFFSET(Data!K98,-$C$1+1,0,1)))),0)),NA())</f>
        <v/>
      </c>
      <c r="M136" s="45" t="e">
        <f>IF(M$38=TRUE,Data!R98,NA())</f>
        <v>#N/A</v>
      </c>
      <c r="N136" s="45" t="e">
        <f>IF(N$38=TRUE,Data!S98,NA())</f>
        <v>#N/A</v>
      </c>
      <c r="O136" s="39" t="e">
        <f ca="1">IF(O$38=TRUE,IF($A136="","",IF((ROW(Data!R98)-$C$1)&gt;2,Data!R98/OFFSET(Data!B98,-$C$1+1,0,1),0)),NA())</f>
        <v>#N/A</v>
      </c>
      <c r="P136" s="45" t="e">
        <f>IF(P$38=TRUE,Data!V98,NA())</f>
        <v>#N/A</v>
      </c>
      <c r="Q136" s="45" t="e">
        <f>IF(Q$38=TRUE,Data!W98,NA())</f>
        <v>#N/A</v>
      </c>
      <c r="R136" s="34" t="e">
        <f>IF(R$38=TRUE,Data!X98,NA())</f>
        <v>#N/A</v>
      </c>
      <c r="S136" s="39" t="e">
        <f ca="1">IF(S$38=TRUE,IF($A136="","",IF((ROW(S136)-$C$1)&gt;40,Data!W98/OFFSET(Data!B98,-$C$1+1,0,1),0)),NA())</f>
        <v>#N/A</v>
      </c>
      <c r="T136" s="50" t="e">
        <f>IF(T$38=TRUE,Data!Z98,NA())</f>
        <v>#N/A</v>
      </c>
      <c r="U136" s="50" t="e">
        <f>IF(U$38=TRUE,Data!AA98,NA())</f>
        <v>#N/A</v>
      </c>
      <c r="V136" s="50" t="e">
        <f>IF(V$38=TRUE,Data!AB98,NA())</f>
        <v>#N/A</v>
      </c>
      <c r="W136" s="45" t="e">
        <f>IF(W$38=TRUE,Data!AD98,NA())</f>
        <v>#N/A</v>
      </c>
      <c r="X136" s="37" t="e">
        <f>IF(X$38=TRUE,Data!AE98,NA())</f>
        <v>#N/A</v>
      </c>
      <c r="Y136" s="45" t="e">
        <f>IF(Y$38=TRUE,Data!AF98,NA())</f>
        <v>#N/A</v>
      </c>
      <c r="Z136" s="45" t="e">
        <f>IF(Z$38=TRUE,Data!AH98,NA())</f>
        <v>#N/A</v>
      </c>
      <c r="AA136" s="45" t="e">
        <f>IF(AA$38=TRUE,Data!AI98,NA())</f>
        <v>#N/A</v>
      </c>
      <c r="AB136" s="37" t="e">
        <f>IF(AB$38=TRUE,Data!AJ98,NA())</f>
        <v>#N/A</v>
      </c>
      <c r="AC136" s="45" t="e">
        <f>IF(AC$38=TRUE,Data!AK98,NA())</f>
        <v>#N/A</v>
      </c>
      <c r="AD136" s="37" t="e">
        <f>IF(AD$38=TRUE,Data!AL98,NA())</f>
        <v>#N/A</v>
      </c>
      <c r="AE136" s="37" t="e">
        <f>IF(AE$38=TRUE,Data!AM98,NA())</f>
        <v>#N/A</v>
      </c>
      <c r="AF136" s="45" t="e">
        <f>IF(AF$38=TRUE,Data!AN98,NA())</f>
        <v>#N/A</v>
      </c>
      <c r="AG136" s="28">
        <f>Data!AO98</f>
        <v>43991</v>
      </c>
    </row>
    <row r="137" spans="1:33" x14ac:dyDescent="0.25">
      <c r="A137" t="str">
        <f ca="1">Data!A99</f>
        <v/>
      </c>
      <c r="B137" t="e">
        <f>IF(B$38=TRUE,Data!B99,NA())</f>
        <v>#N/A</v>
      </c>
      <c r="C137" t="e">
        <f>IF(C$38=TRUE,Data!C99,NA())</f>
        <v>#N/A</v>
      </c>
      <c r="D137" t="e">
        <f>IF(D$38=TRUE,Data!E99,NA())</f>
        <v>#N/A</v>
      </c>
      <c r="E137" s="37" t="e">
        <f>IF(E$38=TRUE,Data!F99,NA())</f>
        <v>#N/A</v>
      </c>
      <c r="F137" s="39" t="e">
        <f ca="1">IF(F$38=TRUE,IF((ROW(F137)-$C$1)&gt;40,IF($A137="","",AVERAGE(((SUM(OFFSET(Data!E99,-$C$1+1,0,$C$1))-OFFSET(Data!E99,-$C$1+1,0,1))/(SUM(OFFSET(Data!B99,-$C$1+1,0,$C$1))-OFFSET(Data!B99,-$C$1+1,0,1))))),0),NA())</f>
        <v>#N/A</v>
      </c>
      <c r="G137" s="37" t="e">
        <f>IF(G$38=TRUE,Data!H99,NA())</f>
        <v>#N/A</v>
      </c>
      <c r="H137" s="43" t="e">
        <f>IF(H$38=TRUE,Data!I99,NA())</f>
        <v>#N/A</v>
      </c>
      <c r="I137" s="45" t="e">
        <f>IF(I$38=TRUE,Data!J99,NA())</f>
        <v>#N/A</v>
      </c>
      <c r="J137" s="45" t="e">
        <f>IF(J$38=TRUE,Data!K99,NA())</f>
        <v>#N/A</v>
      </c>
      <c r="K137" s="37" t="str">
        <f ca="1">IF(K$38=TRUE,Data!L99,NA())</f>
        <v/>
      </c>
      <c r="L137" s="39" t="str">
        <f ca="1">IF(L$38=TRUE,IF($A137="","",IF((ROW(L137)-$C$1)&gt;40,AVERAGE(((SUM(OFFSET(Data!E99,-$C$1+1,0,$C$1))-OFFSET(Data!E99,-$C$1+1,0,1))/(SUM(OFFSET(Data!K99,-$C$1+1,0,$C$1))-OFFSET(Data!K99,-$C$1+1,0,1)))),0)),NA())</f>
        <v/>
      </c>
      <c r="M137" s="45" t="e">
        <f>IF(M$38=TRUE,Data!R99,NA())</f>
        <v>#N/A</v>
      </c>
      <c r="N137" s="45" t="e">
        <f>IF(N$38=TRUE,Data!S99,NA())</f>
        <v>#N/A</v>
      </c>
      <c r="O137" s="39" t="e">
        <f ca="1">IF(O$38=TRUE,IF($A137="","",IF((ROW(Data!R99)-$C$1)&gt;2,Data!R99/OFFSET(Data!B99,-$C$1+1,0,1),0)),NA())</f>
        <v>#N/A</v>
      </c>
      <c r="P137" s="45" t="e">
        <f>IF(P$38=TRUE,Data!V99,NA())</f>
        <v>#N/A</v>
      </c>
      <c r="Q137" s="45" t="e">
        <f>IF(Q$38=TRUE,Data!W99,NA())</f>
        <v>#N/A</v>
      </c>
      <c r="R137" s="34" t="e">
        <f>IF(R$38=TRUE,Data!X99,NA())</f>
        <v>#N/A</v>
      </c>
      <c r="S137" s="39" t="e">
        <f ca="1">IF(S$38=TRUE,IF($A137="","",IF((ROW(S137)-$C$1)&gt;40,Data!W99/OFFSET(Data!B99,-$C$1+1,0,1),0)),NA())</f>
        <v>#N/A</v>
      </c>
      <c r="T137" s="50" t="e">
        <f>IF(T$38=TRUE,Data!Z99,NA())</f>
        <v>#N/A</v>
      </c>
      <c r="U137" s="50" t="e">
        <f>IF(U$38=TRUE,Data!AA99,NA())</f>
        <v>#N/A</v>
      </c>
      <c r="V137" s="50" t="e">
        <f>IF(V$38=TRUE,Data!AB99,NA())</f>
        <v>#N/A</v>
      </c>
      <c r="W137" s="45" t="e">
        <f>IF(W$38=TRUE,Data!AD99,NA())</f>
        <v>#N/A</v>
      </c>
      <c r="X137" s="37" t="e">
        <f>IF(X$38=TRUE,Data!AE99,NA())</f>
        <v>#N/A</v>
      </c>
      <c r="Y137" s="45" t="e">
        <f>IF(Y$38=TRUE,Data!AF99,NA())</f>
        <v>#N/A</v>
      </c>
      <c r="Z137" s="45" t="e">
        <f>IF(Z$38=TRUE,Data!AH99,NA())</f>
        <v>#N/A</v>
      </c>
      <c r="AA137" s="45" t="e">
        <f>IF(AA$38=TRUE,Data!AI99,NA())</f>
        <v>#N/A</v>
      </c>
      <c r="AB137" s="37" t="e">
        <f>IF(AB$38=TRUE,Data!AJ99,NA())</f>
        <v>#N/A</v>
      </c>
      <c r="AC137" s="45" t="e">
        <f>IF(AC$38=TRUE,Data!AK99,NA())</f>
        <v>#N/A</v>
      </c>
      <c r="AD137" s="37" t="e">
        <f>IF(AD$38=TRUE,Data!AL99,NA())</f>
        <v>#N/A</v>
      </c>
      <c r="AE137" s="37" t="e">
        <f>IF(AE$38=TRUE,Data!AM99,NA())</f>
        <v>#N/A</v>
      </c>
      <c r="AF137" s="45" t="e">
        <f>IF(AF$38=TRUE,Data!AN99,NA())</f>
        <v>#N/A</v>
      </c>
      <c r="AG137" s="28">
        <f>Data!AO99</f>
        <v>43992</v>
      </c>
    </row>
    <row r="138" spans="1:33" x14ac:dyDescent="0.25">
      <c r="A138" t="str">
        <f ca="1">Data!A100</f>
        <v/>
      </c>
      <c r="B138" t="e">
        <f>IF(B$38=TRUE,Data!B100,NA())</f>
        <v>#N/A</v>
      </c>
      <c r="C138" t="e">
        <f>IF(C$38=TRUE,Data!C100,NA())</f>
        <v>#N/A</v>
      </c>
      <c r="D138" t="e">
        <f>IF(D$38=TRUE,Data!E100,NA())</f>
        <v>#N/A</v>
      </c>
      <c r="E138" s="37" t="e">
        <f>IF(E$38=TRUE,Data!F100,NA())</f>
        <v>#N/A</v>
      </c>
      <c r="F138" s="39" t="e">
        <f ca="1">IF(F$38=TRUE,IF((ROW(F138)-$C$1)&gt;40,IF($A138="","",AVERAGE(((SUM(OFFSET(Data!E100,-$C$1+1,0,$C$1))-OFFSET(Data!E100,-$C$1+1,0,1))/(SUM(OFFSET(Data!B100,-$C$1+1,0,$C$1))-OFFSET(Data!B100,-$C$1+1,0,1))))),0),NA())</f>
        <v>#N/A</v>
      </c>
      <c r="G138" s="37" t="e">
        <f>IF(G$38=TRUE,Data!H100,NA())</f>
        <v>#N/A</v>
      </c>
      <c r="H138" s="43" t="e">
        <f>IF(H$38=TRUE,Data!I100,NA())</f>
        <v>#N/A</v>
      </c>
      <c r="I138" s="45" t="e">
        <f>IF(I$38=TRUE,Data!J100,NA())</f>
        <v>#N/A</v>
      </c>
      <c r="J138" s="45" t="e">
        <f>IF(J$38=TRUE,Data!K100,NA())</f>
        <v>#N/A</v>
      </c>
      <c r="K138" s="37" t="str">
        <f ca="1">IF(K$38=TRUE,Data!L100,NA())</f>
        <v/>
      </c>
      <c r="L138" s="39" t="str">
        <f ca="1">IF(L$38=TRUE,IF($A138="","",IF((ROW(L138)-$C$1)&gt;40,AVERAGE(((SUM(OFFSET(Data!E100,-$C$1+1,0,$C$1))-OFFSET(Data!E100,-$C$1+1,0,1))/(SUM(OFFSET(Data!K100,-$C$1+1,0,$C$1))-OFFSET(Data!K100,-$C$1+1,0,1)))),0)),NA())</f>
        <v/>
      </c>
      <c r="M138" s="45" t="e">
        <f>IF(M$38=TRUE,Data!R100,NA())</f>
        <v>#N/A</v>
      </c>
      <c r="N138" s="45" t="e">
        <f>IF(N$38=TRUE,Data!S100,NA())</f>
        <v>#N/A</v>
      </c>
      <c r="O138" s="39" t="e">
        <f ca="1">IF(O$38=TRUE,IF($A138="","",IF((ROW(Data!R100)-$C$1)&gt;2,Data!R100/OFFSET(Data!B100,-$C$1+1,0,1),0)),NA())</f>
        <v>#N/A</v>
      </c>
      <c r="P138" s="45" t="e">
        <f>IF(P$38=TRUE,Data!V100,NA())</f>
        <v>#N/A</v>
      </c>
      <c r="Q138" s="45" t="e">
        <f>IF(Q$38=TRUE,Data!W100,NA())</f>
        <v>#N/A</v>
      </c>
      <c r="R138" s="34" t="e">
        <f>IF(R$38=TRUE,Data!X100,NA())</f>
        <v>#N/A</v>
      </c>
      <c r="S138" s="39" t="e">
        <f ca="1">IF(S$38=TRUE,IF($A138="","",IF((ROW(S138)-$C$1)&gt;40,Data!W100/OFFSET(Data!B100,-$C$1+1,0,1),0)),NA())</f>
        <v>#N/A</v>
      </c>
      <c r="T138" s="50" t="e">
        <f>IF(T$38=TRUE,Data!Z100,NA())</f>
        <v>#N/A</v>
      </c>
      <c r="U138" s="50" t="e">
        <f>IF(U$38=TRUE,Data!AA100,NA())</f>
        <v>#N/A</v>
      </c>
      <c r="V138" s="50" t="e">
        <f>IF(V$38=TRUE,Data!AB100,NA())</f>
        <v>#N/A</v>
      </c>
      <c r="W138" s="45" t="e">
        <f>IF(W$38=TRUE,Data!AD100,NA())</f>
        <v>#N/A</v>
      </c>
      <c r="X138" s="37" t="e">
        <f>IF(X$38=TRUE,Data!AE100,NA())</f>
        <v>#N/A</v>
      </c>
      <c r="Y138" s="45" t="e">
        <f>IF(Y$38=TRUE,Data!AF100,NA())</f>
        <v>#N/A</v>
      </c>
      <c r="Z138" s="45" t="e">
        <f>IF(Z$38=TRUE,Data!AH100,NA())</f>
        <v>#N/A</v>
      </c>
      <c r="AA138" s="45" t="e">
        <f>IF(AA$38=TRUE,Data!AI100,NA())</f>
        <v>#N/A</v>
      </c>
      <c r="AB138" s="37" t="e">
        <f>IF(AB$38=TRUE,Data!AJ100,NA())</f>
        <v>#N/A</v>
      </c>
      <c r="AC138" s="45" t="e">
        <f>IF(AC$38=TRUE,Data!AK100,NA())</f>
        <v>#N/A</v>
      </c>
      <c r="AD138" s="37" t="e">
        <f>IF(AD$38=TRUE,Data!AL100,NA())</f>
        <v>#N/A</v>
      </c>
      <c r="AE138" s="37" t="e">
        <f>IF(AE$38=TRUE,Data!AM100,NA())</f>
        <v>#N/A</v>
      </c>
      <c r="AF138" s="45" t="e">
        <f>IF(AF$38=TRUE,Data!AN100,NA())</f>
        <v>#N/A</v>
      </c>
      <c r="AG138" s="28">
        <f>Data!AO100</f>
        <v>43993</v>
      </c>
    </row>
    <row r="139" spans="1:33" x14ac:dyDescent="0.25">
      <c r="A139" t="str">
        <f ca="1">Data!A101</f>
        <v/>
      </c>
      <c r="B139" t="e">
        <f>IF(B$38=TRUE,Data!B101,NA())</f>
        <v>#N/A</v>
      </c>
      <c r="C139" t="e">
        <f>IF(C$38=TRUE,Data!C101,NA())</f>
        <v>#N/A</v>
      </c>
      <c r="D139" t="e">
        <f>IF(D$38=TRUE,Data!E101,NA())</f>
        <v>#N/A</v>
      </c>
      <c r="E139" s="37" t="e">
        <f>IF(E$38=TRUE,Data!F101,NA())</f>
        <v>#N/A</v>
      </c>
      <c r="F139" s="39" t="e">
        <f ca="1">IF(F$38=TRUE,IF((ROW(F139)-$C$1)&gt;40,IF($A139="","",AVERAGE(((SUM(OFFSET(Data!E101,-$C$1+1,0,$C$1))-OFFSET(Data!E101,-$C$1+1,0,1))/(SUM(OFFSET(Data!B101,-$C$1+1,0,$C$1))-OFFSET(Data!B101,-$C$1+1,0,1))))),0),NA())</f>
        <v>#N/A</v>
      </c>
      <c r="G139" s="37" t="e">
        <f>IF(G$38=TRUE,Data!H101,NA())</f>
        <v>#N/A</v>
      </c>
      <c r="H139" s="43" t="e">
        <f>IF(H$38=TRUE,Data!I101,NA())</f>
        <v>#N/A</v>
      </c>
      <c r="I139" s="45" t="e">
        <f>IF(I$38=TRUE,Data!J101,NA())</f>
        <v>#N/A</v>
      </c>
      <c r="J139" s="45" t="e">
        <f>IF(J$38=TRUE,Data!K101,NA())</f>
        <v>#N/A</v>
      </c>
      <c r="K139" s="37" t="str">
        <f ca="1">IF(K$38=TRUE,Data!L101,NA())</f>
        <v/>
      </c>
      <c r="L139" s="39" t="str">
        <f ca="1">IF(L$38=TRUE,IF($A139="","",IF((ROW(L139)-$C$1)&gt;40,AVERAGE(((SUM(OFFSET(Data!E101,-$C$1+1,0,$C$1))-OFFSET(Data!E101,-$C$1+1,0,1))/(SUM(OFFSET(Data!K101,-$C$1+1,0,$C$1))-OFFSET(Data!K101,-$C$1+1,0,1)))),0)),NA())</f>
        <v/>
      </c>
      <c r="M139" s="45" t="e">
        <f>IF(M$38=TRUE,Data!R101,NA())</f>
        <v>#N/A</v>
      </c>
      <c r="N139" s="45" t="e">
        <f>IF(N$38=TRUE,Data!S101,NA())</f>
        <v>#N/A</v>
      </c>
      <c r="O139" s="39" t="e">
        <f ca="1">IF(O$38=TRUE,IF($A139="","",IF((ROW(Data!R101)-$C$1)&gt;2,Data!R101/OFFSET(Data!B101,-$C$1+1,0,1),0)),NA())</f>
        <v>#N/A</v>
      </c>
      <c r="P139" s="45" t="e">
        <f>IF(P$38=TRUE,Data!V101,NA())</f>
        <v>#N/A</v>
      </c>
      <c r="Q139" s="45" t="e">
        <f>IF(Q$38=TRUE,Data!W101,NA())</f>
        <v>#N/A</v>
      </c>
      <c r="R139" s="34" t="e">
        <f>IF(R$38=TRUE,Data!X101,NA())</f>
        <v>#N/A</v>
      </c>
      <c r="S139" s="39" t="e">
        <f ca="1">IF(S$38=TRUE,IF($A139="","",IF((ROW(S139)-$C$1)&gt;40,Data!W101/OFFSET(Data!B101,-$C$1+1,0,1),0)),NA())</f>
        <v>#N/A</v>
      </c>
      <c r="T139" s="50" t="e">
        <f>IF(T$38=TRUE,Data!Z101,NA())</f>
        <v>#N/A</v>
      </c>
      <c r="U139" s="50" t="e">
        <f>IF(U$38=TRUE,Data!AA101,NA())</f>
        <v>#N/A</v>
      </c>
      <c r="V139" s="50" t="e">
        <f>IF(V$38=TRUE,Data!AB101,NA())</f>
        <v>#N/A</v>
      </c>
      <c r="W139" s="45" t="e">
        <f>IF(W$38=TRUE,Data!AD101,NA())</f>
        <v>#N/A</v>
      </c>
      <c r="X139" s="37" t="e">
        <f>IF(X$38=TRUE,Data!AE101,NA())</f>
        <v>#N/A</v>
      </c>
      <c r="Y139" s="45" t="e">
        <f>IF(Y$38=TRUE,Data!AF101,NA())</f>
        <v>#N/A</v>
      </c>
      <c r="Z139" s="45" t="e">
        <f>IF(Z$38=TRUE,Data!AH101,NA())</f>
        <v>#N/A</v>
      </c>
      <c r="AA139" s="45" t="e">
        <f>IF(AA$38=TRUE,Data!AI101,NA())</f>
        <v>#N/A</v>
      </c>
      <c r="AB139" s="37" t="e">
        <f>IF(AB$38=TRUE,Data!AJ101,NA())</f>
        <v>#N/A</v>
      </c>
      <c r="AC139" s="45" t="e">
        <f>IF(AC$38=TRUE,Data!AK101,NA())</f>
        <v>#N/A</v>
      </c>
      <c r="AD139" s="37" t="e">
        <f>IF(AD$38=TRUE,Data!AL101,NA())</f>
        <v>#N/A</v>
      </c>
      <c r="AE139" s="37" t="e">
        <f>IF(AE$38=TRUE,Data!AM101,NA())</f>
        <v>#N/A</v>
      </c>
      <c r="AF139" s="45" t="e">
        <f>IF(AF$38=TRUE,Data!AN101,NA())</f>
        <v>#N/A</v>
      </c>
      <c r="AG139" s="28">
        <f>Data!AO101</f>
        <v>43994</v>
      </c>
    </row>
    <row r="140" spans="1:33" x14ac:dyDescent="0.25">
      <c r="A140" t="str">
        <f ca="1">Data!A102</f>
        <v/>
      </c>
      <c r="B140" t="e">
        <f>IF(B$38=TRUE,Data!B102,NA())</f>
        <v>#N/A</v>
      </c>
      <c r="C140" t="e">
        <f>IF(C$38=TRUE,Data!C102,NA())</f>
        <v>#N/A</v>
      </c>
      <c r="D140" t="e">
        <f>IF(D$38=TRUE,Data!E102,NA())</f>
        <v>#N/A</v>
      </c>
      <c r="E140" s="37" t="e">
        <f>IF(E$38=TRUE,Data!F102,NA())</f>
        <v>#N/A</v>
      </c>
      <c r="F140" s="39" t="e">
        <f ca="1">IF(F$38=TRUE,IF((ROW(F140)-$C$1)&gt;40,IF($A140="","",AVERAGE(((SUM(OFFSET(Data!E102,-$C$1+1,0,$C$1))-OFFSET(Data!E102,-$C$1+1,0,1))/(SUM(OFFSET(Data!B102,-$C$1+1,0,$C$1))-OFFSET(Data!B102,-$C$1+1,0,1))))),0),NA())</f>
        <v>#N/A</v>
      </c>
      <c r="G140" s="37" t="e">
        <f>IF(G$38=TRUE,Data!H102,NA())</f>
        <v>#N/A</v>
      </c>
      <c r="H140" s="43" t="e">
        <f>IF(H$38=TRUE,Data!I102,NA())</f>
        <v>#N/A</v>
      </c>
      <c r="I140" s="45" t="e">
        <f>IF(I$38=TRUE,Data!J102,NA())</f>
        <v>#N/A</v>
      </c>
      <c r="J140" s="45" t="e">
        <f>IF(J$38=TRUE,Data!K102,NA())</f>
        <v>#N/A</v>
      </c>
      <c r="K140" s="37" t="str">
        <f ca="1">IF(K$38=TRUE,Data!L102,NA())</f>
        <v/>
      </c>
      <c r="L140" s="39" t="str">
        <f ca="1">IF(L$38=TRUE,IF($A140="","",IF((ROW(L140)-$C$1)&gt;40,AVERAGE(((SUM(OFFSET(Data!E102,-$C$1+1,0,$C$1))-OFFSET(Data!E102,-$C$1+1,0,1))/(SUM(OFFSET(Data!K102,-$C$1+1,0,$C$1))-OFFSET(Data!K102,-$C$1+1,0,1)))),0)),NA())</f>
        <v/>
      </c>
      <c r="M140" s="45" t="e">
        <f>IF(M$38=TRUE,Data!R102,NA())</f>
        <v>#N/A</v>
      </c>
      <c r="N140" s="45" t="e">
        <f>IF(N$38=TRUE,Data!S102,NA())</f>
        <v>#N/A</v>
      </c>
      <c r="O140" s="39" t="e">
        <f ca="1">IF(O$38=TRUE,IF($A140="","",IF((ROW(Data!R102)-$C$1)&gt;2,Data!R102/OFFSET(Data!B102,-$C$1+1,0,1),0)),NA())</f>
        <v>#N/A</v>
      </c>
      <c r="P140" s="45" t="e">
        <f>IF(P$38=TRUE,Data!V102,NA())</f>
        <v>#N/A</v>
      </c>
      <c r="Q140" s="45" t="e">
        <f>IF(Q$38=TRUE,Data!W102,NA())</f>
        <v>#N/A</v>
      </c>
      <c r="R140" s="34" t="e">
        <f>IF(R$38=TRUE,Data!X102,NA())</f>
        <v>#N/A</v>
      </c>
      <c r="S140" s="39" t="e">
        <f ca="1">IF(S$38=TRUE,IF($A140="","",IF((ROW(S140)-$C$1)&gt;40,Data!W102/OFFSET(Data!B102,-$C$1+1,0,1),0)),NA())</f>
        <v>#N/A</v>
      </c>
      <c r="T140" s="50" t="e">
        <f>IF(T$38=TRUE,Data!Z102,NA())</f>
        <v>#N/A</v>
      </c>
      <c r="U140" s="50" t="e">
        <f>IF(U$38=TRUE,Data!AA102,NA())</f>
        <v>#N/A</v>
      </c>
      <c r="V140" s="50" t="e">
        <f>IF(V$38=TRUE,Data!AB102,NA())</f>
        <v>#N/A</v>
      </c>
      <c r="W140" s="45" t="e">
        <f>IF(W$38=TRUE,Data!AD102,NA())</f>
        <v>#N/A</v>
      </c>
      <c r="X140" s="37" t="e">
        <f>IF(X$38=TRUE,Data!AE102,NA())</f>
        <v>#N/A</v>
      </c>
      <c r="Y140" s="45" t="e">
        <f>IF(Y$38=TRUE,Data!AF102,NA())</f>
        <v>#N/A</v>
      </c>
      <c r="Z140" s="45" t="e">
        <f>IF(Z$38=TRUE,Data!AH102,NA())</f>
        <v>#N/A</v>
      </c>
      <c r="AA140" s="45" t="e">
        <f>IF(AA$38=TRUE,Data!AI102,NA())</f>
        <v>#N/A</v>
      </c>
      <c r="AB140" s="37" t="e">
        <f>IF(AB$38=TRUE,Data!AJ102,NA())</f>
        <v>#N/A</v>
      </c>
      <c r="AC140" s="45" t="e">
        <f>IF(AC$38=TRUE,Data!AK102,NA())</f>
        <v>#N/A</v>
      </c>
      <c r="AD140" s="37" t="e">
        <f>IF(AD$38=TRUE,Data!AL102,NA())</f>
        <v>#N/A</v>
      </c>
      <c r="AE140" s="37" t="e">
        <f>IF(AE$38=TRUE,Data!AM102,NA())</f>
        <v>#N/A</v>
      </c>
      <c r="AF140" s="45" t="e">
        <f>IF(AF$38=TRUE,Data!AN102,NA())</f>
        <v>#N/A</v>
      </c>
      <c r="AG140" s="28">
        <f>Data!AO102</f>
        <v>43995</v>
      </c>
    </row>
    <row r="141" spans="1:33" x14ac:dyDescent="0.25">
      <c r="A141" t="str">
        <f ca="1">Data!A103</f>
        <v/>
      </c>
      <c r="B141" t="e">
        <f>IF(B$38=TRUE,Data!B103,NA())</f>
        <v>#N/A</v>
      </c>
      <c r="C141" t="e">
        <f>IF(C$38=TRUE,Data!C103,NA())</f>
        <v>#N/A</v>
      </c>
      <c r="D141" t="e">
        <f>IF(D$38=TRUE,Data!E103,NA())</f>
        <v>#N/A</v>
      </c>
      <c r="E141" s="37" t="e">
        <f>IF(E$38=TRUE,Data!F103,NA())</f>
        <v>#N/A</v>
      </c>
      <c r="F141" s="39" t="e">
        <f ca="1">IF(F$38=TRUE,IF((ROW(F141)-$C$1)&gt;40,IF($A141="","",AVERAGE(((SUM(OFFSET(Data!E103,-$C$1+1,0,$C$1))-OFFSET(Data!E103,-$C$1+1,0,1))/(SUM(OFFSET(Data!B103,-$C$1+1,0,$C$1))-OFFSET(Data!B103,-$C$1+1,0,1))))),0),NA())</f>
        <v>#N/A</v>
      </c>
      <c r="G141" s="37" t="e">
        <f>IF(G$38=TRUE,Data!H103,NA())</f>
        <v>#N/A</v>
      </c>
      <c r="H141" s="43" t="e">
        <f>IF(H$38=TRUE,Data!I103,NA())</f>
        <v>#N/A</v>
      </c>
      <c r="I141" s="45" t="e">
        <f>IF(I$38=TRUE,Data!J103,NA())</f>
        <v>#N/A</v>
      </c>
      <c r="J141" s="45" t="e">
        <f>IF(J$38=TRUE,Data!K103,NA())</f>
        <v>#N/A</v>
      </c>
      <c r="K141" s="37" t="str">
        <f ca="1">IF(K$38=TRUE,Data!L103,NA())</f>
        <v/>
      </c>
      <c r="L141" s="39" t="str">
        <f ca="1">IF(L$38=TRUE,IF($A141="","",IF((ROW(L141)-$C$1)&gt;40,AVERAGE(((SUM(OFFSET(Data!E103,-$C$1+1,0,$C$1))-OFFSET(Data!E103,-$C$1+1,0,1))/(SUM(OFFSET(Data!K103,-$C$1+1,0,$C$1))-OFFSET(Data!K103,-$C$1+1,0,1)))),0)),NA())</f>
        <v/>
      </c>
      <c r="M141" s="45" t="e">
        <f>IF(M$38=TRUE,Data!R103,NA())</f>
        <v>#N/A</v>
      </c>
      <c r="N141" s="45" t="e">
        <f>IF(N$38=TRUE,Data!S103,NA())</f>
        <v>#N/A</v>
      </c>
      <c r="O141" s="39" t="e">
        <f ca="1">IF(O$38=TRUE,IF($A141="","",IF((ROW(Data!R103)-$C$1)&gt;2,Data!R103/OFFSET(Data!B103,-$C$1+1,0,1),0)),NA())</f>
        <v>#N/A</v>
      </c>
      <c r="P141" s="45" t="e">
        <f>IF(P$38=TRUE,Data!V103,NA())</f>
        <v>#N/A</v>
      </c>
      <c r="Q141" s="45" t="e">
        <f>IF(Q$38=TRUE,Data!W103,NA())</f>
        <v>#N/A</v>
      </c>
      <c r="R141" s="34" t="e">
        <f>IF(R$38=TRUE,Data!X103,NA())</f>
        <v>#N/A</v>
      </c>
      <c r="S141" s="39" t="e">
        <f ca="1">IF(S$38=TRUE,IF($A141="","",IF((ROW(S141)-$C$1)&gt;40,Data!W103/OFFSET(Data!B103,-$C$1+1,0,1),0)),NA())</f>
        <v>#N/A</v>
      </c>
      <c r="T141" s="50" t="e">
        <f>IF(T$38=TRUE,Data!Z103,NA())</f>
        <v>#N/A</v>
      </c>
      <c r="U141" s="50" t="e">
        <f>IF(U$38=TRUE,Data!AA103,NA())</f>
        <v>#N/A</v>
      </c>
      <c r="V141" s="50" t="e">
        <f>IF(V$38=TRUE,Data!AB103,NA())</f>
        <v>#N/A</v>
      </c>
      <c r="W141" s="45" t="e">
        <f>IF(W$38=TRUE,Data!AD103,NA())</f>
        <v>#N/A</v>
      </c>
      <c r="X141" s="37" t="e">
        <f>IF(X$38=TRUE,Data!AE103,NA())</f>
        <v>#N/A</v>
      </c>
      <c r="Y141" s="45" t="e">
        <f>IF(Y$38=TRUE,Data!AF103,NA())</f>
        <v>#N/A</v>
      </c>
      <c r="Z141" s="45" t="e">
        <f>IF(Z$38=TRUE,Data!AH103,NA())</f>
        <v>#N/A</v>
      </c>
      <c r="AA141" s="45" t="e">
        <f>IF(AA$38=TRUE,Data!AI103,NA())</f>
        <v>#N/A</v>
      </c>
      <c r="AB141" s="37" t="e">
        <f>IF(AB$38=TRUE,Data!AJ103,NA())</f>
        <v>#N/A</v>
      </c>
      <c r="AC141" s="45" t="e">
        <f>IF(AC$38=TRUE,Data!AK103,NA())</f>
        <v>#N/A</v>
      </c>
      <c r="AD141" s="37" t="e">
        <f>IF(AD$38=TRUE,Data!AL103,NA())</f>
        <v>#N/A</v>
      </c>
      <c r="AE141" s="37" t="e">
        <f>IF(AE$38=TRUE,Data!AM103,NA())</f>
        <v>#N/A</v>
      </c>
      <c r="AF141" s="45" t="e">
        <f>IF(AF$38=TRUE,Data!AN103,NA())</f>
        <v>#N/A</v>
      </c>
      <c r="AG141" s="28">
        <f>Data!AO103</f>
        <v>43996</v>
      </c>
    </row>
    <row r="142" spans="1:33" x14ac:dyDescent="0.25">
      <c r="A142" t="str">
        <f ca="1">Data!A104</f>
        <v/>
      </c>
      <c r="B142" t="e">
        <f>IF(B$38=TRUE,Data!B104,NA())</f>
        <v>#N/A</v>
      </c>
      <c r="C142" t="e">
        <f>IF(C$38=TRUE,Data!C104,NA())</f>
        <v>#N/A</v>
      </c>
      <c r="D142" t="e">
        <f>IF(D$38=TRUE,Data!E104,NA())</f>
        <v>#N/A</v>
      </c>
      <c r="E142" s="37" t="e">
        <f>IF(E$38=TRUE,Data!F104,NA())</f>
        <v>#N/A</v>
      </c>
      <c r="F142" s="39" t="e">
        <f ca="1">IF(F$38=TRUE,IF((ROW(F142)-$C$1)&gt;40,IF($A142="","",AVERAGE(((SUM(OFFSET(Data!E104,-$C$1+1,0,$C$1))-OFFSET(Data!E104,-$C$1+1,0,1))/(SUM(OFFSET(Data!B104,-$C$1+1,0,$C$1))-OFFSET(Data!B104,-$C$1+1,0,1))))),0),NA())</f>
        <v>#N/A</v>
      </c>
      <c r="G142" s="37" t="e">
        <f>IF(G$38=TRUE,Data!H104,NA())</f>
        <v>#N/A</v>
      </c>
      <c r="H142" s="43" t="e">
        <f>IF(H$38=TRUE,Data!I104,NA())</f>
        <v>#N/A</v>
      </c>
      <c r="I142" s="45" t="e">
        <f>IF(I$38=TRUE,Data!J104,NA())</f>
        <v>#N/A</v>
      </c>
      <c r="J142" s="45" t="e">
        <f>IF(J$38=TRUE,Data!K104,NA())</f>
        <v>#N/A</v>
      </c>
      <c r="K142" s="37" t="str">
        <f ca="1">IF(K$38=TRUE,Data!L104,NA())</f>
        <v/>
      </c>
      <c r="L142" s="39" t="str">
        <f ca="1">IF(L$38=TRUE,IF($A142="","",IF((ROW(L142)-$C$1)&gt;40,AVERAGE(((SUM(OFFSET(Data!E104,-$C$1+1,0,$C$1))-OFFSET(Data!E104,-$C$1+1,0,1))/(SUM(OFFSET(Data!K104,-$C$1+1,0,$C$1))-OFFSET(Data!K104,-$C$1+1,0,1)))),0)),NA())</f>
        <v/>
      </c>
      <c r="M142" s="45" t="e">
        <f>IF(M$38=TRUE,Data!R104,NA())</f>
        <v>#N/A</v>
      </c>
      <c r="N142" s="45" t="e">
        <f>IF(N$38=TRUE,Data!S104,NA())</f>
        <v>#N/A</v>
      </c>
      <c r="O142" s="39" t="e">
        <f ca="1">IF(O$38=TRUE,IF($A142="","",IF((ROW(Data!R104)-$C$1)&gt;2,Data!R104/OFFSET(Data!B104,-$C$1+1,0,1),0)),NA())</f>
        <v>#N/A</v>
      </c>
      <c r="P142" s="45" t="e">
        <f>IF(P$38=TRUE,Data!V104,NA())</f>
        <v>#N/A</v>
      </c>
      <c r="Q142" s="45" t="e">
        <f>IF(Q$38=TRUE,Data!W104,NA())</f>
        <v>#N/A</v>
      </c>
      <c r="R142" s="34" t="e">
        <f>IF(R$38=TRUE,Data!X104,NA())</f>
        <v>#N/A</v>
      </c>
      <c r="S142" s="39" t="e">
        <f ca="1">IF(S$38=TRUE,IF($A142="","",IF((ROW(S142)-$C$1)&gt;40,Data!W104/OFFSET(Data!B104,-$C$1+1,0,1),0)),NA())</f>
        <v>#N/A</v>
      </c>
      <c r="T142" s="50" t="e">
        <f>IF(T$38=TRUE,Data!Z104,NA())</f>
        <v>#N/A</v>
      </c>
      <c r="U142" s="50" t="e">
        <f>IF(U$38=TRUE,Data!AA104,NA())</f>
        <v>#N/A</v>
      </c>
      <c r="V142" s="50" t="e">
        <f>IF(V$38=TRUE,Data!AB104,NA())</f>
        <v>#N/A</v>
      </c>
      <c r="W142" s="45" t="e">
        <f>IF(W$38=TRUE,Data!AD104,NA())</f>
        <v>#N/A</v>
      </c>
      <c r="X142" s="37" t="e">
        <f>IF(X$38=TRUE,Data!AE104,NA())</f>
        <v>#N/A</v>
      </c>
      <c r="Y142" s="45" t="e">
        <f>IF(Y$38=TRUE,Data!AF104,NA())</f>
        <v>#N/A</v>
      </c>
      <c r="Z142" s="45" t="e">
        <f>IF(Z$38=TRUE,Data!AH104,NA())</f>
        <v>#N/A</v>
      </c>
      <c r="AA142" s="45" t="e">
        <f>IF(AA$38=TRUE,Data!AI104,NA())</f>
        <v>#N/A</v>
      </c>
      <c r="AB142" s="37" t="e">
        <f>IF(AB$38=TRUE,Data!AJ104,NA())</f>
        <v>#N/A</v>
      </c>
      <c r="AC142" s="45" t="e">
        <f>IF(AC$38=TRUE,Data!AK104,NA())</f>
        <v>#N/A</v>
      </c>
      <c r="AD142" s="37" t="e">
        <f>IF(AD$38=TRUE,Data!AL104,NA())</f>
        <v>#N/A</v>
      </c>
      <c r="AE142" s="37" t="e">
        <f>IF(AE$38=TRUE,Data!AM104,NA())</f>
        <v>#N/A</v>
      </c>
      <c r="AF142" s="45" t="e">
        <f>IF(AF$38=TRUE,Data!AN104,NA())</f>
        <v>#N/A</v>
      </c>
      <c r="AG142" s="28">
        <f>Data!AO104</f>
        <v>43997</v>
      </c>
    </row>
    <row r="143" spans="1:33" x14ac:dyDescent="0.25">
      <c r="A143" t="str">
        <f ca="1">Data!A105</f>
        <v/>
      </c>
      <c r="B143" t="e">
        <f>IF(B$38=TRUE,Data!B105,NA())</f>
        <v>#N/A</v>
      </c>
      <c r="C143" t="e">
        <f>IF(C$38=TRUE,Data!C105,NA())</f>
        <v>#N/A</v>
      </c>
      <c r="D143" t="e">
        <f>IF(D$38=TRUE,Data!E105,NA())</f>
        <v>#N/A</v>
      </c>
      <c r="E143" s="37" t="e">
        <f>IF(E$38=TRUE,Data!F105,NA())</f>
        <v>#N/A</v>
      </c>
      <c r="F143" s="39" t="e">
        <f ca="1">IF(F$38=TRUE,IF((ROW(F143)-$C$1)&gt;40,IF($A143="","",AVERAGE(((SUM(OFFSET(Data!E105,-$C$1+1,0,$C$1))-OFFSET(Data!E105,-$C$1+1,0,1))/(SUM(OFFSET(Data!B105,-$C$1+1,0,$C$1))-OFFSET(Data!B105,-$C$1+1,0,1))))),0),NA())</f>
        <v>#N/A</v>
      </c>
      <c r="G143" s="37" t="e">
        <f>IF(G$38=TRUE,Data!H105,NA())</f>
        <v>#N/A</v>
      </c>
      <c r="H143" s="43" t="e">
        <f>IF(H$38=TRUE,Data!I105,NA())</f>
        <v>#N/A</v>
      </c>
      <c r="I143" s="45" t="e">
        <f>IF(I$38=TRUE,Data!J105,NA())</f>
        <v>#N/A</v>
      </c>
      <c r="J143" s="45" t="e">
        <f>IF(J$38=TRUE,Data!K105,NA())</f>
        <v>#N/A</v>
      </c>
      <c r="K143" s="37" t="str">
        <f ca="1">IF(K$38=TRUE,Data!L105,NA())</f>
        <v/>
      </c>
      <c r="L143" s="39" t="str">
        <f ca="1">IF(L$38=TRUE,IF($A143="","",IF((ROW(L143)-$C$1)&gt;40,AVERAGE(((SUM(OFFSET(Data!E105,-$C$1+1,0,$C$1))-OFFSET(Data!E105,-$C$1+1,0,1))/(SUM(OFFSET(Data!K105,-$C$1+1,0,$C$1))-OFFSET(Data!K105,-$C$1+1,0,1)))),0)),NA())</f>
        <v/>
      </c>
      <c r="M143" s="45" t="e">
        <f>IF(M$38=TRUE,Data!R105,NA())</f>
        <v>#N/A</v>
      </c>
      <c r="N143" s="45" t="e">
        <f>IF(N$38=TRUE,Data!S105,NA())</f>
        <v>#N/A</v>
      </c>
      <c r="O143" s="39" t="e">
        <f ca="1">IF(O$38=TRUE,IF($A143="","",IF((ROW(Data!R105)-$C$1)&gt;2,Data!R105/OFFSET(Data!B105,-$C$1+1,0,1),0)),NA())</f>
        <v>#N/A</v>
      </c>
      <c r="P143" s="45" t="e">
        <f>IF(P$38=TRUE,Data!V105,NA())</f>
        <v>#N/A</v>
      </c>
      <c r="Q143" s="45" t="e">
        <f>IF(Q$38=TRUE,Data!W105,NA())</f>
        <v>#N/A</v>
      </c>
      <c r="R143" s="34" t="e">
        <f>IF(R$38=TRUE,Data!X105,NA())</f>
        <v>#N/A</v>
      </c>
      <c r="S143" s="39" t="e">
        <f ca="1">IF(S$38=TRUE,IF($A143="","",IF((ROW(S143)-$C$1)&gt;40,Data!W105/OFFSET(Data!B105,-$C$1+1,0,1),0)),NA())</f>
        <v>#N/A</v>
      </c>
      <c r="T143" s="50" t="e">
        <f>IF(T$38=TRUE,Data!Z105,NA())</f>
        <v>#N/A</v>
      </c>
      <c r="U143" s="50" t="e">
        <f>IF(U$38=TRUE,Data!AA105,NA())</f>
        <v>#N/A</v>
      </c>
      <c r="V143" s="50" t="e">
        <f>IF(V$38=TRUE,Data!AB105,NA())</f>
        <v>#N/A</v>
      </c>
      <c r="W143" s="45" t="e">
        <f>IF(W$38=TRUE,Data!AD105,NA())</f>
        <v>#N/A</v>
      </c>
      <c r="X143" s="37" t="e">
        <f>IF(X$38=TRUE,Data!AE105,NA())</f>
        <v>#N/A</v>
      </c>
      <c r="Y143" s="45" t="e">
        <f>IF(Y$38=TRUE,Data!AF105,NA())</f>
        <v>#N/A</v>
      </c>
      <c r="Z143" s="45" t="e">
        <f>IF(Z$38=TRUE,Data!AH105,NA())</f>
        <v>#N/A</v>
      </c>
      <c r="AA143" s="45" t="e">
        <f>IF(AA$38=TRUE,Data!AI105,NA())</f>
        <v>#N/A</v>
      </c>
      <c r="AB143" s="37" t="e">
        <f>IF(AB$38=TRUE,Data!AJ105,NA())</f>
        <v>#N/A</v>
      </c>
      <c r="AC143" s="45" t="e">
        <f>IF(AC$38=TRUE,Data!AK105,NA())</f>
        <v>#N/A</v>
      </c>
      <c r="AD143" s="37" t="e">
        <f>IF(AD$38=TRUE,Data!AL105,NA())</f>
        <v>#N/A</v>
      </c>
      <c r="AE143" s="37" t="e">
        <f>IF(AE$38=TRUE,Data!AM105,NA())</f>
        <v>#N/A</v>
      </c>
      <c r="AF143" s="45" t="e">
        <f>IF(AF$38=TRUE,Data!AN105,NA())</f>
        <v>#N/A</v>
      </c>
      <c r="AG143" s="28">
        <f>Data!AO105</f>
        <v>43998</v>
      </c>
    </row>
    <row r="144" spans="1:33" x14ac:dyDescent="0.25">
      <c r="A144" t="str">
        <f ca="1">Data!A106</f>
        <v/>
      </c>
      <c r="B144" t="e">
        <f>IF(B$38=TRUE,Data!B106,NA())</f>
        <v>#N/A</v>
      </c>
      <c r="C144" t="e">
        <f>IF(C$38=TRUE,Data!C106,NA())</f>
        <v>#N/A</v>
      </c>
      <c r="D144" t="e">
        <f>IF(D$38=TRUE,Data!E106,NA())</f>
        <v>#N/A</v>
      </c>
      <c r="E144" s="37" t="e">
        <f>IF(E$38=TRUE,Data!F106,NA())</f>
        <v>#N/A</v>
      </c>
      <c r="F144" s="39" t="e">
        <f ca="1">IF(F$38=TRUE,IF((ROW(F144)-$C$1)&gt;40,IF($A144="","",AVERAGE(((SUM(OFFSET(Data!E106,-$C$1+1,0,$C$1))-OFFSET(Data!E106,-$C$1+1,0,1))/(SUM(OFFSET(Data!B106,-$C$1+1,0,$C$1))-OFFSET(Data!B106,-$C$1+1,0,1))))),0),NA())</f>
        <v>#N/A</v>
      </c>
      <c r="G144" s="37" t="e">
        <f>IF(G$38=TRUE,Data!H106,NA())</f>
        <v>#N/A</v>
      </c>
      <c r="H144" s="43" t="e">
        <f>IF(H$38=TRUE,Data!I106,NA())</f>
        <v>#N/A</v>
      </c>
      <c r="I144" s="45" t="e">
        <f>IF(I$38=TRUE,Data!J106,NA())</f>
        <v>#N/A</v>
      </c>
      <c r="J144" s="45" t="e">
        <f>IF(J$38=TRUE,Data!K106,NA())</f>
        <v>#N/A</v>
      </c>
      <c r="K144" s="37" t="str">
        <f ca="1">IF(K$38=TRUE,Data!L106,NA())</f>
        <v/>
      </c>
      <c r="L144" s="39" t="str">
        <f ca="1">IF(L$38=TRUE,IF($A144="","",IF((ROW(L144)-$C$1)&gt;40,AVERAGE(((SUM(OFFSET(Data!E106,-$C$1+1,0,$C$1))-OFFSET(Data!E106,-$C$1+1,0,1))/(SUM(OFFSET(Data!K106,-$C$1+1,0,$C$1))-OFFSET(Data!K106,-$C$1+1,0,1)))),0)),NA())</f>
        <v/>
      </c>
      <c r="M144" s="45" t="e">
        <f>IF(M$38=TRUE,Data!R106,NA())</f>
        <v>#N/A</v>
      </c>
      <c r="N144" s="45" t="e">
        <f>IF(N$38=TRUE,Data!S106,NA())</f>
        <v>#N/A</v>
      </c>
      <c r="O144" s="39" t="e">
        <f ca="1">IF(O$38=TRUE,IF($A144="","",IF((ROW(Data!R106)-$C$1)&gt;2,Data!R106/OFFSET(Data!B106,-$C$1+1,0,1),0)),NA())</f>
        <v>#N/A</v>
      </c>
      <c r="P144" s="45" t="e">
        <f>IF(P$38=TRUE,Data!V106,NA())</f>
        <v>#N/A</v>
      </c>
      <c r="Q144" s="45" t="e">
        <f>IF(Q$38=TRUE,Data!W106,NA())</f>
        <v>#N/A</v>
      </c>
      <c r="R144" s="34" t="e">
        <f>IF(R$38=TRUE,Data!X106,NA())</f>
        <v>#N/A</v>
      </c>
      <c r="S144" s="39" t="e">
        <f ca="1">IF(S$38=TRUE,IF($A144="","",IF((ROW(S144)-$C$1)&gt;40,Data!W106/OFFSET(Data!B106,-$C$1+1,0,1),0)),NA())</f>
        <v>#N/A</v>
      </c>
      <c r="T144" s="50" t="e">
        <f>IF(T$38=TRUE,Data!Z106,NA())</f>
        <v>#N/A</v>
      </c>
      <c r="U144" s="50" t="e">
        <f>IF(U$38=TRUE,Data!AA106,NA())</f>
        <v>#N/A</v>
      </c>
      <c r="V144" s="50" t="e">
        <f>IF(V$38=TRUE,Data!AB106,NA())</f>
        <v>#N/A</v>
      </c>
      <c r="W144" s="45" t="e">
        <f>IF(W$38=TRUE,Data!AD106,NA())</f>
        <v>#N/A</v>
      </c>
      <c r="X144" s="37" t="e">
        <f>IF(X$38=TRUE,Data!AE106,NA())</f>
        <v>#N/A</v>
      </c>
      <c r="Y144" s="45" t="e">
        <f>IF(Y$38=TRUE,Data!AF106,NA())</f>
        <v>#N/A</v>
      </c>
      <c r="Z144" s="45" t="e">
        <f>IF(Z$38=TRUE,Data!AH106,NA())</f>
        <v>#N/A</v>
      </c>
      <c r="AA144" s="45" t="e">
        <f>IF(AA$38=TRUE,Data!AI106,NA())</f>
        <v>#N/A</v>
      </c>
      <c r="AB144" s="37" t="e">
        <f>IF(AB$38=TRUE,Data!AJ106,NA())</f>
        <v>#N/A</v>
      </c>
      <c r="AC144" s="45" t="e">
        <f>IF(AC$38=TRUE,Data!AK106,NA())</f>
        <v>#N/A</v>
      </c>
      <c r="AD144" s="37" t="e">
        <f>IF(AD$38=TRUE,Data!AL106,NA())</f>
        <v>#N/A</v>
      </c>
      <c r="AE144" s="37" t="e">
        <f>IF(AE$38=TRUE,Data!AM106,NA())</f>
        <v>#N/A</v>
      </c>
      <c r="AF144" s="45" t="e">
        <f>IF(AF$38=TRUE,Data!AN106,NA())</f>
        <v>#N/A</v>
      </c>
      <c r="AG144" s="28">
        <f>Data!AO106</f>
        <v>43999</v>
      </c>
    </row>
    <row r="145" spans="1:33" x14ac:dyDescent="0.25">
      <c r="A145" t="str">
        <f ca="1">Data!A107</f>
        <v/>
      </c>
      <c r="B145" t="e">
        <f>IF(B$38=TRUE,Data!B107,NA())</f>
        <v>#N/A</v>
      </c>
      <c r="C145" t="e">
        <f>IF(C$38=TRUE,Data!C107,NA())</f>
        <v>#N/A</v>
      </c>
      <c r="D145" t="e">
        <f>IF(D$38=TRUE,Data!E107,NA())</f>
        <v>#N/A</v>
      </c>
      <c r="E145" s="37" t="e">
        <f>IF(E$38=TRUE,Data!F107,NA())</f>
        <v>#N/A</v>
      </c>
      <c r="F145" s="39" t="e">
        <f ca="1">IF(F$38=TRUE,IF((ROW(F145)-$C$1)&gt;40,IF($A145="","",AVERAGE(((SUM(OFFSET(Data!E107,-$C$1+1,0,$C$1))-OFFSET(Data!E107,-$C$1+1,0,1))/(SUM(OFFSET(Data!B107,-$C$1+1,0,$C$1))-OFFSET(Data!B107,-$C$1+1,0,1))))),0),NA())</f>
        <v>#N/A</v>
      </c>
      <c r="G145" s="37" t="e">
        <f>IF(G$38=TRUE,Data!H107,NA())</f>
        <v>#N/A</v>
      </c>
      <c r="H145" s="43" t="e">
        <f>IF(H$38=TRUE,Data!I107,NA())</f>
        <v>#N/A</v>
      </c>
      <c r="I145" s="45" t="e">
        <f>IF(I$38=TRUE,Data!J107,NA())</f>
        <v>#N/A</v>
      </c>
      <c r="J145" s="45" t="e">
        <f>IF(J$38=TRUE,Data!K107,NA())</f>
        <v>#N/A</v>
      </c>
      <c r="K145" s="37" t="str">
        <f ca="1">IF(K$38=TRUE,Data!L107,NA())</f>
        <v/>
      </c>
      <c r="L145" s="39" t="str">
        <f ca="1">IF(L$38=TRUE,IF($A145="","",IF((ROW(L145)-$C$1)&gt;40,AVERAGE(((SUM(OFFSET(Data!E107,-$C$1+1,0,$C$1))-OFFSET(Data!E107,-$C$1+1,0,1))/(SUM(OFFSET(Data!K107,-$C$1+1,0,$C$1))-OFFSET(Data!K107,-$C$1+1,0,1)))),0)),NA())</f>
        <v/>
      </c>
      <c r="M145" s="45" t="e">
        <f>IF(M$38=TRUE,Data!R107,NA())</f>
        <v>#N/A</v>
      </c>
      <c r="N145" s="45" t="e">
        <f>IF(N$38=TRUE,Data!S107,NA())</f>
        <v>#N/A</v>
      </c>
      <c r="O145" s="39" t="e">
        <f ca="1">IF(O$38=TRUE,IF($A145="","",IF((ROW(Data!R107)-$C$1)&gt;2,Data!R107/OFFSET(Data!B107,-$C$1+1,0,1),0)),NA())</f>
        <v>#N/A</v>
      </c>
      <c r="P145" s="45" t="e">
        <f>IF(P$38=TRUE,Data!V107,NA())</f>
        <v>#N/A</v>
      </c>
      <c r="Q145" s="45" t="e">
        <f>IF(Q$38=TRUE,Data!W107,NA())</f>
        <v>#N/A</v>
      </c>
      <c r="R145" s="34" t="e">
        <f>IF(R$38=TRUE,Data!X107,NA())</f>
        <v>#N/A</v>
      </c>
      <c r="S145" s="39" t="e">
        <f ca="1">IF(S$38=TRUE,IF($A145="","",IF((ROW(S145)-$C$1)&gt;40,Data!W107/OFFSET(Data!B107,-$C$1+1,0,1),0)),NA())</f>
        <v>#N/A</v>
      </c>
      <c r="T145" s="50" t="e">
        <f>IF(T$38=TRUE,Data!Z107,NA())</f>
        <v>#N/A</v>
      </c>
      <c r="U145" s="50" t="e">
        <f>IF(U$38=TRUE,Data!AA107,NA())</f>
        <v>#N/A</v>
      </c>
      <c r="V145" s="50" t="e">
        <f>IF(V$38=TRUE,Data!AB107,NA())</f>
        <v>#N/A</v>
      </c>
      <c r="W145" s="45" t="e">
        <f>IF(W$38=TRUE,Data!AD107,NA())</f>
        <v>#N/A</v>
      </c>
      <c r="X145" s="37" t="e">
        <f>IF(X$38=TRUE,Data!AE107,NA())</f>
        <v>#N/A</v>
      </c>
      <c r="Y145" s="45" t="e">
        <f>IF(Y$38=TRUE,Data!AF107,NA())</f>
        <v>#N/A</v>
      </c>
      <c r="Z145" s="45" t="e">
        <f>IF(Z$38=TRUE,Data!AH107,NA())</f>
        <v>#N/A</v>
      </c>
      <c r="AA145" s="45" t="e">
        <f>IF(AA$38=TRUE,Data!AI107,NA())</f>
        <v>#N/A</v>
      </c>
      <c r="AB145" s="37" t="e">
        <f>IF(AB$38=TRUE,Data!AJ107,NA())</f>
        <v>#N/A</v>
      </c>
      <c r="AC145" s="45" t="e">
        <f>IF(AC$38=TRUE,Data!AK107,NA())</f>
        <v>#N/A</v>
      </c>
      <c r="AD145" s="37" t="e">
        <f>IF(AD$38=TRUE,Data!AL107,NA())</f>
        <v>#N/A</v>
      </c>
      <c r="AE145" s="37" t="e">
        <f>IF(AE$38=TRUE,Data!AM107,NA())</f>
        <v>#N/A</v>
      </c>
      <c r="AF145" s="45" t="e">
        <f>IF(AF$38=TRUE,Data!AN107,NA())</f>
        <v>#N/A</v>
      </c>
      <c r="AG145" s="28">
        <f>Data!AO107</f>
        <v>44000</v>
      </c>
    </row>
    <row r="146" spans="1:33" x14ac:dyDescent="0.25">
      <c r="A146" t="str">
        <f ca="1">Data!A108</f>
        <v/>
      </c>
      <c r="B146" t="e">
        <f>IF(B$38=TRUE,Data!B108,NA())</f>
        <v>#N/A</v>
      </c>
      <c r="C146" t="e">
        <f>IF(C$38=TRUE,Data!C108,NA())</f>
        <v>#N/A</v>
      </c>
      <c r="D146" t="e">
        <f>IF(D$38=TRUE,Data!E108,NA())</f>
        <v>#N/A</v>
      </c>
      <c r="E146" s="37" t="e">
        <f>IF(E$38=TRUE,Data!F108,NA())</f>
        <v>#N/A</v>
      </c>
      <c r="F146" s="39" t="e">
        <f ca="1">IF(F$38=TRUE,IF((ROW(F146)-$C$1)&gt;40,IF($A146="","",AVERAGE(((SUM(OFFSET(Data!E108,-$C$1+1,0,$C$1))-OFFSET(Data!E108,-$C$1+1,0,1))/(SUM(OFFSET(Data!B108,-$C$1+1,0,$C$1))-OFFSET(Data!B108,-$C$1+1,0,1))))),0),NA())</f>
        <v>#N/A</v>
      </c>
      <c r="G146" s="37" t="e">
        <f>IF(G$38=TRUE,Data!H108,NA())</f>
        <v>#N/A</v>
      </c>
      <c r="H146" s="43" t="e">
        <f>IF(H$38=TRUE,Data!I108,NA())</f>
        <v>#N/A</v>
      </c>
      <c r="I146" s="45" t="e">
        <f>IF(I$38=TRUE,Data!J108,NA())</f>
        <v>#N/A</v>
      </c>
      <c r="J146" s="45" t="e">
        <f>IF(J$38=TRUE,Data!K108,NA())</f>
        <v>#N/A</v>
      </c>
      <c r="K146" s="37" t="str">
        <f ca="1">IF(K$38=TRUE,Data!L108,NA())</f>
        <v/>
      </c>
      <c r="L146" s="39" t="str">
        <f ca="1">IF(L$38=TRUE,IF($A146="","",IF((ROW(L146)-$C$1)&gt;40,AVERAGE(((SUM(OFFSET(Data!E108,-$C$1+1,0,$C$1))-OFFSET(Data!E108,-$C$1+1,0,1))/(SUM(OFFSET(Data!K108,-$C$1+1,0,$C$1))-OFFSET(Data!K108,-$C$1+1,0,1)))),0)),NA())</f>
        <v/>
      </c>
      <c r="M146" s="45" t="e">
        <f>IF(M$38=TRUE,Data!R108,NA())</f>
        <v>#N/A</v>
      </c>
      <c r="N146" s="45" t="e">
        <f>IF(N$38=TRUE,Data!S108,NA())</f>
        <v>#N/A</v>
      </c>
      <c r="O146" s="39" t="e">
        <f ca="1">IF(O$38=TRUE,IF($A146="","",IF((ROW(Data!R108)-$C$1)&gt;2,Data!R108/OFFSET(Data!B108,-$C$1+1,0,1),0)),NA())</f>
        <v>#N/A</v>
      </c>
      <c r="P146" s="45" t="e">
        <f>IF(P$38=TRUE,Data!V108,NA())</f>
        <v>#N/A</v>
      </c>
      <c r="Q146" s="45" t="e">
        <f>IF(Q$38=TRUE,Data!W108,NA())</f>
        <v>#N/A</v>
      </c>
      <c r="R146" s="34" t="e">
        <f>IF(R$38=TRUE,Data!X108,NA())</f>
        <v>#N/A</v>
      </c>
      <c r="S146" s="39" t="e">
        <f ca="1">IF(S$38=TRUE,IF($A146="","",IF((ROW(S146)-$C$1)&gt;40,Data!W108/OFFSET(Data!B108,-$C$1+1,0,1),0)),NA())</f>
        <v>#N/A</v>
      </c>
      <c r="T146" s="50" t="e">
        <f>IF(T$38=TRUE,Data!Z108,NA())</f>
        <v>#N/A</v>
      </c>
      <c r="U146" s="50" t="e">
        <f>IF(U$38=TRUE,Data!AA108,NA())</f>
        <v>#N/A</v>
      </c>
      <c r="V146" s="50" t="e">
        <f>IF(V$38=TRUE,Data!AB108,NA())</f>
        <v>#N/A</v>
      </c>
      <c r="W146" s="45" t="e">
        <f>IF(W$38=TRUE,Data!AD108,NA())</f>
        <v>#N/A</v>
      </c>
      <c r="X146" s="37" t="e">
        <f>IF(X$38=TRUE,Data!AE108,NA())</f>
        <v>#N/A</v>
      </c>
      <c r="Y146" s="45" t="e">
        <f>IF(Y$38=TRUE,Data!AF108,NA())</f>
        <v>#N/A</v>
      </c>
      <c r="Z146" s="45" t="e">
        <f>IF(Z$38=TRUE,Data!AH108,NA())</f>
        <v>#N/A</v>
      </c>
      <c r="AA146" s="45" t="e">
        <f>IF(AA$38=TRUE,Data!AI108,NA())</f>
        <v>#N/A</v>
      </c>
      <c r="AB146" s="37" t="e">
        <f>IF(AB$38=TRUE,Data!AJ108,NA())</f>
        <v>#N/A</v>
      </c>
      <c r="AC146" s="45" t="e">
        <f>IF(AC$38=TRUE,Data!AK108,NA())</f>
        <v>#N/A</v>
      </c>
      <c r="AD146" s="37" t="e">
        <f>IF(AD$38=TRUE,Data!AL108,NA())</f>
        <v>#N/A</v>
      </c>
      <c r="AE146" s="37" t="e">
        <f>IF(AE$38=TRUE,Data!AM108,NA())</f>
        <v>#N/A</v>
      </c>
      <c r="AF146" s="45" t="e">
        <f>IF(AF$38=TRUE,Data!AN108,NA())</f>
        <v>#N/A</v>
      </c>
      <c r="AG146" s="28">
        <f>Data!AO108</f>
        <v>44001</v>
      </c>
    </row>
    <row r="147" spans="1:33" x14ac:dyDescent="0.25">
      <c r="A147" t="str">
        <f ca="1">Data!A109</f>
        <v/>
      </c>
      <c r="B147" t="e">
        <f>IF(B$38=TRUE,Data!B109,NA())</f>
        <v>#N/A</v>
      </c>
      <c r="C147" t="e">
        <f>IF(C$38=TRUE,Data!C109,NA())</f>
        <v>#N/A</v>
      </c>
      <c r="D147" t="e">
        <f>IF(D$38=TRUE,Data!E109,NA())</f>
        <v>#N/A</v>
      </c>
      <c r="E147" s="37" t="e">
        <f>IF(E$38=TRUE,Data!F109,NA())</f>
        <v>#N/A</v>
      </c>
      <c r="F147" s="39" t="e">
        <f ca="1">IF(F$38=TRUE,IF((ROW(F147)-$C$1)&gt;40,IF($A147="","",AVERAGE(((SUM(OFFSET(Data!E109,-$C$1+1,0,$C$1))-OFFSET(Data!E109,-$C$1+1,0,1))/(SUM(OFFSET(Data!B109,-$C$1+1,0,$C$1))-OFFSET(Data!B109,-$C$1+1,0,1))))),0),NA())</f>
        <v>#N/A</v>
      </c>
      <c r="G147" s="37" t="e">
        <f>IF(G$38=TRUE,Data!H109,NA())</f>
        <v>#N/A</v>
      </c>
      <c r="H147" s="43" t="e">
        <f>IF(H$38=TRUE,Data!I109,NA())</f>
        <v>#N/A</v>
      </c>
      <c r="I147" s="45" t="e">
        <f>IF(I$38=TRUE,Data!J109,NA())</f>
        <v>#N/A</v>
      </c>
      <c r="J147" s="45" t="e">
        <f>IF(J$38=TRUE,Data!K109,NA())</f>
        <v>#N/A</v>
      </c>
      <c r="K147" s="37" t="str">
        <f ca="1">IF(K$38=TRUE,Data!L109,NA())</f>
        <v/>
      </c>
      <c r="L147" s="39" t="str">
        <f ca="1">IF(L$38=TRUE,IF($A147="","",IF((ROW(L147)-$C$1)&gt;40,AVERAGE(((SUM(OFFSET(Data!E109,-$C$1+1,0,$C$1))-OFFSET(Data!E109,-$C$1+1,0,1))/(SUM(OFFSET(Data!K109,-$C$1+1,0,$C$1))-OFFSET(Data!K109,-$C$1+1,0,1)))),0)),NA())</f>
        <v/>
      </c>
      <c r="M147" s="45" t="e">
        <f>IF(M$38=TRUE,Data!R109,NA())</f>
        <v>#N/A</v>
      </c>
      <c r="N147" s="45" t="e">
        <f>IF(N$38=TRUE,Data!S109,NA())</f>
        <v>#N/A</v>
      </c>
      <c r="O147" s="39" t="e">
        <f ca="1">IF(O$38=TRUE,IF($A147="","",IF((ROW(Data!R109)-$C$1)&gt;2,Data!R109/OFFSET(Data!B109,-$C$1+1,0,1),0)),NA())</f>
        <v>#N/A</v>
      </c>
      <c r="P147" s="45" t="e">
        <f>IF(P$38=TRUE,Data!V109,NA())</f>
        <v>#N/A</v>
      </c>
      <c r="Q147" s="45" t="e">
        <f>IF(Q$38=TRUE,Data!W109,NA())</f>
        <v>#N/A</v>
      </c>
      <c r="R147" s="34" t="e">
        <f>IF(R$38=TRUE,Data!X109,NA())</f>
        <v>#N/A</v>
      </c>
      <c r="S147" s="39" t="e">
        <f ca="1">IF(S$38=TRUE,IF($A147="","",IF((ROW(S147)-$C$1)&gt;40,Data!W109/OFFSET(Data!B109,-$C$1+1,0,1),0)),NA())</f>
        <v>#N/A</v>
      </c>
      <c r="T147" s="50" t="e">
        <f>IF(T$38=TRUE,Data!Z109,NA())</f>
        <v>#N/A</v>
      </c>
      <c r="U147" s="50" t="e">
        <f>IF(U$38=TRUE,Data!AA109,NA())</f>
        <v>#N/A</v>
      </c>
      <c r="V147" s="50" t="e">
        <f>IF(V$38=TRUE,Data!AB109,NA())</f>
        <v>#N/A</v>
      </c>
      <c r="W147" s="45" t="e">
        <f>IF(W$38=TRUE,Data!AD109,NA())</f>
        <v>#N/A</v>
      </c>
      <c r="X147" s="37" t="e">
        <f>IF(X$38=TRUE,Data!AE109,NA())</f>
        <v>#N/A</v>
      </c>
      <c r="Y147" s="45" t="e">
        <f>IF(Y$38=TRUE,Data!AF109,NA())</f>
        <v>#N/A</v>
      </c>
      <c r="Z147" s="45" t="e">
        <f>IF(Z$38=TRUE,Data!AH109,NA())</f>
        <v>#N/A</v>
      </c>
      <c r="AA147" s="45" t="e">
        <f>IF(AA$38=TRUE,Data!AI109,NA())</f>
        <v>#N/A</v>
      </c>
      <c r="AB147" s="37" t="e">
        <f>IF(AB$38=TRUE,Data!AJ109,NA())</f>
        <v>#N/A</v>
      </c>
      <c r="AC147" s="45" t="e">
        <f>IF(AC$38=TRUE,Data!AK109,NA())</f>
        <v>#N/A</v>
      </c>
      <c r="AD147" s="37" t="e">
        <f>IF(AD$38=TRUE,Data!AL109,NA())</f>
        <v>#N/A</v>
      </c>
      <c r="AE147" s="37" t="e">
        <f>IF(AE$38=TRUE,Data!AM109,NA())</f>
        <v>#N/A</v>
      </c>
      <c r="AF147" s="45" t="e">
        <f>IF(AF$38=TRUE,Data!AN109,NA())</f>
        <v>#N/A</v>
      </c>
      <c r="AG147" s="28">
        <f>Data!AO109</f>
        <v>44002</v>
      </c>
    </row>
    <row r="148" spans="1:33" x14ac:dyDescent="0.25">
      <c r="A148" t="str">
        <f ca="1">Data!A110</f>
        <v/>
      </c>
      <c r="B148" t="e">
        <f>IF(B$38=TRUE,Data!B110,NA())</f>
        <v>#N/A</v>
      </c>
      <c r="C148" t="e">
        <f>IF(C$38=TRUE,Data!C110,NA())</f>
        <v>#N/A</v>
      </c>
      <c r="D148" t="e">
        <f>IF(D$38=TRUE,Data!E110,NA())</f>
        <v>#N/A</v>
      </c>
      <c r="E148" s="37" t="e">
        <f>IF(E$38=TRUE,Data!F110,NA())</f>
        <v>#N/A</v>
      </c>
      <c r="F148" s="39" t="e">
        <f ca="1">IF(F$38=TRUE,IF((ROW(F148)-$C$1)&gt;40,IF($A148="","",AVERAGE(((SUM(OFFSET(Data!E110,-$C$1+1,0,$C$1))-OFFSET(Data!E110,-$C$1+1,0,1))/(SUM(OFFSET(Data!B110,-$C$1+1,0,$C$1))-OFFSET(Data!B110,-$C$1+1,0,1))))),0),NA())</f>
        <v>#N/A</v>
      </c>
      <c r="G148" s="37" t="e">
        <f>IF(G$38=TRUE,Data!H110,NA())</f>
        <v>#N/A</v>
      </c>
      <c r="H148" s="43" t="e">
        <f>IF(H$38=TRUE,Data!I110,NA())</f>
        <v>#N/A</v>
      </c>
      <c r="I148" s="45" t="e">
        <f>IF(I$38=TRUE,Data!J110,NA())</f>
        <v>#N/A</v>
      </c>
      <c r="J148" s="45" t="e">
        <f>IF(J$38=TRUE,Data!K110,NA())</f>
        <v>#N/A</v>
      </c>
      <c r="K148" s="37" t="str">
        <f ca="1">IF(K$38=TRUE,Data!L110,NA())</f>
        <v/>
      </c>
      <c r="L148" s="39" t="str">
        <f ca="1">IF(L$38=TRUE,IF($A148="","",IF((ROW(L148)-$C$1)&gt;40,AVERAGE(((SUM(OFFSET(Data!E110,-$C$1+1,0,$C$1))-OFFSET(Data!E110,-$C$1+1,0,1))/(SUM(OFFSET(Data!K110,-$C$1+1,0,$C$1))-OFFSET(Data!K110,-$C$1+1,0,1)))),0)),NA())</f>
        <v/>
      </c>
      <c r="M148" s="45" t="e">
        <f>IF(M$38=TRUE,Data!R110,NA())</f>
        <v>#N/A</v>
      </c>
      <c r="N148" s="45" t="e">
        <f>IF(N$38=TRUE,Data!S110,NA())</f>
        <v>#N/A</v>
      </c>
      <c r="O148" s="39" t="e">
        <f ca="1">IF(O$38=TRUE,IF($A148="","",IF((ROW(Data!R110)-$C$1)&gt;2,Data!R110/OFFSET(Data!B110,-$C$1+1,0,1),0)),NA())</f>
        <v>#N/A</v>
      </c>
      <c r="P148" s="45" t="e">
        <f>IF(P$38=TRUE,Data!V110,NA())</f>
        <v>#N/A</v>
      </c>
      <c r="Q148" s="45" t="e">
        <f>IF(Q$38=TRUE,Data!W110,NA())</f>
        <v>#N/A</v>
      </c>
      <c r="R148" s="34" t="e">
        <f>IF(R$38=TRUE,Data!X110,NA())</f>
        <v>#N/A</v>
      </c>
      <c r="S148" s="39" t="e">
        <f ca="1">IF(S$38=TRUE,IF($A148="","",IF((ROW(S148)-$C$1)&gt;40,Data!W110/OFFSET(Data!B110,-$C$1+1,0,1),0)),NA())</f>
        <v>#N/A</v>
      </c>
      <c r="T148" s="50" t="e">
        <f>IF(T$38=TRUE,Data!Z110,NA())</f>
        <v>#N/A</v>
      </c>
      <c r="U148" s="50" t="e">
        <f>IF(U$38=TRUE,Data!AA110,NA())</f>
        <v>#N/A</v>
      </c>
      <c r="V148" s="50" t="e">
        <f>IF(V$38=TRUE,Data!AB110,NA())</f>
        <v>#N/A</v>
      </c>
      <c r="W148" s="45" t="e">
        <f>IF(W$38=TRUE,Data!AD110,NA())</f>
        <v>#N/A</v>
      </c>
      <c r="X148" s="37" t="e">
        <f>IF(X$38=TRUE,Data!AE110,NA())</f>
        <v>#N/A</v>
      </c>
      <c r="Y148" s="45" t="e">
        <f>IF(Y$38=TRUE,Data!AF110,NA())</f>
        <v>#N/A</v>
      </c>
      <c r="Z148" s="45" t="e">
        <f>IF(Z$38=TRUE,Data!AH110,NA())</f>
        <v>#N/A</v>
      </c>
      <c r="AA148" s="45" t="e">
        <f>IF(AA$38=TRUE,Data!AI110,NA())</f>
        <v>#N/A</v>
      </c>
      <c r="AB148" s="37" t="e">
        <f>IF(AB$38=TRUE,Data!AJ110,NA())</f>
        <v>#N/A</v>
      </c>
      <c r="AC148" s="45" t="e">
        <f>IF(AC$38=TRUE,Data!AK110,NA())</f>
        <v>#N/A</v>
      </c>
      <c r="AD148" s="37" t="e">
        <f>IF(AD$38=TRUE,Data!AL110,NA())</f>
        <v>#N/A</v>
      </c>
      <c r="AE148" s="37" t="e">
        <f>IF(AE$38=TRUE,Data!AM110,NA())</f>
        <v>#N/A</v>
      </c>
      <c r="AF148" s="45" t="e">
        <f>IF(AF$38=TRUE,Data!AN110,NA())</f>
        <v>#N/A</v>
      </c>
      <c r="AG148" s="28">
        <f>Data!AO110</f>
        <v>44003</v>
      </c>
    </row>
    <row r="149" spans="1:33" x14ac:dyDescent="0.25">
      <c r="A149" t="str">
        <f ca="1">Data!A111</f>
        <v/>
      </c>
      <c r="B149" t="e">
        <f>IF(B$38=TRUE,Data!B111,NA())</f>
        <v>#N/A</v>
      </c>
      <c r="C149" t="e">
        <f>IF(C$38=TRUE,Data!C111,NA())</f>
        <v>#N/A</v>
      </c>
      <c r="D149" t="e">
        <f>IF(D$38=TRUE,Data!E111,NA())</f>
        <v>#N/A</v>
      </c>
      <c r="E149" s="37" t="e">
        <f>IF(E$38=TRUE,Data!F111,NA())</f>
        <v>#N/A</v>
      </c>
      <c r="F149" s="39" t="e">
        <f ca="1">IF(F$38=TRUE,IF((ROW(F149)-$C$1)&gt;40,IF($A149="","",AVERAGE(((SUM(OFFSET(Data!E111,-$C$1+1,0,$C$1))-OFFSET(Data!E111,-$C$1+1,0,1))/(SUM(OFFSET(Data!B111,-$C$1+1,0,$C$1))-OFFSET(Data!B111,-$C$1+1,0,1))))),0),NA())</f>
        <v>#N/A</v>
      </c>
      <c r="G149" s="37" t="e">
        <f>IF(G$38=TRUE,Data!H111,NA())</f>
        <v>#N/A</v>
      </c>
      <c r="H149" s="43" t="e">
        <f>IF(H$38=TRUE,Data!I111,NA())</f>
        <v>#N/A</v>
      </c>
      <c r="I149" s="45" t="e">
        <f>IF(I$38=TRUE,Data!J111,NA())</f>
        <v>#N/A</v>
      </c>
      <c r="J149" s="45" t="e">
        <f>IF(J$38=TRUE,Data!K111,NA())</f>
        <v>#N/A</v>
      </c>
      <c r="K149" s="37" t="str">
        <f ca="1">IF(K$38=TRUE,Data!L111,NA())</f>
        <v/>
      </c>
      <c r="L149" s="39" t="str">
        <f ca="1">IF(L$38=TRUE,IF($A149="","",IF((ROW(L149)-$C$1)&gt;40,AVERAGE(((SUM(OFFSET(Data!E111,-$C$1+1,0,$C$1))-OFFSET(Data!E111,-$C$1+1,0,1))/(SUM(OFFSET(Data!K111,-$C$1+1,0,$C$1))-OFFSET(Data!K111,-$C$1+1,0,1)))),0)),NA())</f>
        <v/>
      </c>
      <c r="M149" s="45" t="e">
        <f>IF(M$38=TRUE,Data!R111,NA())</f>
        <v>#N/A</v>
      </c>
      <c r="N149" s="45" t="e">
        <f>IF(N$38=TRUE,Data!S111,NA())</f>
        <v>#N/A</v>
      </c>
      <c r="O149" s="39" t="e">
        <f ca="1">IF(O$38=TRUE,IF($A149="","",IF((ROW(Data!R111)-$C$1)&gt;2,Data!R111/OFFSET(Data!B111,-$C$1+1,0,1),0)),NA())</f>
        <v>#N/A</v>
      </c>
      <c r="P149" s="45" t="e">
        <f>IF(P$38=TRUE,Data!V111,NA())</f>
        <v>#N/A</v>
      </c>
      <c r="Q149" s="45" t="e">
        <f>IF(Q$38=TRUE,Data!W111,NA())</f>
        <v>#N/A</v>
      </c>
      <c r="R149" s="34" t="e">
        <f>IF(R$38=TRUE,Data!X111,NA())</f>
        <v>#N/A</v>
      </c>
      <c r="S149" s="39" t="e">
        <f ca="1">IF(S$38=TRUE,IF($A149="","",IF((ROW(S149)-$C$1)&gt;40,Data!W111/OFFSET(Data!B111,-$C$1+1,0,1),0)),NA())</f>
        <v>#N/A</v>
      </c>
      <c r="T149" s="50" t="e">
        <f>IF(T$38=TRUE,Data!Z111,NA())</f>
        <v>#N/A</v>
      </c>
      <c r="U149" s="50" t="e">
        <f>IF(U$38=TRUE,Data!AA111,NA())</f>
        <v>#N/A</v>
      </c>
      <c r="V149" s="50" t="e">
        <f>IF(V$38=TRUE,Data!AB111,NA())</f>
        <v>#N/A</v>
      </c>
      <c r="W149" s="45" t="e">
        <f>IF(W$38=TRUE,Data!AD111,NA())</f>
        <v>#N/A</v>
      </c>
      <c r="X149" s="37" t="e">
        <f>IF(X$38=TRUE,Data!AE111,NA())</f>
        <v>#N/A</v>
      </c>
      <c r="Y149" s="45" t="e">
        <f>IF(Y$38=TRUE,Data!AF111,NA())</f>
        <v>#N/A</v>
      </c>
      <c r="Z149" s="45" t="e">
        <f>IF(Z$38=TRUE,Data!AH111,NA())</f>
        <v>#N/A</v>
      </c>
      <c r="AA149" s="45" t="e">
        <f>IF(AA$38=TRUE,Data!AI111,NA())</f>
        <v>#N/A</v>
      </c>
      <c r="AB149" s="37" t="e">
        <f>IF(AB$38=TRUE,Data!AJ111,NA())</f>
        <v>#N/A</v>
      </c>
      <c r="AC149" s="45" t="e">
        <f>IF(AC$38=TRUE,Data!AK111,NA())</f>
        <v>#N/A</v>
      </c>
      <c r="AD149" s="37" t="e">
        <f>IF(AD$38=TRUE,Data!AL111,NA())</f>
        <v>#N/A</v>
      </c>
      <c r="AE149" s="37" t="e">
        <f>IF(AE$38=TRUE,Data!AM111,NA())</f>
        <v>#N/A</v>
      </c>
      <c r="AF149" s="45" t="e">
        <f>IF(AF$38=TRUE,Data!AN111,NA())</f>
        <v>#N/A</v>
      </c>
      <c r="AG149" s="28">
        <f>Data!AO111</f>
        <v>44004</v>
      </c>
    </row>
    <row r="150" spans="1:33" x14ac:dyDescent="0.25">
      <c r="A150" t="str">
        <f ca="1">Data!A112</f>
        <v/>
      </c>
      <c r="B150" t="e">
        <f>IF(B$38=TRUE,Data!B112,NA())</f>
        <v>#N/A</v>
      </c>
      <c r="C150" t="e">
        <f>IF(C$38=TRUE,Data!C112,NA())</f>
        <v>#N/A</v>
      </c>
      <c r="D150" t="e">
        <f>IF(D$38=TRUE,Data!E112,NA())</f>
        <v>#N/A</v>
      </c>
      <c r="E150" s="37" t="e">
        <f>IF(E$38=TRUE,Data!F112,NA())</f>
        <v>#N/A</v>
      </c>
      <c r="F150" s="39" t="e">
        <f ca="1">IF(F$38=TRUE,IF((ROW(F150)-$C$1)&gt;40,IF($A150="","",AVERAGE(((SUM(OFFSET(Data!E112,-$C$1+1,0,$C$1))-OFFSET(Data!E112,-$C$1+1,0,1))/(SUM(OFFSET(Data!B112,-$C$1+1,0,$C$1))-OFFSET(Data!B112,-$C$1+1,0,1))))),0),NA())</f>
        <v>#N/A</v>
      </c>
      <c r="G150" s="37" t="e">
        <f>IF(G$38=TRUE,Data!H112,NA())</f>
        <v>#N/A</v>
      </c>
      <c r="H150" s="43" t="e">
        <f>IF(H$38=TRUE,Data!I112,NA())</f>
        <v>#N/A</v>
      </c>
      <c r="I150" s="45" t="e">
        <f>IF(I$38=TRUE,Data!J112,NA())</f>
        <v>#N/A</v>
      </c>
      <c r="J150" s="45" t="e">
        <f>IF(J$38=TRUE,Data!K112,NA())</f>
        <v>#N/A</v>
      </c>
      <c r="K150" s="37" t="str">
        <f ca="1">IF(K$38=TRUE,Data!L112,NA())</f>
        <v/>
      </c>
      <c r="L150" s="39" t="str">
        <f ca="1">IF(L$38=TRUE,IF($A150="","",IF((ROW(L150)-$C$1)&gt;40,AVERAGE(((SUM(OFFSET(Data!E112,-$C$1+1,0,$C$1))-OFFSET(Data!E112,-$C$1+1,0,1))/(SUM(OFFSET(Data!K112,-$C$1+1,0,$C$1))-OFFSET(Data!K112,-$C$1+1,0,1)))),0)),NA())</f>
        <v/>
      </c>
      <c r="M150" s="45" t="e">
        <f>IF(M$38=TRUE,Data!R112,NA())</f>
        <v>#N/A</v>
      </c>
      <c r="N150" s="45" t="e">
        <f>IF(N$38=TRUE,Data!S112,NA())</f>
        <v>#N/A</v>
      </c>
      <c r="O150" s="39" t="e">
        <f ca="1">IF(O$38=TRUE,IF($A150="","",IF((ROW(Data!R112)-$C$1)&gt;2,Data!R112/OFFSET(Data!B112,-$C$1+1,0,1),0)),NA())</f>
        <v>#N/A</v>
      </c>
      <c r="P150" s="45" t="e">
        <f>IF(P$38=TRUE,Data!V112,NA())</f>
        <v>#N/A</v>
      </c>
      <c r="Q150" s="45" t="e">
        <f>IF(Q$38=TRUE,Data!W112,NA())</f>
        <v>#N/A</v>
      </c>
      <c r="R150" s="34" t="e">
        <f>IF(R$38=TRUE,Data!X112,NA())</f>
        <v>#N/A</v>
      </c>
      <c r="S150" s="39" t="e">
        <f ca="1">IF(S$38=TRUE,IF($A150="","",IF((ROW(S150)-$C$1)&gt;40,Data!W112/OFFSET(Data!B112,-$C$1+1,0,1),0)),NA())</f>
        <v>#N/A</v>
      </c>
      <c r="T150" s="50" t="e">
        <f>IF(T$38=TRUE,Data!Z112,NA())</f>
        <v>#N/A</v>
      </c>
      <c r="U150" s="50" t="e">
        <f>IF(U$38=TRUE,Data!AA112,NA())</f>
        <v>#N/A</v>
      </c>
      <c r="V150" s="50" t="e">
        <f>IF(V$38=TRUE,Data!AB112,NA())</f>
        <v>#N/A</v>
      </c>
      <c r="W150" s="45" t="e">
        <f>IF(W$38=TRUE,Data!AD112,NA())</f>
        <v>#N/A</v>
      </c>
      <c r="X150" s="37" t="e">
        <f>IF(X$38=TRUE,Data!AE112,NA())</f>
        <v>#N/A</v>
      </c>
      <c r="Y150" s="45" t="e">
        <f>IF(Y$38=TRUE,Data!AF112,NA())</f>
        <v>#N/A</v>
      </c>
      <c r="Z150" s="45" t="e">
        <f>IF(Z$38=TRUE,Data!AH112,NA())</f>
        <v>#N/A</v>
      </c>
      <c r="AA150" s="45" t="e">
        <f>IF(AA$38=TRUE,Data!AI112,NA())</f>
        <v>#N/A</v>
      </c>
      <c r="AB150" s="37" t="e">
        <f>IF(AB$38=TRUE,Data!AJ112,NA())</f>
        <v>#N/A</v>
      </c>
      <c r="AC150" s="45" t="e">
        <f>IF(AC$38=TRUE,Data!AK112,NA())</f>
        <v>#N/A</v>
      </c>
      <c r="AD150" s="37" t="e">
        <f>IF(AD$38=TRUE,Data!AL112,NA())</f>
        <v>#N/A</v>
      </c>
      <c r="AE150" s="37" t="e">
        <f>IF(AE$38=TRUE,Data!AM112,NA())</f>
        <v>#N/A</v>
      </c>
      <c r="AF150" s="45" t="e">
        <f>IF(AF$38=TRUE,Data!AN112,NA())</f>
        <v>#N/A</v>
      </c>
      <c r="AG150" s="28">
        <f>Data!AO112</f>
        <v>44005</v>
      </c>
    </row>
    <row r="151" spans="1:33" x14ac:dyDescent="0.25">
      <c r="A151" t="str">
        <f ca="1">Data!A113</f>
        <v/>
      </c>
      <c r="B151" t="e">
        <f>IF(B$38=TRUE,Data!B113,NA())</f>
        <v>#N/A</v>
      </c>
      <c r="C151" t="e">
        <f>IF(C$38=TRUE,Data!C113,NA())</f>
        <v>#N/A</v>
      </c>
      <c r="D151" t="e">
        <f>IF(D$38=TRUE,Data!E113,NA())</f>
        <v>#N/A</v>
      </c>
      <c r="E151" s="37" t="e">
        <f>IF(E$38=TRUE,Data!F113,NA())</f>
        <v>#N/A</v>
      </c>
      <c r="F151" s="39" t="e">
        <f ca="1">IF(F$38=TRUE,IF((ROW(F151)-$C$1)&gt;40,IF($A151="","",AVERAGE(((SUM(OFFSET(Data!E113,-$C$1+1,0,$C$1))-OFFSET(Data!E113,-$C$1+1,0,1))/(SUM(OFFSET(Data!B113,-$C$1+1,0,$C$1))-OFFSET(Data!B113,-$C$1+1,0,1))))),0),NA())</f>
        <v>#N/A</v>
      </c>
      <c r="G151" s="37" t="e">
        <f>IF(G$38=TRUE,Data!H113,NA())</f>
        <v>#N/A</v>
      </c>
      <c r="H151" s="43" t="e">
        <f>IF(H$38=TRUE,Data!I113,NA())</f>
        <v>#N/A</v>
      </c>
      <c r="I151" s="45" t="e">
        <f>IF(I$38=TRUE,Data!J113,NA())</f>
        <v>#N/A</v>
      </c>
      <c r="J151" s="45" t="e">
        <f>IF(J$38=TRUE,Data!K113,NA())</f>
        <v>#N/A</v>
      </c>
      <c r="K151" s="37" t="str">
        <f ca="1">IF(K$38=TRUE,Data!L113,NA())</f>
        <v/>
      </c>
      <c r="L151" s="39" t="str">
        <f ca="1">IF(L$38=TRUE,IF($A151="","",IF((ROW(L151)-$C$1)&gt;40,AVERAGE(((SUM(OFFSET(Data!E113,-$C$1+1,0,$C$1))-OFFSET(Data!E113,-$C$1+1,0,1))/(SUM(OFFSET(Data!K113,-$C$1+1,0,$C$1))-OFFSET(Data!K113,-$C$1+1,0,1)))),0)),NA())</f>
        <v/>
      </c>
      <c r="M151" s="45" t="e">
        <f>IF(M$38=TRUE,Data!R113,NA())</f>
        <v>#N/A</v>
      </c>
      <c r="N151" s="45" t="e">
        <f>IF(N$38=TRUE,Data!S113,NA())</f>
        <v>#N/A</v>
      </c>
      <c r="O151" s="39" t="e">
        <f ca="1">IF(O$38=TRUE,IF($A151="","",IF((ROW(Data!R113)-$C$1)&gt;2,Data!R113/OFFSET(Data!B113,-$C$1+1,0,1),0)),NA())</f>
        <v>#N/A</v>
      </c>
      <c r="P151" s="45" t="e">
        <f>IF(P$38=TRUE,Data!V113,NA())</f>
        <v>#N/A</v>
      </c>
      <c r="Q151" s="45" t="e">
        <f>IF(Q$38=TRUE,Data!W113,NA())</f>
        <v>#N/A</v>
      </c>
      <c r="R151" s="34" t="e">
        <f>IF(R$38=TRUE,Data!X113,NA())</f>
        <v>#N/A</v>
      </c>
      <c r="S151" s="39" t="e">
        <f ca="1">IF(S$38=TRUE,IF($A151="","",IF((ROW(S151)-$C$1)&gt;40,Data!W113/OFFSET(Data!B113,-$C$1+1,0,1),0)),NA())</f>
        <v>#N/A</v>
      </c>
      <c r="T151" s="50" t="e">
        <f>IF(T$38=TRUE,Data!Z113,NA())</f>
        <v>#N/A</v>
      </c>
      <c r="U151" s="50" t="e">
        <f>IF(U$38=TRUE,Data!AA113,NA())</f>
        <v>#N/A</v>
      </c>
      <c r="V151" s="50" t="e">
        <f>IF(V$38=TRUE,Data!AB113,NA())</f>
        <v>#N/A</v>
      </c>
      <c r="W151" s="45" t="e">
        <f>IF(W$38=TRUE,Data!AD113,NA())</f>
        <v>#N/A</v>
      </c>
      <c r="X151" s="37" t="e">
        <f>IF(X$38=TRUE,Data!AE113,NA())</f>
        <v>#N/A</v>
      </c>
      <c r="Y151" s="45" t="e">
        <f>IF(Y$38=TRUE,Data!AF113,NA())</f>
        <v>#N/A</v>
      </c>
      <c r="Z151" s="45" t="e">
        <f>IF(Z$38=TRUE,Data!AH113,NA())</f>
        <v>#N/A</v>
      </c>
      <c r="AA151" s="45" t="e">
        <f>IF(AA$38=TRUE,Data!AI113,NA())</f>
        <v>#N/A</v>
      </c>
      <c r="AB151" s="37" t="e">
        <f>IF(AB$38=TRUE,Data!AJ113,NA())</f>
        <v>#N/A</v>
      </c>
      <c r="AC151" s="45" t="e">
        <f>IF(AC$38=TRUE,Data!AK113,NA())</f>
        <v>#N/A</v>
      </c>
      <c r="AD151" s="37" t="e">
        <f>IF(AD$38=TRUE,Data!AL113,NA())</f>
        <v>#N/A</v>
      </c>
      <c r="AE151" s="37" t="e">
        <f>IF(AE$38=TRUE,Data!AM113,NA())</f>
        <v>#N/A</v>
      </c>
      <c r="AF151" s="45" t="e">
        <f>IF(AF$38=TRUE,Data!AN113,NA())</f>
        <v>#N/A</v>
      </c>
      <c r="AG151" s="28">
        <f>Data!AO113</f>
        <v>44006</v>
      </c>
    </row>
    <row r="152" spans="1:33" x14ac:dyDescent="0.25">
      <c r="A152" t="str">
        <f ca="1">Data!A114</f>
        <v/>
      </c>
      <c r="B152" t="e">
        <f>IF(B$38=TRUE,Data!B114,NA())</f>
        <v>#N/A</v>
      </c>
      <c r="C152" t="e">
        <f>IF(C$38=TRUE,Data!C114,NA())</f>
        <v>#N/A</v>
      </c>
      <c r="D152" t="e">
        <f>IF(D$38=TRUE,Data!E114,NA())</f>
        <v>#N/A</v>
      </c>
      <c r="E152" s="37" t="e">
        <f>IF(E$38=TRUE,Data!F114,NA())</f>
        <v>#N/A</v>
      </c>
      <c r="F152" s="39" t="e">
        <f ca="1">IF(F$38=TRUE,IF((ROW(F152)-$C$1)&gt;40,IF($A152="","",AVERAGE(((SUM(OFFSET(Data!E114,-$C$1+1,0,$C$1))-OFFSET(Data!E114,-$C$1+1,0,1))/(SUM(OFFSET(Data!B114,-$C$1+1,0,$C$1))-OFFSET(Data!B114,-$C$1+1,0,1))))),0),NA())</f>
        <v>#N/A</v>
      </c>
      <c r="G152" s="37" t="e">
        <f>IF(G$38=TRUE,Data!H114,NA())</f>
        <v>#N/A</v>
      </c>
      <c r="H152" s="43" t="e">
        <f>IF(H$38=TRUE,Data!I114,NA())</f>
        <v>#N/A</v>
      </c>
      <c r="I152" s="45" t="e">
        <f>IF(I$38=TRUE,Data!J114,NA())</f>
        <v>#N/A</v>
      </c>
      <c r="J152" s="45" t="e">
        <f>IF(J$38=TRUE,Data!K114,NA())</f>
        <v>#N/A</v>
      </c>
      <c r="K152" s="37" t="str">
        <f ca="1">IF(K$38=TRUE,Data!L114,NA())</f>
        <v/>
      </c>
      <c r="L152" s="39" t="str">
        <f ca="1">IF(L$38=TRUE,IF($A152="","",IF((ROW(L152)-$C$1)&gt;40,AVERAGE(((SUM(OFFSET(Data!E114,-$C$1+1,0,$C$1))-OFFSET(Data!E114,-$C$1+1,0,1))/(SUM(OFFSET(Data!K114,-$C$1+1,0,$C$1))-OFFSET(Data!K114,-$C$1+1,0,1)))),0)),NA())</f>
        <v/>
      </c>
      <c r="M152" s="45" t="e">
        <f>IF(M$38=TRUE,Data!R114,NA())</f>
        <v>#N/A</v>
      </c>
      <c r="N152" s="45" t="e">
        <f>IF(N$38=TRUE,Data!S114,NA())</f>
        <v>#N/A</v>
      </c>
      <c r="O152" s="39" t="e">
        <f ca="1">IF(O$38=TRUE,IF($A152="","",IF((ROW(Data!R114)-$C$1)&gt;2,Data!R114/OFFSET(Data!B114,-$C$1+1,0,1),0)),NA())</f>
        <v>#N/A</v>
      </c>
      <c r="P152" s="45" t="e">
        <f>IF(P$38=TRUE,Data!V114,NA())</f>
        <v>#N/A</v>
      </c>
      <c r="Q152" s="45" t="e">
        <f>IF(Q$38=TRUE,Data!W114,NA())</f>
        <v>#N/A</v>
      </c>
      <c r="R152" s="34" t="e">
        <f>IF(R$38=TRUE,Data!X114,NA())</f>
        <v>#N/A</v>
      </c>
      <c r="S152" s="39" t="e">
        <f ca="1">IF(S$38=TRUE,IF($A152="","",IF((ROW(S152)-$C$1)&gt;40,Data!W114/OFFSET(Data!B114,-$C$1+1,0,1),0)),NA())</f>
        <v>#N/A</v>
      </c>
      <c r="T152" s="50" t="e">
        <f>IF(T$38=TRUE,Data!Z114,NA())</f>
        <v>#N/A</v>
      </c>
      <c r="U152" s="50" t="e">
        <f>IF(U$38=TRUE,Data!AA114,NA())</f>
        <v>#N/A</v>
      </c>
      <c r="V152" s="50" t="e">
        <f>IF(V$38=TRUE,Data!AB114,NA())</f>
        <v>#N/A</v>
      </c>
      <c r="W152" s="45" t="e">
        <f>IF(W$38=TRUE,Data!AD114,NA())</f>
        <v>#N/A</v>
      </c>
      <c r="X152" s="37" t="e">
        <f>IF(X$38=TRUE,Data!AE114,NA())</f>
        <v>#N/A</v>
      </c>
      <c r="Y152" s="45" t="e">
        <f>IF(Y$38=TRUE,Data!AF114,NA())</f>
        <v>#N/A</v>
      </c>
      <c r="Z152" s="45" t="e">
        <f>IF(Z$38=TRUE,Data!AH114,NA())</f>
        <v>#N/A</v>
      </c>
      <c r="AA152" s="45" t="e">
        <f>IF(AA$38=TRUE,Data!AI114,NA())</f>
        <v>#N/A</v>
      </c>
      <c r="AB152" s="37" t="e">
        <f>IF(AB$38=TRUE,Data!AJ114,NA())</f>
        <v>#N/A</v>
      </c>
      <c r="AC152" s="45" t="e">
        <f>IF(AC$38=TRUE,Data!AK114,NA())</f>
        <v>#N/A</v>
      </c>
      <c r="AD152" s="37" t="e">
        <f>IF(AD$38=TRUE,Data!AL114,NA())</f>
        <v>#N/A</v>
      </c>
      <c r="AE152" s="37" t="e">
        <f>IF(AE$38=TRUE,Data!AM114,NA())</f>
        <v>#N/A</v>
      </c>
      <c r="AF152" s="45" t="e">
        <f>IF(AF$38=TRUE,Data!AN114,NA())</f>
        <v>#N/A</v>
      </c>
      <c r="AG152" s="28">
        <f>Data!AO114</f>
        <v>44007</v>
      </c>
    </row>
    <row r="153" spans="1:33" x14ac:dyDescent="0.25">
      <c r="A153" t="str">
        <f ca="1">Data!A115</f>
        <v/>
      </c>
      <c r="B153" t="e">
        <f>IF(B$38=TRUE,Data!B115,NA())</f>
        <v>#N/A</v>
      </c>
      <c r="C153" t="e">
        <f>IF(C$38=TRUE,Data!C115,NA())</f>
        <v>#N/A</v>
      </c>
      <c r="D153" t="e">
        <f>IF(D$38=TRUE,Data!E115,NA())</f>
        <v>#N/A</v>
      </c>
      <c r="E153" s="37" t="e">
        <f>IF(E$38=TRUE,Data!F115,NA())</f>
        <v>#N/A</v>
      </c>
      <c r="F153" s="39" t="e">
        <f ca="1">IF(F$38=TRUE,IF((ROW(F153)-$C$1)&gt;40,IF($A153="","",AVERAGE(((SUM(OFFSET(Data!E115,-$C$1+1,0,$C$1))-OFFSET(Data!E115,-$C$1+1,0,1))/(SUM(OFFSET(Data!B115,-$C$1+1,0,$C$1))-OFFSET(Data!B115,-$C$1+1,0,1))))),0),NA())</f>
        <v>#N/A</v>
      </c>
      <c r="G153" s="37" t="e">
        <f>IF(G$38=TRUE,Data!H115,NA())</f>
        <v>#N/A</v>
      </c>
      <c r="H153" s="43" t="e">
        <f>IF(H$38=TRUE,Data!I115,NA())</f>
        <v>#N/A</v>
      </c>
      <c r="I153" s="45" t="e">
        <f>IF(I$38=TRUE,Data!J115,NA())</f>
        <v>#N/A</v>
      </c>
      <c r="J153" s="45" t="e">
        <f>IF(J$38=TRUE,Data!K115,NA())</f>
        <v>#N/A</v>
      </c>
      <c r="K153" s="37" t="str">
        <f ca="1">IF(K$38=TRUE,Data!L115,NA())</f>
        <v/>
      </c>
      <c r="L153" s="39" t="str">
        <f ca="1">IF(L$38=TRUE,IF($A153="","",IF((ROW(L153)-$C$1)&gt;40,AVERAGE(((SUM(OFFSET(Data!E115,-$C$1+1,0,$C$1))-OFFSET(Data!E115,-$C$1+1,0,1))/(SUM(OFFSET(Data!K115,-$C$1+1,0,$C$1))-OFFSET(Data!K115,-$C$1+1,0,1)))),0)),NA())</f>
        <v/>
      </c>
      <c r="M153" s="45" t="e">
        <f>IF(M$38=TRUE,Data!R115,NA())</f>
        <v>#N/A</v>
      </c>
      <c r="N153" s="45" t="e">
        <f>IF(N$38=TRUE,Data!S115,NA())</f>
        <v>#N/A</v>
      </c>
      <c r="O153" s="39" t="e">
        <f ca="1">IF(O$38=TRUE,IF($A153="","",IF((ROW(Data!R115)-$C$1)&gt;2,Data!R115/OFFSET(Data!B115,-$C$1+1,0,1),0)),NA())</f>
        <v>#N/A</v>
      </c>
      <c r="P153" s="45" t="e">
        <f>IF(P$38=TRUE,Data!V115,NA())</f>
        <v>#N/A</v>
      </c>
      <c r="Q153" s="45" t="e">
        <f>IF(Q$38=TRUE,Data!W115,NA())</f>
        <v>#N/A</v>
      </c>
      <c r="R153" s="34" t="e">
        <f>IF(R$38=TRUE,Data!X115,NA())</f>
        <v>#N/A</v>
      </c>
      <c r="S153" s="39" t="e">
        <f ca="1">IF(S$38=TRUE,IF($A153="","",IF((ROW(S153)-$C$1)&gt;40,Data!W115/OFFSET(Data!B115,-$C$1+1,0,1),0)),NA())</f>
        <v>#N/A</v>
      </c>
      <c r="T153" s="50" t="e">
        <f>IF(T$38=TRUE,Data!Z115,NA())</f>
        <v>#N/A</v>
      </c>
      <c r="U153" s="50" t="e">
        <f>IF(U$38=TRUE,Data!AA115,NA())</f>
        <v>#N/A</v>
      </c>
      <c r="V153" s="50" t="e">
        <f>IF(V$38=TRUE,Data!AB115,NA())</f>
        <v>#N/A</v>
      </c>
      <c r="W153" s="45" t="e">
        <f>IF(W$38=TRUE,Data!AD115,NA())</f>
        <v>#N/A</v>
      </c>
      <c r="X153" s="37" t="e">
        <f>IF(X$38=TRUE,Data!AE115,NA())</f>
        <v>#N/A</v>
      </c>
      <c r="Y153" s="45" t="e">
        <f>IF(Y$38=TRUE,Data!AF115,NA())</f>
        <v>#N/A</v>
      </c>
      <c r="Z153" s="45" t="e">
        <f>IF(Z$38=TRUE,Data!AH115,NA())</f>
        <v>#N/A</v>
      </c>
      <c r="AA153" s="45" t="e">
        <f>IF(AA$38=TRUE,Data!AI115,NA())</f>
        <v>#N/A</v>
      </c>
      <c r="AB153" s="37" t="e">
        <f>IF(AB$38=TRUE,Data!AJ115,NA())</f>
        <v>#N/A</v>
      </c>
      <c r="AC153" s="45" t="e">
        <f>IF(AC$38=TRUE,Data!AK115,NA())</f>
        <v>#N/A</v>
      </c>
      <c r="AD153" s="37" t="e">
        <f>IF(AD$38=TRUE,Data!AL115,NA())</f>
        <v>#N/A</v>
      </c>
      <c r="AE153" s="37" t="e">
        <f>IF(AE$38=TRUE,Data!AM115,NA())</f>
        <v>#N/A</v>
      </c>
      <c r="AF153" s="45" t="e">
        <f>IF(AF$38=TRUE,Data!AN115,NA())</f>
        <v>#N/A</v>
      </c>
      <c r="AG153" s="28">
        <f>Data!AO115</f>
        <v>44008</v>
      </c>
    </row>
    <row r="154" spans="1:33" x14ac:dyDescent="0.25">
      <c r="A154" t="str">
        <f ca="1">Data!A116</f>
        <v/>
      </c>
      <c r="B154" t="e">
        <f>IF(B$38=TRUE,Data!B116,NA())</f>
        <v>#N/A</v>
      </c>
      <c r="C154" t="e">
        <f>IF(C$38=TRUE,Data!C116,NA())</f>
        <v>#N/A</v>
      </c>
      <c r="D154" t="e">
        <f>IF(D$38=TRUE,Data!E116,NA())</f>
        <v>#N/A</v>
      </c>
      <c r="E154" s="37" t="e">
        <f>IF(E$38=TRUE,Data!F116,NA())</f>
        <v>#N/A</v>
      </c>
      <c r="F154" s="39" t="e">
        <f ca="1">IF(F$38=TRUE,IF((ROW(F154)-$C$1)&gt;40,IF($A154="","",AVERAGE(((SUM(OFFSET(Data!E116,-$C$1+1,0,$C$1))-OFFSET(Data!E116,-$C$1+1,0,1))/(SUM(OFFSET(Data!B116,-$C$1+1,0,$C$1))-OFFSET(Data!B116,-$C$1+1,0,1))))),0),NA())</f>
        <v>#N/A</v>
      </c>
      <c r="G154" s="37" t="e">
        <f>IF(G$38=TRUE,Data!H116,NA())</f>
        <v>#N/A</v>
      </c>
      <c r="H154" s="43" t="e">
        <f>IF(H$38=TRUE,Data!I116,NA())</f>
        <v>#N/A</v>
      </c>
      <c r="I154" s="45" t="e">
        <f>IF(I$38=TRUE,Data!J116,NA())</f>
        <v>#N/A</v>
      </c>
      <c r="J154" s="45" t="e">
        <f>IF(J$38=TRUE,Data!K116,NA())</f>
        <v>#N/A</v>
      </c>
      <c r="K154" s="37" t="str">
        <f ca="1">IF(K$38=TRUE,Data!L116,NA())</f>
        <v/>
      </c>
      <c r="L154" s="39" t="str">
        <f ca="1">IF(L$38=TRUE,IF($A154="","",IF((ROW(L154)-$C$1)&gt;40,AVERAGE(((SUM(OFFSET(Data!E116,-$C$1+1,0,$C$1))-OFFSET(Data!E116,-$C$1+1,0,1))/(SUM(OFFSET(Data!K116,-$C$1+1,0,$C$1))-OFFSET(Data!K116,-$C$1+1,0,1)))),0)),NA())</f>
        <v/>
      </c>
      <c r="M154" s="45" t="e">
        <f>IF(M$38=TRUE,Data!R116,NA())</f>
        <v>#N/A</v>
      </c>
      <c r="N154" s="45" t="e">
        <f>IF(N$38=TRUE,Data!S116,NA())</f>
        <v>#N/A</v>
      </c>
      <c r="O154" s="39" t="e">
        <f ca="1">IF(O$38=TRUE,IF($A154="","",IF((ROW(Data!R116)-$C$1)&gt;2,Data!R116/OFFSET(Data!B116,-$C$1+1,0,1),0)),NA())</f>
        <v>#N/A</v>
      </c>
      <c r="P154" s="45" t="e">
        <f>IF(P$38=TRUE,Data!V116,NA())</f>
        <v>#N/A</v>
      </c>
      <c r="Q154" s="45" t="e">
        <f>IF(Q$38=TRUE,Data!W116,NA())</f>
        <v>#N/A</v>
      </c>
      <c r="R154" s="34" t="e">
        <f>IF(R$38=TRUE,Data!X116,NA())</f>
        <v>#N/A</v>
      </c>
      <c r="S154" s="39" t="e">
        <f ca="1">IF(S$38=TRUE,IF($A154="","",IF((ROW(S154)-$C$1)&gt;40,Data!W116/OFFSET(Data!B116,-$C$1+1,0,1),0)),NA())</f>
        <v>#N/A</v>
      </c>
      <c r="T154" s="50" t="e">
        <f>IF(T$38=TRUE,Data!Z116,NA())</f>
        <v>#N/A</v>
      </c>
      <c r="U154" s="50" t="e">
        <f>IF(U$38=TRUE,Data!AA116,NA())</f>
        <v>#N/A</v>
      </c>
      <c r="V154" s="50" t="e">
        <f>IF(V$38=TRUE,Data!AB116,NA())</f>
        <v>#N/A</v>
      </c>
      <c r="W154" s="45" t="e">
        <f>IF(W$38=TRUE,Data!AD116,NA())</f>
        <v>#N/A</v>
      </c>
      <c r="X154" s="37" t="e">
        <f>IF(X$38=TRUE,Data!AE116,NA())</f>
        <v>#N/A</v>
      </c>
      <c r="Y154" s="45" t="e">
        <f>IF(Y$38=TRUE,Data!AF116,NA())</f>
        <v>#N/A</v>
      </c>
      <c r="Z154" s="45" t="e">
        <f>IF(Z$38=TRUE,Data!AH116,NA())</f>
        <v>#N/A</v>
      </c>
      <c r="AA154" s="45" t="e">
        <f>IF(AA$38=TRUE,Data!AI116,NA())</f>
        <v>#N/A</v>
      </c>
      <c r="AB154" s="37" t="e">
        <f>IF(AB$38=TRUE,Data!AJ116,NA())</f>
        <v>#N/A</v>
      </c>
      <c r="AC154" s="45" t="e">
        <f>IF(AC$38=TRUE,Data!AK116,NA())</f>
        <v>#N/A</v>
      </c>
      <c r="AD154" s="37" t="e">
        <f>IF(AD$38=TRUE,Data!AL116,NA())</f>
        <v>#N/A</v>
      </c>
      <c r="AE154" s="37" t="e">
        <f>IF(AE$38=TRUE,Data!AM116,NA())</f>
        <v>#N/A</v>
      </c>
      <c r="AF154" s="45" t="e">
        <f>IF(AF$38=TRUE,Data!AN116,NA())</f>
        <v>#N/A</v>
      </c>
      <c r="AG154" s="28">
        <f>Data!AO116</f>
        <v>44009</v>
      </c>
    </row>
    <row r="155" spans="1:33" x14ac:dyDescent="0.25">
      <c r="A155" t="str">
        <f ca="1">Data!A117</f>
        <v/>
      </c>
      <c r="B155" t="e">
        <f>IF(B$38=TRUE,Data!B117,NA())</f>
        <v>#N/A</v>
      </c>
      <c r="C155" t="e">
        <f>IF(C$38=TRUE,Data!C117,NA())</f>
        <v>#N/A</v>
      </c>
      <c r="D155" t="e">
        <f>IF(D$38=TRUE,Data!E117,NA())</f>
        <v>#N/A</v>
      </c>
      <c r="E155" s="37" t="e">
        <f>IF(E$38=TRUE,Data!F117,NA())</f>
        <v>#N/A</v>
      </c>
      <c r="F155" s="39" t="e">
        <f ca="1">IF(F$38=TRUE,IF((ROW(F155)-$C$1)&gt;40,IF($A155="","",AVERAGE(((SUM(OFFSET(Data!E117,-$C$1+1,0,$C$1))-OFFSET(Data!E117,-$C$1+1,0,1))/(SUM(OFFSET(Data!B117,-$C$1+1,0,$C$1))-OFFSET(Data!B117,-$C$1+1,0,1))))),0),NA())</f>
        <v>#N/A</v>
      </c>
      <c r="G155" s="37" t="e">
        <f>IF(G$38=TRUE,Data!H117,NA())</f>
        <v>#N/A</v>
      </c>
      <c r="H155" s="43" t="e">
        <f>IF(H$38=TRUE,Data!I117,NA())</f>
        <v>#N/A</v>
      </c>
      <c r="I155" s="45" t="e">
        <f>IF(I$38=TRUE,Data!J117,NA())</f>
        <v>#N/A</v>
      </c>
      <c r="J155" s="45" t="e">
        <f>IF(J$38=TRUE,Data!K117,NA())</f>
        <v>#N/A</v>
      </c>
      <c r="K155" s="37" t="str">
        <f ca="1">IF(K$38=TRUE,Data!L117,NA())</f>
        <v/>
      </c>
      <c r="L155" s="39" t="str">
        <f ca="1">IF(L$38=TRUE,IF($A155="","",IF((ROW(L155)-$C$1)&gt;40,AVERAGE(((SUM(OFFSET(Data!E117,-$C$1+1,0,$C$1))-OFFSET(Data!E117,-$C$1+1,0,1))/(SUM(OFFSET(Data!K117,-$C$1+1,0,$C$1))-OFFSET(Data!K117,-$C$1+1,0,1)))),0)),NA())</f>
        <v/>
      </c>
      <c r="M155" s="45" t="e">
        <f>IF(M$38=TRUE,Data!R117,NA())</f>
        <v>#N/A</v>
      </c>
      <c r="N155" s="45" t="e">
        <f>IF(N$38=TRUE,Data!S117,NA())</f>
        <v>#N/A</v>
      </c>
      <c r="O155" s="39" t="e">
        <f ca="1">IF(O$38=TRUE,IF($A155="","",IF((ROW(Data!R117)-$C$1)&gt;2,Data!R117/OFFSET(Data!B117,-$C$1+1,0,1),0)),NA())</f>
        <v>#N/A</v>
      </c>
      <c r="P155" s="45" t="e">
        <f>IF(P$38=TRUE,Data!V117,NA())</f>
        <v>#N/A</v>
      </c>
      <c r="Q155" s="45" t="e">
        <f>IF(Q$38=TRUE,Data!W117,NA())</f>
        <v>#N/A</v>
      </c>
      <c r="R155" s="34" t="e">
        <f>IF(R$38=TRUE,Data!X117,NA())</f>
        <v>#N/A</v>
      </c>
      <c r="S155" s="39" t="e">
        <f ca="1">IF(S$38=TRUE,IF($A155="","",IF((ROW(S155)-$C$1)&gt;40,Data!W117/OFFSET(Data!B117,-$C$1+1,0,1),0)),NA())</f>
        <v>#N/A</v>
      </c>
      <c r="T155" s="50" t="e">
        <f>IF(T$38=TRUE,Data!Z117,NA())</f>
        <v>#N/A</v>
      </c>
      <c r="U155" s="50" t="e">
        <f>IF(U$38=TRUE,Data!AA117,NA())</f>
        <v>#N/A</v>
      </c>
      <c r="V155" s="50" t="e">
        <f>IF(V$38=TRUE,Data!AB117,NA())</f>
        <v>#N/A</v>
      </c>
      <c r="W155" s="45" t="e">
        <f>IF(W$38=TRUE,Data!AD117,NA())</f>
        <v>#N/A</v>
      </c>
      <c r="X155" s="37" t="e">
        <f>IF(X$38=TRUE,Data!AE117,NA())</f>
        <v>#N/A</v>
      </c>
      <c r="Y155" s="45" t="e">
        <f>IF(Y$38=TRUE,Data!AF117,NA())</f>
        <v>#N/A</v>
      </c>
      <c r="Z155" s="45" t="e">
        <f>IF(Z$38=TRUE,Data!AH117,NA())</f>
        <v>#N/A</v>
      </c>
      <c r="AA155" s="45" t="e">
        <f>IF(AA$38=TRUE,Data!AI117,NA())</f>
        <v>#N/A</v>
      </c>
      <c r="AB155" s="37" t="e">
        <f>IF(AB$38=TRUE,Data!AJ117,NA())</f>
        <v>#N/A</v>
      </c>
      <c r="AC155" s="45" t="e">
        <f>IF(AC$38=TRUE,Data!AK117,NA())</f>
        <v>#N/A</v>
      </c>
      <c r="AD155" s="37" t="e">
        <f>IF(AD$38=TRUE,Data!AL117,NA())</f>
        <v>#N/A</v>
      </c>
      <c r="AE155" s="37" t="e">
        <f>IF(AE$38=TRUE,Data!AM117,NA())</f>
        <v>#N/A</v>
      </c>
      <c r="AF155" s="45" t="e">
        <f>IF(AF$38=TRUE,Data!AN117,NA())</f>
        <v>#N/A</v>
      </c>
      <c r="AG155" s="28">
        <f>Data!AO117</f>
        <v>44010</v>
      </c>
    </row>
    <row r="156" spans="1:33" x14ac:dyDescent="0.25">
      <c r="A156" t="str">
        <f ca="1">Data!A118</f>
        <v/>
      </c>
      <c r="B156" t="e">
        <f>IF(B$38=TRUE,Data!B118,NA())</f>
        <v>#N/A</v>
      </c>
      <c r="C156" t="e">
        <f>IF(C$38=TRUE,Data!C118,NA())</f>
        <v>#N/A</v>
      </c>
      <c r="D156" t="e">
        <f>IF(D$38=TRUE,Data!E118,NA())</f>
        <v>#N/A</v>
      </c>
      <c r="E156" s="37" t="e">
        <f>IF(E$38=TRUE,Data!F118,NA())</f>
        <v>#N/A</v>
      </c>
      <c r="F156" s="39" t="e">
        <f ca="1">IF(F$38=TRUE,IF((ROW(F156)-$C$1)&gt;40,IF($A156="","",AVERAGE(((SUM(OFFSET(Data!E118,-$C$1+1,0,$C$1))-OFFSET(Data!E118,-$C$1+1,0,1))/(SUM(OFFSET(Data!B118,-$C$1+1,0,$C$1))-OFFSET(Data!B118,-$C$1+1,0,1))))),0),NA())</f>
        <v>#N/A</v>
      </c>
      <c r="G156" s="37" t="e">
        <f>IF(G$38=TRUE,Data!H118,NA())</f>
        <v>#N/A</v>
      </c>
      <c r="H156" s="43" t="e">
        <f>IF(H$38=TRUE,Data!I118,NA())</f>
        <v>#N/A</v>
      </c>
      <c r="I156" s="45" t="e">
        <f>IF(I$38=TRUE,Data!J118,NA())</f>
        <v>#N/A</v>
      </c>
      <c r="J156" s="45" t="e">
        <f>IF(J$38=TRUE,Data!K118,NA())</f>
        <v>#N/A</v>
      </c>
      <c r="K156" s="37" t="str">
        <f ca="1">IF(K$38=TRUE,Data!L118,NA())</f>
        <v/>
      </c>
      <c r="L156" s="39" t="str">
        <f ca="1">IF(L$38=TRUE,IF($A156="","",IF((ROW(L156)-$C$1)&gt;40,AVERAGE(((SUM(OFFSET(Data!E118,-$C$1+1,0,$C$1))-OFFSET(Data!E118,-$C$1+1,0,1))/(SUM(OFFSET(Data!K118,-$C$1+1,0,$C$1))-OFFSET(Data!K118,-$C$1+1,0,1)))),0)),NA())</f>
        <v/>
      </c>
      <c r="M156" s="45" t="e">
        <f>IF(M$38=TRUE,Data!R118,NA())</f>
        <v>#N/A</v>
      </c>
      <c r="N156" s="45" t="e">
        <f>IF(N$38=TRUE,Data!S118,NA())</f>
        <v>#N/A</v>
      </c>
      <c r="O156" s="39" t="e">
        <f ca="1">IF(O$38=TRUE,IF($A156="","",IF((ROW(Data!R118)-$C$1)&gt;2,Data!R118/OFFSET(Data!B118,-$C$1+1,0,1),0)),NA())</f>
        <v>#N/A</v>
      </c>
      <c r="P156" s="45" t="e">
        <f>IF(P$38=TRUE,Data!V118,NA())</f>
        <v>#N/A</v>
      </c>
      <c r="Q156" s="45" t="e">
        <f>IF(Q$38=TRUE,Data!W118,NA())</f>
        <v>#N/A</v>
      </c>
      <c r="R156" s="34" t="e">
        <f>IF(R$38=TRUE,Data!X118,NA())</f>
        <v>#N/A</v>
      </c>
      <c r="S156" s="39" t="e">
        <f ca="1">IF(S$38=TRUE,IF($A156="","",IF((ROW(S156)-$C$1)&gt;40,Data!W118/OFFSET(Data!B118,-$C$1+1,0,1),0)),NA())</f>
        <v>#N/A</v>
      </c>
      <c r="T156" s="50" t="e">
        <f>IF(T$38=TRUE,Data!Z118,NA())</f>
        <v>#N/A</v>
      </c>
      <c r="U156" s="50" t="e">
        <f>IF(U$38=TRUE,Data!AA118,NA())</f>
        <v>#N/A</v>
      </c>
      <c r="V156" s="50" t="e">
        <f>IF(V$38=TRUE,Data!AB118,NA())</f>
        <v>#N/A</v>
      </c>
      <c r="W156" s="45" t="e">
        <f>IF(W$38=TRUE,Data!AD118,NA())</f>
        <v>#N/A</v>
      </c>
      <c r="X156" s="37" t="e">
        <f>IF(X$38=TRUE,Data!AE118,NA())</f>
        <v>#N/A</v>
      </c>
      <c r="Y156" s="45" t="e">
        <f>IF(Y$38=TRUE,Data!AF118,NA())</f>
        <v>#N/A</v>
      </c>
      <c r="Z156" s="45" t="e">
        <f>IF(Z$38=TRUE,Data!AH118,NA())</f>
        <v>#N/A</v>
      </c>
      <c r="AA156" s="45" t="e">
        <f>IF(AA$38=TRUE,Data!AI118,NA())</f>
        <v>#N/A</v>
      </c>
      <c r="AB156" s="37" t="e">
        <f>IF(AB$38=TRUE,Data!AJ118,NA())</f>
        <v>#N/A</v>
      </c>
      <c r="AC156" s="45" t="e">
        <f>IF(AC$38=TRUE,Data!AK118,NA())</f>
        <v>#N/A</v>
      </c>
      <c r="AD156" s="37" t="e">
        <f>IF(AD$38=TRUE,Data!AL118,NA())</f>
        <v>#N/A</v>
      </c>
      <c r="AE156" s="37" t="e">
        <f>IF(AE$38=TRUE,Data!AM118,NA())</f>
        <v>#N/A</v>
      </c>
      <c r="AF156" s="45" t="e">
        <f>IF(AF$38=TRUE,Data!AN118,NA())</f>
        <v>#N/A</v>
      </c>
      <c r="AG156" s="28">
        <f>Data!AO118</f>
        <v>44011</v>
      </c>
    </row>
    <row r="157" spans="1:33" x14ac:dyDescent="0.25">
      <c r="A157" t="str">
        <f ca="1">Data!A119</f>
        <v/>
      </c>
      <c r="B157" t="e">
        <f>IF(B$38=TRUE,Data!B119,NA())</f>
        <v>#N/A</v>
      </c>
      <c r="C157" t="e">
        <f>IF(C$38=TRUE,Data!C119,NA())</f>
        <v>#N/A</v>
      </c>
      <c r="D157" t="e">
        <f>IF(D$38=TRUE,Data!E119,NA())</f>
        <v>#N/A</v>
      </c>
      <c r="E157" s="37" t="e">
        <f>IF(E$38=TRUE,Data!F119,NA())</f>
        <v>#N/A</v>
      </c>
      <c r="F157" s="39" t="e">
        <f ca="1">IF(F$38=TRUE,IF((ROW(F157)-$C$1)&gt;40,IF($A157="","",AVERAGE(((SUM(OFFSET(Data!E119,-$C$1+1,0,$C$1))-OFFSET(Data!E119,-$C$1+1,0,1))/(SUM(OFFSET(Data!B119,-$C$1+1,0,$C$1))-OFFSET(Data!B119,-$C$1+1,0,1))))),0),NA())</f>
        <v>#N/A</v>
      </c>
      <c r="G157" s="37" t="e">
        <f>IF(G$38=TRUE,Data!H119,NA())</f>
        <v>#N/A</v>
      </c>
      <c r="H157" s="43" t="e">
        <f>IF(H$38=TRUE,Data!I119,NA())</f>
        <v>#N/A</v>
      </c>
      <c r="I157" s="45" t="e">
        <f>IF(I$38=TRUE,Data!J119,NA())</f>
        <v>#N/A</v>
      </c>
      <c r="J157" s="45" t="e">
        <f>IF(J$38=TRUE,Data!K119,NA())</f>
        <v>#N/A</v>
      </c>
      <c r="K157" s="37" t="str">
        <f ca="1">IF(K$38=TRUE,Data!L119,NA())</f>
        <v/>
      </c>
      <c r="L157" s="39" t="str">
        <f ca="1">IF(L$38=TRUE,IF($A157="","",IF((ROW(L157)-$C$1)&gt;40,AVERAGE(((SUM(OFFSET(Data!E119,-$C$1+1,0,$C$1))-OFFSET(Data!E119,-$C$1+1,0,1))/(SUM(OFFSET(Data!K119,-$C$1+1,0,$C$1))-OFFSET(Data!K119,-$C$1+1,0,1)))),0)),NA())</f>
        <v/>
      </c>
      <c r="M157" s="45" t="e">
        <f>IF(M$38=TRUE,Data!R119,NA())</f>
        <v>#N/A</v>
      </c>
      <c r="N157" s="45" t="e">
        <f>IF(N$38=TRUE,Data!S119,NA())</f>
        <v>#N/A</v>
      </c>
      <c r="O157" s="39" t="e">
        <f ca="1">IF(O$38=TRUE,IF($A157="","",IF((ROW(Data!R119)-$C$1)&gt;2,Data!R119/OFFSET(Data!B119,-$C$1+1,0,1),0)),NA())</f>
        <v>#N/A</v>
      </c>
      <c r="P157" s="45" t="e">
        <f>IF(P$38=TRUE,Data!V119,NA())</f>
        <v>#N/A</v>
      </c>
      <c r="Q157" s="45" t="e">
        <f>IF(Q$38=TRUE,Data!W119,NA())</f>
        <v>#N/A</v>
      </c>
      <c r="R157" s="34" t="e">
        <f>IF(R$38=TRUE,Data!X119,NA())</f>
        <v>#N/A</v>
      </c>
      <c r="S157" s="39" t="e">
        <f ca="1">IF(S$38=TRUE,IF($A157="","",IF((ROW(S157)-$C$1)&gt;40,Data!W119/OFFSET(Data!B119,-$C$1+1,0,1),0)),NA())</f>
        <v>#N/A</v>
      </c>
      <c r="T157" s="50" t="e">
        <f>IF(T$38=TRUE,Data!Z119,NA())</f>
        <v>#N/A</v>
      </c>
      <c r="U157" s="50" t="e">
        <f>IF(U$38=TRUE,Data!AA119,NA())</f>
        <v>#N/A</v>
      </c>
      <c r="V157" s="50" t="e">
        <f>IF(V$38=TRUE,Data!AB119,NA())</f>
        <v>#N/A</v>
      </c>
      <c r="W157" s="45" t="e">
        <f>IF(W$38=TRUE,Data!AD119,NA())</f>
        <v>#N/A</v>
      </c>
      <c r="X157" s="37" t="e">
        <f>IF(X$38=TRUE,Data!AE119,NA())</f>
        <v>#N/A</v>
      </c>
      <c r="Y157" s="45" t="e">
        <f>IF(Y$38=TRUE,Data!AF119,NA())</f>
        <v>#N/A</v>
      </c>
      <c r="Z157" s="45" t="e">
        <f>IF(Z$38=TRUE,Data!AH119,NA())</f>
        <v>#N/A</v>
      </c>
      <c r="AA157" s="45" t="e">
        <f>IF(AA$38=TRUE,Data!AI119,NA())</f>
        <v>#N/A</v>
      </c>
      <c r="AB157" s="37" t="e">
        <f>IF(AB$38=TRUE,Data!AJ119,NA())</f>
        <v>#N/A</v>
      </c>
      <c r="AC157" s="45" t="e">
        <f>IF(AC$38=TRUE,Data!AK119,NA())</f>
        <v>#N/A</v>
      </c>
      <c r="AD157" s="37" t="e">
        <f>IF(AD$38=TRUE,Data!AL119,NA())</f>
        <v>#N/A</v>
      </c>
      <c r="AE157" s="37" t="e">
        <f>IF(AE$38=TRUE,Data!AM119,NA())</f>
        <v>#N/A</v>
      </c>
      <c r="AF157" s="45" t="e">
        <f>IF(AF$38=TRUE,Data!AN119,NA())</f>
        <v>#N/A</v>
      </c>
      <c r="AG157" s="28">
        <f>Data!AO119</f>
        <v>44012</v>
      </c>
    </row>
    <row r="158" spans="1:33" x14ac:dyDescent="0.25">
      <c r="B158" t="e">
        <f>IF(B$38=TRUE,Data!B120,NA())</f>
        <v>#N/A</v>
      </c>
      <c r="C158" t="e">
        <f>IF(C$38=TRUE,Data!C120,NA())</f>
        <v>#N/A</v>
      </c>
      <c r="D158" t="e">
        <f>IF(D$38=TRUE,Data!E120,NA())</f>
        <v>#N/A</v>
      </c>
      <c r="E158" s="37" t="e">
        <f>IF(E$38=TRUE,Data!F120,NA())</f>
        <v>#N/A</v>
      </c>
      <c r="F158" s="39" t="e">
        <f ca="1">IF(F$38=TRUE,IF((ROW(F158)-$C$1)&gt;40,IF($A158="","",AVERAGE(((SUM(OFFSET(Data!E120,-$C$1+1,0,$C$1))-OFFSET(Data!E120,-$C$1+1,0,1))/(SUM(OFFSET(Data!B120,-$C$1+1,0,$C$1))-OFFSET(Data!B120,-$C$1+1,0,1))))),0),NA())</f>
        <v>#N/A</v>
      </c>
      <c r="G158" s="37" t="e">
        <f>IF(G$38=TRUE,Data!H120,NA())</f>
        <v>#N/A</v>
      </c>
      <c r="H158" s="43" t="e">
        <f>IF(H$38=TRUE,Data!I120,NA())</f>
        <v>#N/A</v>
      </c>
      <c r="I158" s="45" t="e">
        <f>IF(I$38=TRUE,Data!J120,NA())</f>
        <v>#N/A</v>
      </c>
      <c r="J158" s="45" t="e">
        <f>IF(J$38=TRUE,Data!K120,NA())</f>
        <v>#N/A</v>
      </c>
      <c r="K158" s="37" t="str">
        <f ca="1">IF(K$38=TRUE,Data!L120,NA())</f>
        <v/>
      </c>
      <c r="L158" s="39" t="str">
        <f ca="1">IF(L$38=TRUE,IF($A158="","",IF((ROW(L158)-$C$1)&gt;40,AVERAGE(((SUM(OFFSET(Data!E120,-$C$1+1,0,$C$1))-OFFSET(Data!E120,-$C$1+1,0,1))/(SUM(OFFSET(Data!K120,-$C$1+1,0,$C$1))-OFFSET(Data!K120,-$C$1+1,0,1)))),0)),NA())</f>
        <v/>
      </c>
      <c r="M158" s="45" t="e">
        <f>IF(M$38=TRUE,Data!R120,NA())</f>
        <v>#N/A</v>
      </c>
      <c r="N158" s="45" t="e">
        <f>IF(N$38=TRUE,Data!S120,NA())</f>
        <v>#N/A</v>
      </c>
      <c r="O158" s="39" t="e">
        <f ca="1">IF(O$38=TRUE,IF($A158="","",IF((ROW(Data!R120)-$C$1)&gt;2,Data!R120/OFFSET(Data!B120,-$C$1+1,0,1),0)),NA())</f>
        <v>#N/A</v>
      </c>
      <c r="P158" s="45" t="e">
        <f>IF(P$38=TRUE,Data!V120,NA())</f>
        <v>#N/A</v>
      </c>
      <c r="Q158" s="45" t="e">
        <f>IF(Q$38=TRUE,Data!W120,NA())</f>
        <v>#N/A</v>
      </c>
      <c r="R158" s="34" t="e">
        <f>IF(R$38=TRUE,Data!X120,NA())</f>
        <v>#N/A</v>
      </c>
      <c r="S158" s="39" t="e">
        <f ca="1">IF(S$38=TRUE,IF($A158="","",IF((ROW(S158)-$C$1)&gt;40,Data!W120/OFFSET(Data!B120,-$C$1+1,0,1),0)),NA())</f>
        <v>#N/A</v>
      </c>
      <c r="T158" s="50" t="e">
        <f>IF(T$38=TRUE,Data!Z120,NA())</f>
        <v>#N/A</v>
      </c>
      <c r="U158" s="50" t="e">
        <f>IF(U$38=TRUE,Data!AA120,NA())</f>
        <v>#N/A</v>
      </c>
      <c r="V158" s="50" t="e">
        <f>IF(V$38=TRUE,Data!AB120,NA())</f>
        <v>#N/A</v>
      </c>
      <c r="W158" s="45" t="e">
        <f>IF(W$38=TRUE,Data!AD120,NA())</f>
        <v>#N/A</v>
      </c>
      <c r="X158" s="37" t="e">
        <f>IF(X$38=TRUE,Data!AE120,NA())</f>
        <v>#N/A</v>
      </c>
      <c r="Y158" s="45" t="e">
        <f>IF(Y$38=TRUE,Data!AF120,NA())</f>
        <v>#N/A</v>
      </c>
      <c r="Z158" s="45" t="e">
        <f>IF(Z$38=TRUE,Data!AH120,NA())</f>
        <v>#N/A</v>
      </c>
      <c r="AA158" s="45" t="e">
        <f>IF(AA$38=TRUE,Data!AI120,NA())</f>
        <v>#N/A</v>
      </c>
      <c r="AB158" s="37" t="e">
        <f>IF(AB$38=TRUE,Data!AJ120,NA())</f>
        <v>#N/A</v>
      </c>
      <c r="AC158" s="45" t="e">
        <f>IF(AC$38=TRUE,Data!AK120,NA())</f>
        <v>#N/A</v>
      </c>
      <c r="AD158" s="37" t="e">
        <f>IF(AD$38=TRUE,Data!AL120,NA())</f>
        <v>#N/A</v>
      </c>
      <c r="AE158" s="37" t="e">
        <f>IF(AE$38=TRUE,Data!AM120,NA())</f>
        <v>#N/A</v>
      </c>
      <c r="AF158" s="45" t="e">
        <f>IF(AF$38=TRUE,Data!AN120,NA())</f>
        <v>#N/A</v>
      </c>
      <c r="AG158" s="28">
        <f>Data!AO120</f>
        <v>44013</v>
      </c>
    </row>
    <row r="159" spans="1:33" x14ac:dyDescent="0.25">
      <c r="B159" t="e">
        <f>IF(B$38=TRUE,Data!B121,NA())</f>
        <v>#N/A</v>
      </c>
      <c r="C159" t="e">
        <f>IF(C$38=TRUE,Data!C121,NA())</f>
        <v>#N/A</v>
      </c>
      <c r="D159" t="e">
        <f>IF(D$38=TRUE,Data!E121,NA())</f>
        <v>#N/A</v>
      </c>
      <c r="E159" s="37" t="e">
        <f>IF(E$38=TRUE,Data!F121,NA())</f>
        <v>#N/A</v>
      </c>
      <c r="F159" s="39" t="e">
        <f ca="1">IF(F$38=TRUE,IF((ROW(F159)-$C$1)&gt;40,IF($A159="","",AVERAGE(((SUM(OFFSET(Data!E121,-$C$1+1,0,$C$1))-OFFSET(Data!E121,-$C$1+1,0,1))/(SUM(OFFSET(Data!B121,-$C$1+1,0,$C$1))-OFFSET(Data!B121,-$C$1+1,0,1))))),0),NA())</f>
        <v>#N/A</v>
      </c>
      <c r="G159" s="37" t="e">
        <f>IF(G$38=TRUE,Data!H121,NA())</f>
        <v>#N/A</v>
      </c>
      <c r="H159" s="43" t="e">
        <f>IF(H$38=TRUE,Data!I121,NA())</f>
        <v>#N/A</v>
      </c>
      <c r="I159" s="45" t="e">
        <f>IF(I$38=TRUE,Data!J121,NA())</f>
        <v>#N/A</v>
      </c>
      <c r="J159" s="45" t="e">
        <f>IF(J$38=TRUE,Data!K121,NA())</f>
        <v>#N/A</v>
      </c>
      <c r="K159" s="37" t="str">
        <f>IF(K$38=TRUE,Data!L121,NA())</f>
        <v/>
      </c>
      <c r="L159" s="39" t="str">
        <f ca="1">IF(L$38=TRUE,IF($A159="","",IF((ROW(L159)-$C$1)&gt;40,AVERAGE(((SUM(OFFSET(Data!E121,-$C$1+1,0,$C$1))-OFFSET(Data!E121,-$C$1+1,0,1))/(SUM(OFFSET(Data!K121,-$C$1+1,0,$C$1))-OFFSET(Data!K121,-$C$1+1,0,1)))),0)),NA())</f>
        <v/>
      </c>
      <c r="M159" s="45" t="e">
        <f>IF(M$38=TRUE,Data!R121,NA())</f>
        <v>#N/A</v>
      </c>
      <c r="N159" s="45" t="e">
        <f>IF(N$38=TRUE,Data!S121,NA())</f>
        <v>#N/A</v>
      </c>
      <c r="O159" s="39" t="e">
        <f ca="1">IF(O$38=TRUE,IF($A159="","",IF((ROW(Data!R121)-$C$1)&gt;2,Data!R121/OFFSET(Data!B121,-$C$1+1,0,1),0)),NA())</f>
        <v>#N/A</v>
      </c>
      <c r="P159" s="45" t="e">
        <f>IF(P$38=TRUE,Data!V121,NA())</f>
        <v>#N/A</v>
      </c>
      <c r="Q159" s="45" t="e">
        <f>IF(Q$38=TRUE,Data!W121,NA())</f>
        <v>#N/A</v>
      </c>
      <c r="R159" s="34" t="e">
        <f>IF(R$38=TRUE,Data!X121,NA())</f>
        <v>#N/A</v>
      </c>
      <c r="S159" s="39" t="e">
        <f ca="1">IF(S$38=TRUE,IF($A159="","",IF((ROW(S159)-$C$1)&gt;40,Data!W121/OFFSET(Data!B121,-$C$1+1,0,1),0)),NA())</f>
        <v>#N/A</v>
      </c>
      <c r="T159" s="50" t="e">
        <f>IF(T$38=TRUE,Data!Z121,NA())</f>
        <v>#N/A</v>
      </c>
      <c r="U159" s="50" t="e">
        <f>IF(U$38=TRUE,Data!AA121,NA())</f>
        <v>#N/A</v>
      </c>
      <c r="V159" s="50" t="e">
        <f>IF(V$38=TRUE,Data!AB121,NA())</f>
        <v>#N/A</v>
      </c>
      <c r="W159" s="45" t="e">
        <f>IF(W$38=TRUE,Data!AD121,NA())</f>
        <v>#N/A</v>
      </c>
      <c r="X159" s="37" t="e">
        <f>IF(X$38=TRUE,Data!AE121,NA())</f>
        <v>#N/A</v>
      </c>
      <c r="Y159" s="45" t="e">
        <f>IF(Y$38=TRUE,Data!AF121,NA())</f>
        <v>#N/A</v>
      </c>
      <c r="Z159" s="45" t="e">
        <f>IF(Z$38=TRUE,Data!AH121,NA())</f>
        <v>#N/A</v>
      </c>
      <c r="AA159" s="45" t="e">
        <f>IF(AA$38=TRUE,Data!AI121,NA())</f>
        <v>#N/A</v>
      </c>
      <c r="AB159" s="37" t="e">
        <f>IF(AB$38=TRUE,Data!AJ121,NA())</f>
        <v>#N/A</v>
      </c>
      <c r="AC159" s="45" t="e">
        <f>IF(AC$38=TRUE,Data!AK121,NA())</f>
        <v>#N/A</v>
      </c>
      <c r="AD159" s="37" t="e">
        <f>IF(AD$38=TRUE,Data!AL121,NA())</f>
        <v>#N/A</v>
      </c>
      <c r="AE159" s="37" t="e">
        <f>IF(AE$38=TRUE,Data!AM121,NA())</f>
        <v>#N/A</v>
      </c>
      <c r="AF159" s="45" t="e">
        <f>IF(AF$38=TRUE,Data!AN121,NA())</f>
        <v>#N/A</v>
      </c>
      <c r="AG159" s="28">
        <f>Data!AO121</f>
        <v>44014</v>
      </c>
    </row>
    <row r="160" spans="1:33" x14ac:dyDescent="0.25">
      <c r="B160" t="e">
        <f>IF(B$38=TRUE,Data!B122,NA())</f>
        <v>#N/A</v>
      </c>
      <c r="C160" t="e">
        <f>IF(C$38=TRUE,Data!C122,NA())</f>
        <v>#N/A</v>
      </c>
      <c r="D160" t="e">
        <f>IF(D$38=TRUE,Data!E122,NA())</f>
        <v>#N/A</v>
      </c>
      <c r="E160" s="37" t="e">
        <f>IF(E$38=TRUE,Data!F122,NA())</f>
        <v>#N/A</v>
      </c>
      <c r="F160" s="39" t="e">
        <f ca="1">IF(F$38=TRUE,IF((ROW(F160)-$C$1)&gt;40,IF($A160="","",AVERAGE(((SUM(OFFSET(Data!E122,-$C$1+1,0,$C$1))-OFFSET(Data!E122,-$C$1+1,0,1))/(SUM(OFFSET(Data!B122,-$C$1+1,0,$C$1))-OFFSET(Data!B122,-$C$1+1,0,1))))),0),NA())</f>
        <v>#N/A</v>
      </c>
      <c r="G160" s="37" t="e">
        <f>IF(G$38=TRUE,Data!H122,NA())</f>
        <v>#N/A</v>
      </c>
      <c r="H160" s="43" t="e">
        <f>IF(H$38=TRUE,Data!I122,NA())</f>
        <v>#N/A</v>
      </c>
      <c r="I160" s="45" t="e">
        <f>IF(I$38=TRUE,Data!J122,NA())</f>
        <v>#N/A</v>
      </c>
      <c r="J160" s="45" t="e">
        <f>IF(J$38=TRUE,Data!K122,NA())</f>
        <v>#N/A</v>
      </c>
      <c r="K160" s="37" t="str">
        <f>IF(K$38=TRUE,Data!L122,NA())</f>
        <v/>
      </c>
      <c r="L160" s="39" t="str">
        <f ca="1">IF(L$38=TRUE,IF($A160="","",IF((ROW(L160)-$C$1)&gt;40,AVERAGE(((SUM(OFFSET(Data!E122,-$C$1+1,0,$C$1))-OFFSET(Data!E122,-$C$1+1,0,1))/(SUM(OFFSET(Data!K122,-$C$1+1,0,$C$1))-OFFSET(Data!K122,-$C$1+1,0,1)))),0)),NA())</f>
        <v/>
      </c>
      <c r="M160" s="45" t="e">
        <f>IF(M$38=TRUE,Data!R122,NA())</f>
        <v>#N/A</v>
      </c>
      <c r="N160" s="45" t="e">
        <f>IF(N$38=TRUE,Data!S122,NA())</f>
        <v>#N/A</v>
      </c>
      <c r="O160" s="39" t="e">
        <f ca="1">IF(O$38=TRUE,IF($A160="","",IF((ROW(Data!R122)-$C$1)&gt;2,Data!R122/OFFSET(Data!B122,-$C$1+1,0,1),0)),NA())</f>
        <v>#N/A</v>
      </c>
      <c r="P160" s="45" t="e">
        <f>IF(P$38=TRUE,Data!V122,NA())</f>
        <v>#N/A</v>
      </c>
      <c r="Q160" s="45" t="e">
        <f>IF(Q$38=TRUE,Data!W122,NA())</f>
        <v>#N/A</v>
      </c>
      <c r="R160" s="34" t="e">
        <f>IF(R$38=TRUE,Data!X122,NA())</f>
        <v>#N/A</v>
      </c>
      <c r="S160" s="39" t="e">
        <f ca="1">IF(S$38=TRUE,IF($A160="","",IF((ROW(S160)-$C$1)&gt;40,Data!W122/OFFSET(Data!B122,-$C$1+1,0,1),0)),NA())</f>
        <v>#N/A</v>
      </c>
      <c r="T160" s="50" t="e">
        <f>IF(T$38=TRUE,Data!Z122,NA())</f>
        <v>#N/A</v>
      </c>
      <c r="U160" s="50" t="e">
        <f>IF(U$38=TRUE,Data!AA122,NA())</f>
        <v>#N/A</v>
      </c>
      <c r="V160" s="50" t="e">
        <f>IF(V$38=TRUE,Data!AB122,NA())</f>
        <v>#N/A</v>
      </c>
      <c r="W160" s="45" t="e">
        <f>IF(W$38=TRUE,Data!AD122,NA())</f>
        <v>#N/A</v>
      </c>
      <c r="X160" s="37" t="e">
        <f>IF(X$38=TRUE,Data!AE122,NA())</f>
        <v>#N/A</v>
      </c>
      <c r="Y160" s="45" t="e">
        <f>IF(Y$38=TRUE,Data!AF122,NA())</f>
        <v>#N/A</v>
      </c>
      <c r="Z160" s="45" t="e">
        <f>IF(Z$38=TRUE,Data!AH122,NA())</f>
        <v>#N/A</v>
      </c>
      <c r="AA160" s="45" t="e">
        <f>IF(AA$38=TRUE,Data!AI122,NA())</f>
        <v>#N/A</v>
      </c>
      <c r="AB160" s="37" t="e">
        <f>IF(AB$38=TRUE,Data!AJ122,NA())</f>
        <v>#N/A</v>
      </c>
      <c r="AC160" s="45" t="e">
        <f>IF(AC$38=TRUE,Data!AK122,NA())</f>
        <v>#N/A</v>
      </c>
      <c r="AD160" s="37" t="e">
        <f>IF(AD$38=TRUE,Data!AL122,NA())</f>
        <v>#N/A</v>
      </c>
      <c r="AE160" s="37" t="e">
        <f>IF(AE$38=TRUE,Data!AM122,NA())</f>
        <v>#N/A</v>
      </c>
      <c r="AF160" s="45" t="e">
        <f>IF(AF$38=TRUE,Data!AN122,NA())</f>
        <v>#N/A</v>
      </c>
      <c r="AG160" s="28">
        <f>Data!AO122</f>
        <v>44015</v>
      </c>
    </row>
    <row r="161" spans="2:33" x14ac:dyDescent="0.25">
      <c r="B161" t="e">
        <f>IF(B$38=TRUE,Data!B123,NA())</f>
        <v>#N/A</v>
      </c>
      <c r="C161" t="e">
        <f>IF(C$38=TRUE,Data!C123,NA())</f>
        <v>#N/A</v>
      </c>
      <c r="D161" t="e">
        <f>IF(D$38=TRUE,Data!E123,NA())</f>
        <v>#N/A</v>
      </c>
      <c r="E161" s="37" t="e">
        <f>IF(E$38=TRUE,Data!F123,NA())</f>
        <v>#N/A</v>
      </c>
      <c r="F161" s="39" t="e">
        <f ca="1">IF(F$38=TRUE,IF((ROW(F161)-$C$1)&gt;40,IF($A161="","",AVERAGE(((SUM(OFFSET(Data!E123,-$C$1+1,0,$C$1))-OFFSET(Data!E123,-$C$1+1,0,1))/(SUM(OFFSET(Data!B123,-$C$1+1,0,$C$1))-OFFSET(Data!B123,-$C$1+1,0,1))))),0),NA())</f>
        <v>#N/A</v>
      </c>
      <c r="G161" s="37" t="e">
        <f>IF(G$38=TRUE,Data!H123,NA())</f>
        <v>#N/A</v>
      </c>
      <c r="H161" s="43" t="e">
        <f>IF(H$38=TRUE,Data!I123,NA())</f>
        <v>#N/A</v>
      </c>
      <c r="I161" s="45" t="e">
        <f>IF(I$38=TRUE,Data!J123,NA())</f>
        <v>#N/A</v>
      </c>
      <c r="J161" s="45" t="e">
        <f>IF(J$38=TRUE,Data!K123,NA())</f>
        <v>#N/A</v>
      </c>
      <c r="K161" s="37" t="str">
        <f>IF(K$38=TRUE,Data!L123,NA())</f>
        <v/>
      </c>
      <c r="L161" s="39" t="str">
        <f ca="1">IF(L$38=TRUE,IF($A161="","",IF((ROW(L161)-$C$1)&gt;40,AVERAGE(((SUM(OFFSET(Data!E123,-$C$1+1,0,$C$1))-OFFSET(Data!E123,-$C$1+1,0,1))/(SUM(OFFSET(Data!K123,-$C$1+1,0,$C$1))-OFFSET(Data!K123,-$C$1+1,0,1)))),0)),NA())</f>
        <v/>
      </c>
      <c r="M161" s="45" t="e">
        <f>IF(M$38=TRUE,Data!R123,NA())</f>
        <v>#N/A</v>
      </c>
      <c r="N161" s="45" t="e">
        <f>IF(N$38=TRUE,Data!S123,NA())</f>
        <v>#N/A</v>
      </c>
      <c r="O161" s="39" t="e">
        <f ca="1">IF(O$38=TRUE,IF($A161="","",IF((ROW(Data!R123)-$C$1)&gt;2,Data!R123/OFFSET(Data!B123,-$C$1+1,0,1),0)),NA())</f>
        <v>#N/A</v>
      </c>
      <c r="P161" s="45" t="e">
        <f>IF(P$38=TRUE,Data!V123,NA())</f>
        <v>#N/A</v>
      </c>
      <c r="Q161" s="45" t="e">
        <f>IF(Q$38=TRUE,Data!W123,NA())</f>
        <v>#N/A</v>
      </c>
      <c r="R161" s="34" t="e">
        <f>IF(R$38=TRUE,Data!X123,NA())</f>
        <v>#N/A</v>
      </c>
      <c r="S161" s="39" t="e">
        <f ca="1">IF(S$38=TRUE,IF($A161="","",IF((ROW(S161)-$C$1)&gt;40,Data!W123/OFFSET(Data!B123,-$C$1+1,0,1),0)),NA())</f>
        <v>#N/A</v>
      </c>
      <c r="T161" s="50" t="e">
        <f>IF(T$38=TRUE,Data!Z123,NA())</f>
        <v>#N/A</v>
      </c>
      <c r="U161" s="50" t="e">
        <f>IF(U$38=TRUE,Data!AA123,NA())</f>
        <v>#N/A</v>
      </c>
      <c r="V161" s="50" t="e">
        <f>IF(V$38=TRUE,Data!AB123,NA())</f>
        <v>#N/A</v>
      </c>
      <c r="W161" s="45" t="e">
        <f>IF(W$38=TRUE,Data!AD123,NA())</f>
        <v>#N/A</v>
      </c>
      <c r="X161" s="37" t="e">
        <f>IF(X$38=TRUE,Data!AE123,NA())</f>
        <v>#N/A</v>
      </c>
      <c r="Y161" s="45" t="e">
        <f>IF(Y$38=TRUE,Data!AF123,NA())</f>
        <v>#N/A</v>
      </c>
      <c r="Z161" s="45" t="e">
        <f>IF(Z$38=TRUE,Data!AH123,NA())</f>
        <v>#N/A</v>
      </c>
      <c r="AA161" s="45" t="e">
        <f>IF(AA$38=TRUE,Data!AI123,NA())</f>
        <v>#N/A</v>
      </c>
      <c r="AB161" s="37" t="e">
        <f>IF(AB$38=TRUE,Data!AJ123,NA())</f>
        <v>#N/A</v>
      </c>
      <c r="AC161" s="45" t="e">
        <f>IF(AC$38=TRUE,Data!AK123,NA())</f>
        <v>#N/A</v>
      </c>
      <c r="AD161" s="37" t="e">
        <f>IF(AD$38=TRUE,Data!AL123,NA())</f>
        <v>#N/A</v>
      </c>
      <c r="AE161" s="37" t="e">
        <f>IF(AE$38=TRUE,Data!AM123,NA())</f>
        <v>#N/A</v>
      </c>
      <c r="AF161" s="45" t="e">
        <f>IF(AF$38=TRUE,Data!AN123,NA())</f>
        <v>#N/A</v>
      </c>
      <c r="AG161" s="28">
        <f>Data!AO123</f>
        <v>44016</v>
      </c>
    </row>
    <row r="162" spans="2:33" x14ac:dyDescent="0.25">
      <c r="B162" t="e">
        <f>IF(B$38=TRUE,Data!B124,NA())</f>
        <v>#N/A</v>
      </c>
      <c r="C162" t="e">
        <f>IF(C$38=TRUE,Data!C124,NA())</f>
        <v>#N/A</v>
      </c>
      <c r="D162" t="e">
        <f>IF(D$38=TRUE,Data!E124,NA())</f>
        <v>#N/A</v>
      </c>
      <c r="E162" s="37" t="e">
        <f>IF(E$38=TRUE,Data!F124,NA())</f>
        <v>#N/A</v>
      </c>
      <c r="F162" s="39" t="e">
        <f ca="1">IF(F$38=TRUE,IF((ROW(F162)-$C$1)&gt;40,IF($A162="","",AVERAGE(((SUM(OFFSET(Data!E124,-$C$1+1,0,$C$1))-OFFSET(Data!E124,-$C$1+1,0,1))/(SUM(OFFSET(Data!B124,-$C$1+1,0,$C$1))-OFFSET(Data!B124,-$C$1+1,0,1))))),0),NA())</f>
        <v>#N/A</v>
      </c>
      <c r="G162" s="37" t="e">
        <f>IF(G$38=TRUE,Data!H124,NA())</f>
        <v>#N/A</v>
      </c>
      <c r="H162" s="43" t="e">
        <f>IF(H$38=TRUE,Data!I124,NA())</f>
        <v>#N/A</v>
      </c>
      <c r="I162" s="45" t="e">
        <f>IF(I$38=TRUE,Data!J124,NA())</f>
        <v>#N/A</v>
      </c>
      <c r="J162" s="45" t="e">
        <f>IF(J$38=TRUE,Data!K124,NA())</f>
        <v>#N/A</v>
      </c>
      <c r="K162" s="37" t="str">
        <f>IF(K$38=TRUE,Data!L124,NA())</f>
        <v/>
      </c>
      <c r="L162" s="39" t="str">
        <f ca="1">IF(L$38=TRUE,IF($A162="","",IF((ROW(L162)-$C$1)&gt;40,AVERAGE(((SUM(OFFSET(Data!E124,-$C$1+1,0,$C$1))-OFFSET(Data!E124,-$C$1+1,0,1))/(SUM(OFFSET(Data!K124,-$C$1+1,0,$C$1))-OFFSET(Data!K124,-$C$1+1,0,1)))),0)),NA())</f>
        <v/>
      </c>
      <c r="M162" s="45" t="e">
        <f>IF(M$38=TRUE,Data!R124,NA())</f>
        <v>#N/A</v>
      </c>
      <c r="N162" s="45" t="e">
        <f>IF(N$38=TRUE,Data!S124,NA())</f>
        <v>#N/A</v>
      </c>
      <c r="O162" s="39" t="e">
        <f ca="1">IF(O$38=TRUE,IF($A162="","",IF((ROW(Data!R124)-$C$1)&gt;2,Data!R124/OFFSET(Data!B124,-$C$1+1,0,1),0)),NA())</f>
        <v>#N/A</v>
      </c>
      <c r="P162" s="45" t="e">
        <f>IF(P$38=TRUE,Data!V124,NA())</f>
        <v>#N/A</v>
      </c>
      <c r="Q162" s="45" t="e">
        <f>IF(Q$38=TRUE,Data!W124,NA())</f>
        <v>#N/A</v>
      </c>
      <c r="R162" s="34" t="e">
        <f>IF(R$38=TRUE,Data!X124,NA())</f>
        <v>#N/A</v>
      </c>
      <c r="S162" s="39" t="e">
        <f ca="1">IF(S$38=TRUE,IF($A162="","",IF((ROW(S162)-$C$1)&gt;40,Data!W124/OFFSET(Data!B124,-$C$1+1,0,1),0)),NA())</f>
        <v>#N/A</v>
      </c>
      <c r="T162" s="50" t="e">
        <f>IF(T$38=TRUE,Data!Z124,NA())</f>
        <v>#N/A</v>
      </c>
      <c r="U162" s="50" t="e">
        <f>IF(U$38=TRUE,Data!AA124,NA())</f>
        <v>#N/A</v>
      </c>
      <c r="V162" s="50" t="e">
        <f>IF(V$38=TRUE,Data!AB124,NA())</f>
        <v>#N/A</v>
      </c>
      <c r="W162" s="45" t="e">
        <f>IF(W$38=TRUE,Data!AD124,NA())</f>
        <v>#N/A</v>
      </c>
      <c r="X162" s="37" t="e">
        <f>IF(X$38=TRUE,Data!AE124,NA())</f>
        <v>#N/A</v>
      </c>
      <c r="Y162" s="45" t="e">
        <f>IF(Y$38=TRUE,Data!AF124,NA())</f>
        <v>#N/A</v>
      </c>
      <c r="Z162" s="45" t="e">
        <f>IF(Z$38=TRUE,Data!AH124,NA())</f>
        <v>#N/A</v>
      </c>
      <c r="AA162" s="45" t="e">
        <f>IF(AA$38=TRUE,Data!AI124,NA())</f>
        <v>#N/A</v>
      </c>
      <c r="AB162" s="37" t="e">
        <f>IF(AB$38=TRUE,Data!AJ124,NA())</f>
        <v>#N/A</v>
      </c>
      <c r="AC162" s="45" t="e">
        <f>IF(AC$38=TRUE,Data!AK124,NA())</f>
        <v>#N/A</v>
      </c>
      <c r="AD162" s="37" t="e">
        <f>IF(AD$38=TRUE,Data!AL124,NA())</f>
        <v>#N/A</v>
      </c>
      <c r="AE162" s="37" t="e">
        <f>IF(AE$38=TRUE,Data!AM124,NA())</f>
        <v>#N/A</v>
      </c>
      <c r="AF162" s="45" t="e">
        <f>IF(AF$38=TRUE,Data!AN124,NA())</f>
        <v>#N/A</v>
      </c>
      <c r="AG162" s="28">
        <f>Data!AO124</f>
        <v>44017</v>
      </c>
    </row>
    <row r="163" spans="2:33" x14ac:dyDescent="0.25">
      <c r="B163" t="e">
        <f>IF(B$38=TRUE,Data!B125,NA())</f>
        <v>#N/A</v>
      </c>
      <c r="C163" t="e">
        <f>IF(C$38=TRUE,Data!C125,NA())</f>
        <v>#N/A</v>
      </c>
      <c r="D163" t="e">
        <f>IF(D$38=TRUE,Data!E125,NA())</f>
        <v>#N/A</v>
      </c>
      <c r="E163" s="37" t="e">
        <f>IF(E$38=TRUE,Data!F125,NA())</f>
        <v>#N/A</v>
      </c>
      <c r="F163" s="39" t="e">
        <f ca="1">IF(F$38=TRUE,IF((ROW(F163)-$C$1)&gt;40,IF($A163="","",AVERAGE(((SUM(OFFSET(Data!E125,-$C$1+1,0,$C$1))-OFFSET(Data!E125,-$C$1+1,0,1))/(SUM(OFFSET(Data!B125,-$C$1+1,0,$C$1))-OFFSET(Data!B125,-$C$1+1,0,1))))),0),NA())</f>
        <v>#N/A</v>
      </c>
      <c r="G163" s="37" t="e">
        <f>IF(G$38=TRUE,Data!H125,NA())</f>
        <v>#N/A</v>
      </c>
      <c r="H163" s="43" t="e">
        <f>IF(H$38=TRUE,Data!I125,NA())</f>
        <v>#N/A</v>
      </c>
      <c r="I163" s="45" t="e">
        <f>IF(I$38=TRUE,Data!J125,NA())</f>
        <v>#N/A</v>
      </c>
      <c r="J163" s="45" t="e">
        <f>IF(J$38=TRUE,Data!K125,NA())</f>
        <v>#N/A</v>
      </c>
      <c r="K163" s="37" t="str">
        <f>IF(K$38=TRUE,Data!L125,NA())</f>
        <v/>
      </c>
      <c r="L163" s="39" t="str">
        <f ca="1">IF(L$38=TRUE,IF($A163="","",IF((ROW(L163)-$C$1)&gt;40,AVERAGE(((SUM(OFFSET(Data!E125,-$C$1+1,0,$C$1))-OFFSET(Data!E125,-$C$1+1,0,1))/(SUM(OFFSET(Data!K125,-$C$1+1,0,$C$1))-OFFSET(Data!K125,-$C$1+1,0,1)))),0)),NA())</f>
        <v/>
      </c>
      <c r="M163" s="45" t="e">
        <f>IF(M$38=TRUE,Data!R125,NA())</f>
        <v>#N/A</v>
      </c>
      <c r="N163" s="45" t="e">
        <f>IF(N$38=TRUE,Data!S125,NA())</f>
        <v>#N/A</v>
      </c>
      <c r="O163" s="39" t="e">
        <f ca="1">IF(O$38=TRUE,IF($A163="","",IF((ROW(Data!R125)-$C$1)&gt;2,Data!R125/OFFSET(Data!B125,-$C$1+1,0,1),0)),NA())</f>
        <v>#N/A</v>
      </c>
      <c r="P163" s="45" t="e">
        <f>IF(P$38=TRUE,Data!V125,NA())</f>
        <v>#N/A</v>
      </c>
      <c r="Q163" s="45" t="e">
        <f>IF(Q$38=TRUE,Data!W125,NA())</f>
        <v>#N/A</v>
      </c>
      <c r="R163" s="34" t="e">
        <f>IF(R$38=TRUE,Data!X125,NA())</f>
        <v>#N/A</v>
      </c>
      <c r="S163" s="39" t="e">
        <f ca="1">IF(S$38=TRUE,IF($A163="","",IF((ROW(S163)-$C$1)&gt;40,Data!W125/OFFSET(Data!B125,-$C$1+1,0,1),0)),NA())</f>
        <v>#N/A</v>
      </c>
      <c r="T163" s="50" t="e">
        <f>IF(T$38=TRUE,Data!Z125,NA())</f>
        <v>#N/A</v>
      </c>
      <c r="U163" s="50" t="e">
        <f>IF(U$38=TRUE,Data!AA125,NA())</f>
        <v>#N/A</v>
      </c>
      <c r="V163" s="50" t="e">
        <f>IF(V$38=TRUE,Data!AB125,NA())</f>
        <v>#N/A</v>
      </c>
      <c r="W163" s="45" t="e">
        <f>IF(W$38=TRUE,Data!AD125,NA())</f>
        <v>#N/A</v>
      </c>
      <c r="X163" s="37" t="e">
        <f>IF(X$38=TRUE,Data!AE125,NA())</f>
        <v>#N/A</v>
      </c>
      <c r="Y163" s="45" t="e">
        <f>IF(Y$38=TRUE,Data!AF125,NA())</f>
        <v>#N/A</v>
      </c>
      <c r="Z163" s="45" t="e">
        <f>IF(Z$38=TRUE,Data!AH125,NA())</f>
        <v>#N/A</v>
      </c>
      <c r="AA163" s="45" t="e">
        <f>IF(AA$38=TRUE,Data!AI125,NA())</f>
        <v>#N/A</v>
      </c>
      <c r="AB163" s="37" t="e">
        <f>IF(AB$38=TRUE,Data!AJ125,NA())</f>
        <v>#N/A</v>
      </c>
      <c r="AC163" s="45" t="e">
        <f>IF(AC$38=TRUE,Data!AK125,NA())</f>
        <v>#N/A</v>
      </c>
      <c r="AD163" s="37" t="e">
        <f>IF(AD$38=TRUE,Data!AL125,NA())</f>
        <v>#N/A</v>
      </c>
      <c r="AE163" s="37" t="e">
        <f>IF(AE$38=TRUE,Data!AM125,NA())</f>
        <v>#N/A</v>
      </c>
      <c r="AF163" s="45" t="e">
        <f>IF(AF$38=TRUE,Data!AN125,NA())</f>
        <v>#N/A</v>
      </c>
      <c r="AG163" s="28">
        <f>Data!AO125</f>
        <v>44018</v>
      </c>
    </row>
    <row r="164" spans="2:33" x14ac:dyDescent="0.25">
      <c r="B164" t="e">
        <f>IF(B$38=TRUE,Data!B126,NA())</f>
        <v>#N/A</v>
      </c>
      <c r="C164" t="e">
        <f>IF(C$38=TRUE,Data!C126,NA())</f>
        <v>#N/A</v>
      </c>
      <c r="D164" t="e">
        <f>IF(D$38=TRUE,Data!E126,NA())</f>
        <v>#N/A</v>
      </c>
      <c r="E164" s="37" t="e">
        <f>IF(E$38=TRUE,Data!F126,NA())</f>
        <v>#N/A</v>
      </c>
      <c r="F164" s="39" t="e">
        <f ca="1">IF(F$38=TRUE,IF((ROW(F164)-$C$1)&gt;40,IF($A164="","",AVERAGE(((SUM(OFFSET(Data!E126,-$C$1+1,0,$C$1))-OFFSET(Data!E126,-$C$1+1,0,1))/(SUM(OFFSET(Data!B126,-$C$1+1,0,$C$1))-OFFSET(Data!B126,-$C$1+1,0,1))))),0),NA())</f>
        <v>#N/A</v>
      </c>
      <c r="G164" s="37" t="e">
        <f>IF(G$38=TRUE,Data!H126,NA())</f>
        <v>#N/A</v>
      </c>
      <c r="H164" s="43" t="e">
        <f>IF(H$38=TRUE,Data!I126,NA())</f>
        <v>#N/A</v>
      </c>
      <c r="I164" s="45" t="e">
        <f>IF(I$38=TRUE,Data!J126,NA())</f>
        <v>#N/A</v>
      </c>
      <c r="J164" s="45" t="e">
        <f>IF(J$38=TRUE,Data!K126,NA())</f>
        <v>#N/A</v>
      </c>
      <c r="K164" s="37" t="str">
        <f>IF(K$38=TRUE,Data!L126,NA())</f>
        <v/>
      </c>
      <c r="L164" s="39" t="str">
        <f ca="1">IF(L$38=TRUE,IF($A164="","",IF((ROW(L164)-$C$1)&gt;40,AVERAGE(((SUM(OFFSET(Data!E126,-$C$1+1,0,$C$1))-OFFSET(Data!E126,-$C$1+1,0,1))/(SUM(OFFSET(Data!K126,-$C$1+1,0,$C$1))-OFFSET(Data!K126,-$C$1+1,0,1)))),0)),NA())</f>
        <v/>
      </c>
      <c r="M164" s="45" t="e">
        <f>IF(M$38=TRUE,Data!R126,NA())</f>
        <v>#N/A</v>
      </c>
      <c r="N164" s="45" t="e">
        <f>IF(N$38=TRUE,Data!S126,NA())</f>
        <v>#N/A</v>
      </c>
      <c r="O164" s="39" t="e">
        <f ca="1">IF(O$38=TRUE,IF($A164="","",IF((ROW(Data!R126)-$C$1)&gt;2,Data!R126/OFFSET(Data!B126,-$C$1+1,0,1),0)),NA())</f>
        <v>#N/A</v>
      </c>
      <c r="P164" s="45" t="e">
        <f>IF(P$38=TRUE,Data!V126,NA())</f>
        <v>#N/A</v>
      </c>
      <c r="Q164" s="45" t="e">
        <f>IF(Q$38=TRUE,Data!W126,NA())</f>
        <v>#N/A</v>
      </c>
      <c r="R164" s="34" t="e">
        <f>IF(R$38=TRUE,Data!X126,NA())</f>
        <v>#N/A</v>
      </c>
      <c r="S164" s="39" t="e">
        <f ca="1">IF(S$38=TRUE,IF($A164="","",IF((ROW(S164)-$C$1)&gt;40,Data!W126/OFFSET(Data!B126,-$C$1+1,0,1),0)),NA())</f>
        <v>#N/A</v>
      </c>
      <c r="T164" s="50" t="e">
        <f>IF(T$38=TRUE,Data!Z126,NA())</f>
        <v>#N/A</v>
      </c>
      <c r="U164" s="50" t="e">
        <f>IF(U$38=TRUE,Data!AA126,NA())</f>
        <v>#N/A</v>
      </c>
      <c r="V164" s="50" t="e">
        <f>IF(V$38=TRUE,Data!AB126,NA())</f>
        <v>#N/A</v>
      </c>
      <c r="W164" s="45" t="e">
        <f>IF(W$38=TRUE,Data!AD126,NA())</f>
        <v>#N/A</v>
      </c>
      <c r="X164" s="37" t="e">
        <f>IF(X$38=TRUE,Data!AE126,NA())</f>
        <v>#N/A</v>
      </c>
      <c r="Y164" s="45" t="e">
        <f>IF(Y$38=TRUE,Data!AF126,NA())</f>
        <v>#N/A</v>
      </c>
      <c r="Z164" s="45" t="e">
        <f>IF(Z$38=TRUE,Data!AH126,NA())</f>
        <v>#N/A</v>
      </c>
      <c r="AA164" s="45" t="e">
        <f>IF(AA$38=TRUE,Data!AI126,NA())</f>
        <v>#N/A</v>
      </c>
      <c r="AB164" s="37" t="e">
        <f>IF(AB$38=TRUE,Data!AJ126,NA())</f>
        <v>#N/A</v>
      </c>
      <c r="AC164" s="45" t="e">
        <f>IF(AC$38=TRUE,Data!AK126,NA())</f>
        <v>#N/A</v>
      </c>
      <c r="AD164" s="37" t="e">
        <f>IF(AD$38=TRUE,Data!AL126,NA())</f>
        <v>#N/A</v>
      </c>
      <c r="AE164" s="37" t="e">
        <f>IF(AE$38=TRUE,Data!AM126,NA())</f>
        <v>#N/A</v>
      </c>
      <c r="AF164" s="45" t="e">
        <f>IF(AF$38=TRUE,Data!AN126,NA())</f>
        <v>#N/A</v>
      </c>
      <c r="AG164" s="28">
        <f>Data!AO126</f>
        <v>44019</v>
      </c>
    </row>
    <row r="165" spans="2:33" x14ac:dyDescent="0.25">
      <c r="B165" t="e">
        <f>IF(B$38=TRUE,Data!B127,NA())</f>
        <v>#N/A</v>
      </c>
      <c r="C165" t="e">
        <f>IF(C$38=TRUE,Data!C127,NA())</f>
        <v>#N/A</v>
      </c>
      <c r="D165" t="e">
        <f>IF(D$38=TRUE,Data!E127,NA())</f>
        <v>#N/A</v>
      </c>
      <c r="E165" s="37" t="e">
        <f>IF(E$38=TRUE,Data!F127,NA())</f>
        <v>#N/A</v>
      </c>
      <c r="F165" s="39" t="e">
        <f ca="1">IF(F$38=TRUE,IF((ROW(F165)-$C$1)&gt;40,IF($A165="","",AVERAGE(((SUM(OFFSET(Data!E127,-$C$1+1,0,$C$1))-OFFSET(Data!E127,-$C$1+1,0,1))/(SUM(OFFSET(Data!B127,-$C$1+1,0,$C$1))-OFFSET(Data!B127,-$C$1+1,0,1))))),0),NA())</f>
        <v>#N/A</v>
      </c>
      <c r="G165" s="37" t="e">
        <f>IF(G$38=TRUE,Data!H127,NA())</f>
        <v>#N/A</v>
      </c>
      <c r="H165" s="43" t="e">
        <f>IF(H$38=TRUE,Data!I127,NA())</f>
        <v>#N/A</v>
      </c>
      <c r="I165" s="45" t="e">
        <f>IF(I$38=TRUE,Data!J127,NA())</f>
        <v>#N/A</v>
      </c>
      <c r="J165" s="45" t="e">
        <f>IF(J$38=TRUE,Data!K127,NA())</f>
        <v>#N/A</v>
      </c>
      <c r="K165" s="37" t="str">
        <f>IF(K$38=TRUE,Data!L127,NA())</f>
        <v/>
      </c>
      <c r="L165" s="39" t="str">
        <f ca="1">IF(L$38=TRUE,IF($A165="","",IF((ROW(L165)-$C$1)&gt;40,AVERAGE(((SUM(OFFSET(Data!E127,-$C$1+1,0,$C$1))-OFFSET(Data!E127,-$C$1+1,0,1))/(SUM(OFFSET(Data!K127,-$C$1+1,0,$C$1))-OFFSET(Data!K127,-$C$1+1,0,1)))),0)),NA())</f>
        <v/>
      </c>
      <c r="M165" s="45" t="e">
        <f>IF(M$38=TRUE,Data!R127,NA())</f>
        <v>#N/A</v>
      </c>
      <c r="N165" s="45" t="e">
        <f>IF(N$38=TRUE,Data!S127,NA())</f>
        <v>#N/A</v>
      </c>
      <c r="O165" s="39" t="e">
        <f ca="1">IF(O$38=TRUE,IF($A165="","",IF((ROW(Data!R127)-$C$1)&gt;2,Data!R127/OFFSET(Data!B127,-$C$1+1,0,1),0)),NA())</f>
        <v>#N/A</v>
      </c>
      <c r="P165" s="45" t="e">
        <f>IF(P$38=TRUE,Data!V127,NA())</f>
        <v>#N/A</v>
      </c>
      <c r="Q165" s="45" t="e">
        <f>IF(Q$38=TRUE,Data!W127,NA())</f>
        <v>#N/A</v>
      </c>
      <c r="R165" s="34" t="e">
        <f>IF(R$38=TRUE,Data!X127,NA())</f>
        <v>#N/A</v>
      </c>
      <c r="S165" s="39" t="e">
        <f ca="1">IF(S$38=TRUE,IF($A165="","",IF((ROW(S165)-$C$1)&gt;40,Data!W127/OFFSET(Data!B127,-$C$1+1,0,1),0)),NA())</f>
        <v>#N/A</v>
      </c>
      <c r="T165" s="50" t="e">
        <f>IF(T$38=TRUE,Data!Z127,NA())</f>
        <v>#N/A</v>
      </c>
      <c r="U165" s="50" t="e">
        <f>IF(U$38=TRUE,Data!AA127,NA())</f>
        <v>#N/A</v>
      </c>
      <c r="V165" s="50" t="e">
        <f>IF(V$38=TRUE,Data!AB127,NA())</f>
        <v>#N/A</v>
      </c>
      <c r="W165" s="45" t="e">
        <f>IF(W$38=TRUE,Data!AD127,NA())</f>
        <v>#N/A</v>
      </c>
      <c r="X165" s="37" t="e">
        <f>IF(X$38=TRUE,Data!AE127,NA())</f>
        <v>#N/A</v>
      </c>
      <c r="Y165" s="45" t="e">
        <f>IF(Y$38=TRUE,Data!AF127,NA())</f>
        <v>#N/A</v>
      </c>
      <c r="Z165" s="45" t="e">
        <f>IF(Z$38=TRUE,Data!AH127,NA())</f>
        <v>#N/A</v>
      </c>
      <c r="AA165" s="45" t="e">
        <f>IF(AA$38=TRUE,Data!AI127,NA())</f>
        <v>#N/A</v>
      </c>
      <c r="AB165" s="37" t="e">
        <f>IF(AB$38=TRUE,Data!AJ127,NA())</f>
        <v>#N/A</v>
      </c>
      <c r="AC165" s="45" t="e">
        <f>IF(AC$38=TRUE,Data!AK127,NA())</f>
        <v>#N/A</v>
      </c>
      <c r="AD165" s="37" t="e">
        <f>IF(AD$38=TRUE,Data!AL127,NA())</f>
        <v>#N/A</v>
      </c>
      <c r="AE165" s="37" t="e">
        <f>IF(AE$38=TRUE,Data!AM127,NA())</f>
        <v>#N/A</v>
      </c>
      <c r="AF165" s="45" t="e">
        <f>IF(AF$38=TRUE,Data!AN127,NA())</f>
        <v>#N/A</v>
      </c>
      <c r="AG165" s="28">
        <f>Data!AO127</f>
        <v>44020</v>
      </c>
    </row>
    <row r="166" spans="2:33" x14ac:dyDescent="0.25">
      <c r="B166" t="e">
        <f>IF(B$38=TRUE,Data!B128,NA())</f>
        <v>#N/A</v>
      </c>
      <c r="C166" t="e">
        <f>IF(C$38=TRUE,Data!C128,NA())</f>
        <v>#N/A</v>
      </c>
      <c r="D166" t="e">
        <f>IF(D$38=TRUE,Data!E128,NA())</f>
        <v>#N/A</v>
      </c>
      <c r="E166" s="37" t="e">
        <f>IF(E$38=TRUE,Data!F128,NA())</f>
        <v>#N/A</v>
      </c>
      <c r="F166" s="39" t="e">
        <f ca="1">IF(F$38=TRUE,IF((ROW(F166)-$C$1)&gt;40,IF($A166="","",AVERAGE(((SUM(OFFSET(Data!E128,-$C$1+1,0,$C$1))-OFFSET(Data!E128,-$C$1+1,0,1))/(SUM(OFFSET(Data!B128,-$C$1+1,0,$C$1))-OFFSET(Data!B128,-$C$1+1,0,1))))),0),NA())</f>
        <v>#N/A</v>
      </c>
      <c r="G166" s="37" t="e">
        <f>IF(G$38=TRUE,Data!H128,NA())</f>
        <v>#N/A</v>
      </c>
      <c r="H166" s="43" t="e">
        <f>IF(H$38=TRUE,Data!I128,NA())</f>
        <v>#N/A</v>
      </c>
      <c r="I166" s="45" t="e">
        <f>IF(I$38=TRUE,Data!J128,NA())</f>
        <v>#N/A</v>
      </c>
      <c r="J166" s="45" t="e">
        <f>IF(J$38=TRUE,Data!K128,NA())</f>
        <v>#N/A</v>
      </c>
      <c r="K166" s="37" t="str">
        <f>IF(K$38=TRUE,Data!L128,NA())</f>
        <v/>
      </c>
      <c r="L166" s="39" t="str">
        <f ca="1">IF(L$38=TRUE,IF($A166="","",IF((ROW(L166)-$C$1)&gt;40,AVERAGE(((SUM(OFFSET(Data!E128,-$C$1+1,0,$C$1))-OFFSET(Data!E128,-$C$1+1,0,1))/(SUM(OFFSET(Data!K128,-$C$1+1,0,$C$1))-OFFSET(Data!K128,-$C$1+1,0,1)))),0)),NA())</f>
        <v/>
      </c>
      <c r="M166" s="45" t="e">
        <f>IF(M$38=TRUE,Data!R128,NA())</f>
        <v>#N/A</v>
      </c>
      <c r="N166" s="45" t="e">
        <f>IF(N$38=TRUE,Data!S128,NA())</f>
        <v>#N/A</v>
      </c>
      <c r="O166" s="39" t="e">
        <f ca="1">IF(O$38=TRUE,IF($A166="","",IF((ROW(Data!R128)-$C$1)&gt;2,Data!R128/OFFSET(Data!B128,-$C$1+1,0,1),0)),NA())</f>
        <v>#N/A</v>
      </c>
      <c r="P166" s="45" t="e">
        <f>IF(P$38=TRUE,Data!V128,NA())</f>
        <v>#N/A</v>
      </c>
      <c r="Q166" s="45" t="e">
        <f>IF(Q$38=TRUE,Data!W128,NA())</f>
        <v>#N/A</v>
      </c>
      <c r="R166" s="34" t="e">
        <f>IF(R$38=TRUE,Data!X128,NA())</f>
        <v>#N/A</v>
      </c>
      <c r="S166" s="39" t="e">
        <f ca="1">IF(S$38=TRUE,IF($A166="","",IF((ROW(S166)-$C$1)&gt;40,Data!W128/OFFSET(Data!B128,-$C$1+1,0,1),0)),NA())</f>
        <v>#N/A</v>
      </c>
      <c r="T166" s="50" t="e">
        <f>IF(T$38=TRUE,Data!Z128,NA())</f>
        <v>#N/A</v>
      </c>
      <c r="U166" s="50" t="e">
        <f>IF(U$38=TRUE,Data!AA128,NA())</f>
        <v>#N/A</v>
      </c>
      <c r="V166" s="50" t="e">
        <f>IF(V$38=TRUE,Data!AB128,NA())</f>
        <v>#N/A</v>
      </c>
      <c r="W166" s="45" t="e">
        <f>IF(W$38=TRUE,Data!AD128,NA())</f>
        <v>#N/A</v>
      </c>
      <c r="X166" s="37" t="e">
        <f>IF(X$38=TRUE,Data!AE128,NA())</f>
        <v>#N/A</v>
      </c>
      <c r="Y166" s="45" t="e">
        <f>IF(Y$38=TRUE,Data!AF128,NA())</f>
        <v>#N/A</v>
      </c>
      <c r="Z166" s="45" t="e">
        <f>IF(Z$38=TRUE,Data!AH128,NA())</f>
        <v>#N/A</v>
      </c>
      <c r="AA166" s="45" t="e">
        <f>IF(AA$38=TRUE,Data!AI128,NA())</f>
        <v>#N/A</v>
      </c>
      <c r="AB166" s="37" t="e">
        <f>IF(AB$38=TRUE,Data!AJ128,NA())</f>
        <v>#N/A</v>
      </c>
      <c r="AC166" s="45" t="e">
        <f>IF(AC$38=TRUE,Data!AK128,NA())</f>
        <v>#N/A</v>
      </c>
      <c r="AD166" s="37" t="e">
        <f>IF(AD$38=TRUE,Data!AL128,NA())</f>
        <v>#N/A</v>
      </c>
      <c r="AE166" s="37" t="e">
        <f>IF(AE$38=TRUE,Data!AM128,NA())</f>
        <v>#N/A</v>
      </c>
      <c r="AF166" s="45" t="e">
        <f>IF(AF$38=TRUE,Data!AN128,NA())</f>
        <v>#N/A</v>
      </c>
      <c r="AG166" s="28">
        <f>Data!AO128</f>
        <v>44021</v>
      </c>
    </row>
    <row r="167" spans="2:33" x14ac:dyDescent="0.25">
      <c r="B167" t="e">
        <f>IF(B$38=TRUE,Data!B129,NA())</f>
        <v>#N/A</v>
      </c>
      <c r="C167" t="e">
        <f>IF(C$38=TRUE,Data!C129,NA())</f>
        <v>#N/A</v>
      </c>
      <c r="D167" t="e">
        <f>IF(D$38=TRUE,Data!E129,NA())</f>
        <v>#N/A</v>
      </c>
      <c r="E167" s="37" t="e">
        <f>IF(E$38=TRUE,Data!F129,NA())</f>
        <v>#N/A</v>
      </c>
      <c r="F167" s="39" t="e">
        <f ca="1">IF(F$38=TRUE,IF((ROW(F167)-$C$1)&gt;40,IF($A167="","",AVERAGE(((SUM(OFFSET(Data!E129,-$C$1+1,0,$C$1))-OFFSET(Data!E129,-$C$1+1,0,1))/(SUM(OFFSET(Data!B129,-$C$1+1,0,$C$1))-OFFSET(Data!B129,-$C$1+1,0,1))))),0),NA())</f>
        <v>#N/A</v>
      </c>
      <c r="G167" s="37" t="e">
        <f>IF(G$38=TRUE,Data!H129,NA())</f>
        <v>#N/A</v>
      </c>
      <c r="H167" s="43" t="e">
        <f>IF(H$38=TRUE,Data!I129,NA())</f>
        <v>#N/A</v>
      </c>
      <c r="I167" s="45" t="e">
        <f>IF(I$38=TRUE,Data!J129,NA())</f>
        <v>#N/A</v>
      </c>
      <c r="J167" s="45" t="e">
        <f>IF(J$38=TRUE,Data!K129,NA())</f>
        <v>#N/A</v>
      </c>
      <c r="K167" s="37" t="str">
        <f>IF(K$38=TRUE,Data!L129,NA())</f>
        <v/>
      </c>
      <c r="L167" s="39" t="str">
        <f ca="1">IF(L$38=TRUE,IF($A167="","",IF((ROW(L167)-$C$1)&gt;40,AVERAGE(((SUM(OFFSET(Data!E129,-$C$1+1,0,$C$1))-OFFSET(Data!E129,-$C$1+1,0,1))/(SUM(OFFSET(Data!K129,-$C$1+1,0,$C$1))-OFFSET(Data!K129,-$C$1+1,0,1)))),0)),NA())</f>
        <v/>
      </c>
      <c r="M167" s="45" t="e">
        <f>IF(M$38=TRUE,Data!R129,NA())</f>
        <v>#N/A</v>
      </c>
      <c r="N167" s="45" t="e">
        <f>IF(N$38=TRUE,Data!S129,NA())</f>
        <v>#N/A</v>
      </c>
      <c r="O167" s="39" t="e">
        <f ca="1">IF(O$38=TRUE,IF($A167="","",IF((ROW(Data!R129)-$C$1)&gt;2,Data!R129/OFFSET(Data!B129,-$C$1+1,0,1),0)),NA())</f>
        <v>#N/A</v>
      </c>
      <c r="P167" s="45" t="e">
        <f>IF(P$38=TRUE,Data!V129,NA())</f>
        <v>#N/A</v>
      </c>
      <c r="Q167" s="45" t="e">
        <f>IF(Q$38=TRUE,Data!W129,NA())</f>
        <v>#N/A</v>
      </c>
      <c r="R167" s="34" t="e">
        <f>IF(R$38=TRUE,Data!X129,NA())</f>
        <v>#N/A</v>
      </c>
      <c r="S167" s="39" t="e">
        <f ca="1">IF(S$38=TRUE,IF($A167="","",IF((ROW(S167)-$C$1)&gt;40,Data!W129/OFFSET(Data!B129,-$C$1+1,0,1),0)),NA())</f>
        <v>#N/A</v>
      </c>
      <c r="T167" s="50" t="e">
        <f>IF(T$38=TRUE,Data!Z129,NA())</f>
        <v>#N/A</v>
      </c>
      <c r="U167" s="50" t="e">
        <f>IF(U$38=TRUE,Data!AA129,NA())</f>
        <v>#N/A</v>
      </c>
      <c r="V167" s="50" t="e">
        <f>IF(V$38=TRUE,Data!AB129,NA())</f>
        <v>#N/A</v>
      </c>
      <c r="W167" s="45" t="e">
        <f>IF(W$38=TRUE,Data!AD129,NA())</f>
        <v>#N/A</v>
      </c>
      <c r="X167" s="37" t="e">
        <f>IF(X$38=TRUE,Data!AE129,NA())</f>
        <v>#N/A</v>
      </c>
      <c r="Y167" s="45" t="e">
        <f>IF(Y$38=TRUE,Data!AF129,NA())</f>
        <v>#N/A</v>
      </c>
      <c r="Z167" s="45" t="e">
        <f>IF(Z$38=TRUE,Data!AH129,NA())</f>
        <v>#N/A</v>
      </c>
      <c r="AA167" s="45" t="e">
        <f>IF(AA$38=TRUE,Data!AI129,NA())</f>
        <v>#N/A</v>
      </c>
      <c r="AB167" s="37" t="e">
        <f>IF(AB$38=TRUE,Data!AJ129,NA())</f>
        <v>#N/A</v>
      </c>
      <c r="AC167" s="45" t="e">
        <f>IF(AC$38=TRUE,Data!AK129,NA())</f>
        <v>#N/A</v>
      </c>
      <c r="AD167" s="37" t="e">
        <f>IF(AD$38=TRUE,Data!AL129,NA())</f>
        <v>#N/A</v>
      </c>
      <c r="AE167" s="37" t="e">
        <f>IF(AE$38=TRUE,Data!AM129,NA())</f>
        <v>#N/A</v>
      </c>
      <c r="AF167" s="45" t="e">
        <f>IF(AF$38=TRUE,Data!AN129,NA())</f>
        <v>#N/A</v>
      </c>
      <c r="AG167" s="28">
        <f>Data!AO129</f>
        <v>44022</v>
      </c>
    </row>
    <row r="168" spans="2:33" x14ac:dyDescent="0.25">
      <c r="B168" t="e">
        <f>IF(B$38=TRUE,Data!B130,NA())</f>
        <v>#N/A</v>
      </c>
      <c r="C168" t="e">
        <f>IF(C$38=TRUE,Data!C130,NA())</f>
        <v>#N/A</v>
      </c>
      <c r="D168" t="e">
        <f>IF(D$38=TRUE,Data!E130,NA())</f>
        <v>#N/A</v>
      </c>
      <c r="E168" s="37" t="e">
        <f>IF(E$38=TRUE,Data!F130,NA())</f>
        <v>#N/A</v>
      </c>
      <c r="F168" s="39" t="e">
        <f ca="1">IF(F$38=TRUE,IF((ROW(F168)-$C$1)&gt;40,IF($A168="","",AVERAGE(((SUM(OFFSET(Data!E130,-$C$1+1,0,$C$1))-OFFSET(Data!E130,-$C$1+1,0,1))/(SUM(OFFSET(Data!B130,-$C$1+1,0,$C$1))-OFFSET(Data!B130,-$C$1+1,0,1))))),0),NA())</f>
        <v>#N/A</v>
      </c>
      <c r="G168" s="37" t="e">
        <f>IF(G$38=TRUE,Data!H130,NA())</f>
        <v>#N/A</v>
      </c>
      <c r="H168" s="43" t="e">
        <f>IF(H$38=TRUE,Data!I130,NA())</f>
        <v>#N/A</v>
      </c>
      <c r="I168" s="45" t="e">
        <f>IF(I$38=TRUE,Data!J130,NA())</f>
        <v>#N/A</v>
      </c>
      <c r="J168" s="45" t="e">
        <f>IF(J$38=TRUE,Data!K130,NA())</f>
        <v>#N/A</v>
      </c>
      <c r="K168" s="37" t="str">
        <f>IF(K$38=TRUE,Data!L130,NA())</f>
        <v/>
      </c>
      <c r="L168" s="39" t="str">
        <f ca="1">IF(L$38=TRUE,IF($A168="","",IF((ROW(L168)-$C$1)&gt;40,AVERAGE(((SUM(OFFSET(Data!E130,-$C$1+1,0,$C$1))-OFFSET(Data!E130,-$C$1+1,0,1))/(SUM(OFFSET(Data!K130,-$C$1+1,0,$C$1))-OFFSET(Data!K130,-$C$1+1,0,1)))),0)),NA())</f>
        <v/>
      </c>
      <c r="M168" s="45" t="e">
        <f>IF(M$38=TRUE,Data!R130,NA())</f>
        <v>#N/A</v>
      </c>
      <c r="N168" s="45" t="e">
        <f>IF(N$38=TRUE,Data!S130,NA())</f>
        <v>#N/A</v>
      </c>
      <c r="O168" s="39" t="e">
        <f ca="1">IF(O$38=TRUE,IF($A168="","",IF((ROW(Data!R130)-$C$1)&gt;2,Data!R130/OFFSET(Data!B130,-$C$1+1,0,1),0)),NA())</f>
        <v>#N/A</v>
      </c>
      <c r="P168" s="45" t="e">
        <f>IF(P$38=TRUE,Data!V130,NA())</f>
        <v>#N/A</v>
      </c>
      <c r="Q168" s="45" t="e">
        <f>IF(Q$38=TRUE,Data!W130,NA())</f>
        <v>#N/A</v>
      </c>
      <c r="R168" s="34" t="e">
        <f>IF(R$38=TRUE,Data!X130,NA())</f>
        <v>#N/A</v>
      </c>
      <c r="S168" s="39" t="e">
        <f ca="1">IF(S$38=TRUE,IF($A168="","",IF((ROW(S168)-$C$1)&gt;40,Data!W130/OFFSET(Data!B130,-$C$1+1,0,1),0)),NA())</f>
        <v>#N/A</v>
      </c>
      <c r="T168" s="50" t="e">
        <f>IF(T$38=TRUE,Data!Z130,NA())</f>
        <v>#N/A</v>
      </c>
      <c r="U168" s="50" t="e">
        <f>IF(U$38=TRUE,Data!AA130,NA())</f>
        <v>#N/A</v>
      </c>
      <c r="V168" s="50" t="e">
        <f>IF(V$38=TRUE,Data!AB130,NA())</f>
        <v>#N/A</v>
      </c>
      <c r="W168" s="45" t="e">
        <f>IF(W$38=TRUE,Data!AD130,NA())</f>
        <v>#N/A</v>
      </c>
      <c r="X168" s="37" t="e">
        <f>IF(X$38=TRUE,Data!AE130,NA())</f>
        <v>#N/A</v>
      </c>
      <c r="Y168" s="45" t="e">
        <f>IF(Y$38=TRUE,Data!AF130,NA())</f>
        <v>#N/A</v>
      </c>
      <c r="Z168" s="45" t="e">
        <f>IF(Z$38=TRUE,Data!AH130,NA())</f>
        <v>#N/A</v>
      </c>
      <c r="AA168" s="45" t="e">
        <f>IF(AA$38=TRUE,Data!AI130,NA())</f>
        <v>#N/A</v>
      </c>
      <c r="AB168" s="37" t="e">
        <f>IF(AB$38=TRUE,Data!AJ130,NA())</f>
        <v>#N/A</v>
      </c>
      <c r="AC168" s="45" t="e">
        <f>IF(AC$38=TRUE,Data!AK130,NA())</f>
        <v>#N/A</v>
      </c>
      <c r="AD168" s="37" t="e">
        <f>IF(AD$38=TRUE,Data!AL130,NA())</f>
        <v>#N/A</v>
      </c>
      <c r="AE168" s="37" t="e">
        <f>IF(AE$38=TRUE,Data!AM130,NA())</f>
        <v>#N/A</v>
      </c>
      <c r="AF168" s="45" t="e">
        <f>IF(AF$38=TRUE,Data!AN130,NA())</f>
        <v>#N/A</v>
      </c>
      <c r="AG168" s="28">
        <f>Data!AO130</f>
        <v>44023</v>
      </c>
    </row>
    <row r="169" spans="2:33" x14ac:dyDescent="0.25">
      <c r="B169" t="e">
        <f>IF(B$38=TRUE,Data!B131,NA())</f>
        <v>#N/A</v>
      </c>
      <c r="C169" t="e">
        <f>IF(C$38=TRUE,Data!C131,NA())</f>
        <v>#N/A</v>
      </c>
      <c r="D169" t="e">
        <f>IF(D$38=TRUE,Data!E131,NA())</f>
        <v>#N/A</v>
      </c>
      <c r="E169" s="37" t="e">
        <f>IF(E$38=TRUE,Data!F131,NA())</f>
        <v>#N/A</v>
      </c>
      <c r="F169" s="39" t="e">
        <f ca="1">IF(F$38=TRUE,IF((ROW(F169)-$C$1)&gt;40,IF($A169="","",AVERAGE(((SUM(OFFSET(Data!E131,-$C$1+1,0,$C$1))-OFFSET(Data!E131,-$C$1+1,0,1))/(SUM(OFFSET(Data!B131,-$C$1+1,0,$C$1))-OFFSET(Data!B131,-$C$1+1,0,1))))),0),NA())</f>
        <v>#N/A</v>
      </c>
      <c r="G169" s="37" t="e">
        <f>IF(G$38=TRUE,Data!H131,NA())</f>
        <v>#N/A</v>
      </c>
      <c r="H169" s="43" t="e">
        <f>IF(H$38=TRUE,Data!I131,NA())</f>
        <v>#N/A</v>
      </c>
      <c r="I169" s="45" t="e">
        <f>IF(I$38=TRUE,Data!J131,NA())</f>
        <v>#N/A</v>
      </c>
      <c r="J169" s="45" t="e">
        <f>IF(J$38=TRUE,Data!K131,NA())</f>
        <v>#N/A</v>
      </c>
      <c r="K169" s="37" t="str">
        <f>IF(K$38=TRUE,Data!L131,NA())</f>
        <v/>
      </c>
      <c r="L169" s="39" t="str">
        <f ca="1">IF(L$38=TRUE,IF($A169="","",IF((ROW(L169)-$C$1)&gt;40,AVERAGE(((SUM(OFFSET(Data!E131,-$C$1+1,0,$C$1))-OFFSET(Data!E131,-$C$1+1,0,1))/(SUM(OFFSET(Data!K131,-$C$1+1,0,$C$1))-OFFSET(Data!K131,-$C$1+1,0,1)))),0)),NA())</f>
        <v/>
      </c>
      <c r="M169" s="45" t="e">
        <f>IF(M$38=TRUE,Data!R131,NA())</f>
        <v>#N/A</v>
      </c>
      <c r="N169" s="45" t="e">
        <f>IF(N$38=TRUE,Data!S131,NA())</f>
        <v>#N/A</v>
      </c>
      <c r="O169" s="39" t="e">
        <f ca="1">IF(O$38=TRUE,IF($A169="","",IF((ROW(Data!R131)-$C$1)&gt;2,Data!R131/OFFSET(Data!B131,-$C$1+1,0,1),0)),NA())</f>
        <v>#N/A</v>
      </c>
      <c r="P169" s="45" t="e">
        <f>IF(P$38=TRUE,Data!V131,NA())</f>
        <v>#N/A</v>
      </c>
      <c r="Q169" s="45" t="e">
        <f>IF(Q$38=TRUE,Data!W131,NA())</f>
        <v>#N/A</v>
      </c>
      <c r="R169" s="34" t="e">
        <f>IF(R$38=TRUE,Data!X131,NA())</f>
        <v>#N/A</v>
      </c>
      <c r="S169" s="39" t="e">
        <f ca="1">IF(S$38=TRUE,IF($A169="","",IF((ROW(S169)-$C$1)&gt;40,Data!W131/OFFSET(Data!B131,-$C$1+1,0,1),0)),NA())</f>
        <v>#N/A</v>
      </c>
      <c r="T169" s="50" t="e">
        <f>IF(T$38=TRUE,Data!Z131,NA())</f>
        <v>#N/A</v>
      </c>
      <c r="U169" s="50" t="e">
        <f>IF(U$38=TRUE,Data!AA131,NA())</f>
        <v>#N/A</v>
      </c>
      <c r="V169" s="50" t="e">
        <f>IF(V$38=TRUE,Data!AB131,NA())</f>
        <v>#N/A</v>
      </c>
      <c r="W169" s="45" t="e">
        <f>IF(W$38=TRUE,Data!AD131,NA())</f>
        <v>#N/A</v>
      </c>
      <c r="X169" s="37" t="e">
        <f>IF(X$38=TRUE,Data!AE131,NA())</f>
        <v>#N/A</v>
      </c>
      <c r="Y169" s="45" t="e">
        <f>IF(Y$38=TRUE,Data!AF131,NA())</f>
        <v>#N/A</v>
      </c>
      <c r="Z169" s="45" t="e">
        <f>IF(Z$38=TRUE,Data!AH131,NA())</f>
        <v>#N/A</v>
      </c>
      <c r="AA169" s="45" t="e">
        <f>IF(AA$38=TRUE,Data!AI131,NA())</f>
        <v>#N/A</v>
      </c>
      <c r="AB169" s="37" t="e">
        <f>IF(AB$38=TRUE,Data!AJ131,NA())</f>
        <v>#N/A</v>
      </c>
      <c r="AC169" s="45" t="e">
        <f>IF(AC$38=TRUE,Data!AK131,NA())</f>
        <v>#N/A</v>
      </c>
      <c r="AD169" s="37" t="e">
        <f>IF(AD$38=TRUE,Data!AL131,NA())</f>
        <v>#N/A</v>
      </c>
      <c r="AE169" s="37" t="e">
        <f>IF(AE$38=TRUE,Data!AM131,NA())</f>
        <v>#N/A</v>
      </c>
      <c r="AF169" s="45" t="e">
        <f>IF(AF$38=TRUE,Data!AN131,NA())</f>
        <v>#N/A</v>
      </c>
      <c r="AG169" s="28">
        <f>Data!AO131</f>
        <v>44024</v>
      </c>
    </row>
    <row r="170" spans="2:33" x14ac:dyDescent="0.25">
      <c r="B170" t="e">
        <f>IF(B$38=TRUE,Data!B132,NA())</f>
        <v>#N/A</v>
      </c>
      <c r="C170" t="e">
        <f>IF(C$38=TRUE,Data!C132,NA())</f>
        <v>#N/A</v>
      </c>
      <c r="D170" t="e">
        <f>IF(D$38=TRUE,Data!E132,NA())</f>
        <v>#N/A</v>
      </c>
      <c r="E170" s="37" t="e">
        <f>IF(E$38=TRUE,Data!F132,NA())</f>
        <v>#N/A</v>
      </c>
      <c r="F170" s="39" t="e">
        <f ca="1">IF(F$38=TRUE,IF((ROW(F170)-$C$1)&gt;40,IF($A170="","",AVERAGE(((SUM(OFFSET(Data!E132,-$C$1+1,0,$C$1))-OFFSET(Data!E132,-$C$1+1,0,1))/(SUM(OFFSET(Data!B132,-$C$1+1,0,$C$1))-OFFSET(Data!B132,-$C$1+1,0,1))))),0),NA())</f>
        <v>#N/A</v>
      </c>
      <c r="G170" s="37" t="e">
        <f>IF(G$38=TRUE,Data!H132,NA())</f>
        <v>#N/A</v>
      </c>
      <c r="H170" s="43" t="e">
        <f>IF(H$38=TRUE,Data!I132,NA())</f>
        <v>#N/A</v>
      </c>
      <c r="I170" s="45" t="e">
        <f>IF(I$38=TRUE,Data!J132,NA())</f>
        <v>#N/A</v>
      </c>
      <c r="J170" s="45" t="e">
        <f>IF(J$38=TRUE,Data!K132,NA())</f>
        <v>#N/A</v>
      </c>
      <c r="K170" s="37" t="str">
        <f>IF(K$38=TRUE,Data!L132,NA())</f>
        <v/>
      </c>
      <c r="L170" s="39" t="str">
        <f ca="1">IF(L$38=TRUE,IF($A170="","",IF((ROW(L170)-$C$1)&gt;40,AVERAGE(((SUM(OFFSET(Data!E132,-$C$1+1,0,$C$1))-OFFSET(Data!E132,-$C$1+1,0,1))/(SUM(OFFSET(Data!K132,-$C$1+1,0,$C$1))-OFFSET(Data!K132,-$C$1+1,0,1)))),0)),NA())</f>
        <v/>
      </c>
      <c r="M170" s="45" t="e">
        <f>IF(M$38=TRUE,Data!R132,NA())</f>
        <v>#N/A</v>
      </c>
      <c r="N170" s="45" t="e">
        <f>IF(N$38=TRUE,Data!S132,NA())</f>
        <v>#N/A</v>
      </c>
      <c r="O170" s="39" t="e">
        <f ca="1">IF(O$38=TRUE,IF($A170="","",IF((ROW(Data!R132)-$C$1)&gt;2,Data!R132/OFFSET(Data!B132,-$C$1+1,0,1),0)),NA())</f>
        <v>#N/A</v>
      </c>
      <c r="P170" s="45" t="e">
        <f>IF(P$38=TRUE,Data!V132,NA())</f>
        <v>#N/A</v>
      </c>
      <c r="Q170" s="45" t="e">
        <f>IF(Q$38=TRUE,Data!W132,NA())</f>
        <v>#N/A</v>
      </c>
      <c r="R170" s="34" t="e">
        <f>IF(R$38=TRUE,Data!X132,NA())</f>
        <v>#N/A</v>
      </c>
      <c r="S170" s="39" t="e">
        <f ca="1">IF(S$38=TRUE,IF($A170="","",IF((ROW(S170)-$C$1)&gt;40,Data!W132/OFFSET(Data!B132,-$C$1+1,0,1),0)),NA())</f>
        <v>#N/A</v>
      </c>
      <c r="T170" s="50" t="e">
        <f>IF(T$38=TRUE,Data!Z132,NA())</f>
        <v>#N/A</v>
      </c>
      <c r="U170" s="50" t="e">
        <f>IF(U$38=TRUE,Data!AA132,NA())</f>
        <v>#N/A</v>
      </c>
      <c r="V170" s="50" t="e">
        <f>IF(V$38=TRUE,Data!AB132,NA())</f>
        <v>#N/A</v>
      </c>
      <c r="W170" s="45" t="e">
        <f>IF(W$38=TRUE,Data!AD132,NA())</f>
        <v>#N/A</v>
      </c>
      <c r="X170" s="37" t="e">
        <f>IF(X$38=TRUE,Data!AE132,NA())</f>
        <v>#N/A</v>
      </c>
      <c r="Y170" s="45" t="e">
        <f>IF(Y$38=TRUE,Data!AF132,NA())</f>
        <v>#N/A</v>
      </c>
      <c r="Z170" s="45" t="e">
        <f>IF(Z$38=TRUE,Data!AH132,NA())</f>
        <v>#N/A</v>
      </c>
      <c r="AA170" s="45" t="e">
        <f>IF(AA$38=TRUE,Data!AI132,NA())</f>
        <v>#N/A</v>
      </c>
      <c r="AB170" s="37" t="e">
        <f>IF(AB$38=TRUE,Data!AJ132,NA())</f>
        <v>#N/A</v>
      </c>
      <c r="AC170" s="45" t="e">
        <f>IF(AC$38=TRUE,Data!AK132,NA())</f>
        <v>#N/A</v>
      </c>
      <c r="AD170" s="37" t="e">
        <f>IF(AD$38=TRUE,Data!AL132,NA())</f>
        <v>#N/A</v>
      </c>
      <c r="AE170" s="37" t="e">
        <f>IF(AE$38=TRUE,Data!AM132,NA())</f>
        <v>#N/A</v>
      </c>
      <c r="AF170" s="45" t="e">
        <f>IF(AF$38=TRUE,Data!AN132,NA())</f>
        <v>#N/A</v>
      </c>
      <c r="AG170" s="28">
        <f>Data!AO132</f>
        <v>44025</v>
      </c>
    </row>
    <row r="171" spans="2:33" x14ac:dyDescent="0.25">
      <c r="B171" t="e">
        <f>IF(B$38=TRUE,Data!B133,NA())</f>
        <v>#N/A</v>
      </c>
      <c r="C171" t="e">
        <f>IF(C$38=TRUE,Data!C133,NA())</f>
        <v>#N/A</v>
      </c>
      <c r="D171" t="e">
        <f>IF(D$38=TRUE,Data!E133,NA())</f>
        <v>#N/A</v>
      </c>
      <c r="E171" s="37" t="e">
        <f>IF(E$38=TRUE,Data!F133,NA())</f>
        <v>#N/A</v>
      </c>
      <c r="F171" s="39" t="e">
        <f ca="1">IF(F$38=TRUE,IF((ROW(F171)-$C$1)&gt;40,IF($A171="","",AVERAGE(((SUM(OFFSET(Data!E133,-$C$1+1,0,$C$1))-OFFSET(Data!E133,-$C$1+1,0,1))/(SUM(OFFSET(Data!B133,-$C$1+1,0,$C$1))-OFFSET(Data!B133,-$C$1+1,0,1))))),0),NA())</f>
        <v>#N/A</v>
      </c>
      <c r="G171" s="37" t="e">
        <f>IF(G$38=TRUE,Data!H133,NA())</f>
        <v>#N/A</v>
      </c>
      <c r="H171" s="43" t="e">
        <f>IF(H$38=TRUE,Data!I133,NA())</f>
        <v>#N/A</v>
      </c>
      <c r="I171" s="45" t="e">
        <f>IF(I$38=TRUE,Data!J133,NA())</f>
        <v>#N/A</v>
      </c>
      <c r="J171" s="45" t="e">
        <f>IF(J$38=TRUE,Data!K133,NA())</f>
        <v>#N/A</v>
      </c>
      <c r="K171" s="37" t="str">
        <f>IF(K$38=TRUE,Data!L133,NA())</f>
        <v/>
      </c>
      <c r="L171" s="39" t="str">
        <f ca="1">IF(L$38=TRUE,IF($A171="","",IF((ROW(L171)-$C$1)&gt;40,AVERAGE(((SUM(OFFSET(Data!E133,-$C$1+1,0,$C$1))-OFFSET(Data!E133,-$C$1+1,0,1))/(SUM(OFFSET(Data!K133,-$C$1+1,0,$C$1))-OFFSET(Data!K133,-$C$1+1,0,1)))),0)),NA())</f>
        <v/>
      </c>
      <c r="M171" s="45" t="e">
        <f>IF(M$38=TRUE,Data!R133,NA())</f>
        <v>#N/A</v>
      </c>
      <c r="N171" s="45" t="e">
        <f>IF(N$38=TRUE,Data!S133,NA())</f>
        <v>#N/A</v>
      </c>
      <c r="O171" s="39" t="e">
        <f ca="1">IF(O$38=TRUE,IF($A171="","",IF((ROW(Data!R133)-$C$1)&gt;2,Data!R133/OFFSET(Data!B133,-$C$1+1,0,1),0)),NA())</f>
        <v>#N/A</v>
      </c>
      <c r="P171" s="45" t="e">
        <f>IF(P$38=TRUE,Data!V133,NA())</f>
        <v>#N/A</v>
      </c>
      <c r="Q171" s="45" t="e">
        <f>IF(Q$38=TRUE,Data!W133,NA())</f>
        <v>#N/A</v>
      </c>
      <c r="R171" s="34" t="e">
        <f>IF(R$38=TRUE,Data!X133,NA())</f>
        <v>#N/A</v>
      </c>
      <c r="S171" s="39" t="e">
        <f ca="1">IF(S$38=TRUE,IF($A171="","",IF((ROW(S171)-$C$1)&gt;40,Data!W133/OFFSET(Data!B133,-$C$1+1,0,1),0)),NA())</f>
        <v>#N/A</v>
      </c>
      <c r="T171" s="50" t="e">
        <f>IF(T$38=TRUE,Data!Z133,NA())</f>
        <v>#N/A</v>
      </c>
      <c r="U171" s="50" t="e">
        <f>IF(U$38=TRUE,Data!AA133,NA())</f>
        <v>#N/A</v>
      </c>
      <c r="V171" s="50" t="e">
        <f>IF(V$38=TRUE,Data!AB133,NA())</f>
        <v>#N/A</v>
      </c>
      <c r="W171" s="45" t="e">
        <f>IF(W$38=TRUE,Data!AD133,NA())</f>
        <v>#N/A</v>
      </c>
      <c r="X171" s="37" t="e">
        <f>IF(X$38=TRUE,Data!AE133,NA())</f>
        <v>#N/A</v>
      </c>
      <c r="Y171" s="45" t="e">
        <f>IF(Y$38=TRUE,Data!AF133,NA())</f>
        <v>#N/A</v>
      </c>
      <c r="Z171" s="45" t="e">
        <f>IF(Z$38=TRUE,Data!AH133,NA())</f>
        <v>#N/A</v>
      </c>
      <c r="AA171" s="45" t="e">
        <f>IF(AA$38=TRUE,Data!AI133,NA())</f>
        <v>#N/A</v>
      </c>
      <c r="AB171" s="37" t="e">
        <f>IF(AB$38=TRUE,Data!AJ133,NA())</f>
        <v>#N/A</v>
      </c>
      <c r="AC171" s="45" t="e">
        <f>IF(AC$38=TRUE,Data!AK133,NA())</f>
        <v>#N/A</v>
      </c>
      <c r="AD171" s="37" t="e">
        <f>IF(AD$38=TRUE,Data!AL133,NA())</f>
        <v>#N/A</v>
      </c>
      <c r="AE171" s="37" t="e">
        <f>IF(AE$38=TRUE,Data!AM133,NA())</f>
        <v>#N/A</v>
      </c>
      <c r="AF171" s="45" t="e">
        <f>IF(AF$38=TRUE,Data!AN133,NA())</f>
        <v>#N/A</v>
      </c>
      <c r="AG171" s="28">
        <f>Data!AO133</f>
        <v>44026</v>
      </c>
    </row>
    <row r="172" spans="2:33" x14ac:dyDescent="0.25">
      <c r="B172" t="e">
        <f>IF(B$38=TRUE,Data!B134,NA())</f>
        <v>#N/A</v>
      </c>
      <c r="C172" t="e">
        <f>IF(C$38=TRUE,Data!C134,NA())</f>
        <v>#N/A</v>
      </c>
      <c r="D172" t="e">
        <f>IF(D$38=TRUE,Data!E134,NA())</f>
        <v>#N/A</v>
      </c>
      <c r="E172" s="37" t="e">
        <f>IF(E$38=TRUE,Data!F134,NA())</f>
        <v>#N/A</v>
      </c>
      <c r="F172" s="39" t="e">
        <f ca="1">IF(F$38=TRUE,IF((ROW(F172)-$C$1)&gt;40,IF($A172="","",AVERAGE(((SUM(OFFSET(Data!E134,-$C$1+1,0,$C$1))-OFFSET(Data!E134,-$C$1+1,0,1))/(SUM(OFFSET(Data!B134,-$C$1+1,0,$C$1))-OFFSET(Data!B134,-$C$1+1,0,1))))),0),NA())</f>
        <v>#N/A</v>
      </c>
      <c r="G172" s="37" t="e">
        <f>IF(G$38=TRUE,Data!H134,NA())</f>
        <v>#N/A</v>
      </c>
      <c r="H172" s="43" t="e">
        <f>IF(H$38=TRUE,Data!I134,NA())</f>
        <v>#N/A</v>
      </c>
      <c r="I172" s="45" t="e">
        <f>IF(I$38=TRUE,Data!J134,NA())</f>
        <v>#N/A</v>
      </c>
      <c r="J172" s="45" t="e">
        <f>IF(J$38=TRUE,Data!K134,NA())</f>
        <v>#N/A</v>
      </c>
      <c r="K172" s="37" t="str">
        <f>IF(K$38=TRUE,Data!L134,NA())</f>
        <v/>
      </c>
      <c r="L172" s="39" t="str">
        <f ca="1">IF(L$38=TRUE,IF($A172="","",IF((ROW(L172)-$C$1)&gt;40,AVERAGE(((SUM(OFFSET(Data!E134,-$C$1+1,0,$C$1))-OFFSET(Data!E134,-$C$1+1,0,1))/(SUM(OFFSET(Data!K134,-$C$1+1,0,$C$1))-OFFSET(Data!K134,-$C$1+1,0,1)))),0)),NA())</f>
        <v/>
      </c>
      <c r="M172" s="45" t="e">
        <f>IF(M$38=TRUE,Data!R134,NA())</f>
        <v>#N/A</v>
      </c>
      <c r="N172" s="45" t="e">
        <f>IF(N$38=TRUE,Data!S134,NA())</f>
        <v>#N/A</v>
      </c>
      <c r="O172" s="39" t="e">
        <f ca="1">IF(O$38=TRUE,IF($A172="","",IF((ROW(Data!R134)-$C$1)&gt;2,Data!R134/OFFSET(Data!B134,-$C$1+1,0,1),0)),NA())</f>
        <v>#N/A</v>
      </c>
      <c r="P172" s="45" t="e">
        <f>IF(P$38=TRUE,Data!V134,NA())</f>
        <v>#N/A</v>
      </c>
      <c r="Q172" s="45" t="e">
        <f>IF(Q$38=TRUE,Data!W134,NA())</f>
        <v>#N/A</v>
      </c>
      <c r="R172" s="34" t="e">
        <f>IF(R$38=TRUE,Data!X134,NA())</f>
        <v>#N/A</v>
      </c>
      <c r="S172" s="39" t="e">
        <f ca="1">IF(S$38=TRUE,IF($A172="","",IF((ROW(S172)-$C$1)&gt;40,Data!W134/OFFSET(Data!B134,-$C$1+1,0,1),0)),NA())</f>
        <v>#N/A</v>
      </c>
      <c r="T172" s="50" t="e">
        <f>IF(T$38=TRUE,Data!Z134,NA())</f>
        <v>#N/A</v>
      </c>
      <c r="U172" s="50" t="e">
        <f>IF(U$38=TRUE,Data!AA134,NA())</f>
        <v>#N/A</v>
      </c>
      <c r="V172" s="50" t="e">
        <f>IF(V$38=TRUE,Data!AB134,NA())</f>
        <v>#N/A</v>
      </c>
      <c r="W172" s="45" t="e">
        <f>IF(W$38=TRUE,Data!AD134,NA())</f>
        <v>#N/A</v>
      </c>
      <c r="X172" s="37" t="e">
        <f>IF(X$38=TRUE,Data!AE134,NA())</f>
        <v>#N/A</v>
      </c>
      <c r="Y172" s="45" t="e">
        <f>IF(Y$38=TRUE,Data!AF134,NA())</f>
        <v>#N/A</v>
      </c>
      <c r="Z172" s="45" t="e">
        <f>IF(Z$38=TRUE,Data!AH134,NA())</f>
        <v>#N/A</v>
      </c>
      <c r="AA172" s="45" t="e">
        <f>IF(AA$38=TRUE,Data!AI134,NA())</f>
        <v>#N/A</v>
      </c>
      <c r="AB172" s="37" t="e">
        <f>IF(AB$38=TRUE,Data!AJ134,NA())</f>
        <v>#N/A</v>
      </c>
      <c r="AC172" s="45" t="e">
        <f>IF(AC$38=TRUE,Data!AK134,NA())</f>
        <v>#N/A</v>
      </c>
      <c r="AD172" s="37" t="e">
        <f>IF(AD$38=TRUE,Data!AL134,NA())</f>
        <v>#N/A</v>
      </c>
      <c r="AE172" s="37" t="e">
        <f>IF(AE$38=TRUE,Data!AM134,NA())</f>
        <v>#N/A</v>
      </c>
      <c r="AF172" s="45" t="e">
        <f>IF(AF$38=TRUE,Data!AN134,NA())</f>
        <v>#N/A</v>
      </c>
      <c r="AG172" s="28">
        <f>Data!AO134</f>
        <v>44027</v>
      </c>
    </row>
    <row r="173" spans="2:33" x14ac:dyDescent="0.25">
      <c r="B173" t="e">
        <f>IF(B$38=TRUE,Data!B135,NA())</f>
        <v>#N/A</v>
      </c>
      <c r="C173" t="e">
        <f>IF(C$38=TRUE,Data!C135,NA())</f>
        <v>#N/A</v>
      </c>
      <c r="D173" t="e">
        <f>IF(D$38=TRUE,Data!E135,NA())</f>
        <v>#N/A</v>
      </c>
      <c r="E173" s="37" t="e">
        <f>IF(E$38=TRUE,Data!F135,NA())</f>
        <v>#N/A</v>
      </c>
      <c r="F173" s="39" t="e">
        <f ca="1">IF(F$38=TRUE,IF((ROW(F173)-$C$1)&gt;40,IF($A173="","",AVERAGE(((SUM(OFFSET(Data!E135,-$C$1+1,0,$C$1))-OFFSET(Data!E135,-$C$1+1,0,1))/(SUM(OFFSET(Data!B135,-$C$1+1,0,$C$1))-OFFSET(Data!B135,-$C$1+1,0,1))))),0),NA())</f>
        <v>#N/A</v>
      </c>
      <c r="G173" s="37" t="e">
        <f>IF(G$38=TRUE,Data!H135,NA())</f>
        <v>#N/A</v>
      </c>
      <c r="H173" s="43" t="e">
        <f>IF(H$38=TRUE,Data!I135,NA())</f>
        <v>#N/A</v>
      </c>
      <c r="I173" s="45" t="e">
        <f>IF(I$38=TRUE,Data!J135,NA())</f>
        <v>#N/A</v>
      </c>
      <c r="J173" s="45" t="e">
        <f>IF(J$38=TRUE,Data!K135,NA())</f>
        <v>#N/A</v>
      </c>
      <c r="K173" s="37" t="str">
        <f>IF(K$38=TRUE,Data!L135,NA())</f>
        <v/>
      </c>
      <c r="L173" s="39" t="str">
        <f ca="1">IF(L$38=TRUE,IF($A173="","",IF((ROW(L173)-$C$1)&gt;40,AVERAGE(((SUM(OFFSET(Data!E135,-$C$1+1,0,$C$1))-OFFSET(Data!E135,-$C$1+1,0,1))/(SUM(OFFSET(Data!K135,-$C$1+1,0,$C$1))-OFFSET(Data!K135,-$C$1+1,0,1)))),0)),NA())</f>
        <v/>
      </c>
      <c r="M173" s="45" t="e">
        <f>IF(M$38=TRUE,Data!R135,NA())</f>
        <v>#N/A</v>
      </c>
      <c r="N173" s="45" t="e">
        <f>IF(N$38=TRUE,Data!S135,NA())</f>
        <v>#N/A</v>
      </c>
      <c r="O173" s="39" t="e">
        <f ca="1">IF(O$38=TRUE,IF($A173="","",IF((ROW(Data!R135)-$C$1)&gt;2,Data!R135/OFFSET(Data!B135,-$C$1+1,0,1),0)),NA())</f>
        <v>#N/A</v>
      </c>
      <c r="P173" s="45" t="e">
        <f>IF(P$38=TRUE,Data!V135,NA())</f>
        <v>#N/A</v>
      </c>
      <c r="Q173" s="45" t="e">
        <f>IF(Q$38=TRUE,Data!W135,NA())</f>
        <v>#N/A</v>
      </c>
      <c r="R173" s="34" t="e">
        <f>IF(R$38=TRUE,Data!X135,NA())</f>
        <v>#N/A</v>
      </c>
      <c r="S173" s="39" t="e">
        <f ca="1">IF(S$38=TRUE,IF($A173="","",IF((ROW(S173)-$C$1)&gt;40,Data!W135/OFFSET(Data!B135,-$C$1+1,0,1),0)),NA())</f>
        <v>#N/A</v>
      </c>
      <c r="T173" s="50" t="e">
        <f>IF(T$38=TRUE,Data!Z135,NA())</f>
        <v>#N/A</v>
      </c>
      <c r="U173" s="50" t="e">
        <f>IF(U$38=TRUE,Data!AA135,NA())</f>
        <v>#N/A</v>
      </c>
      <c r="V173" s="50" t="e">
        <f>IF(V$38=TRUE,Data!AB135,NA())</f>
        <v>#N/A</v>
      </c>
      <c r="W173" s="45" t="e">
        <f>IF(W$38=TRUE,Data!AD135,NA())</f>
        <v>#N/A</v>
      </c>
      <c r="X173" s="37" t="e">
        <f>IF(X$38=TRUE,Data!AE135,NA())</f>
        <v>#N/A</v>
      </c>
      <c r="Y173" s="45" t="e">
        <f>IF(Y$38=TRUE,Data!AF135,NA())</f>
        <v>#N/A</v>
      </c>
      <c r="Z173" s="45" t="e">
        <f>IF(Z$38=TRUE,Data!AH135,NA())</f>
        <v>#N/A</v>
      </c>
      <c r="AA173" s="45" t="e">
        <f>IF(AA$38=TRUE,Data!AI135,NA())</f>
        <v>#N/A</v>
      </c>
      <c r="AB173" s="37" t="e">
        <f>IF(AB$38=TRUE,Data!AJ135,NA())</f>
        <v>#N/A</v>
      </c>
      <c r="AC173" s="45" t="e">
        <f>IF(AC$38=TRUE,Data!AK135,NA())</f>
        <v>#N/A</v>
      </c>
      <c r="AD173" s="37" t="e">
        <f>IF(AD$38=TRUE,Data!AL135,NA())</f>
        <v>#N/A</v>
      </c>
      <c r="AE173" s="37" t="e">
        <f>IF(AE$38=TRUE,Data!AM135,NA())</f>
        <v>#N/A</v>
      </c>
      <c r="AF173" s="45" t="e">
        <f>IF(AF$38=TRUE,Data!AN135,NA())</f>
        <v>#N/A</v>
      </c>
      <c r="AG173" s="28">
        <f>Data!AO135</f>
        <v>44028</v>
      </c>
    </row>
    <row r="174" spans="2:33" x14ac:dyDescent="0.25">
      <c r="B174" t="e">
        <f>IF(B$38=TRUE,Data!B136,NA())</f>
        <v>#N/A</v>
      </c>
      <c r="C174" t="e">
        <f>IF(C$38=TRUE,Data!C136,NA())</f>
        <v>#N/A</v>
      </c>
      <c r="D174" t="e">
        <f>IF(D$38=TRUE,Data!E136,NA())</f>
        <v>#N/A</v>
      </c>
      <c r="E174" s="37" t="e">
        <f>IF(E$38=TRUE,Data!F136,NA())</f>
        <v>#N/A</v>
      </c>
      <c r="F174" s="39" t="e">
        <f ca="1">IF(F$38=TRUE,IF((ROW(F174)-$C$1)&gt;40,IF($A174="","",AVERAGE(((SUM(OFFSET(Data!E136,-$C$1+1,0,$C$1))-OFFSET(Data!E136,-$C$1+1,0,1))/(SUM(OFFSET(Data!B136,-$C$1+1,0,$C$1))-OFFSET(Data!B136,-$C$1+1,0,1))))),0),NA())</f>
        <v>#N/A</v>
      </c>
      <c r="G174" s="37" t="e">
        <f>IF(G$38=TRUE,Data!H136,NA())</f>
        <v>#N/A</v>
      </c>
      <c r="H174" s="43" t="e">
        <f>IF(H$38=TRUE,Data!I136,NA())</f>
        <v>#N/A</v>
      </c>
      <c r="I174" s="45" t="e">
        <f>IF(I$38=TRUE,Data!J136,NA())</f>
        <v>#N/A</v>
      </c>
      <c r="J174" s="45" t="e">
        <f>IF(J$38=TRUE,Data!K136,NA())</f>
        <v>#N/A</v>
      </c>
      <c r="K174" s="37" t="str">
        <f>IF(K$38=TRUE,Data!L136,NA())</f>
        <v/>
      </c>
      <c r="L174" s="39" t="str">
        <f ca="1">IF(L$38=TRUE,IF($A174="","",IF((ROW(L174)-$C$1)&gt;40,AVERAGE(((SUM(OFFSET(Data!E136,-$C$1+1,0,$C$1))-OFFSET(Data!E136,-$C$1+1,0,1))/(SUM(OFFSET(Data!K136,-$C$1+1,0,$C$1))-OFFSET(Data!K136,-$C$1+1,0,1)))),0)),NA())</f>
        <v/>
      </c>
      <c r="M174" s="45" t="e">
        <f>IF(M$38=TRUE,Data!R136,NA())</f>
        <v>#N/A</v>
      </c>
      <c r="N174" s="45" t="e">
        <f>IF(N$38=TRUE,Data!S136,NA())</f>
        <v>#N/A</v>
      </c>
      <c r="O174" s="39" t="e">
        <f ca="1">IF(O$38=TRUE,IF($A174="","",IF((ROW(Data!R136)-$C$1)&gt;2,Data!R136/OFFSET(Data!B136,-$C$1+1,0,1),0)),NA())</f>
        <v>#N/A</v>
      </c>
      <c r="P174" s="45" t="e">
        <f>IF(P$38=TRUE,Data!V136,NA())</f>
        <v>#N/A</v>
      </c>
      <c r="Q174" s="45" t="e">
        <f>IF(Q$38=TRUE,Data!W136,NA())</f>
        <v>#N/A</v>
      </c>
      <c r="R174" s="34" t="e">
        <f>IF(R$38=TRUE,Data!X136,NA())</f>
        <v>#N/A</v>
      </c>
      <c r="S174" s="39" t="e">
        <f ca="1">IF(S$38=TRUE,IF($A174="","",IF((ROW(S174)-$C$1)&gt;40,Data!W136/OFFSET(Data!B136,-$C$1+1,0,1),0)),NA())</f>
        <v>#N/A</v>
      </c>
      <c r="T174" s="50" t="e">
        <f>IF(T$38=TRUE,Data!Z136,NA())</f>
        <v>#N/A</v>
      </c>
      <c r="U174" s="50" t="e">
        <f>IF(U$38=TRUE,Data!AA136,NA())</f>
        <v>#N/A</v>
      </c>
      <c r="V174" s="50" t="e">
        <f>IF(V$38=TRUE,Data!AB136,NA())</f>
        <v>#N/A</v>
      </c>
      <c r="W174" s="45" t="e">
        <f>IF(W$38=TRUE,Data!AD136,NA())</f>
        <v>#N/A</v>
      </c>
      <c r="X174" s="37" t="e">
        <f>IF(X$38=TRUE,Data!AE136,NA())</f>
        <v>#N/A</v>
      </c>
      <c r="Y174" s="45" t="e">
        <f>IF(Y$38=TRUE,Data!AF136,NA())</f>
        <v>#N/A</v>
      </c>
      <c r="Z174" s="45" t="e">
        <f>IF(Z$38=TRUE,Data!AH136,NA())</f>
        <v>#N/A</v>
      </c>
      <c r="AA174" s="45" t="e">
        <f>IF(AA$38=TRUE,Data!AI136,NA())</f>
        <v>#N/A</v>
      </c>
      <c r="AB174" s="37" t="e">
        <f>IF(AB$38=TRUE,Data!AJ136,NA())</f>
        <v>#N/A</v>
      </c>
      <c r="AC174" s="45" t="e">
        <f>IF(AC$38=TRUE,Data!AK136,NA())</f>
        <v>#N/A</v>
      </c>
      <c r="AD174" s="37" t="e">
        <f>IF(AD$38=TRUE,Data!AL136,NA())</f>
        <v>#N/A</v>
      </c>
      <c r="AE174" s="37" t="e">
        <f>IF(AE$38=TRUE,Data!AM136,NA())</f>
        <v>#N/A</v>
      </c>
      <c r="AF174" s="45" t="e">
        <f>IF(AF$38=TRUE,Data!AN136,NA())</f>
        <v>#N/A</v>
      </c>
      <c r="AG174" s="28">
        <f>Data!AO136</f>
        <v>44029</v>
      </c>
    </row>
    <row r="175" spans="2:33" x14ac:dyDescent="0.25">
      <c r="B175" t="e">
        <f>IF(B$38=TRUE,Data!B137,NA())</f>
        <v>#N/A</v>
      </c>
      <c r="C175" t="e">
        <f>IF(C$38=TRUE,Data!C137,NA())</f>
        <v>#N/A</v>
      </c>
      <c r="D175" t="e">
        <f>IF(D$38=TRUE,Data!E137,NA())</f>
        <v>#N/A</v>
      </c>
      <c r="E175" s="37" t="e">
        <f>IF(E$38=TRUE,Data!F137,NA())</f>
        <v>#N/A</v>
      </c>
      <c r="F175" s="39" t="e">
        <f ca="1">IF(F$38=TRUE,IF((ROW(F175)-$C$1)&gt;40,IF($A175="","",AVERAGE(((SUM(OFFSET(Data!E137,-$C$1+1,0,$C$1))-OFFSET(Data!E137,-$C$1+1,0,1))/(SUM(OFFSET(Data!B137,-$C$1+1,0,$C$1))-OFFSET(Data!B137,-$C$1+1,0,1))))),0),NA())</f>
        <v>#N/A</v>
      </c>
      <c r="G175" s="37" t="e">
        <f>IF(G$38=TRUE,Data!H137,NA())</f>
        <v>#N/A</v>
      </c>
      <c r="H175" s="43" t="e">
        <f>IF(H$38=TRUE,Data!I137,NA())</f>
        <v>#N/A</v>
      </c>
      <c r="I175" s="45" t="e">
        <f>IF(I$38=TRUE,Data!J137,NA())</f>
        <v>#N/A</v>
      </c>
      <c r="J175" s="45" t="e">
        <f>IF(J$38=TRUE,Data!K137,NA())</f>
        <v>#N/A</v>
      </c>
      <c r="K175" s="37" t="str">
        <f>IF(K$38=TRUE,Data!L137,NA())</f>
        <v/>
      </c>
      <c r="L175" s="39" t="str">
        <f ca="1">IF(L$38=TRUE,IF($A175="","",IF((ROW(L175)-$C$1)&gt;40,AVERAGE(((SUM(OFFSET(Data!E137,-$C$1+1,0,$C$1))-OFFSET(Data!E137,-$C$1+1,0,1))/(SUM(OFFSET(Data!K137,-$C$1+1,0,$C$1))-OFFSET(Data!K137,-$C$1+1,0,1)))),0)),NA())</f>
        <v/>
      </c>
      <c r="M175" s="45" t="e">
        <f>IF(M$38=TRUE,Data!R137,NA())</f>
        <v>#N/A</v>
      </c>
      <c r="N175" s="45" t="e">
        <f>IF(N$38=TRUE,Data!S137,NA())</f>
        <v>#N/A</v>
      </c>
      <c r="O175" s="39" t="e">
        <f ca="1">IF(O$38=TRUE,IF($A175="","",IF((ROW(Data!R137)-$C$1)&gt;2,Data!R137/OFFSET(Data!B137,-$C$1+1,0,1),0)),NA())</f>
        <v>#N/A</v>
      </c>
      <c r="P175" s="45" t="e">
        <f>IF(P$38=TRUE,Data!V137,NA())</f>
        <v>#N/A</v>
      </c>
      <c r="Q175" s="45" t="e">
        <f>IF(Q$38=TRUE,Data!W137,NA())</f>
        <v>#N/A</v>
      </c>
      <c r="R175" s="34" t="e">
        <f>IF(R$38=TRUE,Data!X137,NA())</f>
        <v>#N/A</v>
      </c>
      <c r="S175" s="39" t="e">
        <f ca="1">IF(S$38=TRUE,IF($A175="","",IF((ROW(S175)-$C$1)&gt;40,Data!W137/OFFSET(Data!B137,-$C$1+1,0,1),0)),NA())</f>
        <v>#N/A</v>
      </c>
      <c r="T175" s="50" t="e">
        <f>IF(T$38=TRUE,Data!Z137,NA())</f>
        <v>#N/A</v>
      </c>
      <c r="U175" s="50" t="e">
        <f>IF(U$38=TRUE,Data!AA137,NA())</f>
        <v>#N/A</v>
      </c>
      <c r="V175" s="50" t="e">
        <f>IF(V$38=TRUE,Data!AB137,NA())</f>
        <v>#N/A</v>
      </c>
      <c r="W175" s="45" t="e">
        <f>IF(W$38=TRUE,Data!AD137,NA())</f>
        <v>#N/A</v>
      </c>
      <c r="X175" s="37" t="e">
        <f>IF(X$38=TRUE,Data!AE137,NA())</f>
        <v>#N/A</v>
      </c>
      <c r="Y175" s="45" t="e">
        <f>IF(Y$38=TRUE,Data!AF137,NA())</f>
        <v>#N/A</v>
      </c>
      <c r="Z175" s="45" t="e">
        <f>IF(Z$38=TRUE,Data!AH137,NA())</f>
        <v>#N/A</v>
      </c>
      <c r="AA175" s="45" t="e">
        <f>IF(AA$38=TRUE,Data!AI137,NA())</f>
        <v>#N/A</v>
      </c>
      <c r="AB175" s="37" t="e">
        <f>IF(AB$38=TRUE,Data!AJ137,NA())</f>
        <v>#N/A</v>
      </c>
      <c r="AC175" s="45" t="e">
        <f>IF(AC$38=TRUE,Data!AK137,NA())</f>
        <v>#N/A</v>
      </c>
      <c r="AD175" s="37" t="e">
        <f>IF(AD$38=TRUE,Data!AL137,NA())</f>
        <v>#N/A</v>
      </c>
      <c r="AE175" s="37" t="e">
        <f>IF(AE$38=TRUE,Data!AM137,NA())</f>
        <v>#N/A</v>
      </c>
      <c r="AF175" s="45" t="e">
        <f>IF(AF$38=TRUE,Data!AN137,NA())</f>
        <v>#N/A</v>
      </c>
      <c r="AG175" s="28">
        <f>Data!AO137</f>
        <v>44030</v>
      </c>
    </row>
    <row r="176" spans="2:33" x14ac:dyDescent="0.25">
      <c r="B176" t="e">
        <f>IF(B$38=TRUE,Data!B138,NA())</f>
        <v>#N/A</v>
      </c>
      <c r="C176" t="e">
        <f>IF(C$38=TRUE,Data!C138,NA())</f>
        <v>#N/A</v>
      </c>
      <c r="D176" t="e">
        <f>IF(D$38=TRUE,Data!E138,NA())</f>
        <v>#N/A</v>
      </c>
      <c r="E176" s="37" t="e">
        <f>IF(E$38=TRUE,Data!F138,NA())</f>
        <v>#N/A</v>
      </c>
      <c r="F176" s="39" t="e">
        <f ca="1">IF(F$38=TRUE,IF((ROW(F176)-$C$1)&gt;40,IF($A176="","",AVERAGE(((SUM(OFFSET(Data!E138,-$C$1+1,0,$C$1))-OFFSET(Data!E138,-$C$1+1,0,1))/(SUM(OFFSET(Data!B138,-$C$1+1,0,$C$1))-OFFSET(Data!B138,-$C$1+1,0,1))))),0),NA())</f>
        <v>#N/A</v>
      </c>
      <c r="G176" s="37" t="e">
        <f>IF(G$38=TRUE,Data!H138,NA())</f>
        <v>#N/A</v>
      </c>
      <c r="H176" s="43" t="e">
        <f>IF(H$38=TRUE,Data!I138,NA())</f>
        <v>#N/A</v>
      </c>
      <c r="I176" s="45" t="e">
        <f>IF(I$38=TRUE,Data!J138,NA())</f>
        <v>#N/A</v>
      </c>
      <c r="J176" s="45" t="e">
        <f>IF(J$38=TRUE,Data!K138,NA())</f>
        <v>#N/A</v>
      </c>
      <c r="K176" s="37" t="str">
        <f>IF(K$38=TRUE,Data!L138,NA())</f>
        <v/>
      </c>
      <c r="L176" s="39" t="str">
        <f ca="1">IF(L$38=TRUE,IF($A176="","",IF((ROW(L176)-$C$1)&gt;40,AVERAGE(((SUM(OFFSET(Data!E138,-$C$1+1,0,$C$1))-OFFSET(Data!E138,-$C$1+1,0,1))/(SUM(OFFSET(Data!K138,-$C$1+1,0,$C$1))-OFFSET(Data!K138,-$C$1+1,0,1)))),0)),NA())</f>
        <v/>
      </c>
      <c r="M176" s="45" t="e">
        <f>IF(M$38=TRUE,Data!R138,NA())</f>
        <v>#N/A</v>
      </c>
      <c r="N176" s="45" t="e">
        <f>IF(N$38=TRUE,Data!S138,NA())</f>
        <v>#N/A</v>
      </c>
      <c r="O176" s="39" t="e">
        <f ca="1">IF(O$38=TRUE,IF($A176="","",IF((ROW(Data!R138)-$C$1)&gt;2,Data!R138/OFFSET(Data!B138,-$C$1+1,0,1),0)),NA())</f>
        <v>#N/A</v>
      </c>
      <c r="P176" s="45" t="e">
        <f>IF(P$38=TRUE,Data!V138,NA())</f>
        <v>#N/A</v>
      </c>
      <c r="Q176" s="45" t="e">
        <f>IF(Q$38=TRUE,Data!W138,NA())</f>
        <v>#N/A</v>
      </c>
      <c r="R176" s="34" t="e">
        <f>IF(R$38=TRUE,Data!X138,NA())</f>
        <v>#N/A</v>
      </c>
      <c r="S176" s="39" t="e">
        <f ca="1">IF(S$38=TRUE,IF($A176="","",IF((ROW(S176)-$C$1)&gt;40,Data!W138/OFFSET(Data!B138,-$C$1+1,0,1),0)),NA())</f>
        <v>#N/A</v>
      </c>
      <c r="T176" s="50" t="e">
        <f>IF(T$38=TRUE,Data!Z138,NA())</f>
        <v>#N/A</v>
      </c>
      <c r="U176" s="50" t="e">
        <f>IF(U$38=TRUE,Data!AA138,NA())</f>
        <v>#N/A</v>
      </c>
      <c r="V176" s="50" t="e">
        <f>IF(V$38=TRUE,Data!AB138,NA())</f>
        <v>#N/A</v>
      </c>
      <c r="W176" s="45" t="e">
        <f>IF(W$38=TRUE,Data!AD138,NA())</f>
        <v>#N/A</v>
      </c>
      <c r="X176" s="37" t="e">
        <f>IF(X$38=TRUE,Data!AE138,NA())</f>
        <v>#N/A</v>
      </c>
      <c r="Y176" s="45" t="e">
        <f>IF(Y$38=TRUE,Data!AF138,NA())</f>
        <v>#N/A</v>
      </c>
      <c r="Z176" s="45" t="e">
        <f>IF(Z$38=TRUE,Data!AH138,NA())</f>
        <v>#N/A</v>
      </c>
      <c r="AA176" s="45" t="e">
        <f>IF(AA$38=TRUE,Data!AI138,NA())</f>
        <v>#N/A</v>
      </c>
      <c r="AB176" s="37" t="e">
        <f>IF(AB$38=TRUE,Data!AJ138,NA())</f>
        <v>#N/A</v>
      </c>
      <c r="AC176" s="45" t="e">
        <f>IF(AC$38=TRUE,Data!AK138,NA())</f>
        <v>#N/A</v>
      </c>
      <c r="AD176" s="37" t="e">
        <f>IF(AD$38=TRUE,Data!AL138,NA())</f>
        <v>#N/A</v>
      </c>
      <c r="AE176" s="37" t="e">
        <f>IF(AE$38=TRUE,Data!AM138,NA())</f>
        <v>#N/A</v>
      </c>
      <c r="AF176" s="45" t="e">
        <f>IF(AF$38=TRUE,Data!AN138,NA())</f>
        <v>#N/A</v>
      </c>
      <c r="AG176" s="28">
        <f>Data!AO138</f>
        <v>44031</v>
      </c>
    </row>
    <row r="177" spans="2:33" x14ac:dyDescent="0.25">
      <c r="B177" t="e">
        <f>IF(B$38=TRUE,Data!B139,NA())</f>
        <v>#N/A</v>
      </c>
      <c r="C177" t="e">
        <f>IF(C$38=TRUE,Data!C139,NA())</f>
        <v>#N/A</v>
      </c>
      <c r="D177" t="e">
        <f>IF(D$38=TRUE,Data!E139,NA())</f>
        <v>#N/A</v>
      </c>
      <c r="E177" s="37" t="e">
        <f>IF(E$38=TRUE,Data!F139,NA())</f>
        <v>#N/A</v>
      </c>
      <c r="F177" s="39" t="e">
        <f ca="1">IF(F$38=TRUE,IF((ROW(F177)-$C$1)&gt;40,IF($A177="","",AVERAGE(((SUM(OFFSET(Data!E139,-$C$1+1,0,$C$1))-OFFSET(Data!E139,-$C$1+1,0,1))/(SUM(OFFSET(Data!B139,-$C$1+1,0,$C$1))-OFFSET(Data!B139,-$C$1+1,0,1))))),0),NA())</f>
        <v>#N/A</v>
      </c>
      <c r="G177" s="37" t="e">
        <f>IF(G$38=TRUE,Data!H139,NA())</f>
        <v>#N/A</v>
      </c>
      <c r="H177" s="43" t="e">
        <f>IF(H$38=TRUE,Data!I139,NA())</f>
        <v>#N/A</v>
      </c>
      <c r="I177" s="45" t="e">
        <f>IF(I$38=TRUE,Data!J139,NA())</f>
        <v>#N/A</v>
      </c>
      <c r="J177" s="45" t="e">
        <f>IF(J$38=TRUE,Data!K139,NA())</f>
        <v>#N/A</v>
      </c>
      <c r="K177" s="37" t="str">
        <f>IF(K$38=TRUE,Data!L139,NA())</f>
        <v/>
      </c>
      <c r="L177" s="39" t="str">
        <f ca="1">IF(L$38=TRUE,IF($A177="","",IF((ROW(L177)-$C$1)&gt;40,AVERAGE(((SUM(OFFSET(Data!E139,-$C$1+1,0,$C$1))-OFFSET(Data!E139,-$C$1+1,0,1))/(SUM(OFFSET(Data!K139,-$C$1+1,0,$C$1))-OFFSET(Data!K139,-$C$1+1,0,1)))),0)),NA())</f>
        <v/>
      </c>
      <c r="M177" s="45" t="e">
        <f>IF(M$38=TRUE,Data!R139,NA())</f>
        <v>#N/A</v>
      </c>
      <c r="N177" s="45" t="e">
        <f>IF(N$38=TRUE,Data!S139,NA())</f>
        <v>#N/A</v>
      </c>
      <c r="O177" s="39" t="e">
        <f ca="1">IF(O$38=TRUE,IF($A177="","",IF((ROW(Data!R139)-$C$1)&gt;2,Data!R139/OFFSET(Data!B139,-$C$1+1,0,1),0)),NA())</f>
        <v>#N/A</v>
      </c>
      <c r="P177" s="45" t="e">
        <f>IF(P$38=TRUE,Data!V139,NA())</f>
        <v>#N/A</v>
      </c>
      <c r="Q177" s="45" t="e">
        <f>IF(Q$38=TRUE,Data!W139,NA())</f>
        <v>#N/A</v>
      </c>
      <c r="R177" s="34" t="e">
        <f>IF(R$38=TRUE,Data!X139,NA())</f>
        <v>#N/A</v>
      </c>
      <c r="S177" s="39" t="e">
        <f ca="1">IF(S$38=TRUE,IF($A177="","",IF((ROW(S177)-$C$1)&gt;40,Data!W139/OFFSET(Data!B139,-$C$1+1,0,1),0)),NA())</f>
        <v>#N/A</v>
      </c>
      <c r="T177" s="50" t="e">
        <f>IF(T$38=TRUE,Data!Z139,NA())</f>
        <v>#N/A</v>
      </c>
      <c r="U177" s="50" t="e">
        <f>IF(U$38=TRUE,Data!AA139,NA())</f>
        <v>#N/A</v>
      </c>
      <c r="V177" s="50" t="e">
        <f>IF(V$38=TRUE,Data!AB139,NA())</f>
        <v>#N/A</v>
      </c>
      <c r="W177" s="45" t="e">
        <f>IF(W$38=TRUE,Data!AD139,NA())</f>
        <v>#N/A</v>
      </c>
      <c r="X177" s="37" t="e">
        <f>IF(X$38=TRUE,Data!AE139,NA())</f>
        <v>#N/A</v>
      </c>
      <c r="Y177" s="45" t="e">
        <f>IF(Y$38=TRUE,Data!AF139,NA())</f>
        <v>#N/A</v>
      </c>
      <c r="Z177" s="45" t="e">
        <f>IF(Z$38=TRUE,Data!AH139,NA())</f>
        <v>#N/A</v>
      </c>
      <c r="AA177" s="45" t="e">
        <f>IF(AA$38=TRUE,Data!AI139,NA())</f>
        <v>#N/A</v>
      </c>
      <c r="AB177" s="37" t="e">
        <f>IF(AB$38=TRUE,Data!AJ139,NA())</f>
        <v>#N/A</v>
      </c>
      <c r="AC177" s="45" t="e">
        <f>IF(AC$38=TRUE,Data!AK139,NA())</f>
        <v>#N/A</v>
      </c>
      <c r="AD177" s="37" t="e">
        <f>IF(AD$38=TRUE,Data!AL139,NA())</f>
        <v>#N/A</v>
      </c>
      <c r="AE177" s="37" t="e">
        <f>IF(AE$38=TRUE,Data!AM139,NA())</f>
        <v>#N/A</v>
      </c>
      <c r="AF177" s="45" t="e">
        <f>IF(AF$38=TRUE,Data!AN139,NA())</f>
        <v>#N/A</v>
      </c>
      <c r="AG177" s="28">
        <f>Data!AO139</f>
        <v>44032</v>
      </c>
    </row>
    <row r="178" spans="2:33" x14ac:dyDescent="0.25">
      <c r="B178" t="e">
        <f>IF(B$38=TRUE,Data!B140,NA())</f>
        <v>#N/A</v>
      </c>
      <c r="C178" t="e">
        <f>IF(C$38=TRUE,Data!C140,NA())</f>
        <v>#N/A</v>
      </c>
      <c r="D178" t="e">
        <f>IF(D$38=TRUE,Data!E140,NA())</f>
        <v>#N/A</v>
      </c>
      <c r="E178" s="37" t="e">
        <f>IF(E$38=TRUE,Data!F140,NA())</f>
        <v>#N/A</v>
      </c>
      <c r="F178" s="39" t="e">
        <f ca="1">IF(F$38=TRUE,IF((ROW(F178)-$C$1)&gt;40,IF($A178="","",AVERAGE(((SUM(OFFSET(Data!E140,-$C$1+1,0,$C$1))-OFFSET(Data!E140,-$C$1+1,0,1))/(SUM(OFFSET(Data!B140,-$C$1+1,0,$C$1))-OFFSET(Data!B140,-$C$1+1,0,1))))),0),NA())</f>
        <v>#N/A</v>
      </c>
      <c r="G178" s="37" t="e">
        <f>IF(G$38=TRUE,Data!H140,NA())</f>
        <v>#N/A</v>
      </c>
      <c r="H178" s="43" t="e">
        <f>IF(H$38=TRUE,Data!I140,NA())</f>
        <v>#N/A</v>
      </c>
      <c r="I178" s="45" t="e">
        <f>IF(I$38=TRUE,Data!J140,NA())</f>
        <v>#N/A</v>
      </c>
      <c r="J178" s="45" t="e">
        <f>IF(J$38=TRUE,Data!K140,NA())</f>
        <v>#N/A</v>
      </c>
      <c r="K178" s="37" t="str">
        <f>IF(K$38=TRUE,Data!L140,NA())</f>
        <v/>
      </c>
      <c r="L178" s="39" t="str">
        <f ca="1">IF(L$38=TRUE,IF($A178="","",IF((ROW(L178)-$C$1)&gt;40,AVERAGE(((SUM(OFFSET(Data!E140,-$C$1+1,0,$C$1))-OFFSET(Data!E140,-$C$1+1,0,1))/(SUM(OFFSET(Data!K140,-$C$1+1,0,$C$1))-OFFSET(Data!K140,-$C$1+1,0,1)))),0)),NA())</f>
        <v/>
      </c>
      <c r="M178" s="45" t="e">
        <f>IF(M$38=TRUE,Data!R140,NA())</f>
        <v>#N/A</v>
      </c>
      <c r="N178" s="45" t="e">
        <f>IF(N$38=TRUE,Data!S140,NA())</f>
        <v>#N/A</v>
      </c>
      <c r="O178" s="39" t="e">
        <f ca="1">IF(O$38=TRUE,IF($A178="","",IF((ROW(Data!R140)-$C$1)&gt;2,Data!R140/OFFSET(Data!B140,-$C$1+1,0,1),0)),NA())</f>
        <v>#N/A</v>
      </c>
      <c r="P178" s="45" t="e">
        <f>IF(P$38=TRUE,Data!V140,NA())</f>
        <v>#N/A</v>
      </c>
      <c r="Q178" s="45" t="e">
        <f>IF(Q$38=TRUE,Data!W140,NA())</f>
        <v>#N/A</v>
      </c>
      <c r="R178" s="34" t="e">
        <f>IF(R$38=TRUE,Data!X140,NA())</f>
        <v>#N/A</v>
      </c>
      <c r="S178" s="39" t="e">
        <f ca="1">IF(S$38=TRUE,IF($A178="","",IF((ROW(S178)-$C$1)&gt;40,Data!W140/OFFSET(Data!B140,-$C$1+1,0,1),0)),NA())</f>
        <v>#N/A</v>
      </c>
      <c r="T178" s="50" t="e">
        <f>IF(T$38=TRUE,Data!Z140,NA())</f>
        <v>#N/A</v>
      </c>
      <c r="U178" s="50" t="e">
        <f>IF(U$38=TRUE,Data!AA140,NA())</f>
        <v>#N/A</v>
      </c>
      <c r="V178" s="50" t="e">
        <f>IF(V$38=TRUE,Data!AB140,NA())</f>
        <v>#N/A</v>
      </c>
      <c r="W178" s="45" t="e">
        <f>IF(W$38=TRUE,Data!AD140,NA())</f>
        <v>#N/A</v>
      </c>
      <c r="X178" s="37" t="e">
        <f>IF(X$38=TRUE,Data!AE140,NA())</f>
        <v>#N/A</v>
      </c>
      <c r="Y178" s="45" t="e">
        <f>IF(Y$38=TRUE,Data!AF140,NA())</f>
        <v>#N/A</v>
      </c>
      <c r="Z178" s="45" t="e">
        <f>IF(Z$38=TRUE,Data!AH140,NA())</f>
        <v>#N/A</v>
      </c>
      <c r="AA178" s="45" t="e">
        <f>IF(AA$38=TRUE,Data!AI140,NA())</f>
        <v>#N/A</v>
      </c>
      <c r="AB178" s="37" t="e">
        <f>IF(AB$38=TRUE,Data!AJ140,NA())</f>
        <v>#N/A</v>
      </c>
      <c r="AC178" s="45" t="e">
        <f>IF(AC$38=TRUE,Data!AK140,NA())</f>
        <v>#N/A</v>
      </c>
      <c r="AD178" s="37" t="e">
        <f>IF(AD$38=TRUE,Data!AL140,NA())</f>
        <v>#N/A</v>
      </c>
      <c r="AE178" s="37" t="e">
        <f>IF(AE$38=TRUE,Data!AM140,NA())</f>
        <v>#N/A</v>
      </c>
      <c r="AF178" s="45" t="e">
        <f>IF(AF$38=TRUE,Data!AN140,NA())</f>
        <v>#N/A</v>
      </c>
      <c r="AG178" s="28">
        <f>Data!AO140</f>
        <v>44033</v>
      </c>
    </row>
    <row r="179" spans="2:33" x14ac:dyDescent="0.25">
      <c r="B179" t="e">
        <f>IF(B$38=TRUE,Data!B141,NA())</f>
        <v>#N/A</v>
      </c>
      <c r="C179" t="e">
        <f>IF(C$38=TRUE,Data!C141,NA())</f>
        <v>#N/A</v>
      </c>
      <c r="D179" t="e">
        <f>IF(D$38=TRUE,Data!E141,NA())</f>
        <v>#N/A</v>
      </c>
      <c r="E179" s="37" t="e">
        <f>IF(E$38=TRUE,Data!F141,NA())</f>
        <v>#N/A</v>
      </c>
      <c r="F179" s="39" t="e">
        <f ca="1">IF(F$38=TRUE,IF((ROW(F179)-$C$1)&gt;40,IF($A179="","",AVERAGE(((SUM(OFFSET(Data!E141,-$C$1+1,0,$C$1))-OFFSET(Data!E141,-$C$1+1,0,1))/(SUM(OFFSET(Data!B141,-$C$1+1,0,$C$1))-OFFSET(Data!B141,-$C$1+1,0,1))))),0),NA())</f>
        <v>#N/A</v>
      </c>
      <c r="G179" s="37" t="e">
        <f>IF(G$38=TRUE,Data!H141,NA())</f>
        <v>#N/A</v>
      </c>
      <c r="H179" s="43" t="e">
        <f>IF(H$38=TRUE,Data!I141,NA())</f>
        <v>#N/A</v>
      </c>
      <c r="I179" s="45" t="e">
        <f>IF(I$38=TRUE,Data!J141,NA())</f>
        <v>#N/A</v>
      </c>
      <c r="J179" s="45" t="e">
        <f>IF(J$38=TRUE,Data!K141,NA())</f>
        <v>#N/A</v>
      </c>
      <c r="K179" s="37" t="str">
        <f>IF(K$38=TRUE,Data!L141,NA())</f>
        <v/>
      </c>
      <c r="L179" s="39" t="str">
        <f ca="1">IF(L$38=TRUE,IF($A179="","",IF((ROW(L179)-$C$1)&gt;40,AVERAGE(((SUM(OFFSET(Data!E141,-$C$1+1,0,$C$1))-OFFSET(Data!E141,-$C$1+1,0,1))/(SUM(OFFSET(Data!K141,-$C$1+1,0,$C$1))-OFFSET(Data!K141,-$C$1+1,0,1)))),0)),NA())</f>
        <v/>
      </c>
      <c r="M179" s="45" t="e">
        <f>IF(M$38=TRUE,Data!R141,NA())</f>
        <v>#N/A</v>
      </c>
      <c r="N179" s="45" t="e">
        <f>IF(N$38=TRUE,Data!S141,NA())</f>
        <v>#N/A</v>
      </c>
      <c r="O179" s="39" t="e">
        <f ca="1">IF(O$38=TRUE,IF($A179="","",IF((ROW(Data!R141)-$C$1)&gt;2,Data!R141/OFFSET(Data!B141,-$C$1+1,0,1),0)),NA())</f>
        <v>#N/A</v>
      </c>
      <c r="P179" s="45" t="e">
        <f>IF(P$38=TRUE,Data!V141,NA())</f>
        <v>#N/A</v>
      </c>
      <c r="Q179" s="45" t="e">
        <f>IF(Q$38=TRUE,Data!W141,NA())</f>
        <v>#N/A</v>
      </c>
      <c r="R179" s="34" t="e">
        <f>IF(R$38=TRUE,Data!X141,NA())</f>
        <v>#N/A</v>
      </c>
      <c r="S179" s="39" t="e">
        <f ca="1">IF(S$38=TRUE,IF($A179="","",IF((ROW(S179)-$C$1)&gt;40,Data!W141/OFFSET(Data!B141,-$C$1+1,0,1),0)),NA())</f>
        <v>#N/A</v>
      </c>
      <c r="T179" s="50" t="e">
        <f>IF(T$38=TRUE,Data!Z141,NA())</f>
        <v>#N/A</v>
      </c>
      <c r="U179" s="50" t="e">
        <f>IF(U$38=TRUE,Data!AA141,NA())</f>
        <v>#N/A</v>
      </c>
      <c r="V179" s="50" t="e">
        <f>IF(V$38=TRUE,Data!AB141,NA())</f>
        <v>#N/A</v>
      </c>
      <c r="W179" s="45" t="e">
        <f>IF(W$38=TRUE,Data!AD141,NA())</f>
        <v>#N/A</v>
      </c>
      <c r="X179" s="37" t="e">
        <f>IF(X$38=TRUE,Data!AE141,NA())</f>
        <v>#N/A</v>
      </c>
      <c r="Y179" s="45" t="e">
        <f>IF(Y$38=TRUE,Data!AF141,NA())</f>
        <v>#N/A</v>
      </c>
      <c r="Z179" s="45" t="e">
        <f>IF(Z$38=TRUE,Data!AH141,NA())</f>
        <v>#N/A</v>
      </c>
      <c r="AA179" s="45" t="e">
        <f>IF(AA$38=TRUE,Data!AI141,NA())</f>
        <v>#N/A</v>
      </c>
      <c r="AB179" s="37" t="e">
        <f>IF(AB$38=TRUE,Data!AJ141,NA())</f>
        <v>#N/A</v>
      </c>
      <c r="AC179" s="45" t="e">
        <f>IF(AC$38=TRUE,Data!AK141,NA())</f>
        <v>#N/A</v>
      </c>
      <c r="AD179" s="37" t="e">
        <f>IF(AD$38=TRUE,Data!AL141,NA())</f>
        <v>#N/A</v>
      </c>
      <c r="AE179" s="37" t="e">
        <f>IF(AE$38=TRUE,Data!AM141,NA())</f>
        <v>#N/A</v>
      </c>
      <c r="AF179" s="45" t="e">
        <f>IF(AF$38=TRUE,Data!AN141,NA())</f>
        <v>#N/A</v>
      </c>
      <c r="AG179" s="28">
        <f>Data!AO141</f>
        <v>44034</v>
      </c>
    </row>
    <row r="180" spans="2:33" x14ac:dyDescent="0.25">
      <c r="B180" t="e">
        <f>IF(B$38=TRUE,Data!B142,NA())</f>
        <v>#N/A</v>
      </c>
      <c r="C180" t="e">
        <f>IF(C$38=TRUE,Data!C142,NA())</f>
        <v>#N/A</v>
      </c>
      <c r="D180" t="e">
        <f>IF(D$38=TRUE,Data!E142,NA())</f>
        <v>#N/A</v>
      </c>
      <c r="E180" s="37" t="e">
        <f>IF(E$38=TRUE,Data!F142,NA())</f>
        <v>#N/A</v>
      </c>
      <c r="F180" s="39" t="e">
        <f ca="1">IF(F$38=TRUE,IF((ROW(F180)-$C$1)&gt;40,IF($A180="","",AVERAGE(((SUM(OFFSET(Data!E142,-$C$1+1,0,$C$1))-OFFSET(Data!E142,-$C$1+1,0,1))/(SUM(OFFSET(Data!B142,-$C$1+1,0,$C$1))-OFFSET(Data!B142,-$C$1+1,0,1))))),0),NA())</f>
        <v>#N/A</v>
      </c>
      <c r="G180" s="37" t="e">
        <f>IF(G$38=TRUE,Data!H142,NA())</f>
        <v>#N/A</v>
      </c>
      <c r="H180" s="43" t="e">
        <f>IF(H$38=TRUE,Data!I142,NA())</f>
        <v>#N/A</v>
      </c>
      <c r="I180" s="45" t="e">
        <f>IF(I$38=TRUE,Data!J142,NA())</f>
        <v>#N/A</v>
      </c>
      <c r="J180" s="45" t="e">
        <f>IF(J$38=TRUE,Data!K142,NA())</f>
        <v>#N/A</v>
      </c>
      <c r="K180" s="37" t="str">
        <f>IF(K$38=TRUE,Data!L142,NA())</f>
        <v/>
      </c>
      <c r="L180" s="39" t="str">
        <f ca="1">IF(L$38=TRUE,IF($A180="","",IF((ROW(L180)-$C$1)&gt;40,AVERAGE(((SUM(OFFSET(Data!E142,-$C$1+1,0,$C$1))-OFFSET(Data!E142,-$C$1+1,0,1))/(SUM(OFFSET(Data!K142,-$C$1+1,0,$C$1))-OFFSET(Data!K142,-$C$1+1,0,1)))),0)),NA())</f>
        <v/>
      </c>
      <c r="M180" s="45" t="e">
        <f>IF(M$38=TRUE,Data!R142,NA())</f>
        <v>#N/A</v>
      </c>
      <c r="N180" s="45" t="e">
        <f>IF(N$38=TRUE,Data!S142,NA())</f>
        <v>#N/A</v>
      </c>
      <c r="O180" s="39" t="e">
        <f ca="1">IF(O$38=TRUE,IF($A180="","",IF((ROW(Data!R142)-$C$1)&gt;2,Data!R142/OFFSET(Data!B142,-$C$1+1,0,1),0)),NA())</f>
        <v>#N/A</v>
      </c>
      <c r="P180" s="45" t="e">
        <f>IF(P$38=TRUE,Data!V142,NA())</f>
        <v>#N/A</v>
      </c>
      <c r="Q180" s="45" t="e">
        <f>IF(Q$38=TRUE,Data!W142,NA())</f>
        <v>#N/A</v>
      </c>
      <c r="R180" s="34" t="e">
        <f>IF(R$38=TRUE,Data!X142,NA())</f>
        <v>#N/A</v>
      </c>
      <c r="S180" s="39" t="e">
        <f ca="1">IF(S$38=TRUE,IF($A180="","",IF((ROW(S180)-$C$1)&gt;40,Data!W142/OFFSET(Data!B142,-$C$1+1,0,1),0)),NA())</f>
        <v>#N/A</v>
      </c>
      <c r="T180" s="50" t="e">
        <f>IF(T$38=TRUE,Data!Z142,NA())</f>
        <v>#N/A</v>
      </c>
      <c r="U180" s="50" t="e">
        <f>IF(U$38=TRUE,Data!AA142,NA())</f>
        <v>#N/A</v>
      </c>
      <c r="V180" s="50" t="e">
        <f>IF(V$38=TRUE,Data!AB142,NA())</f>
        <v>#N/A</v>
      </c>
      <c r="W180" s="45" t="e">
        <f>IF(W$38=TRUE,Data!AD142,NA())</f>
        <v>#N/A</v>
      </c>
      <c r="X180" s="37" t="e">
        <f>IF(X$38=TRUE,Data!AE142,NA())</f>
        <v>#N/A</v>
      </c>
      <c r="Y180" s="45" t="e">
        <f>IF(Y$38=TRUE,Data!AF142,NA())</f>
        <v>#N/A</v>
      </c>
      <c r="Z180" s="45" t="e">
        <f>IF(Z$38=TRUE,Data!AH142,NA())</f>
        <v>#N/A</v>
      </c>
      <c r="AA180" s="45" t="e">
        <f>IF(AA$38=TRUE,Data!AI142,NA())</f>
        <v>#N/A</v>
      </c>
      <c r="AB180" s="37" t="e">
        <f>IF(AB$38=TRUE,Data!AJ142,NA())</f>
        <v>#N/A</v>
      </c>
      <c r="AC180" s="45" t="e">
        <f>IF(AC$38=TRUE,Data!AK142,NA())</f>
        <v>#N/A</v>
      </c>
      <c r="AD180" s="37" t="e">
        <f>IF(AD$38=TRUE,Data!AL142,NA())</f>
        <v>#N/A</v>
      </c>
      <c r="AE180" s="37" t="e">
        <f>IF(AE$38=TRUE,Data!AM142,NA())</f>
        <v>#N/A</v>
      </c>
      <c r="AF180" s="45" t="e">
        <f>IF(AF$38=TRUE,Data!AN142,NA())</f>
        <v>#N/A</v>
      </c>
      <c r="AG180" s="28">
        <f>Data!AO142</f>
        <v>44035</v>
      </c>
    </row>
    <row r="181" spans="2:33" x14ac:dyDescent="0.25">
      <c r="B181" t="e">
        <f>IF(B$38=TRUE,Data!B143,NA())</f>
        <v>#N/A</v>
      </c>
      <c r="C181" t="e">
        <f>IF(C$38=TRUE,Data!C143,NA())</f>
        <v>#N/A</v>
      </c>
      <c r="D181" t="e">
        <f>IF(D$38=TRUE,Data!E143,NA())</f>
        <v>#N/A</v>
      </c>
      <c r="E181" s="37" t="e">
        <f>IF(E$38=TRUE,Data!F143,NA())</f>
        <v>#N/A</v>
      </c>
      <c r="F181" s="39" t="e">
        <f ca="1">IF(F$38=TRUE,IF((ROW(F181)-$C$1)&gt;40,IF($A181="","",AVERAGE(((SUM(OFFSET(Data!E143,-$C$1+1,0,$C$1))-OFFSET(Data!E143,-$C$1+1,0,1))/(SUM(OFFSET(Data!B143,-$C$1+1,0,$C$1))-OFFSET(Data!B143,-$C$1+1,0,1))))),0),NA())</f>
        <v>#N/A</v>
      </c>
      <c r="G181" s="37" t="e">
        <f>IF(G$38=TRUE,Data!H143,NA())</f>
        <v>#N/A</v>
      </c>
      <c r="H181" s="43" t="e">
        <f>IF(H$38=TRUE,Data!I143,NA())</f>
        <v>#N/A</v>
      </c>
      <c r="I181" s="45" t="e">
        <f>IF(I$38=TRUE,Data!J143,NA())</f>
        <v>#N/A</v>
      </c>
      <c r="J181" s="45" t="e">
        <f>IF(J$38=TRUE,Data!K143,NA())</f>
        <v>#N/A</v>
      </c>
      <c r="K181" s="37" t="str">
        <f>IF(K$38=TRUE,Data!L143,NA())</f>
        <v/>
      </c>
      <c r="L181" s="39" t="str">
        <f ca="1">IF(L$38=TRUE,IF($A181="","",IF((ROW(L181)-$C$1)&gt;40,AVERAGE(((SUM(OFFSET(Data!E143,-$C$1+1,0,$C$1))-OFFSET(Data!E143,-$C$1+1,0,1))/(SUM(OFFSET(Data!K143,-$C$1+1,0,$C$1))-OFFSET(Data!K143,-$C$1+1,0,1)))),0)),NA())</f>
        <v/>
      </c>
      <c r="M181" s="45" t="e">
        <f>IF(M$38=TRUE,Data!R143,NA())</f>
        <v>#N/A</v>
      </c>
      <c r="N181" s="45" t="e">
        <f>IF(N$38=TRUE,Data!S143,NA())</f>
        <v>#N/A</v>
      </c>
      <c r="O181" s="39" t="e">
        <f ca="1">IF(O$38=TRUE,IF($A181="","",IF((ROW(Data!R143)-$C$1)&gt;2,Data!R143/OFFSET(Data!B143,-$C$1+1,0,1),0)),NA())</f>
        <v>#N/A</v>
      </c>
      <c r="P181" s="45" t="e">
        <f>IF(P$38=TRUE,Data!V143,NA())</f>
        <v>#N/A</v>
      </c>
      <c r="Q181" s="45" t="e">
        <f>IF(Q$38=TRUE,Data!W143,NA())</f>
        <v>#N/A</v>
      </c>
      <c r="R181" s="34" t="e">
        <f>IF(R$38=TRUE,Data!X143,NA())</f>
        <v>#N/A</v>
      </c>
      <c r="S181" s="39" t="e">
        <f ca="1">IF(S$38=TRUE,IF($A181="","",IF((ROW(S181)-$C$1)&gt;40,Data!W143/OFFSET(Data!B143,-$C$1+1,0,1),0)),NA())</f>
        <v>#N/A</v>
      </c>
      <c r="T181" s="50" t="e">
        <f>IF(T$38=TRUE,Data!Z143,NA())</f>
        <v>#N/A</v>
      </c>
      <c r="U181" s="50" t="e">
        <f>IF(U$38=TRUE,Data!AA143,NA())</f>
        <v>#N/A</v>
      </c>
      <c r="V181" s="50" t="e">
        <f>IF(V$38=TRUE,Data!AB143,NA())</f>
        <v>#N/A</v>
      </c>
      <c r="W181" s="45" t="e">
        <f>IF(W$38=TRUE,Data!AD143,NA())</f>
        <v>#N/A</v>
      </c>
      <c r="X181" s="37" t="e">
        <f>IF(X$38=TRUE,Data!AE143,NA())</f>
        <v>#N/A</v>
      </c>
      <c r="Y181" s="45" t="e">
        <f>IF(Y$38=TRUE,Data!AF143,NA())</f>
        <v>#N/A</v>
      </c>
      <c r="Z181" s="45" t="e">
        <f>IF(Z$38=TRUE,Data!AH143,NA())</f>
        <v>#N/A</v>
      </c>
      <c r="AA181" s="45" t="e">
        <f>IF(AA$38=TRUE,Data!AI143,NA())</f>
        <v>#N/A</v>
      </c>
      <c r="AB181" s="37" t="e">
        <f>IF(AB$38=TRUE,Data!AJ143,NA())</f>
        <v>#N/A</v>
      </c>
      <c r="AC181" s="45" t="e">
        <f>IF(AC$38=TRUE,Data!AK143,NA())</f>
        <v>#N/A</v>
      </c>
      <c r="AD181" s="37" t="e">
        <f>IF(AD$38=TRUE,Data!AL143,NA())</f>
        <v>#N/A</v>
      </c>
      <c r="AE181" s="37" t="e">
        <f>IF(AE$38=TRUE,Data!AM143,NA())</f>
        <v>#N/A</v>
      </c>
      <c r="AF181" s="45" t="e">
        <f>IF(AF$38=TRUE,Data!AN143,NA())</f>
        <v>#N/A</v>
      </c>
      <c r="AG181" s="28">
        <f>Data!AO143</f>
        <v>44036</v>
      </c>
    </row>
    <row r="182" spans="2:33" x14ac:dyDescent="0.25">
      <c r="B182" t="e">
        <f>IF(B$38=TRUE,Data!B144,NA())</f>
        <v>#N/A</v>
      </c>
      <c r="C182" t="e">
        <f>IF(C$38=TRUE,Data!C144,NA())</f>
        <v>#N/A</v>
      </c>
      <c r="D182" t="e">
        <f>IF(D$38=TRUE,Data!E144,NA())</f>
        <v>#N/A</v>
      </c>
      <c r="E182" s="37" t="e">
        <f>IF(E$38=TRUE,Data!F144,NA())</f>
        <v>#N/A</v>
      </c>
      <c r="F182" s="39" t="e">
        <f ca="1">IF(F$38=TRUE,IF((ROW(F182)-$C$1)&gt;40,IF($A182="","",AVERAGE(((SUM(OFFSET(Data!E144,-$C$1+1,0,$C$1))-OFFSET(Data!E144,-$C$1+1,0,1))/(SUM(OFFSET(Data!B144,-$C$1+1,0,$C$1))-OFFSET(Data!B144,-$C$1+1,0,1))))),0),NA())</f>
        <v>#N/A</v>
      </c>
      <c r="G182" s="37" t="e">
        <f>IF(G$38=TRUE,Data!H144,NA())</f>
        <v>#N/A</v>
      </c>
      <c r="H182" s="43" t="e">
        <f>IF(H$38=TRUE,Data!I144,NA())</f>
        <v>#N/A</v>
      </c>
      <c r="I182" s="45" t="e">
        <f>IF(I$38=TRUE,Data!J144,NA())</f>
        <v>#N/A</v>
      </c>
      <c r="J182" s="45" t="e">
        <f>IF(J$38=TRUE,Data!K144,NA())</f>
        <v>#N/A</v>
      </c>
      <c r="K182" s="37" t="str">
        <f>IF(K$38=TRUE,Data!L144,NA())</f>
        <v/>
      </c>
      <c r="L182" s="39" t="str">
        <f ca="1">IF(L$38=TRUE,IF($A182="","",IF((ROW(L182)-$C$1)&gt;40,AVERAGE(((SUM(OFFSET(Data!E144,-$C$1+1,0,$C$1))-OFFSET(Data!E144,-$C$1+1,0,1))/(SUM(OFFSET(Data!K144,-$C$1+1,0,$C$1))-OFFSET(Data!K144,-$C$1+1,0,1)))),0)),NA())</f>
        <v/>
      </c>
      <c r="M182" s="45" t="e">
        <f>IF(M$38=TRUE,Data!R144,NA())</f>
        <v>#N/A</v>
      </c>
      <c r="N182" s="45" t="e">
        <f>IF(N$38=TRUE,Data!S144,NA())</f>
        <v>#N/A</v>
      </c>
      <c r="O182" s="39" t="e">
        <f ca="1">IF(O$38=TRUE,IF($A182="","",IF((ROW(Data!R144)-$C$1)&gt;2,Data!R144/OFFSET(Data!B144,-$C$1+1,0,1),0)),NA())</f>
        <v>#N/A</v>
      </c>
      <c r="P182" s="45" t="e">
        <f>IF(P$38=TRUE,Data!V144,NA())</f>
        <v>#N/A</v>
      </c>
      <c r="Q182" s="45" t="e">
        <f>IF(Q$38=TRUE,Data!W144,NA())</f>
        <v>#N/A</v>
      </c>
      <c r="R182" s="34" t="e">
        <f>IF(R$38=TRUE,Data!X144,NA())</f>
        <v>#N/A</v>
      </c>
      <c r="S182" s="39" t="e">
        <f ca="1">IF(S$38=TRUE,IF($A182="","",IF((ROW(S182)-$C$1)&gt;40,Data!W144/OFFSET(Data!B144,-$C$1+1,0,1),0)),NA())</f>
        <v>#N/A</v>
      </c>
      <c r="T182" s="50" t="e">
        <f>IF(T$38=TRUE,Data!Z144,NA())</f>
        <v>#N/A</v>
      </c>
      <c r="U182" s="50" t="e">
        <f>IF(U$38=TRUE,Data!AA144,NA())</f>
        <v>#N/A</v>
      </c>
      <c r="V182" s="50" t="e">
        <f>IF(V$38=TRUE,Data!AB144,NA())</f>
        <v>#N/A</v>
      </c>
      <c r="W182" s="45" t="e">
        <f>IF(W$38=TRUE,Data!AD144,NA())</f>
        <v>#N/A</v>
      </c>
      <c r="X182" s="37" t="e">
        <f>IF(X$38=TRUE,Data!AE144,NA())</f>
        <v>#N/A</v>
      </c>
      <c r="Y182" s="45" t="e">
        <f>IF(Y$38=TRUE,Data!AF144,NA())</f>
        <v>#N/A</v>
      </c>
      <c r="Z182" s="45" t="e">
        <f>IF(Z$38=TRUE,Data!AH144,NA())</f>
        <v>#N/A</v>
      </c>
      <c r="AA182" s="45" t="e">
        <f>IF(AA$38=TRUE,Data!AI144,NA())</f>
        <v>#N/A</v>
      </c>
      <c r="AB182" s="37" t="e">
        <f>IF(AB$38=TRUE,Data!AJ144,NA())</f>
        <v>#N/A</v>
      </c>
      <c r="AC182" s="45" t="e">
        <f>IF(AC$38=TRUE,Data!AK144,NA())</f>
        <v>#N/A</v>
      </c>
      <c r="AD182" s="37" t="e">
        <f>IF(AD$38=TRUE,Data!AL144,NA())</f>
        <v>#N/A</v>
      </c>
      <c r="AE182" s="37" t="e">
        <f>IF(AE$38=TRUE,Data!AM144,NA())</f>
        <v>#N/A</v>
      </c>
      <c r="AF182" s="45" t="e">
        <f>IF(AF$38=TRUE,Data!AN144,NA())</f>
        <v>#N/A</v>
      </c>
      <c r="AG182" s="28">
        <f>Data!AO144</f>
        <v>44037</v>
      </c>
    </row>
    <row r="183" spans="2:33" x14ac:dyDescent="0.25">
      <c r="B183" t="e">
        <f>IF(B$38=TRUE,Data!B145,NA())</f>
        <v>#N/A</v>
      </c>
      <c r="C183" t="e">
        <f>IF(C$38=TRUE,Data!C145,NA())</f>
        <v>#N/A</v>
      </c>
      <c r="D183" t="e">
        <f>IF(D$38=TRUE,Data!E145,NA())</f>
        <v>#N/A</v>
      </c>
      <c r="E183" s="37" t="e">
        <f>IF(E$38=TRUE,Data!F145,NA())</f>
        <v>#N/A</v>
      </c>
      <c r="F183" s="39" t="e">
        <f ca="1">IF(F$38=TRUE,IF((ROW(F183)-$C$1)&gt;40,IF($A183="","",AVERAGE(((SUM(OFFSET(Data!E145,-$C$1+1,0,$C$1))-OFFSET(Data!E145,-$C$1+1,0,1))/(SUM(OFFSET(Data!B145,-$C$1+1,0,$C$1))-OFFSET(Data!B145,-$C$1+1,0,1))))),0),NA())</f>
        <v>#N/A</v>
      </c>
      <c r="G183" s="37" t="e">
        <f>IF(G$38=TRUE,Data!H145,NA())</f>
        <v>#N/A</v>
      </c>
      <c r="H183" s="43" t="e">
        <f>IF(H$38=TRUE,Data!I145,NA())</f>
        <v>#N/A</v>
      </c>
      <c r="I183" s="45" t="e">
        <f>IF(I$38=TRUE,Data!J145,NA())</f>
        <v>#N/A</v>
      </c>
      <c r="J183" s="45" t="e">
        <f>IF(J$38=TRUE,Data!K145,NA())</f>
        <v>#N/A</v>
      </c>
      <c r="K183" s="37" t="str">
        <f>IF(K$38=TRUE,Data!L145,NA())</f>
        <v/>
      </c>
      <c r="L183" s="39" t="str">
        <f ca="1">IF(L$38=TRUE,IF($A183="","",IF((ROW(L183)-$C$1)&gt;40,AVERAGE(((SUM(OFFSET(Data!E145,-$C$1+1,0,$C$1))-OFFSET(Data!E145,-$C$1+1,0,1))/(SUM(OFFSET(Data!K145,-$C$1+1,0,$C$1))-OFFSET(Data!K145,-$C$1+1,0,1)))),0)),NA())</f>
        <v/>
      </c>
      <c r="M183" s="45" t="e">
        <f>IF(M$38=TRUE,Data!R145,NA())</f>
        <v>#N/A</v>
      </c>
      <c r="N183" s="45" t="e">
        <f>IF(N$38=TRUE,Data!S145,NA())</f>
        <v>#N/A</v>
      </c>
      <c r="O183" s="39" t="e">
        <f ca="1">IF(O$38=TRUE,IF($A183="","",IF((ROW(Data!R145)-$C$1)&gt;2,Data!R145/OFFSET(Data!B145,-$C$1+1,0,1),0)),NA())</f>
        <v>#N/A</v>
      </c>
      <c r="P183" s="45" t="e">
        <f>IF(P$38=TRUE,Data!V145,NA())</f>
        <v>#N/A</v>
      </c>
      <c r="Q183" s="45" t="e">
        <f>IF(Q$38=TRUE,Data!W145,NA())</f>
        <v>#N/A</v>
      </c>
      <c r="R183" s="34" t="e">
        <f>IF(R$38=TRUE,Data!X145,NA())</f>
        <v>#N/A</v>
      </c>
      <c r="S183" s="39" t="e">
        <f ca="1">IF(S$38=TRUE,IF($A183="","",IF((ROW(S183)-$C$1)&gt;40,Data!W145/OFFSET(Data!B145,-$C$1+1,0,1),0)),NA())</f>
        <v>#N/A</v>
      </c>
      <c r="T183" s="50" t="e">
        <f>IF(T$38=TRUE,Data!Z145,NA())</f>
        <v>#N/A</v>
      </c>
      <c r="U183" s="50" t="e">
        <f>IF(U$38=TRUE,Data!AA145,NA())</f>
        <v>#N/A</v>
      </c>
      <c r="V183" s="50" t="e">
        <f>IF(V$38=TRUE,Data!AB145,NA())</f>
        <v>#N/A</v>
      </c>
      <c r="W183" s="45" t="e">
        <f>IF(W$38=TRUE,Data!AD145,NA())</f>
        <v>#N/A</v>
      </c>
      <c r="X183" s="37" t="e">
        <f>IF(X$38=TRUE,Data!AE145,NA())</f>
        <v>#N/A</v>
      </c>
      <c r="Y183" s="45" t="e">
        <f>IF(Y$38=TRUE,Data!AF145,NA())</f>
        <v>#N/A</v>
      </c>
      <c r="Z183" s="45" t="e">
        <f>IF(Z$38=TRUE,Data!AH145,NA())</f>
        <v>#N/A</v>
      </c>
      <c r="AA183" s="45" t="e">
        <f>IF(AA$38=TRUE,Data!AI145,NA())</f>
        <v>#N/A</v>
      </c>
      <c r="AB183" s="37" t="e">
        <f>IF(AB$38=TRUE,Data!AJ145,NA())</f>
        <v>#N/A</v>
      </c>
      <c r="AC183" s="45" t="e">
        <f>IF(AC$38=TRUE,Data!AK145,NA())</f>
        <v>#N/A</v>
      </c>
      <c r="AD183" s="37" t="e">
        <f>IF(AD$38=TRUE,Data!AL145,NA())</f>
        <v>#N/A</v>
      </c>
      <c r="AE183" s="37" t="e">
        <f>IF(AE$38=TRUE,Data!AM145,NA())</f>
        <v>#N/A</v>
      </c>
      <c r="AF183" s="45" t="e">
        <f>IF(AF$38=TRUE,Data!AN145,NA())</f>
        <v>#N/A</v>
      </c>
      <c r="AG183" s="28">
        <f>Data!AO145</f>
        <v>44038</v>
      </c>
    </row>
    <row r="184" spans="2:33" x14ac:dyDescent="0.25">
      <c r="B184" t="e">
        <f>IF(B$38=TRUE,Data!B146,NA())</f>
        <v>#N/A</v>
      </c>
      <c r="C184" t="e">
        <f>IF(C$38=TRUE,Data!C146,NA())</f>
        <v>#N/A</v>
      </c>
      <c r="D184" t="e">
        <f>IF(D$38=TRUE,Data!E146,NA())</f>
        <v>#N/A</v>
      </c>
      <c r="E184" s="37" t="e">
        <f>IF(E$38=TRUE,Data!F146,NA())</f>
        <v>#N/A</v>
      </c>
      <c r="F184" s="39" t="e">
        <f ca="1">IF(F$38=TRUE,IF((ROW(F184)-$C$1)&gt;40,IF($A184="","",AVERAGE(((SUM(OFFSET(Data!E146,-$C$1+1,0,$C$1))-OFFSET(Data!E146,-$C$1+1,0,1))/(SUM(OFFSET(Data!B146,-$C$1+1,0,$C$1))-OFFSET(Data!B146,-$C$1+1,0,1))))),0),NA())</f>
        <v>#N/A</v>
      </c>
      <c r="G184" s="37" t="e">
        <f>IF(G$38=TRUE,Data!H146,NA())</f>
        <v>#N/A</v>
      </c>
      <c r="H184" s="43" t="e">
        <f>IF(H$38=TRUE,Data!I146,NA())</f>
        <v>#N/A</v>
      </c>
      <c r="I184" s="45" t="e">
        <f>IF(I$38=TRUE,Data!J146,NA())</f>
        <v>#N/A</v>
      </c>
      <c r="J184" s="45" t="e">
        <f>IF(J$38=TRUE,Data!K146,NA())</f>
        <v>#N/A</v>
      </c>
      <c r="K184" s="37" t="str">
        <f>IF(K$38=TRUE,Data!L146,NA())</f>
        <v/>
      </c>
      <c r="L184" s="39" t="str">
        <f ca="1">IF(L$38=TRUE,IF($A184="","",IF((ROW(L184)-$C$1)&gt;40,AVERAGE(((SUM(OFFSET(Data!E146,-$C$1+1,0,$C$1))-OFFSET(Data!E146,-$C$1+1,0,1))/(SUM(OFFSET(Data!K146,-$C$1+1,0,$C$1))-OFFSET(Data!K146,-$C$1+1,0,1)))),0)),NA())</f>
        <v/>
      </c>
      <c r="M184" s="45" t="e">
        <f>IF(M$38=TRUE,Data!R146,NA())</f>
        <v>#N/A</v>
      </c>
      <c r="N184" s="45" t="e">
        <f>IF(N$38=TRUE,Data!S146,NA())</f>
        <v>#N/A</v>
      </c>
      <c r="O184" s="39" t="e">
        <f ca="1">IF(O$38=TRUE,IF($A184="","",IF((ROW(Data!R146)-$C$1)&gt;2,Data!R146/OFFSET(Data!B146,-$C$1+1,0,1),0)),NA())</f>
        <v>#N/A</v>
      </c>
      <c r="P184" s="45" t="e">
        <f>IF(P$38=TRUE,Data!V146,NA())</f>
        <v>#N/A</v>
      </c>
      <c r="Q184" s="45" t="e">
        <f>IF(Q$38=TRUE,Data!W146,NA())</f>
        <v>#N/A</v>
      </c>
      <c r="R184" s="34" t="e">
        <f>IF(R$38=TRUE,Data!X146,NA())</f>
        <v>#N/A</v>
      </c>
      <c r="S184" s="39" t="e">
        <f ca="1">IF(S$38=TRUE,IF($A184="","",IF((ROW(S184)-$C$1)&gt;40,Data!W146/OFFSET(Data!B146,-$C$1+1,0,1),0)),NA())</f>
        <v>#N/A</v>
      </c>
      <c r="T184" s="50" t="e">
        <f>IF(T$38=TRUE,Data!Z146,NA())</f>
        <v>#N/A</v>
      </c>
      <c r="U184" s="50" t="e">
        <f>IF(U$38=TRUE,Data!AA146,NA())</f>
        <v>#N/A</v>
      </c>
      <c r="V184" s="50" t="e">
        <f>IF(V$38=TRUE,Data!AB146,NA())</f>
        <v>#N/A</v>
      </c>
      <c r="W184" s="45" t="e">
        <f>IF(W$38=TRUE,Data!AD146,NA())</f>
        <v>#N/A</v>
      </c>
      <c r="X184" s="37" t="e">
        <f>IF(X$38=TRUE,Data!AE146,NA())</f>
        <v>#N/A</v>
      </c>
      <c r="Y184" s="45" t="e">
        <f>IF(Y$38=TRUE,Data!AF146,NA())</f>
        <v>#N/A</v>
      </c>
      <c r="Z184" s="45" t="e">
        <f>IF(Z$38=TRUE,Data!AH146,NA())</f>
        <v>#N/A</v>
      </c>
      <c r="AA184" s="45" t="e">
        <f>IF(AA$38=TRUE,Data!AI146,NA())</f>
        <v>#N/A</v>
      </c>
      <c r="AB184" s="37" t="e">
        <f>IF(AB$38=TRUE,Data!AJ146,NA())</f>
        <v>#N/A</v>
      </c>
      <c r="AC184" s="45" t="e">
        <f>IF(AC$38=TRUE,Data!AK146,NA())</f>
        <v>#N/A</v>
      </c>
      <c r="AD184" s="37" t="e">
        <f>IF(AD$38=TRUE,Data!AL146,NA())</f>
        <v>#N/A</v>
      </c>
      <c r="AE184" s="37" t="e">
        <f>IF(AE$38=TRUE,Data!AM146,NA())</f>
        <v>#N/A</v>
      </c>
      <c r="AF184" s="45" t="e">
        <f>IF(AF$38=TRUE,Data!AN146,NA())</f>
        <v>#N/A</v>
      </c>
      <c r="AG184" s="28">
        <f>Data!AO146</f>
        <v>44039</v>
      </c>
    </row>
    <row r="185" spans="2:33" x14ac:dyDescent="0.25">
      <c r="B185" t="e">
        <f>IF(B$38=TRUE,Data!B147,NA())</f>
        <v>#N/A</v>
      </c>
      <c r="C185" t="e">
        <f>IF(C$38=TRUE,Data!C147,NA())</f>
        <v>#N/A</v>
      </c>
      <c r="D185" t="e">
        <f>IF(D$38=TRUE,Data!E147,NA())</f>
        <v>#N/A</v>
      </c>
      <c r="E185" s="37" t="e">
        <f>IF(E$38=TRUE,Data!F147,NA())</f>
        <v>#N/A</v>
      </c>
      <c r="F185" s="39" t="e">
        <f ca="1">IF(F$38=TRUE,IF((ROW(F185)-$C$1)&gt;40,IF($A185="","",AVERAGE(((SUM(OFFSET(Data!E147,-$C$1+1,0,$C$1))-OFFSET(Data!E147,-$C$1+1,0,1))/(SUM(OFFSET(Data!B147,-$C$1+1,0,$C$1))-OFFSET(Data!B147,-$C$1+1,0,1))))),0),NA())</f>
        <v>#N/A</v>
      </c>
      <c r="G185" s="37" t="e">
        <f>IF(G$38=TRUE,Data!H147,NA())</f>
        <v>#N/A</v>
      </c>
      <c r="H185" s="43" t="e">
        <f>IF(H$38=TRUE,Data!I147,NA())</f>
        <v>#N/A</v>
      </c>
      <c r="I185" s="45" t="e">
        <f>IF(I$38=TRUE,Data!J147,NA())</f>
        <v>#N/A</v>
      </c>
      <c r="J185" s="45" t="e">
        <f>IF(J$38=TRUE,Data!K147,NA())</f>
        <v>#N/A</v>
      </c>
      <c r="K185" s="37" t="str">
        <f>IF(K$38=TRUE,Data!L147,NA())</f>
        <v/>
      </c>
      <c r="L185" s="39" t="str">
        <f ca="1">IF(L$38=TRUE,IF($A185="","",IF((ROW(L185)-$C$1)&gt;40,AVERAGE(((SUM(OFFSET(Data!E147,-$C$1+1,0,$C$1))-OFFSET(Data!E147,-$C$1+1,0,1))/(SUM(OFFSET(Data!K147,-$C$1+1,0,$C$1))-OFFSET(Data!K147,-$C$1+1,0,1)))),0)),NA())</f>
        <v/>
      </c>
      <c r="M185" s="45" t="e">
        <f>IF(M$38=TRUE,Data!R147,NA())</f>
        <v>#N/A</v>
      </c>
      <c r="N185" s="45" t="e">
        <f>IF(N$38=TRUE,Data!S147,NA())</f>
        <v>#N/A</v>
      </c>
      <c r="O185" s="39" t="e">
        <f ca="1">IF(O$38=TRUE,IF($A185="","",IF((ROW(Data!R147)-$C$1)&gt;2,Data!R147/OFFSET(Data!B147,-$C$1+1,0,1),0)),NA())</f>
        <v>#N/A</v>
      </c>
      <c r="P185" s="45" t="e">
        <f>IF(P$38=TRUE,Data!V147,NA())</f>
        <v>#N/A</v>
      </c>
      <c r="Q185" s="45" t="e">
        <f>IF(Q$38=TRUE,Data!W147,NA())</f>
        <v>#N/A</v>
      </c>
      <c r="R185" s="34" t="e">
        <f>IF(R$38=TRUE,Data!X147,NA())</f>
        <v>#N/A</v>
      </c>
      <c r="S185" s="39" t="e">
        <f ca="1">IF(S$38=TRUE,IF($A185="","",IF((ROW(S185)-$C$1)&gt;40,Data!W147/OFFSET(Data!B147,-$C$1+1,0,1),0)),NA())</f>
        <v>#N/A</v>
      </c>
      <c r="T185" s="50" t="e">
        <f>IF(T$38=TRUE,Data!Z147,NA())</f>
        <v>#N/A</v>
      </c>
      <c r="U185" s="50" t="e">
        <f>IF(U$38=TRUE,Data!AA147,NA())</f>
        <v>#N/A</v>
      </c>
      <c r="V185" s="50" t="e">
        <f>IF(V$38=TRUE,Data!AB147,NA())</f>
        <v>#N/A</v>
      </c>
      <c r="W185" s="45" t="e">
        <f>IF(W$38=TRUE,Data!AD147,NA())</f>
        <v>#N/A</v>
      </c>
      <c r="X185" s="37" t="e">
        <f>IF(X$38=TRUE,Data!AE147,NA())</f>
        <v>#N/A</v>
      </c>
      <c r="Y185" s="45" t="e">
        <f>IF(Y$38=TRUE,Data!AF147,NA())</f>
        <v>#N/A</v>
      </c>
      <c r="Z185" s="45" t="e">
        <f>IF(Z$38=TRUE,Data!AH147,NA())</f>
        <v>#N/A</v>
      </c>
      <c r="AA185" s="45" t="e">
        <f>IF(AA$38=TRUE,Data!AI147,NA())</f>
        <v>#N/A</v>
      </c>
      <c r="AB185" s="37" t="e">
        <f>IF(AB$38=TRUE,Data!AJ147,NA())</f>
        <v>#N/A</v>
      </c>
      <c r="AC185" s="45" t="e">
        <f>IF(AC$38=TRUE,Data!AK147,NA())</f>
        <v>#N/A</v>
      </c>
      <c r="AD185" s="37" t="e">
        <f>IF(AD$38=TRUE,Data!AL147,NA())</f>
        <v>#N/A</v>
      </c>
      <c r="AE185" s="37" t="e">
        <f>IF(AE$38=TRUE,Data!AM147,NA())</f>
        <v>#N/A</v>
      </c>
      <c r="AF185" s="45" t="e">
        <f>IF(AF$38=TRUE,Data!AN147,NA())</f>
        <v>#N/A</v>
      </c>
      <c r="AG185" s="28">
        <f>Data!AO147</f>
        <v>44040</v>
      </c>
    </row>
    <row r="186" spans="2:33" x14ac:dyDescent="0.25">
      <c r="B186" t="e">
        <f>IF(B$38=TRUE,Data!B148,NA())</f>
        <v>#N/A</v>
      </c>
      <c r="C186" t="e">
        <f>IF(C$38=TRUE,Data!C148,NA())</f>
        <v>#N/A</v>
      </c>
      <c r="D186" t="e">
        <f>IF(D$38=TRUE,Data!E148,NA())</f>
        <v>#N/A</v>
      </c>
      <c r="E186" s="37" t="e">
        <f>IF(E$38=TRUE,Data!F148,NA())</f>
        <v>#N/A</v>
      </c>
      <c r="F186" s="39" t="e">
        <f ca="1">IF(F$38=TRUE,IF((ROW(F186)-$C$1)&gt;40,IF($A186="","",AVERAGE(((SUM(OFFSET(Data!E148,-$C$1+1,0,$C$1))-OFFSET(Data!E148,-$C$1+1,0,1))/(SUM(OFFSET(Data!B148,-$C$1+1,0,$C$1))-OFFSET(Data!B148,-$C$1+1,0,1))))),0),NA())</f>
        <v>#N/A</v>
      </c>
      <c r="G186" s="37" t="e">
        <f>IF(G$38=TRUE,Data!H148,NA())</f>
        <v>#N/A</v>
      </c>
      <c r="H186" s="43" t="e">
        <f>IF(H$38=TRUE,Data!I148,NA())</f>
        <v>#N/A</v>
      </c>
      <c r="I186" s="45" t="e">
        <f>IF(I$38=TRUE,Data!J148,NA())</f>
        <v>#N/A</v>
      </c>
      <c r="J186" s="45" t="e">
        <f>IF(J$38=TRUE,Data!K148,NA())</f>
        <v>#N/A</v>
      </c>
      <c r="K186" s="37" t="str">
        <f>IF(K$38=TRUE,Data!L148,NA())</f>
        <v/>
      </c>
      <c r="L186" s="39" t="str">
        <f ca="1">IF(L$38=TRUE,IF($A186="","",IF((ROW(L186)-$C$1)&gt;40,AVERAGE(((SUM(OFFSET(Data!E148,-$C$1+1,0,$C$1))-OFFSET(Data!E148,-$C$1+1,0,1))/(SUM(OFFSET(Data!K148,-$C$1+1,0,$C$1))-OFFSET(Data!K148,-$C$1+1,0,1)))),0)),NA())</f>
        <v/>
      </c>
      <c r="M186" s="45" t="e">
        <f>IF(M$38=TRUE,Data!R148,NA())</f>
        <v>#N/A</v>
      </c>
      <c r="N186" s="45" t="e">
        <f>IF(N$38=TRUE,Data!S148,NA())</f>
        <v>#N/A</v>
      </c>
      <c r="O186" s="39" t="e">
        <f ca="1">IF(O$38=TRUE,IF($A186="","",IF((ROW(Data!R148)-$C$1)&gt;2,Data!R148/OFFSET(Data!B148,-$C$1+1,0,1),0)),NA())</f>
        <v>#N/A</v>
      </c>
      <c r="P186" s="45" t="e">
        <f>IF(P$38=TRUE,Data!V148,NA())</f>
        <v>#N/A</v>
      </c>
      <c r="Q186" s="45" t="e">
        <f>IF(Q$38=TRUE,Data!W148,NA())</f>
        <v>#N/A</v>
      </c>
      <c r="R186" s="34" t="e">
        <f>IF(R$38=TRUE,Data!X148,NA())</f>
        <v>#N/A</v>
      </c>
      <c r="S186" s="39" t="e">
        <f ca="1">IF(S$38=TRUE,IF($A186="","",IF((ROW(S186)-$C$1)&gt;40,Data!W148/OFFSET(Data!B148,-$C$1+1,0,1),0)),NA())</f>
        <v>#N/A</v>
      </c>
      <c r="T186" s="50" t="e">
        <f>IF(T$38=TRUE,Data!Z148,NA())</f>
        <v>#N/A</v>
      </c>
      <c r="U186" s="50" t="e">
        <f>IF(U$38=TRUE,Data!AA148,NA())</f>
        <v>#N/A</v>
      </c>
      <c r="V186" s="50" t="e">
        <f>IF(V$38=TRUE,Data!AB148,NA())</f>
        <v>#N/A</v>
      </c>
      <c r="W186" s="45" t="e">
        <f>IF(W$38=TRUE,Data!AD148,NA())</f>
        <v>#N/A</v>
      </c>
      <c r="X186" s="37" t="e">
        <f>IF(X$38=TRUE,Data!AE148,NA())</f>
        <v>#N/A</v>
      </c>
      <c r="Y186" s="45" t="e">
        <f>IF(Y$38=TRUE,Data!AF148,NA())</f>
        <v>#N/A</v>
      </c>
      <c r="Z186" s="45" t="e">
        <f>IF(Z$38=TRUE,Data!AH148,NA())</f>
        <v>#N/A</v>
      </c>
      <c r="AA186" s="45" t="e">
        <f>IF(AA$38=TRUE,Data!AI148,NA())</f>
        <v>#N/A</v>
      </c>
      <c r="AB186" s="37" t="e">
        <f>IF(AB$38=TRUE,Data!AJ148,NA())</f>
        <v>#N/A</v>
      </c>
      <c r="AC186" s="45" t="e">
        <f>IF(AC$38=TRUE,Data!AK148,NA())</f>
        <v>#N/A</v>
      </c>
      <c r="AD186" s="37" t="e">
        <f>IF(AD$38=TRUE,Data!AL148,NA())</f>
        <v>#N/A</v>
      </c>
      <c r="AE186" s="37" t="e">
        <f>IF(AE$38=TRUE,Data!AM148,NA())</f>
        <v>#N/A</v>
      </c>
      <c r="AF186" s="45" t="e">
        <f>IF(AF$38=TRUE,Data!AN148,NA())</f>
        <v>#N/A</v>
      </c>
      <c r="AG186" s="28">
        <f>Data!AO148</f>
        <v>44041</v>
      </c>
    </row>
    <row r="187" spans="2:33" x14ac:dyDescent="0.25">
      <c r="B187" t="e">
        <f>IF(B$38=TRUE,Data!B149,NA())</f>
        <v>#N/A</v>
      </c>
      <c r="C187" t="e">
        <f>IF(C$38=TRUE,Data!C149,NA())</f>
        <v>#N/A</v>
      </c>
      <c r="D187" t="e">
        <f>IF(D$38=TRUE,Data!E149,NA())</f>
        <v>#N/A</v>
      </c>
      <c r="E187" s="37" t="e">
        <f>IF(E$38=TRUE,Data!F149,NA())</f>
        <v>#N/A</v>
      </c>
      <c r="F187" s="39" t="e">
        <f ca="1">IF(F$38=TRUE,IF((ROW(F187)-$C$1)&gt;40,IF($A187="","",AVERAGE(((SUM(OFFSET(Data!E149,-$C$1+1,0,$C$1))-OFFSET(Data!E149,-$C$1+1,0,1))/(SUM(OFFSET(Data!B149,-$C$1+1,0,$C$1))-OFFSET(Data!B149,-$C$1+1,0,1))))),0),NA())</f>
        <v>#N/A</v>
      </c>
      <c r="G187" s="37" t="e">
        <f>IF(G$38=TRUE,Data!H149,NA())</f>
        <v>#N/A</v>
      </c>
      <c r="H187" s="43" t="e">
        <f>IF(H$38=TRUE,Data!I149,NA())</f>
        <v>#N/A</v>
      </c>
      <c r="I187" s="45" t="e">
        <f>IF(I$38=TRUE,Data!J149,NA())</f>
        <v>#N/A</v>
      </c>
      <c r="J187" s="45" t="e">
        <f>IF(J$38=TRUE,Data!K149,NA())</f>
        <v>#N/A</v>
      </c>
      <c r="K187" s="37" t="str">
        <f>IF(K$38=TRUE,Data!L149,NA())</f>
        <v/>
      </c>
      <c r="L187" s="39" t="str">
        <f ca="1">IF(L$38=TRUE,IF($A187="","",IF((ROW(L187)-$C$1)&gt;40,AVERAGE(((SUM(OFFSET(Data!E149,-$C$1+1,0,$C$1))-OFFSET(Data!E149,-$C$1+1,0,1))/(SUM(OFFSET(Data!K149,-$C$1+1,0,$C$1))-OFFSET(Data!K149,-$C$1+1,0,1)))),0)),NA())</f>
        <v/>
      </c>
      <c r="M187" s="45" t="e">
        <f>IF(M$38=TRUE,Data!R149,NA())</f>
        <v>#N/A</v>
      </c>
      <c r="N187" s="45" t="e">
        <f>IF(N$38=TRUE,Data!S149,NA())</f>
        <v>#N/A</v>
      </c>
      <c r="O187" s="39" t="e">
        <f ca="1">IF(O$38=TRUE,IF($A187="","",IF((ROW(Data!R149)-$C$1)&gt;2,Data!R149/OFFSET(Data!B149,-$C$1+1,0,1),0)),NA())</f>
        <v>#N/A</v>
      </c>
      <c r="P187" s="45" t="e">
        <f>IF(P$38=TRUE,Data!V149,NA())</f>
        <v>#N/A</v>
      </c>
      <c r="Q187" s="45" t="e">
        <f>IF(Q$38=TRUE,Data!W149,NA())</f>
        <v>#N/A</v>
      </c>
      <c r="R187" s="34" t="e">
        <f>IF(R$38=TRUE,Data!X149,NA())</f>
        <v>#N/A</v>
      </c>
      <c r="S187" s="39" t="e">
        <f ca="1">IF(S$38=TRUE,IF($A187="","",IF((ROW(S187)-$C$1)&gt;40,Data!W149/OFFSET(Data!B149,-$C$1+1,0,1),0)),NA())</f>
        <v>#N/A</v>
      </c>
      <c r="T187" s="50" t="e">
        <f>IF(T$38=TRUE,Data!Z149,NA())</f>
        <v>#N/A</v>
      </c>
      <c r="U187" s="50" t="e">
        <f>IF(U$38=TRUE,Data!AA149,NA())</f>
        <v>#N/A</v>
      </c>
      <c r="V187" s="50" t="e">
        <f>IF(V$38=TRUE,Data!AB149,NA())</f>
        <v>#N/A</v>
      </c>
      <c r="W187" s="45" t="e">
        <f>IF(W$38=TRUE,Data!AD149,NA())</f>
        <v>#N/A</v>
      </c>
      <c r="X187" s="37" t="e">
        <f>IF(X$38=TRUE,Data!AE149,NA())</f>
        <v>#N/A</v>
      </c>
      <c r="Y187" s="45" t="e">
        <f>IF(Y$38=TRUE,Data!AF149,NA())</f>
        <v>#N/A</v>
      </c>
      <c r="Z187" s="45" t="e">
        <f>IF(Z$38=TRUE,Data!AH149,NA())</f>
        <v>#N/A</v>
      </c>
      <c r="AA187" s="45" t="e">
        <f>IF(AA$38=TRUE,Data!AI149,NA())</f>
        <v>#N/A</v>
      </c>
      <c r="AB187" s="37" t="e">
        <f>IF(AB$38=TRUE,Data!AJ149,NA())</f>
        <v>#N/A</v>
      </c>
      <c r="AC187" s="45" t="e">
        <f>IF(AC$38=TRUE,Data!AK149,NA())</f>
        <v>#N/A</v>
      </c>
      <c r="AD187" s="37" t="e">
        <f>IF(AD$38=TRUE,Data!AL149,NA())</f>
        <v>#N/A</v>
      </c>
      <c r="AE187" s="37" t="e">
        <f>IF(AE$38=TRUE,Data!AM149,NA())</f>
        <v>#N/A</v>
      </c>
      <c r="AF187" s="45" t="e">
        <f>IF(AF$38=TRUE,Data!AN149,NA())</f>
        <v>#N/A</v>
      </c>
      <c r="AG187" s="28">
        <f>Data!AO149</f>
        <v>44042</v>
      </c>
    </row>
    <row r="188" spans="2:33" x14ac:dyDescent="0.25">
      <c r="B188" t="e">
        <f>IF(B$38=TRUE,Data!B150,NA())</f>
        <v>#N/A</v>
      </c>
      <c r="C188" t="e">
        <f>IF(C$38=TRUE,Data!C150,NA())</f>
        <v>#N/A</v>
      </c>
      <c r="D188" t="e">
        <f>IF(D$38=TRUE,Data!E150,NA())</f>
        <v>#N/A</v>
      </c>
      <c r="E188" s="37" t="e">
        <f>IF(E$38=TRUE,Data!F150,NA())</f>
        <v>#N/A</v>
      </c>
      <c r="F188" s="39" t="e">
        <f ca="1">IF(F$38=TRUE,IF((ROW(F188)-$C$1)&gt;40,IF($A188="","",AVERAGE(((SUM(OFFSET(Data!E150,-$C$1+1,0,$C$1))-OFFSET(Data!E150,-$C$1+1,0,1))/(SUM(OFFSET(Data!B150,-$C$1+1,0,$C$1))-OFFSET(Data!B150,-$C$1+1,0,1))))),0),NA())</f>
        <v>#N/A</v>
      </c>
      <c r="G188" s="37" t="e">
        <f>IF(G$38=TRUE,Data!H150,NA())</f>
        <v>#N/A</v>
      </c>
      <c r="H188" s="43" t="e">
        <f>IF(H$38=TRUE,Data!I150,NA())</f>
        <v>#N/A</v>
      </c>
      <c r="I188" s="45" t="e">
        <f>IF(I$38=TRUE,Data!J150,NA())</f>
        <v>#N/A</v>
      </c>
      <c r="J188" s="45" t="e">
        <f>IF(J$38=TRUE,Data!K150,NA())</f>
        <v>#N/A</v>
      </c>
      <c r="K188" s="37" t="str">
        <f>IF(K$38=TRUE,Data!L150,NA())</f>
        <v/>
      </c>
      <c r="L188" s="39" t="str">
        <f ca="1">IF(L$38=TRUE,IF($A188="","",IF((ROW(L188)-$C$1)&gt;40,AVERAGE(((SUM(OFFSET(Data!E150,-$C$1+1,0,$C$1))-OFFSET(Data!E150,-$C$1+1,0,1))/(SUM(OFFSET(Data!K150,-$C$1+1,0,$C$1))-OFFSET(Data!K150,-$C$1+1,0,1)))),0)),NA())</f>
        <v/>
      </c>
      <c r="M188" s="45" t="e">
        <f>IF(M$38=TRUE,Data!R150,NA())</f>
        <v>#N/A</v>
      </c>
      <c r="N188" s="45" t="e">
        <f>IF(N$38=TRUE,Data!S150,NA())</f>
        <v>#N/A</v>
      </c>
      <c r="O188" s="39" t="e">
        <f ca="1">IF(O$38=TRUE,IF($A188="","",IF((ROW(Data!R150)-$C$1)&gt;2,Data!R150/OFFSET(Data!B150,-$C$1+1,0,1),0)),NA())</f>
        <v>#N/A</v>
      </c>
      <c r="P188" s="45" t="e">
        <f>IF(P$38=TRUE,Data!V150,NA())</f>
        <v>#N/A</v>
      </c>
      <c r="Q188" s="45" t="e">
        <f>IF(Q$38=TRUE,Data!W150,NA())</f>
        <v>#N/A</v>
      </c>
      <c r="R188" s="34" t="e">
        <f>IF(R$38=TRUE,Data!X150,NA())</f>
        <v>#N/A</v>
      </c>
      <c r="S188" s="39" t="e">
        <f ca="1">IF(S$38=TRUE,IF($A188="","",IF((ROW(S188)-$C$1)&gt;40,Data!W150/OFFSET(Data!B150,-$C$1+1,0,1),0)),NA())</f>
        <v>#N/A</v>
      </c>
      <c r="T188" s="50" t="e">
        <f>IF(T$38=TRUE,Data!Z150,NA())</f>
        <v>#N/A</v>
      </c>
      <c r="U188" s="50" t="e">
        <f>IF(U$38=TRUE,Data!AA150,NA())</f>
        <v>#N/A</v>
      </c>
      <c r="V188" s="50" t="e">
        <f>IF(V$38=TRUE,Data!AB150,NA())</f>
        <v>#N/A</v>
      </c>
      <c r="W188" s="45" t="e">
        <f>IF(W$38=TRUE,Data!AD150,NA())</f>
        <v>#N/A</v>
      </c>
      <c r="X188" s="37" t="e">
        <f>IF(X$38=TRUE,Data!AE150,NA())</f>
        <v>#N/A</v>
      </c>
      <c r="Y188" s="45" t="e">
        <f>IF(Y$38=TRUE,Data!AF150,NA())</f>
        <v>#N/A</v>
      </c>
      <c r="Z188" s="45" t="e">
        <f>IF(Z$38=TRUE,Data!AH150,NA())</f>
        <v>#N/A</v>
      </c>
      <c r="AA188" s="45" t="e">
        <f>IF(AA$38=TRUE,Data!AI150,NA())</f>
        <v>#N/A</v>
      </c>
      <c r="AB188" s="37" t="e">
        <f>IF(AB$38=TRUE,Data!AJ150,NA())</f>
        <v>#N/A</v>
      </c>
      <c r="AC188" s="45" t="e">
        <f>IF(AC$38=TRUE,Data!AK150,NA())</f>
        <v>#N/A</v>
      </c>
      <c r="AD188" s="37" t="e">
        <f>IF(AD$38=TRUE,Data!AL150,NA())</f>
        <v>#N/A</v>
      </c>
      <c r="AE188" s="37" t="e">
        <f>IF(AE$38=TRUE,Data!AM150,NA())</f>
        <v>#N/A</v>
      </c>
      <c r="AF188" s="45" t="e">
        <f>IF(AF$38=TRUE,Data!AN150,NA())</f>
        <v>#N/A</v>
      </c>
      <c r="AG188" s="28">
        <f>Data!AO150</f>
        <v>44043</v>
      </c>
    </row>
    <row r="189" spans="2:33" x14ac:dyDescent="0.25">
      <c r="B189" t="e">
        <f>IF(B$38=TRUE,Data!B151,NA())</f>
        <v>#N/A</v>
      </c>
      <c r="C189" t="e">
        <f>IF(C$38=TRUE,Data!C151,NA())</f>
        <v>#N/A</v>
      </c>
      <c r="D189" t="e">
        <f>IF(D$38=TRUE,Data!E151,NA())</f>
        <v>#N/A</v>
      </c>
      <c r="E189" s="37" t="e">
        <f>IF(E$38=TRUE,Data!F151,NA())</f>
        <v>#N/A</v>
      </c>
      <c r="F189" s="39" t="e">
        <f ca="1">IF(F$38=TRUE,IF((ROW(F189)-$C$1)&gt;40,IF($A189="","",AVERAGE(((SUM(OFFSET(Data!E151,-$C$1+1,0,$C$1))-OFFSET(Data!E151,-$C$1+1,0,1))/(SUM(OFFSET(Data!B151,-$C$1+1,0,$C$1))-OFFSET(Data!B151,-$C$1+1,0,1))))),0),NA())</f>
        <v>#N/A</v>
      </c>
      <c r="G189" s="37" t="e">
        <f>IF(G$38=TRUE,Data!H151,NA())</f>
        <v>#N/A</v>
      </c>
      <c r="H189" s="43" t="e">
        <f>IF(H$38=TRUE,Data!I151,NA())</f>
        <v>#N/A</v>
      </c>
      <c r="I189" s="45" t="e">
        <f>IF(I$38=TRUE,Data!J151,NA())</f>
        <v>#N/A</v>
      </c>
      <c r="J189" s="45" t="e">
        <f>IF(J$38=TRUE,Data!K151,NA())</f>
        <v>#N/A</v>
      </c>
      <c r="K189" s="37" t="str">
        <f>IF(K$38=TRUE,Data!L151,NA())</f>
        <v/>
      </c>
      <c r="L189" s="39" t="str">
        <f ca="1">IF(L$38=TRUE,IF($A189="","",IF((ROW(L189)-$C$1)&gt;40,AVERAGE(((SUM(OFFSET(Data!E151,-$C$1+1,0,$C$1))-OFFSET(Data!E151,-$C$1+1,0,1))/(SUM(OFFSET(Data!K151,-$C$1+1,0,$C$1))-OFFSET(Data!K151,-$C$1+1,0,1)))),0)),NA())</f>
        <v/>
      </c>
      <c r="M189" s="45" t="e">
        <f>IF(M$38=TRUE,Data!R151,NA())</f>
        <v>#N/A</v>
      </c>
      <c r="N189" s="45" t="e">
        <f>IF(N$38=TRUE,Data!S151,NA())</f>
        <v>#N/A</v>
      </c>
      <c r="O189" s="39" t="e">
        <f ca="1">IF(O$38=TRUE,IF($A189="","",IF((ROW(Data!R151)-$C$1)&gt;2,Data!R151/OFFSET(Data!B151,-$C$1+1,0,1),0)),NA())</f>
        <v>#N/A</v>
      </c>
      <c r="P189" s="45" t="e">
        <f>IF(P$38=TRUE,Data!V151,NA())</f>
        <v>#N/A</v>
      </c>
      <c r="Q189" s="45" t="e">
        <f>IF(Q$38=TRUE,Data!W151,NA())</f>
        <v>#N/A</v>
      </c>
      <c r="R189" s="34" t="e">
        <f>IF(R$38=TRUE,Data!X151,NA())</f>
        <v>#N/A</v>
      </c>
      <c r="S189" s="39" t="e">
        <f ca="1">IF(S$38=TRUE,IF($A189="","",IF((ROW(S189)-$C$1)&gt;40,Data!W151/OFFSET(Data!B151,-$C$1+1,0,1),0)),NA())</f>
        <v>#N/A</v>
      </c>
      <c r="T189" s="50" t="e">
        <f>IF(T$38=TRUE,Data!Z151,NA())</f>
        <v>#N/A</v>
      </c>
      <c r="U189" s="50" t="e">
        <f>IF(U$38=TRUE,Data!AA151,NA())</f>
        <v>#N/A</v>
      </c>
      <c r="V189" s="50" t="e">
        <f>IF(V$38=TRUE,Data!AB151,NA())</f>
        <v>#N/A</v>
      </c>
      <c r="W189" s="45" t="e">
        <f>IF(W$38=TRUE,Data!AD151,NA())</f>
        <v>#N/A</v>
      </c>
      <c r="X189" s="37" t="e">
        <f>IF(X$38=TRUE,Data!AE151,NA())</f>
        <v>#N/A</v>
      </c>
      <c r="Y189" s="45" t="e">
        <f>IF(Y$38=TRUE,Data!AF151,NA())</f>
        <v>#N/A</v>
      </c>
      <c r="Z189" s="45" t="e">
        <f>IF(Z$38=TRUE,Data!AH151,NA())</f>
        <v>#N/A</v>
      </c>
      <c r="AA189" s="45" t="e">
        <f>IF(AA$38=TRUE,Data!AI151,NA())</f>
        <v>#N/A</v>
      </c>
      <c r="AB189" s="37" t="e">
        <f>IF(AB$38=TRUE,Data!AJ151,NA())</f>
        <v>#N/A</v>
      </c>
      <c r="AC189" s="45" t="e">
        <f>IF(AC$38=TRUE,Data!AK151,NA())</f>
        <v>#N/A</v>
      </c>
      <c r="AD189" s="37" t="e">
        <f>IF(AD$38=TRUE,Data!AL151,NA())</f>
        <v>#N/A</v>
      </c>
      <c r="AE189" s="37" t="e">
        <f>IF(AE$38=TRUE,Data!AM151,NA())</f>
        <v>#N/A</v>
      </c>
      <c r="AF189" s="45" t="e">
        <f>IF(AF$38=TRUE,Data!AN151,NA())</f>
        <v>#N/A</v>
      </c>
      <c r="AG189" s="28">
        <f>Data!AO151</f>
        <v>44044</v>
      </c>
    </row>
    <row r="190" spans="2:33" x14ac:dyDescent="0.25">
      <c r="B190" t="e">
        <f>IF(B$38=TRUE,Data!B152,NA())</f>
        <v>#N/A</v>
      </c>
      <c r="C190" t="e">
        <f>IF(C$38=TRUE,Data!C152,NA())</f>
        <v>#N/A</v>
      </c>
      <c r="D190" t="e">
        <f>IF(D$38=TRUE,Data!E152,NA())</f>
        <v>#N/A</v>
      </c>
      <c r="E190" s="37" t="e">
        <f>IF(E$38=TRUE,Data!F152,NA())</f>
        <v>#N/A</v>
      </c>
      <c r="F190" s="39" t="e">
        <f ca="1">IF(F$38=TRUE,IF((ROW(F190)-$C$1)&gt;40,IF($A190="","",AVERAGE(((SUM(OFFSET(Data!E152,-$C$1+1,0,$C$1))-OFFSET(Data!E152,-$C$1+1,0,1))/(SUM(OFFSET(Data!B152,-$C$1+1,0,$C$1))-OFFSET(Data!B152,-$C$1+1,0,1))))),0),NA())</f>
        <v>#N/A</v>
      </c>
      <c r="G190" s="37" t="e">
        <f>IF(G$38=TRUE,Data!H152,NA())</f>
        <v>#N/A</v>
      </c>
      <c r="H190" s="43" t="e">
        <f>IF(H$38=TRUE,Data!I152,NA())</f>
        <v>#N/A</v>
      </c>
      <c r="I190" s="45" t="e">
        <f>IF(I$38=TRUE,Data!J152,NA())</f>
        <v>#N/A</v>
      </c>
      <c r="J190" s="45" t="e">
        <f>IF(J$38=TRUE,Data!K152,NA())</f>
        <v>#N/A</v>
      </c>
      <c r="K190" s="37" t="str">
        <f>IF(K$38=TRUE,Data!L152,NA())</f>
        <v/>
      </c>
      <c r="L190" s="39" t="str">
        <f ca="1">IF(L$38=TRUE,IF($A190="","",IF((ROW(L190)-$C$1)&gt;40,AVERAGE(((SUM(OFFSET(Data!E152,-$C$1+1,0,$C$1))-OFFSET(Data!E152,-$C$1+1,0,1))/(SUM(OFFSET(Data!K152,-$C$1+1,0,$C$1))-OFFSET(Data!K152,-$C$1+1,0,1)))),0)),NA())</f>
        <v/>
      </c>
      <c r="M190" s="45" t="e">
        <f>IF(M$38=TRUE,Data!R152,NA())</f>
        <v>#N/A</v>
      </c>
      <c r="N190" s="45" t="e">
        <f>IF(N$38=TRUE,Data!S152,NA())</f>
        <v>#N/A</v>
      </c>
      <c r="O190" s="39" t="e">
        <f ca="1">IF(O$38=TRUE,IF($A190="","",IF((ROW(Data!R152)-$C$1)&gt;2,Data!R152/OFFSET(Data!B152,-$C$1+1,0,1),0)),NA())</f>
        <v>#N/A</v>
      </c>
      <c r="P190" s="45" t="e">
        <f>IF(P$38=TRUE,Data!V152,NA())</f>
        <v>#N/A</v>
      </c>
      <c r="Q190" s="45" t="e">
        <f>IF(Q$38=TRUE,Data!W152,NA())</f>
        <v>#N/A</v>
      </c>
      <c r="R190" s="34" t="e">
        <f>IF(R$38=TRUE,Data!X152,NA())</f>
        <v>#N/A</v>
      </c>
      <c r="S190" s="39" t="e">
        <f ca="1">IF(S$38=TRUE,IF($A190="","",IF((ROW(S190)-$C$1)&gt;40,Data!W152/OFFSET(Data!B152,-$C$1+1,0,1),0)),NA())</f>
        <v>#N/A</v>
      </c>
      <c r="T190" s="50" t="e">
        <f>IF(T$38=TRUE,Data!Z152,NA())</f>
        <v>#N/A</v>
      </c>
      <c r="U190" s="50" t="e">
        <f>IF(U$38=TRUE,Data!AA152,NA())</f>
        <v>#N/A</v>
      </c>
      <c r="V190" s="50" t="e">
        <f>IF(V$38=TRUE,Data!AB152,NA())</f>
        <v>#N/A</v>
      </c>
      <c r="W190" s="45" t="e">
        <f>IF(W$38=TRUE,Data!AD152,NA())</f>
        <v>#N/A</v>
      </c>
      <c r="X190" s="37" t="e">
        <f>IF(X$38=TRUE,Data!AE152,NA())</f>
        <v>#N/A</v>
      </c>
      <c r="Y190" s="45" t="e">
        <f>IF(Y$38=TRUE,Data!AF152,NA())</f>
        <v>#N/A</v>
      </c>
      <c r="Z190" s="45" t="e">
        <f>IF(Z$38=TRUE,Data!AH152,NA())</f>
        <v>#N/A</v>
      </c>
      <c r="AA190" s="45" t="e">
        <f>IF(AA$38=TRUE,Data!AI152,NA())</f>
        <v>#N/A</v>
      </c>
      <c r="AB190" s="37" t="e">
        <f>IF(AB$38=TRUE,Data!AJ152,NA())</f>
        <v>#N/A</v>
      </c>
      <c r="AC190" s="45" t="e">
        <f>IF(AC$38=TRUE,Data!AK152,NA())</f>
        <v>#N/A</v>
      </c>
      <c r="AD190" s="37" t="e">
        <f>IF(AD$38=TRUE,Data!AL152,NA())</f>
        <v>#N/A</v>
      </c>
      <c r="AE190" s="37" t="e">
        <f>IF(AE$38=TRUE,Data!AM152,NA())</f>
        <v>#N/A</v>
      </c>
      <c r="AF190" s="45" t="e">
        <f>IF(AF$38=TRUE,Data!AN152,NA())</f>
        <v>#N/A</v>
      </c>
      <c r="AG190" s="28">
        <f>Data!AO152</f>
        <v>44045</v>
      </c>
    </row>
    <row r="191" spans="2:33" x14ac:dyDescent="0.25">
      <c r="B191" t="e">
        <f>IF(B$38=TRUE,Data!B153,NA())</f>
        <v>#N/A</v>
      </c>
      <c r="C191" t="e">
        <f>IF(C$38=TRUE,Data!C153,NA())</f>
        <v>#N/A</v>
      </c>
      <c r="D191" t="e">
        <f>IF(D$38=TRUE,Data!E153,NA())</f>
        <v>#N/A</v>
      </c>
      <c r="E191" s="37" t="e">
        <f>IF(E$38=TRUE,Data!F153,NA())</f>
        <v>#N/A</v>
      </c>
      <c r="F191" s="39" t="e">
        <f ca="1">IF(F$38=TRUE,IF((ROW(F191)-$C$1)&gt;40,IF($A191="","",AVERAGE(((SUM(OFFSET(Data!E153,-$C$1+1,0,$C$1))-OFFSET(Data!E153,-$C$1+1,0,1))/(SUM(OFFSET(Data!B153,-$C$1+1,0,$C$1))-OFFSET(Data!B153,-$C$1+1,0,1))))),0),NA())</f>
        <v>#N/A</v>
      </c>
      <c r="G191" s="37" t="e">
        <f>IF(G$38=TRUE,Data!H153,NA())</f>
        <v>#N/A</v>
      </c>
      <c r="H191" s="43" t="e">
        <f>IF(H$38=TRUE,Data!I153,NA())</f>
        <v>#N/A</v>
      </c>
      <c r="I191" s="45" t="e">
        <f>IF(I$38=TRUE,Data!J153,NA())</f>
        <v>#N/A</v>
      </c>
      <c r="J191" s="45" t="e">
        <f>IF(J$38=TRUE,Data!K153,NA())</f>
        <v>#N/A</v>
      </c>
      <c r="K191" s="37" t="str">
        <f>IF(K$38=TRUE,Data!L153,NA())</f>
        <v/>
      </c>
      <c r="L191" s="39" t="str">
        <f ca="1">IF(L$38=TRUE,IF($A191="","",IF((ROW(L191)-$C$1)&gt;40,AVERAGE(((SUM(OFFSET(Data!E153,-$C$1+1,0,$C$1))-OFFSET(Data!E153,-$C$1+1,0,1))/(SUM(OFFSET(Data!K153,-$C$1+1,0,$C$1))-OFFSET(Data!K153,-$C$1+1,0,1)))),0)),NA())</f>
        <v/>
      </c>
      <c r="M191" s="45" t="e">
        <f>IF(M$38=TRUE,Data!R153,NA())</f>
        <v>#N/A</v>
      </c>
      <c r="N191" s="45" t="e">
        <f>IF(N$38=TRUE,Data!S153,NA())</f>
        <v>#N/A</v>
      </c>
      <c r="O191" s="39" t="e">
        <f ca="1">IF(O$38=TRUE,IF($A191="","",IF((ROW(Data!R153)-$C$1)&gt;2,Data!R153/OFFSET(Data!B153,-$C$1+1,0,1),0)),NA())</f>
        <v>#N/A</v>
      </c>
      <c r="P191" s="45" t="e">
        <f>IF(P$38=TRUE,Data!V153,NA())</f>
        <v>#N/A</v>
      </c>
      <c r="Q191" s="45" t="e">
        <f>IF(Q$38=TRUE,Data!W153,NA())</f>
        <v>#N/A</v>
      </c>
      <c r="R191" s="34" t="e">
        <f>IF(R$38=TRUE,Data!X153,NA())</f>
        <v>#N/A</v>
      </c>
      <c r="S191" s="39" t="e">
        <f ca="1">IF(S$38=TRUE,IF($A191="","",IF((ROW(S191)-$C$1)&gt;40,Data!W153/OFFSET(Data!B153,-$C$1+1,0,1),0)),NA())</f>
        <v>#N/A</v>
      </c>
      <c r="T191" s="50" t="e">
        <f>IF(T$38=TRUE,Data!Z153,NA())</f>
        <v>#N/A</v>
      </c>
      <c r="U191" s="50" t="e">
        <f>IF(U$38=TRUE,Data!AA153,NA())</f>
        <v>#N/A</v>
      </c>
      <c r="V191" s="50" t="e">
        <f>IF(V$38=TRUE,Data!AB153,NA())</f>
        <v>#N/A</v>
      </c>
      <c r="W191" s="45" t="e">
        <f>IF(W$38=TRUE,Data!AD153,NA())</f>
        <v>#N/A</v>
      </c>
      <c r="X191" s="37" t="e">
        <f>IF(X$38=TRUE,Data!AE153,NA())</f>
        <v>#N/A</v>
      </c>
      <c r="Y191" s="45" t="e">
        <f>IF(Y$38=TRUE,Data!AF153,NA())</f>
        <v>#N/A</v>
      </c>
      <c r="Z191" s="45" t="e">
        <f>IF(Z$38=TRUE,Data!AH153,NA())</f>
        <v>#N/A</v>
      </c>
      <c r="AA191" s="45" t="e">
        <f>IF(AA$38=TRUE,Data!AI153,NA())</f>
        <v>#N/A</v>
      </c>
      <c r="AB191" s="37" t="e">
        <f>IF(AB$38=TRUE,Data!AJ153,NA())</f>
        <v>#N/A</v>
      </c>
      <c r="AC191" s="45" t="e">
        <f>IF(AC$38=TRUE,Data!AK153,NA())</f>
        <v>#N/A</v>
      </c>
      <c r="AD191" s="37" t="e">
        <f>IF(AD$38=TRUE,Data!AL153,NA())</f>
        <v>#N/A</v>
      </c>
      <c r="AE191" s="37" t="e">
        <f>IF(AE$38=TRUE,Data!AM153,NA())</f>
        <v>#N/A</v>
      </c>
      <c r="AF191" s="45" t="e">
        <f>IF(AF$38=TRUE,Data!AN153,NA())</f>
        <v>#N/A</v>
      </c>
      <c r="AG191" s="28">
        <f>Data!AO153</f>
        <v>44046</v>
      </c>
    </row>
    <row r="192" spans="2:33" x14ac:dyDescent="0.25">
      <c r="B192" t="e">
        <f>IF(B$38=TRUE,Data!B154,NA())</f>
        <v>#N/A</v>
      </c>
      <c r="C192" t="e">
        <f>IF(C$38=TRUE,Data!C154,NA())</f>
        <v>#N/A</v>
      </c>
      <c r="D192" t="e">
        <f>IF(D$38=TRUE,Data!E154,NA())</f>
        <v>#N/A</v>
      </c>
      <c r="E192" s="37" t="e">
        <f>IF(E$38=TRUE,Data!F154,NA())</f>
        <v>#N/A</v>
      </c>
      <c r="F192" s="39" t="e">
        <f ca="1">IF(F$38=TRUE,IF((ROW(F192)-$C$1)&gt;40,IF($A192="","",AVERAGE(((SUM(OFFSET(Data!E154,-$C$1+1,0,$C$1))-OFFSET(Data!E154,-$C$1+1,0,1))/(SUM(OFFSET(Data!B154,-$C$1+1,0,$C$1))-OFFSET(Data!B154,-$C$1+1,0,1))))),0),NA())</f>
        <v>#N/A</v>
      </c>
      <c r="G192" s="37" t="e">
        <f>IF(G$38=TRUE,Data!H154,NA())</f>
        <v>#N/A</v>
      </c>
      <c r="H192" s="43" t="e">
        <f>IF(H$38=TRUE,Data!I154,NA())</f>
        <v>#N/A</v>
      </c>
      <c r="I192" s="45" t="e">
        <f>IF(I$38=TRUE,Data!J154,NA())</f>
        <v>#N/A</v>
      </c>
      <c r="J192" s="45" t="e">
        <f>IF(J$38=TRUE,Data!K154,NA())</f>
        <v>#N/A</v>
      </c>
      <c r="K192" s="37" t="str">
        <f>IF(K$38=TRUE,Data!L154,NA())</f>
        <v/>
      </c>
      <c r="L192" s="39" t="str">
        <f ca="1">IF(L$38=TRUE,IF($A192="","",IF((ROW(L192)-$C$1)&gt;40,AVERAGE(((SUM(OFFSET(Data!E154,-$C$1+1,0,$C$1))-OFFSET(Data!E154,-$C$1+1,0,1))/(SUM(OFFSET(Data!K154,-$C$1+1,0,$C$1))-OFFSET(Data!K154,-$C$1+1,0,1)))),0)),NA())</f>
        <v/>
      </c>
      <c r="M192" s="45" t="e">
        <f>IF(M$38=TRUE,Data!R154,NA())</f>
        <v>#N/A</v>
      </c>
      <c r="N192" s="45" t="e">
        <f>IF(N$38=TRUE,Data!S154,NA())</f>
        <v>#N/A</v>
      </c>
      <c r="O192" s="39" t="e">
        <f ca="1">IF(O$38=TRUE,IF($A192="","",IF((ROW(Data!R154)-$C$1)&gt;2,Data!R154/OFFSET(Data!B154,-$C$1+1,0,1),0)),NA())</f>
        <v>#N/A</v>
      </c>
      <c r="P192" s="45" t="e">
        <f>IF(P$38=TRUE,Data!V154,NA())</f>
        <v>#N/A</v>
      </c>
      <c r="Q192" s="45" t="e">
        <f>IF(Q$38=TRUE,Data!W154,NA())</f>
        <v>#N/A</v>
      </c>
      <c r="R192" s="34" t="e">
        <f>IF(R$38=TRUE,Data!X154,NA())</f>
        <v>#N/A</v>
      </c>
      <c r="S192" s="39" t="e">
        <f ca="1">IF(S$38=TRUE,IF($A192="","",IF((ROW(S192)-$C$1)&gt;40,Data!W154/OFFSET(Data!B154,-$C$1+1,0,1),0)),NA())</f>
        <v>#N/A</v>
      </c>
      <c r="T192" s="50" t="e">
        <f>IF(T$38=TRUE,Data!Z154,NA())</f>
        <v>#N/A</v>
      </c>
      <c r="U192" s="50" t="e">
        <f>IF(U$38=TRUE,Data!AA154,NA())</f>
        <v>#N/A</v>
      </c>
      <c r="V192" s="50" t="e">
        <f>IF(V$38=TRUE,Data!AB154,NA())</f>
        <v>#N/A</v>
      </c>
      <c r="W192" s="45" t="e">
        <f>IF(W$38=TRUE,Data!AD154,NA())</f>
        <v>#N/A</v>
      </c>
      <c r="X192" s="37" t="e">
        <f>IF(X$38=TRUE,Data!AE154,NA())</f>
        <v>#N/A</v>
      </c>
      <c r="Y192" s="45" t="e">
        <f>IF(Y$38=TRUE,Data!AF154,NA())</f>
        <v>#N/A</v>
      </c>
      <c r="Z192" s="45" t="e">
        <f>IF(Z$38=TRUE,Data!AH154,NA())</f>
        <v>#N/A</v>
      </c>
      <c r="AA192" s="45" t="e">
        <f>IF(AA$38=TRUE,Data!AI154,NA())</f>
        <v>#N/A</v>
      </c>
      <c r="AB192" s="37" t="e">
        <f>IF(AB$38=TRUE,Data!AJ154,NA())</f>
        <v>#N/A</v>
      </c>
      <c r="AC192" s="45" t="e">
        <f>IF(AC$38=TRUE,Data!AK154,NA())</f>
        <v>#N/A</v>
      </c>
      <c r="AD192" s="37" t="e">
        <f>IF(AD$38=TRUE,Data!AL154,NA())</f>
        <v>#N/A</v>
      </c>
      <c r="AE192" s="37" t="e">
        <f>IF(AE$38=TRUE,Data!AM154,NA())</f>
        <v>#N/A</v>
      </c>
      <c r="AF192" s="45" t="e">
        <f>IF(AF$38=TRUE,Data!AN154,NA())</f>
        <v>#N/A</v>
      </c>
      <c r="AG192" s="28">
        <f>Data!AO154</f>
        <v>44047</v>
      </c>
    </row>
    <row r="193" spans="2:33" x14ac:dyDescent="0.25">
      <c r="B193" t="e">
        <f>IF(B$38=TRUE,Data!B155,NA())</f>
        <v>#N/A</v>
      </c>
      <c r="C193" t="e">
        <f>IF(C$38=TRUE,Data!C155,NA())</f>
        <v>#N/A</v>
      </c>
      <c r="D193" t="e">
        <f>IF(D$38=TRUE,Data!E155,NA())</f>
        <v>#N/A</v>
      </c>
      <c r="E193" s="37" t="e">
        <f>IF(E$38=TRUE,Data!F155,NA())</f>
        <v>#N/A</v>
      </c>
      <c r="F193" s="39" t="e">
        <f ca="1">IF(F$38=TRUE,IF((ROW(F193)-$C$1)&gt;40,IF($A193="","",AVERAGE(((SUM(OFFSET(Data!E155,-$C$1+1,0,$C$1))-OFFSET(Data!E155,-$C$1+1,0,1))/(SUM(OFFSET(Data!B155,-$C$1+1,0,$C$1))-OFFSET(Data!B155,-$C$1+1,0,1))))),0),NA())</f>
        <v>#N/A</v>
      </c>
      <c r="G193" s="37" t="e">
        <f>IF(G$38=TRUE,Data!H155,NA())</f>
        <v>#N/A</v>
      </c>
      <c r="H193" s="43" t="e">
        <f>IF(H$38=TRUE,Data!I155,NA())</f>
        <v>#N/A</v>
      </c>
      <c r="I193" s="45" t="e">
        <f>IF(I$38=TRUE,Data!J155,NA())</f>
        <v>#N/A</v>
      </c>
      <c r="J193" s="45" t="e">
        <f>IF(J$38=TRUE,Data!K155,NA())</f>
        <v>#N/A</v>
      </c>
      <c r="K193" s="37" t="str">
        <f>IF(K$38=TRUE,Data!L155,NA())</f>
        <v/>
      </c>
      <c r="L193" s="39" t="str">
        <f ca="1">IF(L$38=TRUE,IF($A193="","",IF((ROW(L193)-$C$1)&gt;40,AVERAGE(((SUM(OFFSET(Data!E155,-$C$1+1,0,$C$1))-OFFSET(Data!E155,-$C$1+1,0,1))/(SUM(OFFSET(Data!K155,-$C$1+1,0,$C$1))-OFFSET(Data!K155,-$C$1+1,0,1)))),0)),NA())</f>
        <v/>
      </c>
      <c r="M193" s="45" t="e">
        <f>IF(M$38=TRUE,Data!R155,NA())</f>
        <v>#N/A</v>
      </c>
      <c r="N193" s="45" t="e">
        <f>IF(N$38=TRUE,Data!S155,NA())</f>
        <v>#N/A</v>
      </c>
      <c r="O193" s="39" t="e">
        <f ca="1">IF(O$38=TRUE,IF($A193="","",IF((ROW(Data!R155)-$C$1)&gt;2,Data!R155/OFFSET(Data!B155,-$C$1+1,0,1),0)),NA())</f>
        <v>#N/A</v>
      </c>
      <c r="P193" s="45" t="e">
        <f>IF(P$38=TRUE,Data!V155,NA())</f>
        <v>#N/A</v>
      </c>
      <c r="Q193" s="45" t="e">
        <f>IF(Q$38=TRUE,Data!W155,NA())</f>
        <v>#N/A</v>
      </c>
      <c r="R193" s="34" t="e">
        <f>IF(R$38=TRUE,Data!X155,NA())</f>
        <v>#N/A</v>
      </c>
      <c r="S193" s="39" t="e">
        <f ca="1">IF(S$38=TRUE,IF($A193="","",IF((ROW(S193)-$C$1)&gt;40,Data!W155/OFFSET(Data!B155,-$C$1+1,0,1),0)),NA())</f>
        <v>#N/A</v>
      </c>
      <c r="T193" s="50" t="e">
        <f>IF(T$38=TRUE,Data!Z155,NA())</f>
        <v>#N/A</v>
      </c>
      <c r="U193" s="50" t="e">
        <f>IF(U$38=TRUE,Data!AA155,NA())</f>
        <v>#N/A</v>
      </c>
      <c r="V193" s="50" t="e">
        <f>IF(V$38=TRUE,Data!AB155,NA())</f>
        <v>#N/A</v>
      </c>
      <c r="W193" s="45" t="e">
        <f>IF(W$38=TRUE,Data!AD155,NA())</f>
        <v>#N/A</v>
      </c>
      <c r="X193" s="37" t="e">
        <f>IF(X$38=TRUE,Data!AE155,NA())</f>
        <v>#N/A</v>
      </c>
      <c r="Y193" s="45" t="e">
        <f>IF(Y$38=TRUE,Data!AF155,NA())</f>
        <v>#N/A</v>
      </c>
      <c r="Z193" s="45" t="e">
        <f>IF(Z$38=TRUE,Data!AH155,NA())</f>
        <v>#N/A</v>
      </c>
      <c r="AA193" s="45" t="e">
        <f>IF(AA$38=TRUE,Data!AI155,NA())</f>
        <v>#N/A</v>
      </c>
      <c r="AB193" s="37" t="e">
        <f>IF(AB$38=TRUE,Data!AJ155,NA())</f>
        <v>#N/A</v>
      </c>
      <c r="AC193" s="45" t="e">
        <f>IF(AC$38=TRUE,Data!AK155,NA())</f>
        <v>#N/A</v>
      </c>
      <c r="AD193" s="37" t="e">
        <f>IF(AD$38=TRUE,Data!AL155,NA())</f>
        <v>#N/A</v>
      </c>
      <c r="AE193" s="37" t="e">
        <f>IF(AE$38=TRUE,Data!AM155,NA())</f>
        <v>#N/A</v>
      </c>
      <c r="AF193" s="45" t="e">
        <f>IF(AF$38=TRUE,Data!AN155,NA())</f>
        <v>#N/A</v>
      </c>
      <c r="AG193" s="28">
        <f>Data!AO155</f>
        <v>44048</v>
      </c>
    </row>
    <row r="194" spans="2:33" x14ac:dyDescent="0.25">
      <c r="B194" t="e">
        <f>IF(B$38=TRUE,Data!B156,NA())</f>
        <v>#N/A</v>
      </c>
      <c r="C194" t="e">
        <f>IF(C$38=TRUE,Data!C156,NA())</f>
        <v>#N/A</v>
      </c>
      <c r="D194" t="e">
        <f>IF(D$38=TRUE,Data!E156,NA())</f>
        <v>#N/A</v>
      </c>
      <c r="E194" s="37" t="e">
        <f>IF(E$38=TRUE,Data!F156,NA())</f>
        <v>#N/A</v>
      </c>
      <c r="F194" s="39" t="e">
        <f ca="1">IF(F$38=TRUE,IF((ROW(F194)-$C$1)&gt;40,IF($A194="","",AVERAGE(((SUM(OFFSET(Data!E156,-$C$1+1,0,$C$1))-OFFSET(Data!E156,-$C$1+1,0,1))/(SUM(OFFSET(Data!B156,-$C$1+1,0,$C$1))-OFFSET(Data!B156,-$C$1+1,0,1))))),0),NA())</f>
        <v>#N/A</v>
      </c>
      <c r="G194" s="37" t="e">
        <f>IF(G$38=TRUE,Data!H156,NA())</f>
        <v>#N/A</v>
      </c>
      <c r="H194" s="43" t="e">
        <f>IF(H$38=TRUE,Data!I156,NA())</f>
        <v>#N/A</v>
      </c>
      <c r="I194" s="45" t="e">
        <f>IF(I$38=TRUE,Data!J156,NA())</f>
        <v>#N/A</v>
      </c>
      <c r="J194" s="45" t="e">
        <f>IF(J$38=TRUE,Data!K156,NA())</f>
        <v>#N/A</v>
      </c>
      <c r="K194" s="37" t="str">
        <f>IF(K$38=TRUE,Data!L156,NA())</f>
        <v/>
      </c>
      <c r="L194" s="39" t="str">
        <f ca="1">IF(L$38=TRUE,IF($A194="","",IF((ROW(L194)-$C$1)&gt;40,AVERAGE(((SUM(OFFSET(Data!E156,-$C$1+1,0,$C$1))-OFFSET(Data!E156,-$C$1+1,0,1))/(SUM(OFFSET(Data!K156,-$C$1+1,0,$C$1))-OFFSET(Data!K156,-$C$1+1,0,1)))),0)),NA())</f>
        <v/>
      </c>
      <c r="M194" s="45" t="e">
        <f>IF(M$38=TRUE,Data!R156,NA())</f>
        <v>#N/A</v>
      </c>
      <c r="N194" s="45" t="e">
        <f>IF(N$38=TRUE,Data!S156,NA())</f>
        <v>#N/A</v>
      </c>
      <c r="O194" s="39" t="e">
        <f ca="1">IF(O$38=TRUE,IF($A194="","",IF((ROW(Data!R156)-$C$1)&gt;2,Data!R156/OFFSET(Data!B156,-$C$1+1,0,1),0)),NA())</f>
        <v>#N/A</v>
      </c>
      <c r="P194" s="45" t="e">
        <f>IF(P$38=TRUE,Data!V156,NA())</f>
        <v>#N/A</v>
      </c>
      <c r="Q194" s="45" t="e">
        <f>IF(Q$38=TRUE,Data!W156,NA())</f>
        <v>#N/A</v>
      </c>
      <c r="R194" s="34" t="e">
        <f>IF(R$38=TRUE,Data!X156,NA())</f>
        <v>#N/A</v>
      </c>
      <c r="S194" s="39" t="e">
        <f ca="1">IF(S$38=TRUE,IF($A194="","",IF((ROW(S194)-$C$1)&gt;40,Data!W156/OFFSET(Data!B156,-$C$1+1,0,1),0)),NA())</f>
        <v>#N/A</v>
      </c>
      <c r="T194" s="50" t="e">
        <f>IF(T$38=TRUE,Data!Z156,NA())</f>
        <v>#N/A</v>
      </c>
      <c r="U194" s="50" t="e">
        <f>IF(U$38=TRUE,Data!AA156,NA())</f>
        <v>#N/A</v>
      </c>
      <c r="V194" s="50" t="e">
        <f>IF(V$38=TRUE,Data!AB156,NA())</f>
        <v>#N/A</v>
      </c>
      <c r="W194" s="45" t="e">
        <f>IF(W$38=TRUE,Data!AD156,NA())</f>
        <v>#N/A</v>
      </c>
      <c r="X194" s="37" t="e">
        <f>IF(X$38=TRUE,Data!AE156,NA())</f>
        <v>#N/A</v>
      </c>
      <c r="Y194" s="45" t="e">
        <f>IF(Y$38=TRUE,Data!AF156,NA())</f>
        <v>#N/A</v>
      </c>
      <c r="Z194" s="45" t="e">
        <f>IF(Z$38=TRUE,Data!AH156,NA())</f>
        <v>#N/A</v>
      </c>
      <c r="AA194" s="45" t="e">
        <f>IF(AA$38=TRUE,Data!AI156,NA())</f>
        <v>#N/A</v>
      </c>
      <c r="AB194" s="37" t="e">
        <f>IF(AB$38=TRUE,Data!AJ156,NA())</f>
        <v>#N/A</v>
      </c>
      <c r="AC194" s="45" t="e">
        <f>IF(AC$38=TRUE,Data!AK156,NA())</f>
        <v>#N/A</v>
      </c>
      <c r="AD194" s="37" t="e">
        <f>IF(AD$38=TRUE,Data!AL156,NA())</f>
        <v>#N/A</v>
      </c>
      <c r="AE194" s="37" t="e">
        <f>IF(AE$38=TRUE,Data!AM156,NA())</f>
        <v>#N/A</v>
      </c>
      <c r="AF194" s="45" t="e">
        <f>IF(AF$38=TRUE,Data!AN156,NA())</f>
        <v>#N/A</v>
      </c>
      <c r="AG194" s="28">
        <f>Data!AO156</f>
        <v>44049</v>
      </c>
    </row>
    <row r="195" spans="2:33" x14ac:dyDescent="0.25">
      <c r="B195" t="e">
        <f>IF(B$38=TRUE,Data!B157,NA())</f>
        <v>#N/A</v>
      </c>
      <c r="C195" t="e">
        <f>IF(C$38=TRUE,Data!C157,NA())</f>
        <v>#N/A</v>
      </c>
      <c r="D195" t="e">
        <f>IF(D$38=TRUE,Data!E157,NA())</f>
        <v>#N/A</v>
      </c>
      <c r="E195" s="37" t="e">
        <f>IF(E$38=TRUE,Data!F157,NA())</f>
        <v>#N/A</v>
      </c>
      <c r="F195" s="39" t="e">
        <f ca="1">IF(F$38=TRUE,IF((ROW(F195)-$C$1)&gt;40,IF($A195="","",AVERAGE(((SUM(OFFSET(Data!E157,-$C$1+1,0,$C$1))-OFFSET(Data!E157,-$C$1+1,0,1))/(SUM(OFFSET(Data!B157,-$C$1+1,0,$C$1))-OFFSET(Data!B157,-$C$1+1,0,1))))),0),NA())</f>
        <v>#N/A</v>
      </c>
      <c r="G195" s="37" t="e">
        <f>IF(G$38=TRUE,Data!H157,NA())</f>
        <v>#N/A</v>
      </c>
      <c r="H195" s="43" t="e">
        <f>IF(H$38=TRUE,Data!I157,NA())</f>
        <v>#N/A</v>
      </c>
      <c r="I195" s="45" t="e">
        <f>IF(I$38=TRUE,Data!J157,NA())</f>
        <v>#N/A</v>
      </c>
      <c r="J195" s="45" t="e">
        <f>IF(J$38=TRUE,Data!K157,NA())</f>
        <v>#N/A</v>
      </c>
      <c r="K195" s="37" t="str">
        <f>IF(K$38=TRUE,Data!L157,NA())</f>
        <v/>
      </c>
      <c r="L195" s="39" t="str">
        <f ca="1">IF(L$38=TRUE,IF($A195="","",IF((ROW(L195)-$C$1)&gt;40,AVERAGE(((SUM(OFFSET(Data!E157,-$C$1+1,0,$C$1))-OFFSET(Data!E157,-$C$1+1,0,1))/(SUM(OFFSET(Data!K157,-$C$1+1,0,$C$1))-OFFSET(Data!K157,-$C$1+1,0,1)))),0)),NA())</f>
        <v/>
      </c>
      <c r="M195" s="45" t="e">
        <f>IF(M$38=TRUE,Data!R157,NA())</f>
        <v>#N/A</v>
      </c>
      <c r="N195" s="45" t="e">
        <f>IF(N$38=TRUE,Data!S157,NA())</f>
        <v>#N/A</v>
      </c>
      <c r="O195" s="39" t="e">
        <f ca="1">IF(O$38=TRUE,IF($A195="","",IF((ROW(Data!R157)-$C$1)&gt;2,Data!R157/OFFSET(Data!B157,-$C$1+1,0,1),0)),NA())</f>
        <v>#N/A</v>
      </c>
      <c r="P195" s="45" t="e">
        <f>IF(P$38=TRUE,Data!V157,NA())</f>
        <v>#N/A</v>
      </c>
      <c r="Q195" s="45" t="e">
        <f>IF(Q$38=TRUE,Data!W157,NA())</f>
        <v>#N/A</v>
      </c>
      <c r="R195" s="34" t="e">
        <f>IF(R$38=TRUE,Data!X157,NA())</f>
        <v>#N/A</v>
      </c>
      <c r="S195" s="39" t="e">
        <f ca="1">IF(S$38=TRUE,IF($A195="","",IF((ROW(S195)-$C$1)&gt;40,Data!W157/OFFSET(Data!B157,-$C$1+1,0,1),0)),NA())</f>
        <v>#N/A</v>
      </c>
      <c r="T195" s="50" t="e">
        <f>IF(T$38=TRUE,Data!Z157,NA())</f>
        <v>#N/A</v>
      </c>
      <c r="U195" s="50" t="e">
        <f>IF(U$38=TRUE,Data!AA157,NA())</f>
        <v>#N/A</v>
      </c>
      <c r="V195" s="50" t="e">
        <f>IF(V$38=TRUE,Data!AB157,NA())</f>
        <v>#N/A</v>
      </c>
      <c r="W195" s="45" t="e">
        <f>IF(W$38=TRUE,Data!AD157,NA())</f>
        <v>#N/A</v>
      </c>
      <c r="X195" s="37" t="e">
        <f>IF(X$38=TRUE,Data!AE157,NA())</f>
        <v>#N/A</v>
      </c>
      <c r="Y195" s="45" t="e">
        <f>IF(Y$38=TRUE,Data!AF157,NA())</f>
        <v>#N/A</v>
      </c>
      <c r="Z195" s="45" t="e">
        <f>IF(Z$38=TRUE,Data!AH157,NA())</f>
        <v>#N/A</v>
      </c>
      <c r="AA195" s="45" t="e">
        <f>IF(AA$38=TRUE,Data!AI157,NA())</f>
        <v>#N/A</v>
      </c>
      <c r="AB195" s="37" t="e">
        <f>IF(AB$38=TRUE,Data!AJ157,NA())</f>
        <v>#N/A</v>
      </c>
      <c r="AC195" s="45" t="e">
        <f>IF(AC$38=TRUE,Data!AK157,NA())</f>
        <v>#N/A</v>
      </c>
      <c r="AD195" s="37" t="e">
        <f>IF(AD$38=TRUE,Data!AL157,NA())</f>
        <v>#N/A</v>
      </c>
      <c r="AE195" s="37" t="e">
        <f>IF(AE$38=TRUE,Data!AM157,NA())</f>
        <v>#N/A</v>
      </c>
      <c r="AF195" s="45" t="e">
        <f>IF(AF$38=TRUE,Data!AN157,NA())</f>
        <v>#N/A</v>
      </c>
      <c r="AG195" s="28">
        <f>Data!AO157</f>
        <v>44050</v>
      </c>
    </row>
    <row r="196" spans="2:33" x14ac:dyDescent="0.25">
      <c r="B196" t="e">
        <f>IF(B$38=TRUE,Data!B158,NA())</f>
        <v>#N/A</v>
      </c>
      <c r="C196" t="e">
        <f>IF(C$38=TRUE,Data!C158,NA())</f>
        <v>#N/A</v>
      </c>
      <c r="D196" t="e">
        <f>IF(D$38=TRUE,Data!E158,NA())</f>
        <v>#N/A</v>
      </c>
      <c r="E196" s="37" t="e">
        <f>IF(E$38=TRUE,Data!F158,NA())</f>
        <v>#N/A</v>
      </c>
      <c r="F196" s="39" t="e">
        <f ca="1">IF(F$38=TRUE,IF((ROW(F196)-$C$1)&gt;40,IF($A196="","",AVERAGE(((SUM(OFFSET(Data!E158,-$C$1+1,0,$C$1))-OFFSET(Data!E158,-$C$1+1,0,1))/(SUM(OFFSET(Data!B158,-$C$1+1,0,$C$1))-OFFSET(Data!B158,-$C$1+1,0,1))))),0),NA())</f>
        <v>#N/A</v>
      </c>
      <c r="G196" s="37" t="e">
        <f>IF(G$38=TRUE,Data!H158,NA())</f>
        <v>#N/A</v>
      </c>
      <c r="H196" s="43" t="e">
        <f>IF(H$38=TRUE,Data!I158,NA())</f>
        <v>#N/A</v>
      </c>
      <c r="I196" s="45" t="e">
        <f>IF(I$38=TRUE,Data!J158,NA())</f>
        <v>#N/A</v>
      </c>
      <c r="J196" s="45" t="e">
        <f>IF(J$38=TRUE,Data!K158,NA())</f>
        <v>#N/A</v>
      </c>
      <c r="K196" s="37" t="str">
        <f>IF(K$38=TRUE,Data!L158,NA())</f>
        <v/>
      </c>
      <c r="L196" s="39" t="str">
        <f ca="1">IF(L$38=TRUE,IF($A196="","",IF((ROW(L196)-$C$1)&gt;40,AVERAGE(((SUM(OFFSET(Data!E158,-$C$1+1,0,$C$1))-OFFSET(Data!E158,-$C$1+1,0,1))/(SUM(OFFSET(Data!K158,-$C$1+1,0,$C$1))-OFFSET(Data!K158,-$C$1+1,0,1)))),0)),NA())</f>
        <v/>
      </c>
      <c r="M196" s="45" t="e">
        <f>IF(M$38=TRUE,Data!R158,NA())</f>
        <v>#N/A</v>
      </c>
      <c r="N196" s="45" t="e">
        <f>IF(N$38=TRUE,Data!S158,NA())</f>
        <v>#N/A</v>
      </c>
      <c r="O196" s="39" t="e">
        <f ca="1">IF(O$38=TRUE,IF($A196="","",IF((ROW(Data!R158)-$C$1)&gt;2,Data!R158/OFFSET(Data!B158,-$C$1+1,0,1),0)),NA())</f>
        <v>#N/A</v>
      </c>
      <c r="P196" s="45" t="e">
        <f>IF(P$38=TRUE,Data!V158,NA())</f>
        <v>#N/A</v>
      </c>
      <c r="Q196" s="45" t="e">
        <f>IF(Q$38=TRUE,Data!W158,NA())</f>
        <v>#N/A</v>
      </c>
      <c r="R196" s="34" t="e">
        <f>IF(R$38=TRUE,Data!X158,NA())</f>
        <v>#N/A</v>
      </c>
      <c r="S196" s="39" t="e">
        <f ca="1">IF(S$38=TRUE,IF($A196="","",IF((ROW(S196)-$C$1)&gt;40,Data!W158/OFFSET(Data!B158,-$C$1+1,0,1),0)),NA())</f>
        <v>#N/A</v>
      </c>
      <c r="T196" s="50" t="e">
        <f>IF(T$38=TRUE,Data!Z158,NA())</f>
        <v>#N/A</v>
      </c>
      <c r="U196" s="50" t="e">
        <f>IF(U$38=TRUE,Data!AA158,NA())</f>
        <v>#N/A</v>
      </c>
      <c r="V196" s="50" t="e">
        <f>IF(V$38=TRUE,Data!AB158,NA())</f>
        <v>#N/A</v>
      </c>
      <c r="W196" s="45" t="e">
        <f>IF(W$38=TRUE,Data!AD158,NA())</f>
        <v>#N/A</v>
      </c>
      <c r="X196" s="37" t="e">
        <f>IF(X$38=TRUE,Data!AE158,NA())</f>
        <v>#N/A</v>
      </c>
      <c r="Y196" s="45" t="e">
        <f>IF(Y$38=TRUE,Data!AF158,NA())</f>
        <v>#N/A</v>
      </c>
      <c r="Z196" s="45" t="e">
        <f>IF(Z$38=TRUE,Data!AH158,NA())</f>
        <v>#N/A</v>
      </c>
      <c r="AA196" s="45" t="e">
        <f>IF(AA$38=TRUE,Data!AI158,NA())</f>
        <v>#N/A</v>
      </c>
      <c r="AB196" s="37" t="e">
        <f>IF(AB$38=TRUE,Data!AJ158,NA())</f>
        <v>#N/A</v>
      </c>
      <c r="AC196" s="45" t="e">
        <f>IF(AC$38=TRUE,Data!AK158,NA())</f>
        <v>#N/A</v>
      </c>
      <c r="AD196" s="37" t="e">
        <f>IF(AD$38=TRUE,Data!AL158,NA())</f>
        <v>#N/A</v>
      </c>
      <c r="AE196" s="37" t="e">
        <f>IF(AE$38=TRUE,Data!AM158,NA())</f>
        <v>#N/A</v>
      </c>
      <c r="AF196" s="45" t="e">
        <f>IF(AF$38=TRUE,Data!AN158,NA())</f>
        <v>#N/A</v>
      </c>
      <c r="AG196" s="28">
        <f>Data!AO158</f>
        <v>44051</v>
      </c>
    </row>
    <row r="197" spans="2:33" x14ac:dyDescent="0.25">
      <c r="B197" t="e">
        <f>IF(B$38=TRUE,Data!B159,NA())</f>
        <v>#N/A</v>
      </c>
      <c r="C197" t="e">
        <f>IF(C$38=TRUE,Data!C159,NA())</f>
        <v>#N/A</v>
      </c>
      <c r="D197" t="e">
        <f>IF(D$38=TRUE,Data!E159,NA())</f>
        <v>#N/A</v>
      </c>
      <c r="E197" s="37" t="e">
        <f>IF(E$38=TRUE,Data!F159,NA())</f>
        <v>#N/A</v>
      </c>
      <c r="F197" s="39" t="e">
        <f ca="1">IF(F$38=TRUE,IF((ROW(F197)-$C$1)&gt;40,IF($A197="","",AVERAGE(((SUM(OFFSET(Data!E159,-$C$1+1,0,$C$1))-OFFSET(Data!E159,-$C$1+1,0,1))/(SUM(OFFSET(Data!B159,-$C$1+1,0,$C$1))-OFFSET(Data!B159,-$C$1+1,0,1))))),0),NA())</f>
        <v>#N/A</v>
      </c>
      <c r="G197" s="37" t="e">
        <f>IF(G$38=TRUE,Data!H159,NA())</f>
        <v>#N/A</v>
      </c>
      <c r="H197" s="43" t="e">
        <f>IF(H$38=TRUE,Data!I159,NA())</f>
        <v>#N/A</v>
      </c>
      <c r="I197" s="45" t="e">
        <f>IF(I$38=TRUE,Data!J159,NA())</f>
        <v>#N/A</v>
      </c>
      <c r="J197" s="45" t="e">
        <f>IF(J$38=TRUE,Data!K159,NA())</f>
        <v>#N/A</v>
      </c>
      <c r="K197" s="37" t="str">
        <f>IF(K$38=TRUE,Data!L159,NA())</f>
        <v/>
      </c>
      <c r="L197" s="39" t="str">
        <f ca="1">IF(L$38=TRUE,IF($A197="","",IF((ROW(L197)-$C$1)&gt;40,AVERAGE(((SUM(OFFSET(Data!E159,-$C$1+1,0,$C$1))-OFFSET(Data!E159,-$C$1+1,0,1))/(SUM(OFFSET(Data!K159,-$C$1+1,0,$C$1))-OFFSET(Data!K159,-$C$1+1,0,1)))),0)),NA())</f>
        <v/>
      </c>
      <c r="M197" s="45" t="e">
        <f>IF(M$38=TRUE,Data!R159,NA())</f>
        <v>#N/A</v>
      </c>
      <c r="N197" s="45" t="e">
        <f>IF(N$38=TRUE,Data!S159,NA())</f>
        <v>#N/A</v>
      </c>
      <c r="O197" s="39" t="e">
        <f ca="1">IF(O$38=TRUE,IF($A197="","",IF((ROW(Data!R159)-$C$1)&gt;2,Data!R159/OFFSET(Data!B159,-$C$1+1,0,1),0)),NA())</f>
        <v>#N/A</v>
      </c>
      <c r="P197" s="45" t="e">
        <f>IF(P$38=TRUE,Data!V159,NA())</f>
        <v>#N/A</v>
      </c>
      <c r="Q197" s="45" t="e">
        <f>IF(Q$38=TRUE,Data!W159,NA())</f>
        <v>#N/A</v>
      </c>
      <c r="R197" s="34" t="e">
        <f>IF(R$38=TRUE,Data!X159,NA())</f>
        <v>#N/A</v>
      </c>
      <c r="S197" s="39" t="e">
        <f ca="1">IF(S$38=TRUE,IF($A197="","",IF((ROW(S197)-$C$1)&gt;40,Data!W159/OFFSET(Data!B159,-$C$1+1,0,1),0)),NA())</f>
        <v>#N/A</v>
      </c>
      <c r="T197" s="50" t="e">
        <f>IF(T$38=TRUE,Data!Z159,NA())</f>
        <v>#N/A</v>
      </c>
      <c r="U197" s="50" t="e">
        <f>IF(U$38=TRUE,Data!AA159,NA())</f>
        <v>#N/A</v>
      </c>
      <c r="V197" s="50" t="e">
        <f>IF(V$38=TRUE,Data!AB159,NA())</f>
        <v>#N/A</v>
      </c>
      <c r="W197" s="45" t="e">
        <f>IF(W$38=TRUE,Data!AD159,NA())</f>
        <v>#N/A</v>
      </c>
      <c r="X197" s="37" t="e">
        <f>IF(X$38=TRUE,Data!AE159,NA())</f>
        <v>#N/A</v>
      </c>
      <c r="Y197" s="45" t="e">
        <f>IF(Y$38=TRUE,Data!AF159,NA())</f>
        <v>#N/A</v>
      </c>
      <c r="Z197" s="45" t="e">
        <f>IF(Z$38=TRUE,Data!AH159,NA())</f>
        <v>#N/A</v>
      </c>
      <c r="AA197" s="45" t="e">
        <f>IF(AA$38=TRUE,Data!AI159,NA())</f>
        <v>#N/A</v>
      </c>
      <c r="AB197" s="37" t="e">
        <f>IF(AB$38=TRUE,Data!AJ159,NA())</f>
        <v>#N/A</v>
      </c>
      <c r="AC197" s="45" t="e">
        <f>IF(AC$38=TRUE,Data!AK159,NA())</f>
        <v>#N/A</v>
      </c>
      <c r="AD197" s="37" t="e">
        <f>IF(AD$38=TRUE,Data!AL159,NA())</f>
        <v>#N/A</v>
      </c>
      <c r="AE197" s="37" t="e">
        <f>IF(AE$38=TRUE,Data!AM159,NA())</f>
        <v>#N/A</v>
      </c>
      <c r="AF197" s="45" t="e">
        <f>IF(AF$38=TRUE,Data!AN159,NA())</f>
        <v>#N/A</v>
      </c>
      <c r="AG197" s="28">
        <f>Data!AO159</f>
        <v>44052</v>
      </c>
    </row>
    <row r="198" spans="2:33" x14ac:dyDescent="0.25">
      <c r="B198" t="e">
        <f>IF(B$38=TRUE,Data!B160,NA())</f>
        <v>#N/A</v>
      </c>
      <c r="C198" t="e">
        <f>IF(C$38=TRUE,Data!C160,NA())</f>
        <v>#N/A</v>
      </c>
      <c r="D198" t="e">
        <f>IF(D$38=TRUE,Data!E160,NA())</f>
        <v>#N/A</v>
      </c>
      <c r="E198" s="37" t="e">
        <f>IF(E$38=TRUE,Data!F160,NA())</f>
        <v>#N/A</v>
      </c>
      <c r="F198" s="39" t="e">
        <f ca="1">IF(F$38=TRUE,IF((ROW(F198)-$C$1)&gt;40,IF($A198="","",AVERAGE(((SUM(OFFSET(Data!E160,-$C$1+1,0,$C$1))-OFFSET(Data!E160,-$C$1+1,0,1))/(SUM(OFFSET(Data!B160,-$C$1+1,0,$C$1))-OFFSET(Data!B160,-$C$1+1,0,1))))),0),NA())</f>
        <v>#N/A</v>
      </c>
      <c r="G198" s="37" t="e">
        <f>IF(G$38=TRUE,Data!H160,NA())</f>
        <v>#N/A</v>
      </c>
      <c r="H198" s="43" t="e">
        <f>IF(H$38=TRUE,Data!I160,NA())</f>
        <v>#N/A</v>
      </c>
      <c r="I198" s="45" t="e">
        <f>IF(I$38=TRUE,Data!J160,NA())</f>
        <v>#N/A</v>
      </c>
      <c r="J198" s="45" t="e">
        <f>IF(J$38=TRUE,Data!K160,NA())</f>
        <v>#N/A</v>
      </c>
      <c r="K198" s="37" t="str">
        <f>IF(K$38=TRUE,Data!L160,NA())</f>
        <v/>
      </c>
      <c r="L198" s="39" t="str">
        <f ca="1">IF(L$38=TRUE,IF($A198="","",IF((ROW(L198)-$C$1)&gt;40,AVERAGE(((SUM(OFFSET(Data!E160,-$C$1+1,0,$C$1))-OFFSET(Data!E160,-$C$1+1,0,1))/(SUM(OFFSET(Data!K160,-$C$1+1,0,$C$1))-OFFSET(Data!K160,-$C$1+1,0,1)))),0)),NA())</f>
        <v/>
      </c>
      <c r="M198" s="45" t="e">
        <f>IF(M$38=TRUE,Data!R160,NA())</f>
        <v>#N/A</v>
      </c>
      <c r="N198" s="45" t="e">
        <f>IF(N$38=TRUE,Data!S160,NA())</f>
        <v>#N/A</v>
      </c>
      <c r="O198" s="39" t="e">
        <f ca="1">IF(O$38=TRUE,IF($A198="","",IF((ROW(Data!R160)-$C$1)&gt;2,Data!R160/OFFSET(Data!B160,-$C$1+1,0,1),0)),NA())</f>
        <v>#N/A</v>
      </c>
      <c r="P198" s="45" t="e">
        <f>IF(P$38=TRUE,Data!V160,NA())</f>
        <v>#N/A</v>
      </c>
      <c r="Q198" s="45" t="e">
        <f>IF(Q$38=TRUE,Data!W160,NA())</f>
        <v>#N/A</v>
      </c>
      <c r="R198" s="34" t="e">
        <f>IF(R$38=TRUE,Data!X160,NA())</f>
        <v>#N/A</v>
      </c>
      <c r="S198" s="39" t="e">
        <f ca="1">IF(S$38=TRUE,IF($A198="","",IF((ROW(S198)-$C$1)&gt;40,Data!W160/OFFSET(Data!B160,-$C$1+1,0,1),0)),NA())</f>
        <v>#N/A</v>
      </c>
      <c r="T198" s="50" t="e">
        <f>IF(T$38=TRUE,Data!Z160,NA())</f>
        <v>#N/A</v>
      </c>
      <c r="U198" s="50" t="e">
        <f>IF(U$38=TRUE,Data!AA160,NA())</f>
        <v>#N/A</v>
      </c>
      <c r="V198" s="50" t="e">
        <f>IF(V$38=TRUE,Data!AB160,NA())</f>
        <v>#N/A</v>
      </c>
      <c r="W198" s="45" t="e">
        <f>IF(W$38=TRUE,Data!AD160,NA())</f>
        <v>#N/A</v>
      </c>
      <c r="X198" s="37" t="e">
        <f>IF(X$38=TRUE,Data!AE160,NA())</f>
        <v>#N/A</v>
      </c>
      <c r="Y198" s="45" t="e">
        <f>IF(Y$38=TRUE,Data!AF160,NA())</f>
        <v>#N/A</v>
      </c>
      <c r="Z198" s="45" t="e">
        <f>IF(Z$38=TRUE,Data!AH160,NA())</f>
        <v>#N/A</v>
      </c>
      <c r="AA198" s="45" t="e">
        <f>IF(AA$38=TRUE,Data!AI160,NA())</f>
        <v>#N/A</v>
      </c>
      <c r="AB198" s="37" t="e">
        <f>IF(AB$38=TRUE,Data!AJ160,NA())</f>
        <v>#N/A</v>
      </c>
      <c r="AC198" s="45" t="e">
        <f>IF(AC$38=TRUE,Data!AK160,NA())</f>
        <v>#N/A</v>
      </c>
      <c r="AD198" s="37" t="e">
        <f>IF(AD$38=TRUE,Data!AL160,NA())</f>
        <v>#N/A</v>
      </c>
      <c r="AE198" s="37" t="e">
        <f>IF(AE$38=TRUE,Data!AM160,NA())</f>
        <v>#N/A</v>
      </c>
      <c r="AF198" s="45" t="e">
        <f>IF(AF$38=TRUE,Data!AN160,NA())</f>
        <v>#N/A</v>
      </c>
      <c r="AG198" s="28">
        <f>Data!AO160</f>
        <v>44053</v>
      </c>
    </row>
    <row r="199" spans="2:33" x14ac:dyDescent="0.25">
      <c r="B199" t="e">
        <f>IF(B$38=TRUE,Data!B161,NA())</f>
        <v>#N/A</v>
      </c>
      <c r="C199" t="e">
        <f>IF(C$38=TRUE,Data!C161,NA())</f>
        <v>#N/A</v>
      </c>
      <c r="D199" t="e">
        <f>IF(D$38=TRUE,Data!E161,NA())</f>
        <v>#N/A</v>
      </c>
      <c r="E199" s="37" t="e">
        <f>IF(E$38=TRUE,Data!F161,NA())</f>
        <v>#N/A</v>
      </c>
      <c r="F199" s="39" t="e">
        <f ca="1">IF(F$38=TRUE,IF((ROW(F199)-$C$1)&gt;40,IF($A199="","",AVERAGE(((SUM(OFFSET(Data!E161,-$C$1+1,0,$C$1))-OFFSET(Data!E161,-$C$1+1,0,1))/(SUM(OFFSET(Data!B161,-$C$1+1,0,$C$1))-OFFSET(Data!B161,-$C$1+1,0,1))))),0),NA())</f>
        <v>#N/A</v>
      </c>
      <c r="G199" s="37" t="e">
        <f>IF(G$38=TRUE,Data!H161,NA())</f>
        <v>#N/A</v>
      </c>
      <c r="H199" s="43" t="e">
        <f>IF(H$38=TRUE,Data!I161,NA())</f>
        <v>#N/A</v>
      </c>
      <c r="I199" s="45" t="e">
        <f>IF(I$38=TRUE,Data!J161,NA())</f>
        <v>#N/A</v>
      </c>
      <c r="J199" s="45" t="e">
        <f>IF(J$38=TRUE,Data!K161,NA())</f>
        <v>#N/A</v>
      </c>
      <c r="K199" s="37" t="str">
        <f>IF(K$38=TRUE,Data!L161,NA())</f>
        <v/>
      </c>
      <c r="L199" s="39" t="str">
        <f ca="1">IF(L$38=TRUE,IF($A199="","",IF((ROW(L199)-$C$1)&gt;40,AVERAGE(((SUM(OFFSET(Data!E161,-$C$1+1,0,$C$1))-OFFSET(Data!E161,-$C$1+1,0,1))/(SUM(OFFSET(Data!K161,-$C$1+1,0,$C$1))-OFFSET(Data!K161,-$C$1+1,0,1)))),0)),NA())</f>
        <v/>
      </c>
      <c r="M199" s="45" t="e">
        <f>IF(M$38=TRUE,Data!R161,NA())</f>
        <v>#N/A</v>
      </c>
      <c r="N199" s="45" t="e">
        <f>IF(N$38=TRUE,Data!S161,NA())</f>
        <v>#N/A</v>
      </c>
      <c r="O199" s="39" t="e">
        <f ca="1">IF(O$38=TRUE,IF($A199="","",IF((ROW(Data!R161)-$C$1)&gt;2,Data!R161/OFFSET(Data!B161,-$C$1+1,0,1),0)),NA())</f>
        <v>#N/A</v>
      </c>
      <c r="P199" s="45" t="e">
        <f>IF(P$38=TRUE,Data!V161,NA())</f>
        <v>#N/A</v>
      </c>
      <c r="Q199" s="45" t="e">
        <f>IF(Q$38=TRUE,Data!W161,NA())</f>
        <v>#N/A</v>
      </c>
      <c r="R199" s="34" t="e">
        <f>IF(R$38=TRUE,Data!X161,NA())</f>
        <v>#N/A</v>
      </c>
      <c r="S199" s="39" t="e">
        <f ca="1">IF(S$38=TRUE,IF($A199="","",IF((ROW(S199)-$C$1)&gt;40,Data!W161/OFFSET(Data!B161,-$C$1+1,0,1),0)),NA())</f>
        <v>#N/A</v>
      </c>
      <c r="T199" s="50" t="e">
        <f>IF(T$38=TRUE,Data!Z161,NA())</f>
        <v>#N/A</v>
      </c>
      <c r="U199" s="50" t="e">
        <f>IF(U$38=TRUE,Data!AA161,NA())</f>
        <v>#N/A</v>
      </c>
      <c r="V199" s="50" t="e">
        <f>IF(V$38=TRUE,Data!AB161,NA())</f>
        <v>#N/A</v>
      </c>
      <c r="W199" s="45" t="e">
        <f>IF(W$38=TRUE,Data!AD161,NA())</f>
        <v>#N/A</v>
      </c>
      <c r="X199" s="37" t="e">
        <f>IF(X$38=TRUE,Data!AE161,NA())</f>
        <v>#N/A</v>
      </c>
      <c r="Y199" s="45" t="e">
        <f>IF(Y$38=TRUE,Data!AF161,NA())</f>
        <v>#N/A</v>
      </c>
      <c r="Z199" s="45" t="e">
        <f>IF(Z$38=TRUE,Data!AH161,NA())</f>
        <v>#N/A</v>
      </c>
      <c r="AA199" s="45" t="e">
        <f>IF(AA$38=TRUE,Data!AI161,NA())</f>
        <v>#N/A</v>
      </c>
      <c r="AB199" s="37" t="e">
        <f>IF(AB$38=TRUE,Data!AJ161,NA())</f>
        <v>#N/A</v>
      </c>
      <c r="AC199" s="45" t="e">
        <f>IF(AC$38=TRUE,Data!AK161,NA())</f>
        <v>#N/A</v>
      </c>
      <c r="AD199" s="37" t="e">
        <f>IF(AD$38=TRUE,Data!AL161,NA())</f>
        <v>#N/A</v>
      </c>
      <c r="AE199" s="37" t="e">
        <f>IF(AE$38=TRUE,Data!AM161,NA())</f>
        <v>#N/A</v>
      </c>
      <c r="AF199" s="45" t="e">
        <f>IF(AF$38=TRUE,Data!AN161,NA())</f>
        <v>#N/A</v>
      </c>
      <c r="AG199" s="28">
        <f>Data!AO161</f>
        <v>44054</v>
      </c>
    </row>
    <row r="200" spans="2:33" x14ac:dyDescent="0.25">
      <c r="B200" t="e">
        <f>IF(B$38=TRUE,Data!B162,NA())</f>
        <v>#N/A</v>
      </c>
      <c r="C200" t="e">
        <f>IF(C$38=TRUE,Data!C162,NA())</f>
        <v>#N/A</v>
      </c>
      <c r="D200" t="e">
        <f>IF(D$38=TRUE,Data!E162,NA())</f>
        <v>#N/A</v>
      </c>
      <c r="E200" s="37" t="e">
        <f>IF(E$38=TRUE,Data!F162,NA())</f>
        <v>#N/A</v>
      </c>
      <c r="F200" s="39" t="e">
        <f ca="1">IF(F$38=TRUE,IF((ROW(F200)-$C$1)&gt;40,IF($A200="","",AVERAGE(((SUM(OFFSET(Data!E162,-$C$1+1,0,$C$1))-OFFSET(Data!E162,-$C$1+1,0,1))/(SUM(OFFSET(Data!B162,-$C$1+1,0,$C$1))-OFFSET(Data!B162,-$C$1+1,0,1))))),0),NA())</f>
        <v>#N/A</v>
      </c>
      <c r="G200" s="37" t="e">
        <f>IF(G$38=TRUE,Data!H162,NA())</f>
        <v>#N/A</v>
      </c>
      <c r="H200" s="43" t="e">
        <f>IF(H$38=TRUE,Data!I162,NA())</f>
        <v>#N/A</v>
      </c>
      <c r="I200" s="45" t="e">
        <f>IF(I$38=TRUE,Data!J162,NA())</f>
        <v>#N/A</v>
      </c>
      <c r="J200" s="45" t="e">
        <f>IF(J$38=TRUE,Data!K162,NA())</f>
        <v>#N/A</v>
      </c>
      <c r="K200" s="37" t="str">
        <f>IF(K$38=TRUE,Data!L162,NA())</f>
        <v/>
      </c>
      <c r="L200" s="39" t="str">
        <f ca="1">IF(L$38=TRUE,IF($A200="","",IF((ROW(L200)-$C$1)&gt;40,AVERAGE(((SUM(OFFSET(Data!E162,-$C$1+1,0,$C$1))-OFFSET(Data!E162,-$C$1+1,0,1))/(SUM(OFFSET(Data!K162,-$C$1+1,0,$C$1))-OFFSET(Data!K162,-$C$1+1,0,1)))),0)),NA())</f>
        <v/>
      </c>
      <c r="M200" s="45" t="e">
        <f>IF(M$38=TRUE,Data!R162,NA())</f>
        <v>#N/A</v>
      </c>
      <c r="N200" s="45" t="e">
        <f>IF(N$38=TRUE,Data!S162,NA())</f>
        <v>#N/A</v>
      </c>
      <c r="O200" s="39" t="e">
        <f ca="1">IF(O$38=TRUE,IF($A200="","",IF((ROW(Data!R162)-$C$1)&gt;2,Data!R162/OFFSET(Data!B162,-$C$1+1,0,1),0)),NA())</f>
        <v>#N/A</v>
      </c>
      <c r="P200" s="45" t="e">
        <f>IF(P$38=TRUE,Data!V162,NA())</f>
        <v>#N/A</v>
      </c>
      <c r="Q200" s="45" t="e">
        <f>IF(Q$38=TRUE,Data!W162,NA())</f>
        <v>#N/A</v>
      </c>
      <c r="R200" s="34" t="e">
        <f>IF(R$38=TRUE,Data!X162,NA())</f>
        <v>#N/A</v>
      </c>
      <c r="S200" s="39" t="e">
        <f ca="1">IF(S$38=TRUE,IF($A200="","",IF((ROW(S200)-$C$1)&gt;40,Data!W162/OFFSET(Data!B162,-$C$1+1,0,1),0)),NA())</f>
        <v>#N/A</v>
      </c>
      <c r="T200" s="50" t="e">
        <f>IF(T$38=TRUE,Data!Z162,NA())</f>
        <v>#N/A</v>
      </c>
      <c r="U200" s="50" t="e">
        <f>IF(U$38=TRUE,Data!AA162,NA())</f>
        <v>#N/A</v>
      </c>
      <c r="V200" s="50" t="e">
        <f>IF(V$38=TRUE,Data!AB162,NA())</f>
        <v>#N/A</v>
      </c>
      <c r="W200" s="45" t="e">
        <f>IF(W$38=TRUE,Data!AD162,NA())</f>
        <v>#N/A</v>
      </c>
      <c r="X200" s="37" t="e">
        <f>IF(X$38=TRUE,Data!AE162,NA())</f>
        <v>#N/A</v>
      </c>
      <c r="Y200" s="45" t="e">
        <f>IF(Y$38=TRUE,Data!AF162,NA())</f>
        <v>#N/A</v>
      </c>
      <c r="Z200" s="45" t="e">
        <f>IF(Z$38=TRUE,Data!AH162,NA())</f>
        <v>#N/A</v>
      </c>
      <c r="AA200" s="45" t="e">
        <f>IF(AA$38=TRUE,Data!AI162,NA())</f>
        <v>#N/A</v>
      </c>
      <c r="AB200" s="37" t="e">
        <f>IF(AB$38=TRUE,Data!AJ162,NA())</f>
        <v>#N/A</v>
      </c>
      <c r="AC200" s="45" t="e">
        <f>IF(AC$38=TRUE,Data!AK162,NA())</f>
        <v>#N/A</v>
      </c>
      <c r="AD200" s="37" t="e">
        <f>IF(AD$38=TRUE,Data!AL162,NA())</f>
        <v>#N/A</v>
      </c>
      <c r="AE200" s="37" t="e">
        <f>IF(AE$38=TRUE,Data!AM162,NA())</f>
        <v>#N/A</v>
      </c>
      <c r="AF200" s="45" t="e">
        <f>IF(AF$38=TRUE,Data!AN162,NA())</f>
        <v>#N/A</v>
      </c>
      <c r="AG200" s="28">
        <f>Data!AO162</f>
        <v>44055</v>
      </c>
    </row>
    <row r="201" spans="2:33" x14ac:dyDescent="0.25">
      <c r="B201" t="e">
        <f>IF(B$38=TRUE,Data!B163,NA())</f>
        <v>#N/A</v>
      </c>
      <c r="C201" t="e">
        <f>IF(C$38=TRUE,Data!C163,NA())</f>
        <v>#N/A</v>
      </c>
      <c r="D201" t="e">
        <f>IF(D$38=TRUE,Data!E163,NA())</f>
        <v>#N/A</v>
      </c>
      <c r="E201" s="37" t="e">
        <f>IF(E$38=TRUE,Data!F163,NA())</f>
        <v>#N/A</v>
      </c>
      <c r="F201" s="39" t="e">
        <f ca="1">IF(F$38=TRUE,IF((ROW(F201)-$C$1)&gt;40,IF($A201="","",AVERAGE(((SUM(OFFSET(Data!E163,-$C$1+1,0,$C$1))-OFFSET(Data!E163,-$C$1+1,0,1))/(SUM(OFFSET(Data!B163,-$C$1+1,0,$C$1))-OFFSET(Data!B163,-$C$1+1,0,1))))),0),NA())</f>
        <v>#N/A</v>
      </c>
      <c r="G201" s="37" t="e">
        <f>IF(G$38=TRUE,Data!H163,NA())</f>
        <v>#N/A</v>
      </c>
      <c r="H201" s="43" t="e">
        <f>IF(H$38=TRUE,Data!I163,NA())</f>
        <v>#N/A</v>
      </c>
      <c r="I201" s="45" t="e">
        <f>IF(I$38=TRUE,Data!J163,NA())</f>
        <v>#N/A</v>
      </c>
      <c r="J201" s="45" t="e">
        <f>IF(J$38=TRUE,Data!K163,NA())</f>
        <v>#N/A</v>
      </c>
      <c r="K201" s="37" t="str">
        <f>IF(K$38=TRUE,Data!L163,NA())</f>
        <v/>
      </c>
      <c r="L201" s="39" t="str">
        <f ca="1">IF(L$38=TRUE,IF($A201="","",IF((ROW(L201)-$C$1)&gt;40,AVERAGE(((SUM(OFFSET(Data!E163,-$C$1+1,0,$C$1))-OFFSET(Data!E163,-$C$1+1,0,1))/(SUM(OFFSET(Data!K163,-$C$1+1,0,$C$1))-OFFSET(Data!K163,-$C$1+1,0,1)))),0)),NA())</f>
        <v/>
      </c>
      <c r="M201" s="45" t="e">
        <f>IF(M$38=TRUE,Data!R163,NA())</f>
        <v>#N/A</v>
      </c>
      <c r="N201" s="45" t="e">
        <f>IF(N$38=TRUE,Data!S163,NA())</f>
        <v>#N/A</v>
      </c>
      <c r="O201" s="39" t="e">
        <f ca="1">IF(O$38=TRUE,IF($A201="","",IF((ROW(Data!R163)-$C$1)&gt;2,Data!R163/OFFSET(Data!B163,-$C$1+1,0,1),0)),NA())</f>
        <v>#N/A</v>
      </c>
      <c r="P201" s="45" t="e">
        <f>IF(P$38=TRUE,Data!V163,NA())</f>
        <v>#N/A</v>
      </c>
      <c r="Q201" s="45" t="e">
        <f>IF(Q$38=TRUE,Data!W163,NA())</f>
        <v>#N/A</v>
      </c>
      <c r="R201" s="34" t="e">
        <f>IF(R$38=TRUE,Data!X163,NA())</f>
        <v>#N/A</v>
      </c>
      <c r="S201" s="39" t="e">
        <f ca="1">IF(S$38=TRUE,IF($A201="","",IF((ROW(S201)-$C$1)&gt;40,Data!W163/OFFSET(Data!B163,-$C$1+1,0,1),0)),NA())</f>
        <v>#N/A</v>
      </c>
      <c r="T201" s="50" t="e">
        <f>IF(T$38=TRUE,Data!Z163,NA())</f>
        <v>#N/A</v>
      </c>
      <c r="U201" s="50" t="e">
        <f>IF(U$38=TRUE,Data!AA163,NA())</f>
        <v>#N/A</v>
      </c>
      <c r="V201" s="50" t="e">
        <f>IF(V$38=TRUE,Data!AB163,NA())</f>
        <v>#N/A</v>
      </c>
      <c r="W201" s="45" t="e">
        <f>IF(W$38=TRUE,Data!AD163,NA())</f>
        <v>#N/A</v>
      </c>
      <c r="X201" s="37" t="e">
        <f>IF(X$38=TRUE,Data!AE163,NA())</f>
        <v>#N/A</v>
      </c>
      <c r="Y201" s="45" t="e">
        <f>IF(Y$38=TRUE,Data!AF163,NA())</f>
        <v>#N/A</v>
      </c>
      <c r="Z201" s="45" t="e">
        <f>IF(Z$38=TRUE,Data!AH163,NA())</f>
        <v>#N/A</v>
      </c>
      <c r="AA201" s="45" t="e">
        <f>IF(AA$38=TRUE,Data!AI163,NA())</f>
        <v>#N/A</v>
      </c>
      <c r="AB201" s="37" t="e">
        <f>IF(AB$38=TRUE,Data!AJ163,NA())</f>
        <v>#N/A</v>
      </c>
      <c r="AC201" s="45" t="e">
        <f>IF(AC$38=TRUE,Data!AK163,NA())</f>
        <v>#N/A</v>
      </c>
      <c r="AD201" s="37" t="e">
        <f>IF(AD$38=TRUE,Data!AL163,NA())</f>
        <v>#N/A</v>
      </c>
      <c r="AE201" s="37" t="e">
        <f>IF(AE$38=TRUE,Data!AM163,NA())</f>
        <v>#N/A</v>
      </c>
      <c r="AF201" s="45" t="e">
        <f>IF(AF$38=TRUE,Data!AN163,NA())</f>
        <v>#N/A</v>
      </c>
      <c r="AG201" s="28">
        <f>Data!AO163</f>
        <v>44056</v>
      </c>
    </row>
    <row r="202" spans="2:33" x14ac:dyDescent="0.25">
      <c r="B202" t="e">
        <f>IF(B$38=TRUE,Data!B164,NA())</f>
        <v>#N/A</v>
      </c>
      <c r="C202" t="e">
        <f>IF(C$38=TRUE,Data!C164,NA())</f>
        <v>#N/A</v>
      </c>
      <c r="D202" t="e">
        <f>IF(D$38=TRUE,Data!E164,NA())</f>
        <v>#N/A</v>
      </c>
      <c r="E202" s="37" t="e">
        <f>IF(E$38=TRUE,Data!F164,NA())</f>
        <v>#N/A</v>
      </c>
      <c r="F202" s="39" t="e">
        <f ca="1">IF(F$38=TRUE,IF((ROW(F202)-$C$1)&gt;40,IF($A202="","",AVERAGE(((SUM(OFFSET(Data!E164,-$C$1+1,0,$C$1))-OFFSET(Data!E164,-$C$1+1,0,1))/(SUM(OFFSET(Data!B164,-$C$1+1,0,$C$1))-OFFSET(Data!B164,-$C$1+1,0,1))))),0),NA())</f>
        <v>#N/A</v>
      </c>
      <c r="G202" s="37" t="e">
        <f>IF(G$38=TRUE,Data!H164,NA())</f>
        <v>#N/A</v>
      </c>
      <c r="H202" s="43" t="e">
        <f>IF(H$38=TRUE,Data!I164,NA())</f>
        <v>#N/A</v>
      </c>
      <c r="I202" s="45" t="e">
        <f>IF(I$38=TRUE,Data!J164,NA())</f>
        <v>#N/A</v>
      </c>
      <c r="J202" s="45" t="e">
        <f>IF(J$38=TRUE,Data!K164,NA())</f>
        <v>#N/A</v>
      </c>
      <c r="K202" s="37" t="str">
        <f>IF(K$38=TRUE,Data!L164,NA())</f>
        <v/>
      </c>
      <c r="L202" s="39" t="str">
        <f ca="1">IF(L$38=TRUE,IF($A202="","",IF((ROW(L202)-$C$1)&gt;40,AVERAGE(((SUM(OFFSET(Data!E164,-$C$1+1,0,$C$1))-OFFSET(Data!E164,-$C$1+1,0,1))/(SUM(OFFSET(Data!K164,-$C$1+1,0,$C$1))-OFFSET(Data!K164,-$C$1+1,0,1)))),0)),NA())</f>
        <v/>
      </c>
      <c r="M202" s="45" t="e">
        <f>IF(M$38=TRUE,Data!R164,NA())</f>
        <v>#N/A</v>
      </c>
      <c r="N202" s="45" t="e">
        <f>IF(N$38=TRUE,Data!S164,NA())</f>
        <v>#N/A</v>
      </c>
      <c r="O202" s="39" t="e">
        <f ca="1">IF(O$38=TRUE,IF($A202="","",IF((ROW(Data!R164)-$C$1)&gt;2,Data!R164/OFFSET(Data!B164,-$C$1+1,0,1),0)),NA())</f>
        <v>#N/A</v>
      </c>
      <c r="P202" s="45" t="e">
        <f>IF(P$38=TRUE,Data!V164,NA())</f>
        <v>#N/A</v>
      </c>
      <c r="Q202" s="45" t="e">
        <f>IF(Q$38=TRUE,Data!W164,NA())</f>
        <v>#N/A</v>
      </c>
      <c r="R202" s="34" t="e">
        <f>IF(R$38=TRUE,Data!X164,NA())</f>
        <v>#N/A</v>
      </c>
      <c r="S202" s="39" t="e">
        <f ca="1">IF(S$38=TRUE,IF($A202="","",IF((ROW(S202)-$C$1)&gt;40,Data!W164/OFFSET(Data!B164,-$C$1+1,0,1),0)),NA())</f>
        <v>#N/A</v>
      </c>
      <c r="T202" s="50" t="e">
        <f>IF(T$38=TRUE,Data!Z164,NA())</f>
        <v>#N/A</v>
      </c>
      <c r="U202" s="50" t="e">
        <f>IF(U$38=TRUE,Data!AA164,NA())</f>
        <v>#N/A</v>
      </c>
      <c r="V202" s="50" t="e">
        <f>IF(V$38=TRUE,Data!AB164,NA())</f>
        <v>#N/A</v>
      </c>
      <c r="W202" s="45" t="e">
        <f>IF(W$38=TRUE,Data!AD164,NA())</f>
        <v>#N/A</v>
      </c>
      <c r="X202" s="37" t="e">
        <f>IF(X$38=TRUE,Data!AE164,NA())</f>
        <v>#N/A</v>
      </c>
      <c r="Y202" s="45" t="e">
        <f>IF(Y$38=TRUE,Data!AF164,NA())</f>
        <v>#N/A</v>
      </c>
      <c r="Z202" s="45" t="e">
        <f>IF(Z$38=TRUE,Data!AH164,NA())</f>
        <v>#N/A</v>
      </c>
      <c r="AA202" s="45" t="e">
        <f>IF(AA$38=TRUE,Data!AI164,NA())</f>
        <v>#N/A</v>
      </c>
      <c r="AB202" s="37" t="e">
        <f>IF(AB$38=TRUE,Data!AJ164,NA())</f>
        <v>#N/A</v>
      </c>
      <c r="AC202" s="45" t="e">
        <f>IF(AC$38=TRUE,Data!AK164,NA())</f>
        <v>#N/A</v>
      </c>
      <c r="AD202" s="37" t="e">
        <f>IF(AD$38=TRUE,Data!AL164,NA())</f>
        <v>#N/A</v>
      </c>
      <c r="AE202" s="37" t="e">
        <f>IF(AE$38=TRUE,Data!AM164,NA())</f>
        <v>#N/A</v>
      </c>
      <c r="AF202" s="45" t="e">
        <f>IF(AF$38=TRUE,Data!AN164,NA())</f>
        <v>#N/A</v>
      </c>
      <c r="AG202" s="28">
        <f>Data!AO164</f>
        <v>44057</v>
      </c>
    </row>
    <row r="203" spans="2:33" x14ac:dyDescent="0.25">
      <c r="B203" t="e">
        <f>IF(B$38=TRUE,Data!B165,NA())</f>
        <v>#N/A</v>
      </c>
      <c r="C203" t="e">
        <f>IF(C$38=TRUE,Data!C165,NA())</f>
        <v>#N/A</v>
      </c>
      <c r="D203" t="e">
        <f>IF(D$38=TRUE,Data!E165,NA())</f>
        <v>#N/A</v>
      </c>
      <c r="E203" s="37" t="e">
        <f>IF(E$38=TRUE,Data!F165,NA())</f>
        <v>#N/A</v>
      </c>
      <c r="F203" s="39" t="e">
        <f ca="1">IF(F$38=TRUE,IF((ROW(F203)-$C$1)&gt;40,IF($A203="","",AVERAGE(((SUM(OFFSET(Data!E165,-$C$1+1,0,$C$1))-OFFSET(Data!E165,-$C$1+1,0,1))/(SUM(OFFSET(Data!B165,-$C$1+1,0,$C$1))-OFFSET(Data!B165,-$C$1+1,0,1))))),0),NA())</f>
        <v>#N/A</v>
      </c>
      <c r="G203" s="37" t="e">
        <f>IF(G$38=TRUE,Data!H165,NA())</f>
        <v>#N/A</v>
      </c>
      <c r="H203" s="43" t="e">
        <f>IF(H$38=TRUE,Data!I165,NA())</f>
        <v>#N/A</v>
      </c>
      <c r="I203" s="45" t="e">
        <f>IF(I$38=TRUE,Data!J165,NA())</f>
        <v>#N/A</v>
      </c>
      <c r="J203" s="45" t="e">
        <f>IF(J$38=TRUE,Data!K165,NA())</f>
        <v>#N/A</v>
      </c>
      <c r="K203" s="37" t="str">
        <f>IF(K$38=TRUE,Data!L165,NA())</f>
        <v/>
      </c>
      <c r="L203" s="39" t="str">
        <f ca="1">IF(L$38=TRUE,IF($A203="","",IF((ROW(L203)-$C$1)&gt;40,AVERAGE(((SUM(OFFSET(Data!E165,-$C$1+1,0,$C$1))-OFFSET(Data!E165,-$C$1+1,0,1))/(SUM(OFFSET(Data!K165,-$C$1+1,0,$C$1))-OFFSET(Data!K165,-$C$1+1,0,1)))),0)),NA())</f>
        <v/>
      </c>
      <c r="M203" s="45" t="e">
        <f>IF(M$38=TRUE,Data!R165,NA())</f>
        <v>#N/A</v>
      </c>
      <c r="N203" s="45" t="e">
        <f>IF(N$38=TRUE,Data!S165,NA())</f>
        <v>#N/A</v>
      </c>
      <c r="O203" s="39" t="e">
        <f ca="1">IF(O$38=TRUE,IF($A203="","",IF((ROW(Data!R165)-$C$1)&gt;2,Data!R165/OFFSET(Data!B165,-$C$1+1,0,1),0)),NA())</f>
        <v>#N/A</v>
      </c>
      <c r="P203" s="45" t="e">
        <f>IF(P$38=TRUE,Data!V165,NA())</f>
        <v>#N/A</v>
      </c>
      <c r="Q203" s="45" t="e">
        <f>IF(Q$38=TRUE,Data!W165,NA())</f>
        <v>#N/A</v>
      </c>
      <c r="R203" s="34" t="e">
        <f>IF(R$38=TRUE,Data!X165,NA())</f>
        <v>#N/A</v>
      </c>
      <c r="S203" s="39" t="e">
        <f ca="1">IF(S$38=TRUE,IF($A203="","",IF((ROW(S203)-$C$1)&gt;40,Data!W165/OFFSET(Data!B165,-$C$1+1,0,1),0)),NA())</f>
        <v>#N/A</v>
      </c>
      <c r="T203" s="50" t="e">
        <f>IF(T$38=TRUE,Data!Z165,NA())</f>
        <v>#N/A</v>
      </c>
      <c r="U203" s="50" t="e">
        <f>IF(U$38=TRUE,Data!AA165,NA())</f>
        <v>#N/A</v>
      </c>
      <c r="V203" s="50" t="e">
        <f>IF(V$38=TRUE,Data!AB165,NA())</f>
        <v>#N/A</v>
      </c>
      <c r="W203" s="45" t="e">
        <f>IF(W$38=TRUE,Data!AD165,NA())</f>
        <v>#N/A</v>
      </c>
      <c r="X203" s="37" t="e">
        <f>IF(X$38=TRUE,Data!AE165,NA())</f>
        <v>#N/A</v>
      </c>
      <c r="Y203" s="45" t="e">
        <f>IF(Y$38=TRUE,Data!AF165,NA())</f>
        <v>#N/A</v>
      </c>
      <c r="Z203" s="45" t="e">
        <f>IF(Z$38=TRUE,Data!AH165,NA())</f>
        <v>#N/A</v>
      </c>
      <c r="AA203" s="45" t="e">
        <f>IF(AA$38=TRUE,Data!AI165,NA())</f>
        <v>#N/A</v>
      </c>
      <c r="AB203" s="37" t="e">
        <f>IF(AB$38=TRUE,Data!AJ165,NA())</f>
        <v>#N/A</v>
      </c>
      <c r="AC203" s="45" t="e">
        <f>IF(AC$38=TRUE,Data!AK165,NA())</f>
        <v>#N/A</v>
      </c>
      <c r="AD203" s="37" t="e">
        <f>IF(AD$38=TRUE,Data!AL165,NA())</f>
        <v>#N/A</v>
      </c>
      <c r="AE203" s="37" t="e">
        <f>IF(AE$38=TRUE,Data!AM165,NA())</f>
        <v>#N/A</v>
      </c>
      <c r="AF203" s="45" t="e">
        <f>IF(AF$38=TRUE,Data!AN165,NA())</f>
        <v>#N/A</v>
      </c>
      <c r="AG203" s="28">
        <f>Data!AO165</f>
        <v>44058</v>
      </c>
    </row>
    <row r="204" spans="2:33" x14ac:dyDescent="0.25">
      <c r="B204" t="e">
        <f>IF(B$38=TRUE,Data!B166,NA())</f>
        <v>#N/A</v>
      </c>
      <c r="C204" t="e">
        <f>IF(C$38=TRUE,Data!C166,NA())</f>
        <v>#N/A</v>
      </c>
      <c r="D204" t="e">
        <f>IF(D$38=TRUE,Data!E166,NA())</f>
        <v>#N/A</v>
      </c>
      <c r="E204" s="37" t="e">
        <f>IF(E$38=TRUE,Data!F166,NA())</f>
        <v>#N/A</v>
      </c>
      <c r="F204" s="39" t="e">
        <f ca="1">IF(F$38=TRUE,IF((ROW(F204)-$C$1)&gt;40,IF($A204="","",AVERAGE(((SUM(OFFSET(Data!E166,-$C$1+1,0,$C$1))-OFFSET(Data!E166,-$C$1+1,0,1))/(SUM(OFFSET(Data!B166,-$C$1+1,0,$C$1))-OFFSET(Data!B166,-$C$1+1,0,1))))),0),NA())</f>
        <v>#N/A</v>
      </c>
      <c r="G204" s="37" t="e">
        <f>IF(G$38=TRUE,Data!H166,NA())</f>
        <v>#N/A</v>
      </c>
      <c r="H204" s="43" t="e">
        <f>IF(H$38=TRUE,Data!I166,NA())</f>
        <v>#N/A</v>
      </c>
      <c r="I204" s="45" t="e">
        <f>IF(I$38=TRUE,Data!J166,NA())</f>
        <v>#N/A</v>
      </c>
      <c r="J204" s="45" t="e">
        <f>IF(J$38=TRUE,Data!K166,NA())</f>
        <v>#N/A</v>
      </c>
      <c r="K204" s="37" t="str">
        <f>IF(K$38=TRUE,Data!L166,NA())</f>
        <v/>
      </c>
      <c r="L204" s="39" t="str">
        <f ca="1">IF(L$38=TRUE,IF($A204="","",IF((ROW(L204)-$C$1)&gt;40,AVERAGE(((SUM(OFFSET(Data!E166,-$C$1+1,0,$C$1))-OFFSET(Data!E166,-$C$1+1,0,1))/(SUM(OFFSET(Data!K166,-$C$1+1,0,$C$1))-OFFSET(Data!K166,-$C$1+1,0,1)))),0)),NA())</f>
        <v/>
      </c>
      <c r="M204" s="45" t="e">
        <f>IF(M$38=TRUE,Data!R166,NA())</f>
        <v>#N/A</v>
      </c>
      <c r="N204" s="45" t="e">
        <f>IF(N$38=TRUE,Data!S166,NA())</f>
        <v>#N/A</v>
      </c>
      <c r="O204" s="39" t="e">
        <f ca="1">IF(O$38=TRUE,IF($A204="","",IF((ROW(Data!R166)-$C$1)&gt;2,Data!R166/OFFSET(Data!B166,-$C$1+1,0,1),0)),NA())</f>
        <v>#N/A</v>
      </c>
      <c r="P204" s="45" t="e">
        <f>IF(P$38=TRUE,Data!V166,NA())</f>
        <v>#N/A</v>
      </c>
      <c r="Q204" s="45" t="e">
        <f>IF(Q$38=TRUE,Data!W166,NA())</f>
        <v>#N/A</v>
      </c>
      <c r="R204" s="34" t="e">
        <f>IF(R$38=TRUE,Data!X166,NA())</f>
        <v>#N/A</v>
      </c>
      <c r="S204" s="39" t="e">
        <f ca="1">IF(S$38=TRUE,IF($A204="","",IF((ROW(S204)-$C$1)&gt;40,Data!W166/OFFSET(Data!B166,-$C$1+1,0,1),0)),NA())</f>
        <v>#N/A</v>
      </c>
      <c r="T204" s="50" t="e">
        <f>IF(T$38=TRUE,Data!Z166,NA())</f>
        <v>#N/A</v>
      </c>
      <c r="U204" s="50" t="e">
        <f>IF(U$38=TRUE,Data!AA166,NA())</f>
        <v>#N/A</v>
      </c>
      <c r="V204" s="50" t="e">
        <f>IF(V$38=TRUE,Data!AB166,NA())</f>
        <v>#N/A</v>
      </c>
      <c r="W204" s="45" t="e">
        <f>IF(W$38=TRUE,Data!AD166,NA())</f>
        <v>#N/A</v>
      </c>
      <c r="X204" s="37" t="e">
        <f>IF(X$38=TRUE,Data!AE166,NA())</f>
        <v>#N/A</v>
      </c>
      <c r="Y204" s="45" t="e">
        <f>IF(Y$38=TRUE,Data!AF166,NA())</f>
        <v>#N/A</v>
      </c>
      <c r="Z204" s="45" t="e">
        <f>IF(Z$38=TRUE,Data!AH166,NA())</f>
        <v>#N/A</v>
      </c>
      <c r="AA204" s="45" t="e">
        <f>IF(AA$38=TRUE,Data!AI166,NA())</f>
        <v>#N/A</v>
      </c>
      <c r="AB204" s="37" t="e">
        <f>IF(AB$38=TRUE,Data!AJ166,NA())</f>
        <v>#N/A</v>
      </c>
      <c r="AC204" s="45" t="e">
        <f>IF(AC$38=TRUE,Data!AK166,NA())</f>
        <v>#N/A</v>
      </c>
      <c r="AD204" s="37" t="e">
        <f>IF(AD$38=TRUE,Data!AL166,NA())</f>
        <v>#N/A</v>
      </c>
      <c r="AE204" s="37" t="e">
        <f>IF(AE$38=TRUE,Data!AM166,NA())</f>
        <v>#N/A</v>
      </c>
      <c r="AF204" s="45" t="e">
        <f>IF(AF$38=TRUE,Data!AN166,NA())</f>
        <v>#N/A</v>
      </c>
      <c r="AG204" s="28">
        <f>Data!AO166</f>
        <v>44059</v>
      </c>
    </row>
    <row r="205" spans="2:33" x14ac:dyDescent="0.25">
      <c r="B205" t="e">
        <f>IF(B$38=TRUE,Data!B167,NA())</f>
        <v>#N/A</v>
      </c>
      <c r="C205" t="e">
        <f>IF(C$38=TRUE,Data!C167,NA())</f>
        <v>#N/A</v>
      </c>
      <c r="D205" t="e">
        <f>IF(D$38=TRUE,Data!E167,NA())</f>
        <v>#N/A</v>
      </c>
      <c r="E205" s="37" t="e">
        <f>IF(E$38=TRUE,Data!F167,NA())</f>
        <v>#N/A</v>
      </c>
      <c r="F205" s="39" t="e">
        <f ca="1">IF(F$38=TRUE,IF((ROW(F205)-$C$1)&gt;40,IF($A205="","",AVERAGE(((SUM(OFFSET(Data!E167,-$C$1+1,0,$C$1))-OFFSET(Data!E167,-$C$1+1,0,1))/(SUM(OFFSET(Data!B167,-$C$1+1,0,$C$1))-OFFSET(Data!B167,-$C$1+1,0,1))))),0),NA())</f>
        <v>#N/A</v>
      </c>
      <c r="G205" s="37" t="e">
        <f>IF(G$38=TRUE,Data!H167,NA())</f>
        <v>#N/A</v>
      </c>
      <c r="H205" s="43" t="e">
        <f>IF(H$38=TRUE,Data!I167,NA())</f>
        <v>#N/A</v>
      </c>
      <c r="I205" s="45" t="e">
        <f>IF(I$38=TRUE,Data!J167,NA())</f>
        <v>#N/A</v>
      </c>
      <c r="J205" s="45" t="e">
        <f>IF(J$38=TRUE,Data!K167,NA())</f>
        <v>#N/A</v>
      </c>
      <c r="K205" s="37" t="str">
        <f>IF(K$38=TRUE,Data!L167,NA())</f>
        <v/>
      </c>
      <c r="L205" s="39" t="str">
        <f ca="1">IF(L$38=TRUE,IF($A205="","",IF((ROW(L205)-$C$1)&gt;40,AVERAGE(((SUM(OFFSET(Data!E167,-$C$1+1,0,$C$1))-OFFSET(Data!E167,-$C$1+1,0,1))/(SUM(OFFSET(Data!K167,-$C$1+1,0,$C$1))-OFFSET(Data!K167,-$C$1+1,0,1)))),0)),NA())</f>
        <v/>
      </c>
      <c r="M205" s="45" t="e">
        <f>IF(M$38=TRUE,Data!R167,NA())</f>
        <v>#N/A</v>
      </c>
      <c r="N205" s="45" t="e">
        <f>IF(N$38=TRUE,Data!S167,NA())</f>
        <v>#N/A</v>
      </c>
      <c r="O205" s="39" t="e">
        <f ca="1">IF(O$38=TRUE,IF($A205="","",IF((ROW(Data!R167)-$C$1)&gt;2,Data!R167/OFFSET(Data!B167,-$C$1+1,0,1),0)),NA())</f>
        <v>#N/A</v>
      </c>
      <c r="P205" s="45" t="e">
        <f>IF(P$38=TRUE,Data!V167,NA())</f>
        <v>#N/A</v>
      </c>
      <c r="Q205" s="45" t="e">
        <f>IF(Q$38=TRUE,Data!W167,NA())</f>
        <v>#N/A</v>
      </c>
      <c r="R205" s="34" t="e">
        <f>IF(R$38=TRUE,Data!X167,NA())</f>
        <v>#N/A</v>
      </c>
      <c r="S205" s="39" t="e">
        <f ca="1">IF(S$38=TRUE,IF($A205="","",IF((ROW(S205)-$C$1)&gt;40,Data!W167/OFFSET(Data!B167,-$C$1+1,0,1),0)),NA())</f>
        <v>#N/A</v>
      </c>
      <c r="T205" s="50" t="e">
        <f>IF(T$38=TRUE,Data!Z167,NA())</f>
        <v>#N/A</v>
      </c>
      <c r="U205" s="50" t="e">
        <f>IF(U$38=TRUE,Data!AA167,NA())</f>
        <v>#N/A</v>
      </c>
      <c r="V205" s="50" t="e">
        <f>IF(V$38=TRUE,Data!AB167,NA())</f>
        <v>#N/A</v>
      </c>
      <c r="W205" s="45" t="e">
        <f>IF(W$38=TRUE,Data!AD167,NA())</f>
        <v>#N/A</v>
      </c>
      <c r="X205" s="37" t="e">
        <f>IF(X$38=TRUE,Data!AE167,NA())</f>
        <v>#N/A</v>
      </c>
      <c r="Y205" s="45" t="e">
        <f>IF(Y$38=TRUE,Data!AF167,NA())</f>
        <v>#N/A</v>
      </c>
      <c r="Z205" s="45" t="e">
        <f>IF(Z$38=TRUE,Data!AH167,NA())</f>
        <v>#N/A</v>
      </c>
      <c r="AA205" s="45" t="e">
        <f>IF(AA$38=TRUE,Data!AI167,NA())</f>
        <v>#N/A</v>
      </c>
      <c r="AB205" s="37" t="e">
        <f>IF(AB$38=TRUE,Data!AJ167,NA())</f>
        <v>#N/A</v>
      </c>
      <c r="AC205" s="45" t="e">
        <f>IF(AC$38=TRUE,Data!AK167,NA())</f>
        <v>#N/A</v>
      </c>
      <c r="AD205" s="37" t="e">
        <f>IF(AD$38=TRUE,Data!AL167,NA())</f>
        <v>#N/A</v>
      </c>
      <c r="AE205" s="37" t="e">
        <f>IF(AE$38=TRUE,Data!AM167,NA())</f>
        <v>#N/A</v>
      </c>
      <c r="AF205" s="45" t="e">
        <f>IF(AF$38=TRUE,Data!AN167,NA())</f>
        <v>#N/A</v>
      </c>
      <c r="AG205" s="28">
        <f>Data!AO167</f>
        <v>44060</v>
      </c>
    </row>
    <row r="206" spans="2:33" x14ac:dyDescent="0.25">
      <c r="B206" t="e">
        <f>IF(B$38=TRUE,Data!B168,NA())</f>
        <v>#N/A</v>
      </c>
      <c r="C206" t="e">
        <f>IF(C$38=TRUE,Data!C168,NA())</f>
        <v>#N/A</v>
      </c>
      <c r="D206" t="e">
        <f>IF(D$38=TRUE,Data!E168,NA())</f>
        <v>#N/A</v>
      </c>
      <c r="E206" s="37" t="e">
        <f>IF(E$38=TRUE,Data!F168,NA())</f>
        <v>#N/A</v>
      </c>
      <c r="F206" s="39" t="e">
        <f ca="1">IF(F$38=TRUE,IF((ROW(F206)-$C$1)&gt;40,IF($A206="","",AVERAGE(((SUM(OFFSET(Data!E168,-$C$1+1,0,$C$1))-OFFSET(Data!E168,-$C$1+1,0,1))/(SUM(OFFSET(Data!B168,-$C$1+1,0,$C$1))-OFFSET(Data!B168,-$C$1+1,0,1))))),0),NA())</f>
        <v>#N/A</v>
      </c>
      <c r="G206" s="37" t="e">
        <f>IF(G$38=TRUE,Data!H168,NA())</f>
        <v>#N/A</v>
      </c>
      <c r="H206" s="43" t="e">
        <f>IF(H$38=TRUE,Data!I168,NA())</f>
        <v>#N/A</v>
      </c>
      <c r="I206" s="45" t="e">
        <f>IF(I$38=TRUE,Data!J168,NA())</f>
        <v>#N/A</v>
      </c>
      <c r="J206" s="45" t="e">
        <f>IF(J$38=TRUE,Data!K168,NA())</f>
        <v>#N/A</v>
      </c>
      <c r="K206" s="37" t="str">
        <f>IF(K$38=TRUE,Data!L168,NA())</f>
        <v/>
      </c>
      <c r="L206" s="39" t="str">
        <f ca="1">IF(L$38=TRUE,IF($A206="","",IF((ROW(L206)-$C$1)&gt;40,AVERAGE(((SUM(OFFSET(Data!E168,-$C$1+1,0,$C$1))-OFFSET(Data!E168,-$C$1+1,0,1))/(SUM(OFFSET(Data!K168,-$C$1+1,0,$C$1))-OFFSET(Data!K168,-$C$1+1,0,1)))),0)),NA())</f>
        <v/>
      </c>
      <c r="M206" s="45" t="e">
        <f>IF(M$38=TRUE,Data!R168,NA())</f>
        <v>#N/A</v>
      </c>
      <c r="N206" s="45" t="e">
        <f>IF(N$38=TRUE,Data!S168,NA())</f>
        <v>#N/A</v>
      </c>
      <c r="O206" s="39" t="e">
        <f ca="1">IF(O$38=TRUE,IF($A206="","",IF((ROW(Data!R168)-$C$1)&gt;2,Data!R168/OFFSET(Data!B168,-$C$1+1,0,1),0)),NA())</f>
        <v>#N/A</v>
      </c>
      <c r="P206" s="45" t="e">
        <f>IF(P$38=TRUE,Data!V168,NA())</f>
        <v>#N/A</v>
      </c>
      <c r="Q206" s="45" t="e">
        <f>IF(Q$38=TRUE,Data!W168,NA())</f>
        <v>#N/A</v>
      </c>
      <c r="R206" s="34" t="e">
        <f>IF(R$38=TRUE,Data!X168,NA())</f>
        <v>#N/A</v>
      </c>
      <c r="S206" s="39" t="e">
        <f ca="1">IF(S$38=TRUE,IF($A206="","",IF((ROW(S206)-$C$1)&gt;40,Data!W168/OFFSET(Data!B168,-$C$1+1,0,1),0)),NA())</f>
        <v>#N/A</v>
      </c>
      <c r="T206" s="50" t="e">
        <f>IF(T$38=TRUE,Data!Z168,NA())</f>
        <v>#N/A</v>
      </c>
      <c r="U206" s="50" t="e">
        <f>IF(U$38=TRUE,Data!AA168,NA())</f>
        <v>#N/A</v>
      </c>
      <c r="V206" s="50" t="e">
        <f>IF(V$38=TRUE,Data!AB168,NA())</f>
        <v>#N/A</v>
      </c>
      <c r="W206" s="45" t="e">
        <f>IF(W$38=TRUE,Data!AD168,NA())</f>
        <v>#N/A</v>
      </c>
      <c r="X206" s="37" t="e">
        <f>IF(X$38=TRUE,Data!AE168,NA())</f>
        <v>#N/A</v>
      </c>
      <c r="Y206" s="45" t="e">
        <f>IF(Y$38=TRUE,Data!AF168,NA())</f>
        <v>#N/A</v>
      </c>
      <c r="Z206" s="45" t="e">
        <f>IF(Z$38=TRUE,Data!AH168,NA())</f>
        <v>#N/A</v>
      </c>
      <c r="AA206" s="45" t="e">
        <f>IF(AA$38=TRUE,Data!AI168,NA())</f>
        <v>#N/A</v>
      </c>
      <c r="AB206" s="37" t="e">
        <f>IF(AB$38=TRUE,Data!AJ168,NA())</f>
        <v>#N/A</v>
      </c>
      <c r="AC206" s="45" t="e">
        <f>IF(AC$38=TRUE,Data!AK168,NA())</f>
        <v>#N/A</v>
      </c>
      <c r="AD206" s="37" t="e">
        <f>IF(AD$38=TRUE,Data!AL168,NA())</f>
        <v>#N/A</v>
      </c>
      <c r="AE206" s="37" t="e">
        <f>IF(AE$38=TRUE,Data!AM168,NA())</f>
        <v>#N/A</v>
      </c>
      <c r="AF206" s="45" t="e">
        <f>IF(AF$38=TRUE,Data!AN168,NA())</f>
        <v>#N/A</v>
      </c>
      <c r="AG206" s="28">
        <f>Data!AO168</f>
        <v>44061</v>
      </c>
    </row>
    <row r="207" spans="2:33" x14ac:dyDescent="0.25">
      <c r="B207" t="e">
        <f>IF(B$38=TRUE,Data!B169,NA())</f>
        <v>#N/A</v>
      </c>
      <c r="C207" t="e">
        <f>IF(C$38=TRUE,Data!C169,NA())</f>
        <v>#N/A</v>
      </c>
      <c r="D207" t="e">
        <f>IF(D$38=TRUE,Data!E169,NA())</f>
        <v>#N/A</v>
      </c>
      <c r="E207" s="37" t="e">
        <f>IF(E$38=TRUE,Data!F169,NA())</f>
        <v>#N/A</v>
      </c>
      <c r="F207" s="39" t="e">
        <f ca="1">IF(F$38=TRUE,IF((ROW(F207)-$C$1)&gt;40,IF($A207="","",AVERAGE(((SUM(OFFSET(Data!E169,-$C$1+1,0,$C$1))-OFFSET(Data!E169,-$C$1+1,0,1))/(SUM(OFFSET(Data!B169,-$C$1+1,0,$C$1))-OFFSET(Data!B169,-$C$1+1,0,1))))),0),NA())</f>
        <v>#N/A</v>
      </c>
      <c r="G207" s="37" t="e">
        <f>IF(G$38=TRUE,Data!H169,NA())</f>
        <v>#N/A</v>
      </c>
      <c r="H207" s="43" t="e">
        <f>IF(H$38=TRUE,Data!I169,NA())</f>
        <v>#N/A</v>
      </c>
      <c r="I207" s="45" t="e">
        <f>IF(I$38=TRUE,Data!J169,NA())</f>
        <v>#N/A</v>
      </c>
      <c r="J207" s="45" t="e">
        <f>IF(J$38=TRUE,Data!K169,NA())</f>
        <v>#N/A</v>
      </c>
      <c r="K207" s="37" t="str">
        <f>IF(K$38=TRUE,Data!L169,NA())</f>
        <v/>
      </c>
      <c r="L207" s="39" t="str">
        <f ca="1">IF(L$38=TRUE,IF($A207="","",IF((ROW(L207)-$C$1)&gt;40,AVERAGE(((SUM(OFFSET(Data!E169,-$C$1+1,0,$C$1))-OFFSET(Data!E169,-$C$1+1,0,1))/(SUM(OFFSET(Data!K169,-$C$1+1,0,$C$1))-OFFSET(Data!K169,-$C$1+1,0,1)))),0)),NA())</f>
        <v/>
      </c>
      <c r="M207" s="45" t="e">
        <f>IF(M$38=TRUE,Data!R169,NA())</f>
        <v>#N/A</v>
      </c>
      <c r="N207" s="45" t="e">
        <f>IF(N$38=TRUE,Data!S169,NA())</f>
        <v>#N/A</v>
      </c>
      <c r="O207" s="39" t="e">
        <f ca="1">IF(O$38=TRUE,IF($A207="","",IF((ROW(Data!R169)-$C$1)&gt;2,Data!R169/OFFSET(Data!B169,-$C$1+1,0,1),0)),NA())</f>
        <v>#N/A</v>
      </c>
      <c r="P207" s="45" t="e">
        <f>IF(P$38=TRUE,Data!V169,NA())</f>
        <v>#N/A</v>
      </c>
      <c r="Q207" s="45" t="e">
        <f>IF(Q$38=TRUE,Data!W169,NA())</f>
        <v>#N/A</v>
      </c>
      <c r="R207" s="34" t="e">
        <f>IF(R$38=TRUE,Data!X169,NA())</f>
        <v>#N/A</v>
      </c>
      <c r="S207" s="39" t="e">
        <f ca="1">IF(S$38=TRUE,IF($A207="","",IF((ROW(S207)-$C$1)&gt;40,Data!W169/OFFSET(Data!B169,-$C$1+1,0,1),0)),NA())</f>
        <v>#N/A</v>
      </c>
      <c r="T207" s="50" t="e">
        <f>IF(T$38=TRUE,Data!Z169,NA())</f>
        <v>#N/A</v>
      </c>
      <c r="U207" s="50" t="e">
        <f>IF(U$38=TRUE,Data!AA169,NA())</f>
        <v>#N/A</v>
      </c>
      <c r="V207" s="50" t="e">
        <f>IF(V$38=TRUE,Data!AB169,NA())</f>
        <v>#N/A</v>
      </c>
      <c r="W207" s="45" t="e">
        <f>IF(W$38=TRUE,Data!AD169,NA())</f>
        <v>#N/A</v>
      </c>
      <c r="X207" s="37" t="e">
        <f>IF(X$38=TRUE,Data!AE169,NA())</f>
        <v>#N/A</v>
      </c>
      <c r="Y207" s="45" t="e">
        <f>IF(Y$38=TRUE,Data!AF169,NA())</f>
        <v>#N/A</v>
      </c>
      <c r="Z207" s="45" t="e">
        <f>IF(Z$38=TRUE,Data!AH169,NA())</f>
        <v>#N/A</v>
      </c>
      <c r="AA207" s="45" t="e">
        <f>IF(AA$38=TRUE,Data!AI169,NA())</f>
        <v>#N/A</v>
      </c>
      <c r="AB207" s="37" t="e">
        <f>IF(AB$38=TRUE,Data!AJ169,NA())</f>
        <v>#N/A</v>
      </c>
      <c r="AC207" s="45" t="e">
        <f>IF(AC$38=TRUE,Data!AK169,NA())</f>
        <v>#N/A</v>
      </c>
      <c r="AD207" s="37" t="e">
        <f>IF(AD$38=TRUE,Data!AL169,NA())</f>
        <v>#N/A</v>
      </c>
      <c r="AE207" s="37" t="e">
        <f>IF(AE$38=TRUE,Data!AM169,NA())</f>
        <v>#N/A</v>
      </c>
      <c r="AF207" s="45" t="e">
        <f>IF(AF$38=TRUE,Data!AN169,NA())</f>
        <v>#N/A</v>
      </c>
      <c r="AG207" s="28">
        <f>Data!AO169</f>
        <v>44062</v>
      </c>
    </row>
    <row r="208" spans="2:33" x14ac:dyDescent="0.25">
      <c r="B208" t="e">
        <f>IF(B$38=TRUE,Data!B170,NA())</f>
        <v>#N/A</v>
      </c>
      <c r="C208" t="e">
        <f>IF(C$38=TRUE,Data!C170,NA())</f>
        <v>#N/A</v>
      </c>
      <c r="D208" t="e">
        <f>IF(D$38=TRUE,Data!E170,NA())</f>
        <v>#N/A</v>
      </c>
      <c r="E208" s="37" t="e">
        <f>IF(E$38=TRUE,Data!F170,NA())</f>
        <v>#N/A</v>
      </c>
      <c r="F208" s="39" t="e">
        <f ca="1">IF(F$38=TRUE,IF((ROW(F208)-$C$1)&gt;40,IF($A208="","",AVERAGE(((SUM(OFFSET(Data!E170,-$C$1+1,0,$C$1))-OFFSET(Data!E170,-$C$1+1,0,1))/(SUM(OFFSET(Data!B170,-$C$1+1,0,$C$1))-OFFSET(Data!B170,-$C$1+1,0,1))))),0),NA())</f>
        <v>#N/A</v>
      </c>
      <c r="G208" s="37" t="e">
        <f>IF(G$38=TRUE,Data!H170,NA())</f>
        <v>#N/A</v>
      </c>
      <c r="H208" s="43" t="e">
        <f>IF(H$38=TRUE,Data!I170,NA())</f>
        <v>#N/A</v>
      </c>
      <c r="I208" s="45" t="e">
        <f>IF(I$38=TRUE,Data!J170,NA())</f>
        <v>#N/A</v>
      </c>
      <c r="J208" s="45" t="e">
        <f>IF(J$38=TRUE,Data!K170,NA())</f>
        <v>#N/A</v>
      </c>
      <c r="K208" s="37" t="str">
        <f>IF(K$38=TRUE,Data!L170,NA())</f>
        <v/>
      </c>
      <c r="L208" s="39" t="str">
        <f ca="1">IF(L$38=TRUE,IF($A208="","",IF((ROW(L208)-$C$1)&gt;40,AVERAGE(((SUM(OFFSET(Data!E170,-$C$1+1,0,$C$1))-OFFSET(Data!E170,-$C$1+1,0,1))/(SUM(OFFSET(Data!K170,-$C$1+1,0,$C$1))-OFFSET(Data!K170,-$C$1+1,0,1)))),0)),NA())</f>
        <v/>
      </c>
      <c r="M208" s="45" t="e">
        <f>IF(M$38=TRUE,Data!R170,NA())</f>
        <v>#N/A</v>
      </c>
      <c r="N208" s="45" t="e">
        <f>IF(N$38=TRUE,Data!S170,NA())</f>
        <v>#N/A</v>
      </c>
      <c r="O208" s="39" t="e">
        <f ca="1">IF(O$38=TRUE,IF($A208="","",IF((ROW(Data!R170)-$C$1)&gt;2,Data!R170/OFFSET(Data!B170,-$C$1+1,0,1),0)),NA())</f>
        <v>#N/A</v>
      </c>
      <c r="P208" s="45" t="e">
        <f>IF(P$38=TRUE,Data!V170,NA())</f>
        <v>#N/A</v>
      </c>
      <c r="Q208" s="45" t="e">
        <f>IF(Q$38=TRUE,Data!W170,NA())</f>
        <v>#N/A</v>
      </c>
      <c r="R208" s="34" t="e">
        <f>IF(R$38=TRUE,Data!X170,NA())</f>
        <v>#N/A</v>
      </c>
      <c r="S208" s="39" t="e">
        <f ca="1">IF(S$38=TRUE,IF($A208="","",IF((ROW(S208)-$C$1)&gt;40,Data!W170/OFFSET(Data!B170,-$C$1+1,0,1),0)),NA())</f>
        <v>#N/A</v>
      </c>
      <c r="T208" s="50" t="e">
        <f>IF(T$38=TRUE,Data!Z170,NA())</f>
        <v>#N/A</v>
      </c>
      <c r="U208" s="50" t="e">
        <f>IF(U$38=TRUE,Data!AA170,NA())</f>
        <v>#N/A</v>
      </c>
      <c r="V208" s="50" t="e">
        <f>IF(V$38=TRUE,Data!AB170,NA())</f>
        <v>#N/A</v>
      </c>
      <c r="W208" s="45" t="e">
        <f>IF(W$38=TRUE,Data!AD170,NA())</f>
        <v>#N/A</v>
      </c>
      <c r="X208" s="37" t="e">
        <f>IF(X$38=TRUE,Data!AE170,NA())</f>
        <v>#N/A</v>
      </c>
      <c r="Y208" s="45" t="e">
        <f>IF(Y$38=TRUE,Data!AF170,NA())</f>
        <v>#N/A</v>
      </c>
      <c r="Z208" s="45" t="e">
        <f>IF(Z$38=TRUE,Data!AH170,NA())</f>
        <v>#N/A</v>
      </c>
      <c r="AA208" s="45" t="e">
        <f>IF(AA$38=TRUE,Data!AI170,NA())</f>
        <v>#N/A</v>
      </c>
      <c r="AB208" s="37" t="e">
        <f>IF(AB$38=TRUE,Data!AJ170,NA())</f>
        <v>#N/A</v>
      </c>
      <c r="AC208" s="45" t="e">
        <f>IF(AC$38=TRUE,Data!AK170,NA())</f>
        <v>#N/A</v>
      </c>
      <c r="AD208" s="37" t="e">
        <f>IF(AD$38=TRUE,Data!AL170,NA())</f>
        <v>#N/A</v>
      </c>
      <c r="AE208" s="37" t="e">
        <f>IF(AE$38=TRUE,Data!AM170,NA())</f>
        <v>#N/A</v>
      </c>
      <c r="AF208" s="45" t="e">
        <f>IF(AF$38=TRUE,Data!AN170,NA())</f>
        <v>#N/A</v>
      </c>
      <c r="AG208" s="28">
        <f>Data!AO170</f>
        <v>44063</v>
      </c>
    </row>
    <row r="209" spans="2:33" x14ac:dyDescent="0.25">
      <c r="B209" t="e">
        <f>IF(B$38=TRUE,Data!B171,NA())</f>
        <v>#N/A</v>
      </c>
      <c r="C209" t="e">
        <f>IF(C$38=TRUE,Data!C171,NA())</f>
        <v>#N/A</v>
      </c>
      <c r="D209" t="e">
        <f>IF(D$38=TRUE,Data!E171,NA())</f>
        <v>#N/A</v>
      </c>
      <c r="E209" s="37" t="e">
        <f>IF(E$38=TRUE,Data!F171,NA())</f>
        <v>#N/A</v>
      </c>
      <c r="F209" s="39" t="e">
        <f ca="1">IF(F$38=TRUE,IF((ROW(F209)-$C$1)&gt;40,IF($A209="","",AVERAGE(((SUM(OFFSET(Data!E171,-$C$1+1,0,$C$1))-OFFSET(Data!E171,-$C$1+1,0,1))/(SUM(OFFSET(Data!B171,-$C$1+1,0,$C$1))-OFFSET(Data!B171,-$C$1+1,0,1))))),0),NA())</f>
        <v>#N/A</v>
      </c>
      <c r="G209" s="37" t="e">
        <f>IF(G$38=TRUE,Data!H171,NA())</f>
        <v>#N/A</v>
      </c>
      <c r="H209" s="43" t="e">
        <f>IF(H$38=TRUE,Data!I171,NA())</f>
        <v>#N/A</v>
      </c>
      <c r="I209" s="45" t="e">
        <f>IF(I$38=TRUE,Data!J171,NA())</f>
        <v>#N/A</v>
      </c>
      <c r="J209" s="45" t="e">
        <f>IF(J$38=TRUE,Data!K171,NA())</f>
        <v>#N/A</v>
      </c>
      <c r="K209" s="37" t="str">
        <f>IF(K$38=TRUE,Data!L171,NA())</f>
        <v/>
      </c>
      <c r="L209" s="39" t="str">
        <f ca="1">IF(L$38=TRUE,IF($A209="","",IF((ROW(L209)-$C$1)&gt;40,AVERAGE(((SUM(OFFSET(Data!E171,-$C$1+1,0,$C$1))-OFFSET(Data!E171,-$C$1+1,0,1))/(SUM(OFFSET(Data!K171,-$C$1+1,0,$C$1))-OFFSET(Data!K171,-$C$1+1,0,1)))),0)),NA())</f>
        <v/>
      </c>
      <c r="M209" s="45" t="e">
        <f>IF(M$38=TRUE,Data!R171,NA())</f>
        <v>#N/A</v>
      </c>
      <c r="N209" s="45" t="e">
        <f>IF(N$38=TRUE,Data!S171,NA())</f>
        <v>#N/A</v>
      </c>
      <c r="O209" s="39" t="e">
        <f ca="1">IF(O$38=TRUE,IF($A209="","",IF((ROW(Data!R171)-$C$1)&gt;2,Data!R171/OFFSET(Data!B171,-$C$1+1,0,1),0)),NA())</f>
        <v>#N/A</v>
      </c>
      <c r="P209" s="45" t="e">
        <f>IF(P$38=TRUE,Data!V171,NA())</f>
        <v>#N/A</v>
      </c>
      <c r="Q209" s="45" t="e">
        <f>IF(Q$38=TRUE,Data!W171,NA())</f>
        <v>#N/A</v>
      </c>
      <c r="R209" s="34" t="e">
        <f>IF(R$38=TRUE,Data!X171,NA())</f>
        <v>#N/A</v>
      </c>
      <c r="S209" s="39" t="e">
        <f ca="1">IF(S$38=TRUE,IF($A209="","",IF((ROW(S209)-$C$1)&gt;40,Data!W171/OFFSET(Data!B171,-$C$1+1,0,1),0)),NA())</f>
        <v>#N/A</v>
      </c>
      <c r="T209" s="50" t="e">
        <f>IF(T$38=TRUE,Data!Z171,NA())</f>
        <v>#N/A</v>
      </c>
      <c r="U209" s="50" t="e">
        <f>IF(U$38=TRUE,Data!AA171,NA())</f>
        <v>#N/A</v>
      </c>
      <c r="V209" s="50" t="e">
        <f>IF(V$38=TRUE,Data!AB171,NA())</f>
        <v>#N/A</v>
      </c>
      <c r="W209" s="45" t="e">
        <f>IF(W$38=TRUE,Data!AD171,NA())</f>
        <v>#N/A</v>
      </c>
      <c r="X209" s="37" t="e">
        <f>IF(X$38=TRUE,Data!AE171,NA())</f>
        <v>#N/A</v>
      </c>
      <c r="Y209" s="45" t="e">
        <f>IF(Y$38=TRUE,Data!AF171,NA())</f>
        <v>#N/A</v>
      </c>
      <c r="Z209" s="45" t="e">
        <f>IF(Z$38=TRUE,Data!AH171,NA())</f>
        <v>#N/A</v>
      </c>
      <c r="AA209" s="45" t="e">
        <f>IF(AA$38=TRUE,Data!AI171,NA())</f>
        <v>#N/A</v>
      </c>
      <c r="AB209" s="37" t="e">
        <f>IF(AB$38=TRUE,Data!AJ171,NA())</f>
        <v>#N/A</v>
      </c>
      <c r="AC209" s="45" t="e">
        <f>IF(AC$38=TRUE,Data!AK171,NA())</f>
        <v>#N/A</v>
      </c>
      <c r="AD209" s="37" t="e">
        <f>IF(AD$38=TRUE,Data!AL171,NA())</f>
        <v>#N/A</v>
      </c>
      <c r="AE209" s="37" t="e">
        <f>IF(AE$38=TRUE,Data!AM171,NA())</f>
        <v>#N/A</v>
      </c>
      <c r="AF209" s="45" t="e">
        <f>IF(AF$38=TRUE,Data!AN171,NA())</f>
        <v>#N/A</v>
      </c>
      <c r="AG209" s="28">
        <f>Data!AO171</f>
        <v>44064</v>
      </c>
    </row>
    <row r="210" spans="2:33" x14ac:dyDescent="0.25">
      <c r="B210" t="e">
        <f>IF(B$38=TRUE,Data!B172,NA())</f>
        <v>#N/A</v>
      </c>
      <c r="C210" t="e">
        <f>IF(C$38=TRUE,Data!C172,NA())</f>
        <v>#N/A</v>
      </c>
      <c r="D210" t="e">
        <f>IF(D$38=TRUE,Data!E172,NA())</f>
        <v>#N/A</v>
      </c>
      <c r="E210" s="37" t="e">
        <f>IF(E$38=TRUE,Data!F172,NA())</f>
        <v>#N/A</v>
      </c>
      <c r="F210" s="39" t="e">
        <f ca="1">IF(F$38=TRUE,IF((ROW(F210)-$C$1)&gt;40,IF($A210="","",AVERAGE(((SUM(OFFSET(Data!E172,-$C$1+1,0,$C$1))-OFFSET(Data!E172,-$C$1+1,0,1))/(SUM(OFFSET(Data!B172,-$C$1+1,0,$C$1))-OFFSET(Data!B172,-$C$1+1,0,1))))),0),NA())</f>
        <v>#N/A</v>
      </c>
      <c r="G210" s="37" t="e">
        <f>IF(G$38=TRUE,Data!H172,NA())</f>
        <v>#N/A</v>
      </c>
      <c r="H210" s="43" t="e">
        <f>IF(H$38=TRUE,Data!I172,NA())</f>
        <v>#N/A</v>
      </c>
      <c r="I210" s="45" t="e">
        <f>IF(I$38=TRUE,Data!J172,NA())</f>
        <v>#N/A</v>
      </c>
      <c r="J210" s="45" t="e">
        <f>IF(J$38=TRUE,Data!K172,NA())</f>
        <v>#N/A</v>
      </c>
      <c r="K210" s="37" t="str">
        <f>IF(K$38=TRUE,Data!L172,NA())</f>
        <v/>
      </c>
      <c r="L210" s="39" t="str">
        <f ca="1">IF(L$38=TRUE,IF($A210="","",IF((ROW(L210)-$C$1)&gt;40,AVERAGE(((SUM(OFFSET(Data!E172,-$C$1+1,0,$C$1))-OFFSET(Data!E172,-$C$1+1,0,1))/(SUM(OFFSET(Data!K172,-$C$1+1,0,$C$1))-OFFSET(Data!K172,-$C$1+1,0,1)))),0)),NA())</f>
        <v/>
      </c>
      <c r="M210" s="45" t="e">
        <f>IF(M$38=TRUE,Data!R172,NA())</f>
        <v>#N/A</v>
      </c>
      <c r="N210" s="45" t="e">
        <f>IF(N$38=TRUE,Data!S172,NA())</f>
        <v>#N/A</v>
      </c>
      <c r="O210" s="39" t="e">
        <f ca="1">IF(O$38=TRUE,IF($A210="","",IF((ROW(Data!R172)-$C$1)&gt;2,Data!R172/OFFSET(Data!B172,-$C$1+1,0,1),0)),NA())</f>
        <v>#N/A</v>
      </c>
      <c r="P210" s="45" t="e">
        <f>IF(P$38=TRUE,Data!V172,NA())</f>
        <v>#N/A</v>
      </c>
      <c r="Q210" s="45" t="e">
        <f>IF(Q$38=TRUE,Data!W172,NA())</f>
        <v>#N/A</v>
      </c>
      <c r="R210" s="34" t="e">
        <f>IF(R$38=TRUE,Data!X172,NA())</f>
        <v>#N/A</v>
      </c>
      <c r="S210" s="39" t="e">
        <f ca="1">IF(S$38=TRUE,IF($A210="","",IF((ROW(S210)-$C$1)&gt;40,Data!W172/OFFSET(Data!B172,-$C$1+1,0,1),0)),NA())</f>
        <v>#N/A</v>
      </c>
      <c r="T210" s="50" t="e">
        <f>IF(T$38=TRUE,Data!Z172,NA())</f>
        <v>#N/A</v>
      </c>
      <c r="U210" s="50" t="e">
        <f>IF(U$38=TRUE,Data!AA172,NA())</f>
        <v>#N/A</v>
      </c>
      <c r="V210" s="50" t="e">
        <f>IF(V$38=TRUE,Data!AB172,NA())</f>
        <v>#N/A</v>
      </c>
      <c r="W210" s="45" t="e">
        <f>IF(W$38=TRUE,Data!AD172,NA())</f>
        <v>#N/A</v>
      </c>
      <c r="X210" s="37" t="e">
        <f>IF(X$38=TRUE,Data!AE172,NA())</f>
        <v>#N/A</v>
      </c>
      <c r="Y210" s="45" t="e">
        <f>IF(Y$38=TRUE,Data!AF172,NA())</f>
        <v>#N/A</v>
      </c>
      <c r="Z210" s="45" t="e">
        <f>IF(Z$38=TRUE,Data!AH172,NA())</f>
        <v>#N/A</v>
      </c>
      <c r="AA210" s="45" t="e">
        <f>IF(AA$38=TRUE,Data!AI172,NA())</f>
        <v>#N/A</v>
      </c>
      <c r="AB210" s="37" t="e">
        <f>IF(AB$38=TRUE,Data!AJ172,NA())</f>
        <v>#N/A</v>
      </c>
      <c r="AC210" s="45" t="e">
        <f>IF(AC$38=TRUE,Data!AK172,NA())</f>
        <v>#N/A</v>
      </c>
      <c r="AD210" s="37" t="e">
        <f>IF(AD$38=TRUE,Data!AL172,NA())</f>
        <v>#N/A</v>
      </c>
      <c r="AE210" s="37" t="e">
        <f>IF(AE$38=TRUE,Data!AM172,NA())</f>
        <v>#N/A</v>
      </c>
      <c r="AF210" s="45" t="e">
        <f>IF(AF$38=TRUE,Data!AN172,NA())</f>
        <v>#N/A</v>
      </c>
      <c r="AG210" s="28">
        <f>Data!AO172</f>
        <v>44065</v>
      </c>
    </row>
    <row r="211" spans="2:33" x14ac:dyDescent="0.25">
      <c r="B211" t="e">
        <f>IF(B$38=TRUE,Data!B173,NA())</f>
        <v>#N/A</v>
      </c>
      <c r="C211" t="e">
        <f>IF(C$38=TRUE,Data!C173,NA())</f>
        <v>#N/A</v>
      </c>
      <c r="D211" t="e">
        <f>IF(D$38=TRUE,Data!E173,NA())</f>
        <v>#N/A</v>
      </c>
      <c r="E211" s="37" t="e">
        <f>IF(E$38=TRUE,Data!F173,NA())</f>
        <v>#N/A</v>
      </c>
      <c r="F211" s="39" t="e">
        <f ca="1">IF(F$38=TRUE,IF((ROW(F211)-$C$1)&gt;40,IF($A211="","",AVERAGE(((SUM(OFFSET(Data!E173,-$C$1+1,0,$C$1))-OFFSET(Data!E173,-$C$1+1,0,1))/(SUM(OFFSET(Data!B173,-$C$1+1,0,$C$1))-OFFSET(Data!B173,-$C$1+1,0,1))))),0),NA())</f>
        <v>#N/A</v>
      </c>
      <c r="G211" s="37" t="e">
        <f>IF(G$38=TRUE,Data!H173,NA())</f>
        <v>#N/A</v>
      </c>
      <c r="H211" s="43" t="e">
        <f>IF(H$38=TRUE,Data!I173,NA())</f>
        <v>#N/A</v>
      </c>
      <c r="I211" s="45" t="e">
        <f>IF(I$38=TRUE,Data!J173,NA())</f>
        <v>#N/A</v>
      </c>
      <c r="J211" s="45" t="e">
        <f>IF(J$38=TRUE,Data!K173,NA())</f>
        <v>#N/A</v>
      </c>
      <c r="K211" s="37" t="str">
        <f>IF(K$38=TRUE,Data!L173,NA())</f>
        <v/>
      </c>
      <c r="L211" s="39" t="str">
        <f ca="1">IF(L$38=TRUE,IF($A211="","",IF((ROW(L211)-$C$1)&gt;40,AVERAGE(((SUM(OFFSET(Data!E173,-$C$1+1,0,$C$1))-OFFSET(Data!E173,-$C$1+1,0,1))/(SUM(OFFSET(Data!K173,-$C$1+1,0,$C$1))-OFFSET(Data!K173,-$C$1+1,0,1)))),0)),NA())</f>
        <v/>
      </c>
      <c r="M211" s="45" t="e">
        <f>IF(M$38=TRUE,Data!R173,NA())</f>
        <v>#N/A</v>
      </c>
      <c r="N211" s="45" t="e">
        <f>IF(N$38=TRUE,Data!S173,NA())</f>
        <v>#N/A</v>
      </c>
      <c r="O211" s="39" t="e">
        <f ca="1">IF(O$38=TRUE,IF($A211="","",IF((ROW(Data!R173)-$C$1)&gt;2,Data!R173/OFFSET(Data!B173,-$C$1+1,0,1),0)),NA())</f>
        <v>#N/A</v>
      </c>
      <c r="P211" s="45" t="e">
        <f>IF(P$38=TRUE,Data!V173,NA())</f>
        <v>#N/A</v>
      </c>
      <c r="Q211" s="45" t="e">
        <f>IF(Q$38=TRUE,Data!W173,NA())</f>
        <v>#N/A</v>
      </c>
      <c r="R211" s="34" t="e">
        <f>IF(R$38=TRUE,Data!X173,NA())</f>
        <v>#N/A</v>
      </c>
      <c r="S211" s="39" t="e">
        <f ca="1">IF(S$38=TRUE,IF($A211="","",IF((ROW(S211)-$C$1)&gt;40,Data!W173/OFFSET(Data!B173,-$C$1+1,0,1),0)),NA())</f>
        <v>#N/A</v>
      </c>
      <c r="T211" s="50" t="e">
        <f>IF(T$38=TRUE,Data!Z173,NA())</f>
        <v>#N/A</v>
      </c>
      <c r="U211" s="50" t="e">
        <f>IF(U$38=TRUE,Data!AA173,NA())</f>
        <v>#N/A</v>
      </c>
      <c r="V211" s="50" t="e">
        <f>IF(V$38=TRUE,Data!AB173,NA())</f>
        <v>#N/A</v>
      </c>
      <c r="W211" s="45" t="e">
        <f>IF(W$38=TRUE,Data!AD173,NA())</f>
        <v>#N/A</v>
      </c>
      <c r="X211" s="37" t="e">
        <f>IF(X$38=TRUE,Data!AE173,NA())</f>
        <v>#N/A</v>
      </c>
      <c r="Y211" s="45" t="e">
        <f>IF(Y$38=TRUE,Data!AF173,NA())</f>
        <v>#N/A</v>
      </c>
      <c r="Z211" s="45" t="e">
        <f>IF(Z$38=TRUE,Data!AH173,NA())</f>
        <v>#N/A</v>
      </c>
      <c r="AA211" s="45" t="e">
        <f>IF(AA$38=TRUE,Data!AI173,NA())</f>
        <v>#N/A</v>
      </c>
      <c r="AB211" s="37" t="e">
        <f>IF(AB$38=TRUE,Data!AJ173,NA())</f>
        <v>#N/A</v>
      </c>
      <c r="AC211" s="45" t="e">
        <f>IF(AC$38=TRUE,Data!AK173,NA())</f>
        <v>#N/A</v>
      </c>
      <c r="AD211" s="37" t="e">
        <f>IF(AD$38=TRUE,Data!AL173,NA())</f>
        <v>#N/A</v>
      </c>
      <c r="AE211" s="37" t="e">
        <f>IF(AE$38=TRUE,Data!AM173,NA())</f>
        <v>#N/A</v>
      </c>
      <c r="AF211" s="45" t="e">
        <f>IF(AF$38=TRUE,Data!AN173,NA())</f>
        <v>#N/A</v>
      </c>
      <c r="AG211" s="28">
        <f>Data!AO173</f>
        <v>44066</v>
      </c>
    </row>
    <row r="212" spans="2:33" x14ac:dyDescent="0.25">
      <c r="B212" t="e">
        <f>IF(B$38=TRUE,Data!B174,NA())</f>
        <v>#N/A</v>
      </c>
      <c r="C212" t="e">
        <f>IF(C$38=TRUE,Data!C174,NA())</f>
        <v>#N/A</v>
      </c>
      <c r="D212" t="e">
        <f>IF(D$38=TRUE,Data!E174,NA())</f>
        <v>#N/A</v>
      </c>
      <c r="E212" s="37" t="e">
        <f>IF(E$38=TRUE,Data!F174,NA())</f>
        <v>#N/A</v>
      </c>
      <c r="F212" s="39" t="e">
        <f ca="1">IF(F$38=TRUE,IF((ROW(F212)-$C$1)&gt;40,IF($A212="","",AVERAGE(((SUM(OFFSET(Data!E174,-$C$1+1,0,$C$1))-OFFSET(Data!E174,-$C$1+1,0,1))/(SUM(OFFSET(Data!B174,-$C$1+1,0,$C$1))-OFFSET(Data!B174,-$C$1+1,0,1))))),0),NA())</f>
        <v>#N/A</v>
      </c>
      <c r="G212" s="37" t="e">
        <f>IF(G$38=TRUE,Data!H174,NA())</f>
        <v>#N/A</v>
      </c>
      <c r="H212" s="43" t="e">
        <f>IF(H$38=TRUE,Data!I174,NA())</f>
        <v>#N/A</v>
      </c>
      <c r="I212" s="45" t="e">
        <f>IF(I$38=TRUE,Data!J174,NA())</f>
        <v>#N/A</v>
      </c>
      <c r="J212" s="45" t="e">
        <f>IF(J$38=TRUE,Data!K174,NA())</f>
        <v>#N/A</v>
      </c>
      <c r="K212" s="37" t="str">
        <f>IF(K$38=TRUE,Data!L174,NA())</f>
        <v/>
      </c>
      <c r="L212" s="39" t="str">
        <f ca="1">IF(L$38=TRUE,IF($A212="","",IF((ROW(L212)-$C$1)&gt;40,AVERAGE(((SUM(OFFSET(Data!E174,-$C$1+1,0,$C$1))-OFFSET(Data!E174,-$C$1+1,0,1))/(SUM(OFFSET(Data!K174,-$C$1+1,0,$C$1))-OFFSET(Data!K174,-$C$1+1,0,1)))),0)),NA())</f>
        <v/>
      </c>
      <c r="M212" s="45" t="e">
        <f>IF(M$38=TRUE,Data!R174,NA())</f>
        <v>#N/A</v>
      </c>
      <c r="N212" s="45" t="e">
        <f>IF(N$38=TRUE,Data!S174,NA())</f>
        <v>#N/A</v>
      </c>
      <c r="O212" s="39" t="e">
        <f ca="1">IF(O$38=TRUE,IF($A212="","",IF((ROW(Data!R174)-$C$1)&gt;2,Data!R174/OFFSET(Data!B174,-$C$1+1,0,1),0)),NA())</f>
        <v>#N/A</v>
      </c>
      <c r="P212" s="45" t="e">
        <f>IF(P$38=TRUE,Data!V174,NA())</f>
        <v>#N/A</v>
      </c>
      <c r="Q212" s="45" t="e">
        <f>IF(Q$38=TRUE,Data!W174,NA())</f>
        <v>#N/A</v>
      </c>
      <c r="R212" s="34" t="e">
        <f>IF(R$38=TRUE,Data!X174,NA())</f>
        <v>#N/A</v>
      </c>
      <c r="S212" s="39" t="e">
        <f ca="1">IF(S$38=TRUE,IF($A212="","",IF((ROW(S212)-$C$1)&gt;40,Data!W174/OFFSET(Data!B174,-$C$1+1,0,1),0)),NA())</f>
        <v>#N/A</v>
      </c>
      <c r="T212" s="50" t="e">
        <f>IF(T$38=TRUE,Data!Z174,NA())</f>
        <v>#N/A</v>
      </c>
      <c r="U212" s="50" t="e">
        <f>IF(U$38=TRUE,Data!AA174,NA())</f>
        <v>#N/A</v>
      </c>
      <c r="V212" s="50" t="e">
        <f>IF(V$38=TRUE,Data!AB174,NA())</f>
        <v>#N/A</v>
      </c>
      <c r="W212" s="45" t="e">
        <f>IF(W$38=TRUE,Data!AD174,NA())</f>
        <v>#N/A</v>
      </c>
      <c r="X212" s="37" t="e">
        <f>IF(X$38=TRUE,Data!AE174,NA())</f>
        <v>#N/A</v>
      </c>
      <c r="Y212" s="45" t="e">
        <f>IF(Y$38=TRUE,Data!AF174,NA())</f>
        <v>#N/A</v>
      </c>
      <c r="Z212" s="45" t="e">
        <f>IF(Z$38=TRUE,Data!AH174,NA())</f>
        <v>#N/A</v>
      </c>
      <c r="AA212" s="45" t="e">
        <f>IF(AA$38=TRUE,Data!AI174,NA())</f>
        <v>#N/A</v>
      </c>
      <c r="AB212" s="37" t="e">
        <f>IF(AB$38=TRUE,Data!AJ174,NA())</f>
        <v>#N/A</v>
      </c>
      <c r="AC212" s="45" t="e">
        <f>IF(AC$38=TRUE,Data!AK174,NA())</f>
        <v>#N/A</v>
      </c>
      <c r="AD212" s="37" t="e">
        <f>IF(AD$38=TRUE,Data!AL174,NA())</f>
        <v>#N/A</v>
      </c>
      <c r="AE212" s="37" t="e">
        <f>IF(AE$38=TRUE,Data!AM174,NA())</f>
        <v>#N/A</v>
      </c>
      <c r="AF212" s="45" t="e">
        <f>IF(AF$38=TRUE,Data!AN174,NA())</f>
        <v>#N/A</v>
      </c>
      <c r="AG212" s="28">
        <f>Data!AO174</f>
        <v>44067</v>
      </c>
    </row>
    <row r="213" spans="2:33" x14ac:dyDescent="0.25">
      <c r="B213" t="e">
        <f>IF(B$38=TRUE,Data!B175,NA())</f>
        <v>#N/A</v>
      </c>
      <c r="C213" t="e">
        <f>IF(C$38=TRUE,Data!C175,NA())</f>
        <v>#N/A</v>
      </c>
      <c r="D213" t="e">
        <f>IF(D$38=TRUE,Data!E175,NA())</f>
        <v>#N/A</v>
      </c>
      <c r="E213" s="37" t="e">
        <f>IF(E$38=TRUE,Data!F175,NA())</f>
        <v>#N/A</v>
      </c>
      <c r="F213" s="39" t="e">
        <f ca="1">IF(F$38=TRUE,IF((ROW(F213)-$C$1)&gt;40,IF($A213="","",AVERAGE(((SUM(OFFSET(Data!E175,-$C$1+1,0,$C$1))-OFFSET(Data!E175,-$C$1+1,0,1))/(SUM(OFFSET(Data!B175,-$C$1+1,0,$C$1))-OFFSET(Data!B175,-$C$1+1,0,1))))),0),NA())</f>
        <v>#N/A</v>
      </c>
      <c r="G213" s="37" t="e">
        <f>IF(G$38=TRUE,Data!H175,NA())</f>
        <v>#N/A</v>
      </c>
      <c r="H213" s="43" t="e">
        <f>IF(H$38=TRUE,Data!I175,NA())</f>
        <v>#N/A</v>
      </c>
      <c r="I213" s="45" t="e">
        <f>IF(I$38=TRUE,Data!J175,NA())</f>
        <v>#N/A</v>
      </c>
      <c r="J213" s="45" t="e">
        <f>IF(J$38=TRUE,Data!K175,NA())</f>
        <v>#N/A</v>
      </c>
      <c r="K213" s="37" t="str">
        <f>IF(K$38=TRUE,Data!L175,NA())</f>
        <v/>
      </c>
      <c r="L213" s="39" t="str">
        <f ca="1">IF(L$38=TRUE,IF($A213="","",IF((ROW(L213)-$C$1)&gt;40,AVERAGE(((SUM(OFFSET(Data!E175,-$C$1+1,0,$C$1))-OFFSET(Data!E175,-$C$1+1,0,1))/(SUM(OFFSET(Data!K175,-$C$1+1,0,$C$1))-OFFSET(Data!K175,-$C$1+1,0,1)))),0)),NA())</f>
        <v/>
      </c>
      <c r="M213" s="45" t="e">
        <f>IF(M$38=TRUE,Data!R175,NA())</f>
        <v>#N/A</v>
      </c>
      <c r="N213" s="45" t="e">
        <f>IF(N$38=TRUE,Data!S175,NA())</f>
        <v>#N/A</v>
      </c>
      <c r="O213" s="39" t="e">
        <f ca="1">IF(O$38=TRUE,IF($A213="","",IF((ROW(Data!R175)-$C$1)&gt;2,Data!R175/OFFSET(Data!B175,-$C$1+1,0,1),0)),NA())</f>
        <v>#N/A</v>
      </c>
      <c r="P213" s="45" t="e">
        <f>IF(P$38=TRUE,Data!V175,NA())</f>
        <v>#N/A</v>
      </c>
      <c r="Q213" s="45" t="e">
        <f>IF(Q$38=TRUE,Data!W175,NA())</f>
        <v>#N/A</v>
      </c>
      <c r="R213" s="34" t="e">
        <f>IF(R$38=TRUE,Data!X175,NA())</f>
        <v>#N/A</v>
      </c>
      <c r="S213" s="39" t="e">
        <f ca="1">IF(S$38=TRUE,IF($A213="","",IF((ROW(S213)-$C$1)&gt;40,Data!W175/OFFSET(Data!B175,-$C$1+1,0,1),0)),NA())</f>
        <v>#N/A</v>
      </c>
      <c r="T213" s="50" t="e">
        <f>IF(T$38=TRUE,Data!Z175,NA())</f>
        <v>#N/A</v>
      </c>
      <c r="U213" s="50" t="e">
        <f>IF(U$38=TRUE,Data!AA175,NA())</f>
        <v>#N/A</v>
      </c>
      <c r="V213" s="50" t="e">
        <f>IF(V$38=TRUE,Data!AB175,NA())</f>
        <v>#N/A</v>
      </c>
      <c r="W213" s="45" t="e">
        <f>IF(W$38=TRUE,Data!AD175,NA())</f>
        <v>#N/A</v>
      </c>
      <c r="X213" s="37" t="e">
        <f>IF(X$38=TRUE,Data!AE175,NA())</f>
        <v>#N/A</v>
      </c>
      <c r="Y213" s="45" t="e">
        <f>IF(Y$38=TRUE,Data!AF175,NA())</f>
        <v>#N/A</v>
      </c>
      <c r="Z213" s="45" t="e">
        <f>IF(Z$38=TRUE,Data!AH175,NA())</f>
        <v>#N/A</v>
      </c>
      <c r="AA213" s="45" t="e">
        <f>IF(AA$38=TRUE,Data!AI175,NA())</f>
        <v>#N/A</v>
      </c>
      <c r="AB213" s="37" t="e">
        <f>IF(AB$38=TRUE,Data!AJ175,NA())</f>
        <v>#N/A</v>
      </c>
      <c r="AC213" s="45" t="e">
        <f>IF(AC$38=TRUE,Data!AK175,NA())</f>
        <v>#N/A</v>
      </c>
      <c r="AD213" s="37" t="e">
        <f>IF(AD$38=TRUE,Data!AL175,NA())</f>
        <v>#N/A</v>
      </c>
      <c r="AE213" s="37" t="e">
        <f>IF(AE$38=TRUE,Data!AM175,NA())</f>
        <v>#N/A</v>
      </c>
      <c r="AF213" s="45" t="e">
        <f>IF(AF$38=TRUE,Data!AN175,NA())</f>
        <v>#N/A</v>
      </c>
      <c r="AG213" s="28">
        <f>Data!AO175</f>
        <v>44068</v>
      </c>
    </row>
    <row r="214" spans="2:33" x14ac:dyDescent="0.25">
      <c r="B214" t="e">
        <f>IF(B$38=TRUE,Data!B176,NA())</f>
        <v>#N/A</v>
      </c>
      <c r="C214" t="e">
        <f>IF(C$38=TRUE,Data!C176,NA())</f>
        <v>#N/A</v>
      </c>
      <c r="D214" t="e">
        <f>IF(D$38=TRUE,Data!E176,NA())</f>
        <v>#N/A</v>
      </c>
      <c r="E214" s="37" t="e">
        <f>IF(E$38=TRUE,Data!F176,NA())</f>
        <v>#N/A</v>
      </c>
      <c r="F214" s="39" t="e">
        <f ca="1">IF(F$38=TRUE,IF((ROW(F214)-$C$1)&gt;40,IF($A214="","",AVERAGE(((SUM(OFFSET(Data!E176,-$C$1+1,0,$C$1))-OFFSET(Data!E176,-$C$1+1,0,1))/(SUM(OFFSET(Data!B176,-$C$1+1,0,$C$1))-OFFSET(Data!B176,-$C$1+1,0,1))))),0),NA())</f>
        <v>#N/A</v>
      </c>
      <c r="G214" s="37" t="e">
        <f>IF(G$38=TRUE,Data!H176,NA())</f>
        <v>#N/A</v>
      </c>
      <c r="H214" s="43" t="e">
        <f>IF(H$38=TRUE,Data!I176,NA())</f>
        <v>#N/A</v>
      </c>
      <c r="I214" s="45" t="e">
        <f>IF(I$38=TRUE,Data!J176,NA())</f>
        <v>#N/A</v>
      </c>
      <c r="J214" s="45" t="e">
        <f>IF(J$38=TRUE,Data!K176,NA())</f>
        <v>#N/A</v>
      </c>
      <c r="K214" s="37" t="str">
        <f>IF(K$38=TRUE,Data!L176,NA())</f>
        <v/>
      </c>
      <c r="L214" s="39" t="str">
        <f ca="1">IF(L$38=TRUE,IF($A214="","",IF((ROW(L214)-$C$1)&gt;40,AVERAGE(((SUM(OFFSET(Data!E176,-$C$1+1,0,$C$1))-OFFSET(Data!E176,-$C$1+1,0,1))/(SUM(OFFSET(Data!K176,-$C$1+1,0,$C$1))-OFFSET(Data!K176,-$C$1+1,0,1)))),0)),NA())</f>
        <v/>
      </c>
      <c r="M214" s="45" t="e">
        <f>IF(M$38=TRUE,Data!R176,NA())</f>
        <v>#N/A</v>
      </c>
      <c r="N214" s="45" t="e">
        <f>IF(N$38=TRUE,Data!S176,NA())</f>
        <v>#N/A</v>
      </c>
      <c r="O214" s="39" t="e">
        <f ca="1">IF(O$38=TRUE,IF($A214="","",IF((ROW(Data!R176)-$C$1)&gt;2,Data!R176/OFFSET(Data!B176,-$C$1+1,0,1),0)),NA())</f>
        <v>#N/A</v>
      </c>
      <c r="P214" s="45" t="e">
        <f>IF(P$38=TRUE,Data!V176,NA())</f>
        <v>#N/A</v>
      </c>
      <c r="Q214" s="45" t="e">
        <f>IF(Q$38=TRUE,Data!W176,NA())</f>
        <v>#N/A</v>
      </c>
      <c r="R214" s="34" t="e">
        <f>IF(R$38=TRUE,Data!X176,NA())</f>
        <v>#N/A</v>
      </c>
      <c r="S214" s="39" t="e">
        <f ca="1">IF(S$38=TRUE,IF($A214="","",IF((ROW(S214)-$C$1)&gt;40,Data!W176/OFFSET(Data!B176,-$C$1+1,0,1),0)),NA())</f>
        <v>#N/A</v>
      </c>
      <c r="T214" s="50" t="e">
        <f>IF(T$38=TRUE,Data!Z176,NA())</f>
        <v>#N/A</v>
      </c>
      <c r="U214" s="50" t="e">
        <f>IF(U$38=TRUE,Data!AA176,NA())</f>
        <v>#N/A</v>
      </c>
      <c r="V214" s="50" t="e">
        <f>IF(V$38=TRUE,Data!AB176,NA())</f>
        <v>#N/A</v>
      </c>
      <c r="W214" s="45" t="e">
        <f>IF(W$38=TRUE,Data!AD176,NA())</f>
        <v>#N/A</v>
      </c>
      <c r="X214" s="37" t="e">
        <f>IF(X$38=TRUE,Data!AE176,NA())</f>
        <v>#N/A</v>
      </c>
      <c r="Y214" s="45" t="e">
        <f>IF(Y$38=TRUE,Data!AF176,NA())</f>
        <v>#N/A</v>
      </c>
      <c r="Z214" s="45" t="e">
        <f>IF(Z$38=TRUE,Data!AH176,NA())</f>
        <v>#N/A</v>
      </c>
      <c r="AA214" s="45" t="e">
        <f>IF(AA$38=TRUE,Data!AI176,NA())</f>
        <v>#N/A</v>
      </c>
      <c r="AB214" s="37" t="e">
        <f>IF(AB$38=TRUE,Data!AJ176,NA())</f>
        <v>#N/A</v>
      </c>
      <c r="AC214" s="45" t="e">
        <f>IF(AC$38=TRUE,Data!AK176,NA())</f>
        <v>#N/A</v>
      </c>
      <c r="AD214" s="37" t="e">
        <f>IF(AD$38=TRUE,Data!AL176,NA())</f>
        <v>#N/A</v>
      </c>
      <c r="AE214" s="37" t="e">
        <f>IF(AE$38=TRUE,Data!AM176,NA())</f>
        <v>#N/A</v>
      </c>
      <c r="AF214" s="45" t="e">
        <f>IF(AF$38=TRUE,Data!AN176,NA())</f>
        <v>#N/A</v>
      </c>
      <c r="AG214" s="28">
        <f>Data!AO176</f>
        <v>44069</v>
      </c>
    </row>
    <row r="215" spans="2:33" x14ac:dyDescent="0.25">
      <c r="B215" t="e">
        <f>IF(B$38=TRUE,Data!B177,NA())</f>
        <v>#N/A</v>
      </c>
      <c r="C215" t="e">
        <f>IF(C$38=TRUE,Data!C177,NA())</f>
        <v>#N/A</v>
      </c>
      <c r="D215" t="e">
        <f>IF(D$38=TRUE,Data!E177,NA())</f>
        <v>#N/A</v>
      </c>
      <c r="E215" s="37" t="e">
        <f>IF(E$38=TRUE,Data!F177,NA())</f>
        <v>#N/A</v>
      </c>
      <c r="F215" s="39" t="e">
        <f ca="1">IF(F$38=TRUE,IF((ROW(F215)-$C$1)&gt;40,IF($A215="","",AVERAGE(((SUM(OFFSET(Data!E177,-$C$1+1,0,$C$1))-OFFSET(Data!E177,-$C$1+1,0,1))/(SUM(OFFSET(Data!B177,-$C$1+1,0,$C$1))-OFFSET(Data!B177,-$C$1+1,0,1))))),0),NA())</f>
        <v>#N/A</v>
      </c>
      <c r="G215" s="37" t="e">
        <f>IF(G$38=TRUE,Data!H177,NA())</f>
        <v>#N/A</v>
      </c>
      <c r="H215" s="43" t="e">
        <f>IF(H$38=TRUE,Data!I177,NA())</f>
        <v>#N/A</v>
      </c>
      <c r="I215" s="45" t="e">
        <f>IF(I$38=TRUE,Data!J177,NA())</f>
        <v>#N/A</v>
      </c>
      <c r="J215" s="45" t="e">
        <f>IF(J$38=TRUE,Data!K177,NA())</f>
        <v>#N/A</v>
      </c>
      <c r="K215" s="37" t="str">
        <f>IF(K$38=TRUE,Data!L177,NA())</f>
        <v/>
      </c>
      <c r="L215" s="39" t="str">
        <f ca="1">IF(L$38=TRUE,IF($A215="","",IF((ROW(L215)-$C$1)&gt;40,AVERAGE(((SUM(OFFSET(Data!E177,-$C$1+1,0,$C$1))-OFFSET(Data!E177,-$C$1+1,0,1))/(SUM(OFFSET(Data!K177,-$C$1+1,0,$C$1))-OFFSET(Data!K177,-$C$1+1,0,1)))),0)),NA())</f>
        <v/>
      </c>
      <c r="M215" s="45" t="e">
        <f>IF(M$38=TRUE,Data!R177,NA())</f>
        <v>#N/A</v>
      </c>
      <c r="N215" s="45" t="e">
        <f>IF(N$38=TRUE,Data!S177,NA())</f>
        <v>#N/A</v>
      </c>
      <c r="O215" s="39" t="e">
        <f ca="1">IF(O$38=TRUE,IF($A215="","",IF((ROW(Data!R177)-$C$1)&gt;2,Data!R177/OFFSET(Data!B177,-$C$1+1,0,1),0)),NA())</f>
        <v>#N/A</v>
      </c>
      <c r="P215" s="45" t="e">
        <f>IF(P$38=TRUE,Data!V177,NA())</f>
        <v>#N/A</v>
      </c>
      <c r="Q215" s="45" t="e">
        <f>IF(Q$38=TRUE,Data!W177,NA())</f>
        <v>#N/A</v>
      </c>
      <c r="R215" s="34" t="e">
        <f>IF(R$38=TRUE,Data!X177,NA())</f>
        <v>#N/A</v>
      </c>
      <c r="S215" s="39" t="e">
        <f ca="1">IF(S$38=TRUE,IF($A215="","",IF((ROW(S215)-$C$1)&gt;40,Data!W177/OFFSET(Data!B177,-$C$1+1,0,1),0)),NA())</f>
        <v>#N/A</v>
      </c>
      <c r="T215" s="50" t="e">
        <f>IF(T$38=TRUE,Data!Z177,NA())</f>
        <v>#N/A</v>
      </c>
      <c r="U215" s="50" t="e">
        <f>IF(U$38=TRUE,Data!AA177,NA())</f>
        <v>#N/A</v>
      </c>
      <c r="V215" s="50" t="e">
        <f>IF(V$38=TRUE,Data!AB177,NA())</f>
        <v>#N/A</v>
      </c>
      <c r="W215" s="45" t="e">
        <f>IF(W$38=TRUE,Data!AD177,NA())</f>
        <v>#N/A</v>
      </c>
      <c r="X215" s="37" t="e">
        <f>IF(X$38=TRUE,Data!AE177,NA())</f>
        <v>#N/A</v>
      </c>
      <c r="Y215" s="45" t="e">
        <f>IF(Y$38=TRUE,Data!AF177,NA())</f>
        <v>#N/A</v>
      </c>
      <c r="Z215" s="45" t="e">
        <f>IF(Z$38=TRUE,Data!AH177,NA())</f>
        <v>#N/A</v>
      </c>
      <c r="AA215" s="45" t="e">
        <f>IF(AA$38=TRUE,Data!AI177,NA())</f>
        <v>#N/A</v>
      </c>
      <c r="AB215" s="37" t="e">
        <f>IF(AB$38=TRUE,Data!AJ177,NA())</f>
        <v>#N/A</v>
      </c>
      <c r="AC215" s="45" t="e">
        <f>IF(AC$38=TRUE,Data!AK177,NA())</f>
        <v>#N/A</v>
      </c>
      <c r="AD215" s="37" t="e">
        <f>IF(AD$38=TRUE,Data!AL177,NA())</f>
        <v>#N/A</v>
      </c>
      <c r="AE215" s="37" t="e">
        <f>IF(AE$38=TRUE,Data!AM177,NA())</f>
        <v>#N/A</v>
      </c>
      <c r="AF215" s="45" t="e">
        <f>IF(AF$38=TRUE,Data!AN177,NA())</f>
        <v>#N/A</v>
      </c>
      <c r="AG215" s="28">
        <f>Data!AO177</f>
        <v>44070</v>
      </c>
    </row>
    <row r="216" spans="2:33" x14ac:dyDescent="0.25">
      <c r="B216" t="e">
        <f>IF(B$38=TRUE,Data!B178,NA())</f>
        <v>#N/A</v>
      </c>
      <c r="C216" t="e">
        <f>IF(C$38=TRUE,Data!C178,NA())</f>
        <v>#N/A</v>
      </c>
      <c r="D216" t="e">
        <f>IF(D$38=TRUE,Data!E178,NA())</f>
        <v>#N/A</v>
      </c>
      <c r="E216" s="37" t="e">
        <f>IF(E$38=TRUE,Data!F178,NA())</f>
        <v>#N/A</v>
      </c>
      <c r="F216" s="39" t="e">
        <f ca="1">IF(F$38=TRUE,IF((ROW(F216)-$C$1)&gt;40,IF($A216="","",AVERAGE(((SUM(OFFSET(Data!E178,-$C$1+1,0,$C$1))-OFFSET(Data!E178,-$C$1+1,0,1))/(SUM(OFFSET(Data!B178,-$C$1+1,0,$C$1))-OFFSET(Data!B178,-$C$1+1,0,1))))),0),NA())</f>
        <v>#N/A</v>
      </c>
      <c r="G216" s="37" t="e">
        <f>IF(G$38=TRUE,Data!H178,NA())</f>
        <v>#N/A</v>
      </c>
      <c r="H216" s="43" t="e">
        <f>IF(H$38=TRUE,Data!I178,NA())</f>
        <v>#N/A</v>
      </c>
      <c r="I216" s="45" t="e">
        <f>IF(I$38=TRUE,Data!J178,NA())</f>
        <v>#N/A</v>
      </c>
      <c r="J216" s="45" t="e">
        <f>IF(J$38=TRUE,Data!K178,NA())</f>
        <v>#N/A</v>
      </c>
      <c r="K216" s="37" t="str">
        <f>IF(K$38=TRUE,Data!L178,NA())</f>
        <v/>
      </c>
      <c r="L216" s="39" t="str">
        <f ca="1">IF(L$38=TRUE,IF($A216="","",IF((ROW(L216)-$C$1)&gt;40,AVERAGE(((SUM(OFFSET(Data!E178,-$C$1+1,0,$C$1))-OFFSET(Data!E178,-$C$1+1,0,1))/(SUM(OFFSET(Data!K178,-$C$1+1,0,$C$1))-OFFSET(Data!K178,-$C$1+1,0,1)))),0)),NA())</f>
        <v/>
      </c>
      <c r="M216" s="45" t="e">
        <f>IF(M$38=TRUE,Data!R178,NA())</f>
        <v>#N/A</v>
      </c>
      <c r="N216" s="45" t="e">
        <f>IF(N$38=TRUE,Data!S178,NA())</f>
        <v>#N/A</v>
      </c>
      <c r="O216" s="39" t="e">
        <f ca="1">IF(O$38=TRUE,IF($A216="","",IF((ROW(Data!R178)-$C$1)&gt;2,Data!R178/OFFSET(Data!B178,-$C$1+1,0,1),0)),NA())</f>
        <v>#N/A</v>
      </c>
      <c r="P216" s="45" t="e">
        <f>IF(P$38=TRUE,Data!V178,NA())</f>
        <v>#N/A</v>
      </c>
      <c r="Q216" s="45" t="e">
        <f>IF(Q$38=TRUE,Data!W178,NA())</f>
        <v>#N/A</v>
      </c>
      <c r="R216" s="34" t="e">
        <f>IF(R$38=TRUE,Data!X178,NA())</f>
        <v>#N/A</v>
      </c>
      <c r="S216" s="39" t="e">
        <f ca="1">IF(S$38=TRUE,IF($A216="","",IF((ROW(S216)-$C$1)&gt;40,Data!W178/OFFSET(Data!B178,-$C$1+1,0,1),0)),NA())</f>
        <v>#N/A</v>
      </c>
      <c r="T216" s="50" t="e">
        <f>IF(T$38=TRUE,Data!Z178,NA())</f>
        <v>#N/A</v>
      </c>
      <c r="U216" s="50" t="e">
        <f>IF(U$38=TRUE,Data!AA178,NA())</f>
        <v>#N/A</v>
      </c>
      <c r="V216" s="50" t="e">
        <f>IF(V$38=TRUE,Data!AB178,NA())</f>
        <v>#N/A</v>
      </c>
      <c r="W216" s="45" t="e">
        <f>IF(W$38=TRUE,Data!AD178,NA())</f>
        <v>#N/A</v>
      </c>
      <c r="X216" s="37" t="e">
        <f>IF(X$38=TRUE,Data!AE178,NA())</f>
        <v>#N/A</v>
      </c>
      <c r="Y216" s="45" t="e">
        <f>IF(Y$38=TRUE,Data!AF178,NA())</f>
        <v>#N/A</v>
      </c>
      <c r="Z216" s="45" t="e">
        <f>IF(Z$38=TRUE,Data!AH178,NA())</f>
        <v>#N/A</v>
      </c>
      <c r="AA216" s="45" t="e">
        <f>IF(AA$38=TRUE,Data!AI178,NA())</f>
        <v>#N/A</v>
      </c>
      <c r="AB216" s="37" t="e">
        <f>IF(AB$38=TRUE,Data!AJ178,NA())</f>
        <v>#N/A</v>
      </c>
      <c r="AC216" s="45" t="e">
        <f>IF(AC$38=TRUE,Data!AK178,NA())</f>
        <v>#N/A</v>
      </c>
      <c r="AD216" s="37" t="e">
        <f>IF(AD$38=TRUE,Data!AL178,NA())</f>
        <v>#N/A</v>
      </c>
      <c r="AE216" s="37" t="e">
        <f>IF(AE$38=TRUE,Data!AM178,NA())</f>
        <v>#N/A</v>
      </c>
      <c r="AF216" s="45" t="e">
        <f>IF(AF$38=TRUE,Data!AN178,NA())</f>
        <v>#N/A</v>
      </c>
      <c r="AG216" s="28">
        <f>Data!AO178</f>
        <v>44071</v>
      </c>
    </row>
    <row r="217" spans="2:33" x14ac:dyDescent="0.25">
      <c r="B217" t="e">
        <f>IF(B$38=TRUE,Data!B179,NA())</f>
        <v>#N/A</v>
      </c>
      <c r="C217" t="e">
        <f>IF(C$38=TRUE,Data!C179,NA())</f>
        <v>#N/A</v>
      </c>
      <c r="D217" t="e">
        <f>IF(D$38=TRUE,Data!E179,NA())</f>
        <v>#N/A</v>
      </c>
      <c r="E217" s="37" t="e">
        <f>IF(E$38=TRUE,Data!F179,NA())</f>
        <v>#N/A</v>
      </c>
      <c r="F217" s="39" t="e">
        <f ca="1">IF(F$38=TRUE,IF((ROW(F217)-$C$1)&gt;40,IF($A217="","",AVERAGE(((SUM(OFFSET(Data!E179,-$C$1+1,0,$C$1))-OFFSET(Data!E179,-$C$1+1,0,1))/(SUM(OFFSET(Data!B179,-$C$1+1,0,$C$1))-OFFSET(Data!B179,-$C$1+1,0,1))))),0),NA())</f>
        <v>#N/A</v>
      </c>
      <c r="G217" s="37" t="e">
        <f>IF(G$38=TRUE,Data!H179,NA())</f>
        <v>#N/A</v>
      </c>
      <c r="H217" s="43" t="e">
        <f>IF(H$38=TRUE,Data!I179,NA())</f>
        <v>#N/A</v>
      </c>
      <c r="I217" s="45" t="e">
        <f>IF(I$38=TRUE,Data!J179,NA())</f>
        <v>#N/A</v>
      </c>
      <c r="J217" s="45" t="e">
        <f>IF(J$38=TRUE,Data!K179,NA())</f>
        <v>#N/A</v>
      </c>
      <c r="K217" s="37" t="str">
        <f>IF(K$38=TRUE,Data!L179,NA())</f>
        <v/>
      </c>
      <c r="L217" s="39" t="str">
        <f ca="1">IF(L$38=TRUE,IF($A217="","",IF((ROW(L217)-$C$1)&gt;40,AVERAGE(((SUM(OFFSET(Data!E179,-$C$1+1,0,$C$1))-OFFSET(Data!E179,-$C$1+1,0,1))/(SUM(OFFSET(Data!K179,-$C$1+1,0,$C$1))-OFFSET(Data!K179,-$C$1+1,0,1)))),0)),NA())</f>
        <v/>
      </c>
      <c r="M217" s="45" t="e">
        <f>IF(M$38=TRUE,Data!R179,NA())</f>
        <v>#N/A</v>
      </c>
      <c r="N217" s="45" t="e">
        <f>IF(N$38=TRUE,Data!S179,NA())</f>
        <v>#N/A</v>
      </c>
      <c r="O217" s="39" t="e">
        <f ca="1">IF(O$38=TRUE,IF($A217="","",IF((ROW(Data!R179)-$C$1)&gt;2,Data!R179/OFFSET(Data!B179,-$C$1+1,0,1),0)),NA())</f>
        <v>#N/A</v>
      </c>
      <c r="P217" s="45" t="e">
        <f>IF(P$38=TRUE,Data!V179,NA())</f>
        <v>#N/A</v>
      </c>
      <c r="Q217" s="45" t="e">
        <f>IF(Q$38=TRUE,Data!W179,NA())</f>
        <v>#N/A</v>
      </c>
      <c r="R217" s="34" t="e">
        <f>IF(R$38=TRUE,Data!X179,NA())</f>
        <v>#N/A</v>
      </c>
      <c r="S217" s="39" t="e">
        <f ca="1">IF(S$38=TRUE,IF($A217="","",IF((ROW(S217)-$C$1)&gt;40,Data!W179/OFFSET(Data!B179,-$C$1+1,0,1),0)),NA())</f>
        <v>#N/A</v>
      </c>
      <c r="T217" s="50" t="e">
        <f>IF(T$38=TRUE,Data!Z179,NA())</f>
        <v>#N/A</v>
      </c>
      <c r="U217" s="50" t="e">
        <f>IF(U$38=TRUE,Data!AA179,NA())</f>
        <v>#N/A</v>
      </c>
      <c r="V217" s="50" t="e">
        <f>IF(V$38=TRUE,Data!AB179,NA())</f>
        <v>#N/A</v>
      </c>
      <c r="W217" s="45" t="e">
        <f>IF(W$38=TRUE,Data!AD179,NA())</f>
        <v>#N/A</v>
      </c>
      <c r="X217" s="37" t="e">
        <f>IF(X$38=TRUE,Data!AE179,NA())</f>
        <v>#N/A</v>
      </c>
      <c r="Y217" s="45" t="e">
        <f>IF(Y$38=TRUE,Data!AF179,NA())</f>
        <v>#N/A</v>
      </c>
      <c r="Z217" s="45" t="e">
        <f>IF(Z$38=TRUE,Data!AH179,NA())</f>
        <v>#N/A</v>
      </c>
      <c r="AA217" s="45" t="e">
        <f>IF(AA$38=TRUE,Data!AI179,NA())</f>
        <v>#N/A</v>
      </c>
      <c r="AB217" s="37" t="e">
        <f>IF(AB$38=TRUE,Data!AJ179,NA())</f>
        <v>#N/A</v>
      </c>
      <c r="AC217" s="45" t="e">
        <f>IF(AC$38=TRUE,Data!AK179,NA())</f>
        <v>#N/A</v>
      </c>
      <c r="AD217" s="37" t="e">
        <f>IF(AD$38=TRUE,Data!AL179,NA())</f>
        <v>#N/A</v>
      </c>
      <c r="AE217" s="37" t="e">
        <f>IF(AE$38=TRUE,Data!AM179,NA())</f>
        <v>#N/A</v>
      </c>
      <c r="AF217" s="45" t="e">
        <f>IF(AF$38=TRUE,Data!AN179,NA())</f>
        <v>#N/A</v>
      </c>
      <c r="AG217" s="28">
        <f>Data!AO179</f>
        <v>44072</v>
      </c>
    </row>
    <row r="218" spans="2:33" x14ac:dyDescent="0.25">
      <c r="B218" t="e">
        <f>IF(B$38=TRUE,Data!B180,NA())</f>
        <v>#N/A</v>
      </c>
      <c r="C218" t="e">
        <f>IF(C$38=TRUE,Data!C180,NA())</f>
        <v>#N/A</v>
      </c>
      <c r="D218" t="e">
        <f>IF(D$38=TRUE,Data!E180,NA())</f>
        <v>#N/A</v>
      </c>
      <c r="E218" s="37" t="e">
        <f>IF(E$38=TRUE,Data!F180,NA())</f>
        <v>#N/A</v>
      </c>
      <c r="F218" s="39" t="e">
        <f ca="1">IF(F$38=TRUE,IF((ROW(F218)-$C$1)&gt;40,IF($A218="","",AVERAGE(((SUM(OFFSET(Data!E180,-$C$1+1,0,$C$1))-OFFSET(Data!E180,-$C$1+1,0,1))/(SUM(OFFSET(Data!B180,-$C$1+1,0,$C$1))-OFFSET(Data!B180,-$C$1+1,0,1))))),0),NA())</f>
        <v>#N/A</v>
      </c>
      <c r="G218" s="37" t="e">
        <f>IF(G$38=TRUE,Data!H180,NA())</f>
        <v>#N/A</v>
      </c>
      <c r="H218" s="43" t="e">
        <f>IF(H$38=TRUE,Data!I180,NA())</f>
        <v>#N/A</v>
      </c>
      <c r="I218" s="45" t="e">
        <f>IF(I$38=TRUE,Data!J180,NA())</f>
        <v>#N/A</v>
      </c>
      <c r="J218" s="45" t="e">
        <f>IF(J$38=TRUE,Data!K180,NA())</f>
        <v>#N/A</v>
      </c>
      <c r="K218" s="37" t="str">
        <f>IF(K$38=TRUE,Data!L180,NA())</f>
        <v/>
      </c>
      <c r="L218" s="39" t="str">
        <f ca="1">IF(L$38=TRUE,IF($A218="","",IF((ROW(L218)-$C$1)&gt;40,AVERAGE(((SUM(OFFSET(Data!E180,-$C$1+1,0,$C$1))-OFFSET(Data!E180,-$C$1+1,0,1))/(SUM(OFFSET(Data!K180,-$C$1+1,0,$C$1))-OFFSET(Data!K180,-$C$1+1,0,1)))),0)),NA())</f>
        <v/>
      </c>
      <c r="M218" s="45" t="e">
        <f>IF(M$38=TRUE,Data!R180,NA())</f>
        <v>#N/A</v>
      </c>
      <c r="N218" s="45" t="e">
        <f>IF(N$38=TRUE,Data!S180,NA())</f>
        <v>#N/A</v>
      </c>
      <c r="O218" s="39" t="e">
        <f ca="1">IF(O$38=TRUE,IF($A218="","",IF((ROW(Data!R180)-$C$1)&gt;2,Data!R180/OFFSET(Data!B180,-$C$1+1,0,1),0)),NA())</f>
        <v>#N/A</v>
      </c>
      <c r="P218" s="45" t="e">
        <f>IF(P$38=TRUE,Data!V180,NA())</f>
        <v>#N/A</v>
      </c>
      <c r="Q218" s="45" t="e">
        <f>IF(Q$38=TRUE,Data!W180,NA())</f>
        <v>#N/A</v>
      </c>
      <c r="R218" s="34" t="e">
        <f>IF(R$38=TRUE,Data!X180,NA())</f>
        <v>#N/A</v>
      </c>
      <c r="S218" s="39" t="e">
        <f ca="1">IF(S$38=TRUE,IF($A218="","",IF((ROW(S218)-$C$1)&gt;40,Data!W180/OFFSET(Data!B180,-$C$1+1,0,1),0)),NA())</f>
        <v>#N/A</v>
      </c>
      <c r="T218" s="50" t="e">
        <f>IF(T$38=TRUE,Data!Z180,NA())</f>
        <v>#N/A</v>
      </c>
      <c r="U218" s="50" t="e">
        <f>IF(U$38=TRUE,Data!AA180,NA())</f>
        <v>#N/A</v>
      </c>
      <c r="V218" s="50" t="e">
        <f>IF(V$38=TRUE,Data!AB180,NA())</f>
        <v>#N/A</v>
      </c>
      <c r="W218" s="45" t="e">
        <f>IF(W$38=TRUE,Data!AD180,NA())</f>
        <v>#N/A</v>
      </c>
      <c r="X218" s="37" t="e">
        <f>IF(X$38=TRUE,Data!AE180,NA())</f>
        <v>#N/A</v>
      </c>
      <c r="Y218" s="45" t="e">
        <f>IF(Y$38=TRUE,Data!AF180,NA())</f>
        <v>#N/A</v>
      </c>
      <c r="Z218" s="45" t="e">
        <f>IF(Z$38=TRUE,Data!AH180,NA())</f>
        <v>#N/A</v>
      </c>
      <c r="AA218" s="45" t="e">
        <f>IF(AA$38=TRUE,Data!AI180,NA())</f>
        <v>#N/A</v>
      </c>
      <c r="AB218" s="37" t="e">
        <f>IF(AB$38=TRUE,Data!AJ180,NA())</f>
        <v>#N/A</v>
      </c>
      <c r="AC218" s="45" t="e">
        <f>IF(AC$38=TRUE,Data!AK180,NA())</f>
        <v>#N/A</v>
      </c>
      <c r="AD218" s="37" t="e">
        <f>IF(AD$38=TRUE,Data!AL180,NA())</f>
        <v>#N/A</v>
      </c>
      <c r="AE218" s="37" t="e">
        <f>IF(AE$38=TRUE,Data!AM180,NA())</f>
        <v>#N/A</v>
      </c>
      <c r="AF218" s="45" t="e">
        <f>IF(AF$38=TRUE,Data!AN180,NA())</f>
        <v>#N/A</v>
      </c>
      <c r="AG218" s="28">
        <f>Data!AO180</f>
        <v>44073</v>
      </c>
    </row>
    <row r="219" spans="2:33" x14ac:dyDescent="0.25">
      <c r="B219" t="e">
        <f>IF(B$38=TRUE,Data!B181,NA())</f>
        <v>#N/A</v>
      </c>
      <c r="C219" t="e">
        <f>IF(C$38=TRUE,Data!C181,NA())</f>
        <v>#N/A</v>
      </c>
      <c r="D219" t="e">
        <f>IF(D$38=TRUE,Data!E181,NA())</f>
        <v>#N/A</v>
      </c>
      <c r="E219" s="37" t="e">
        <f>IF(E$38=TRUE,Data!F181,NA())</f>
        <v>#N/A</v>
      </c>
      <c r="F219" s="39" t="e">
        <f ca="1">IF(F$38=TRUE,IF((ROW(F219)-$C$1)&gt;40,IF($A219="","",AVERAGE(((SUM(OFFSET(Data!E181,-$C$1+1,0,$C$1))-OFFSET(Data!E181,-$C$1+1,0,1))/(SUM(OFFSET(Data!B181,-$C$1+1,0,$C$1))-OFFSET(Data!B181,-$C$1+1,0,1))))),0),NA())</f>
        <v>#N/A</v>
      </c>
      <c r="G219" s="37" t="e">
        <f>IF(G$38=TRUE,Data!H181,NA())</f>
        <v>#N/A</v>
      </c>
      <c r="H219" s="43" t="e">
        <f>IF(H$38=TRUE,Data!I181,NA())</f>
        <v>#N/A</v>
      </c>
      <c r="I219" s="45" t="e">
        <f>IF(I$38=TRUE,Data!J181,NA())</f>
        <v>#N/A</v>
      </c>
      <c r="J219" s="45" t="e">
        <f>IF(J$38=TRUE,Data!K181,NA())</f>
        <v>#N/A</v>
      </c>
      <c r="K219" s="37" t="str">
        <f>IF(K$38=TRUE,Data!L181,NA())</f>
        <v/>
      </c>
      <c r="L219" s="39" t="str">
        <f ca="1">IF(L$38=TRUE,IF($A219="","",IF((ROW(L219)-$C$1)&gt;40,AVERAGE(((SUM(OFFSET(Data!E181,-$C$1+1,0,$C$1))-OFFSET(Data!E181,-$C$1+1,0,1))/(SUM(OFFSET(Data!K181,-$C$1+1,0,$C$1))-OFFSET(Data!K181,-$C$1+1,0,1)))),0)),NA())</f>
        <v/>
      </c>
      <c r="M219" s="45" t="e">
        <f>IF(M$38=TRUE,Data!R181,NA())</f>
        <v>#N/A</v>
      </c>
      <c r="N219" s="45" t="e">
        <f>IF(N$38=TRUE,Data!S181,NA())</f>
        <v>#N/A</v>
      </c>
      <c r="O219" s="39" t="e">
        <f ca="1">IF(O$38=TRUE,IF($A219="","",IF((ROW(Data!R181)-$C$1)&gt;2,Data!R181/OFFSET(Data!B181,-$C$1+1,0,1),0)),NA())</f>
        <v>#N/A</v>
      </c>
      <c r="P219" s="45" t="e">
        <f>IF(P$38=TRUE,Data!V181,NA())</f>
        <v>#N/A</v>
      </c>
      <c r="Q219" s="45" t="e">
        <f>IF(Q$38=TRUE,Data!W181,NA())</f>
        <v>#N/A</v>
      </c>
      <c r="R219" s="34" t="e">
        <f>IF(R$38=TRUE,Data!X181,NA())</f>
        <v>#N/A</v>
      </c>
      <c r="S219" s="39" t="e">
        <f ca="1">IF(S$38=TRUE,IF($A219="","",IF((ROW(S219)-$C$1)&gt;40,Data!W181/OFFSET(Data!B181,-$C$1+1,0,1),0)),NA())</f>
        <v>#N/A</v>
      </c>
      <c r="T219" s="50" t="e">
        <f>IF(T$38=TRUE,Data!Z181,NA())</f>
        <v>#N/A</v>
      </c>
      <c r="U219" s="50" t="e">
        <f>IF(U$38=TRUE,Data!AA181,NA())</f>
        <v>#N/A</v>
      </c>
      <c r="V219" s="50" t="e">
        <f>IF(V$38=TRUE,Data!AB181,NA())</f>
        <v>#N/A</v>
      </c>
      <c r="W219" s="45" t="e">
        <f>IF(W$38=TRUE,Data!AD181,NA())</f>
        <v>#N/A</v>
      </c>
      <c r="X219" s="37" t="e">
        <f>IF(X$38=TRUE,Data!AE181,NA())</f>
        <v>#N/A</v>
      </c>
      <c r="Y219" s="45" t="e">
        <f>IF(Y$38=TRUE,Data!AF181,NA())</f>
        <v>#N/A</v>
      </c>
      <c r="Z219" s="45" t="e">
        <f>IF(Z$38=TRUE,Data!AH181,NA())</f>
        <v>#N/A</v>
      </c>
      <c r="AA219" s="45" t="e">
        <f>IF(AA$38=TRUE,Data!AI181,NA())</f>
        <v>#N/A</v>
      </c>
      <c r="AB219" s="37" t="e">
        <f>IF(AB$38=TRUE,Data!AJ181,NA())</f>
        <v>#N/A</v>
      </c>
      <c r="AC219" s="45" t="e">
        <f>IF(AC$38=TRUE,Data!AK181,NA())</f>
        <v>#N/A</v>
      </c>
      <c r="AD219" s="37" t="e">
        <f>IF(AD$38=TRUE,Data!AL181,NA())</f>
        <v>#N/A</v>
      </c>
      <c r="AE219" s="37" t="e">
        <f>IF(AE$38=TRUE,Data!AM181,NA())</f>
        <v>#N/A</v>
      </c>
      <c r="AF219" s="45" t="e">
        <f>IF(AF$38=TRUE,Data!AN181,NA())</f>
        <v>#N/A</v>
      </c>
      <c r="AG219" s="28">
        <f>Data!AO181</f>
        <v>44074</v>
      </c>
    </row>
    <row r="220" spans="2:33" x14ac:dyDescent="0.25">
      <c r="B220" t="e">
        <f>IF(B$38=TRUE,Data!B182,NA())</f>
        <v>#N/A</v>
      </c>
      <c r="C220" t="e">
        <f>IF(C$38=TRUE,Data!C182,NA())</f>
        <v>#N/A</v>
      </c>
      <c r="D220" t="e">
        <f>IF(D$38=TRUE,Data!E182,NA())</f>
        <v>#N/A</v>
      </c>
      <c r="E220" s="37" t="e">
        <f>IF(E$38=TRUE,Data!F182,NA())</f>
        <v>#N/A</v>
      </c>
      <c r="F220" s="39" t="e">
        <f ca="1">IF(F$38=TRUE,IF((ROW(F220)-$C$1)&gt;40,IF($A220="","",AVERAGE(((SUM(OFFSET(Data!E182,-$C$1+1,0,$C$1))-OFFSET(Data!E182,-$C$1+1,0,1))/(SUM(OFFSET(Data!B182,-$C$1+1,0,$C$1))-OFFSET(Data!B182,-$C$1+1,0,1))))),0),NA())</f>
        <v>#N/A</v>
      </c>
      <c r="G220" s="37" t="e">
        <f>IF(G$38=TRUE,Data!H182,NA())</f>
        <v>#N/A</v>
      </c>
      <c r="H220" s="43" t="e">
        <f>IF(H$38=TRUE,Data!I182,NA())</f>
        <v>#N/A</v>
      </c>
      <c r="I220" s="45" t="e">
        <f>IF(I$38=TRUE,Data!J182,NA())</f>
        <v>#N/A</v>
      </c>
      <c r="J220" s="45" t="e">
        <f>IF(J$38=TRUE,Data!K182,NA())</f>
        <v>#N/A</v>
      </c>
      <c r="K220" s="37" t="str">
        <f>IF(K$38=TRUE,Data!L182,NA())</f>
        <v/>
      </c>
      <c r="L220" s="39" t="str">
        <f ca="1">IF(L$38=TRUE,IF($A220="","",IF((ROW(L220)-$C$1)&gt;40,AVERAGE(((SUM(OFFSET(Data!E182,-$C$1+1,0,$C$1))-OFFSET(Data!E182,-$C$1+1,0,1))/(SUM(OFFSET(Data!K182,-$C$1+1,0,$C$1))-OFFSET(Data!K182,-$C$1+1,0,1)))),0)),NA())</f>
        <v/>
      </c>
      <c r="M220" s="45" t="e">
        <f>IF(M$38=TRUE,Data!R182,NA())</f>
        <v>#N/A</v>
      </c>
      <c r="N220" s="45" t="e">
        <f>IF(N$38=TRUE,Data!S182,NA())</f>
        <v>#N/A</v>
      </c>
      <c r="O220" s="39" t="e">
        <f ca="1">IF(O$38=TRUE,IF($A220="","",IF((ROW(Data!R182)-$C$1)&gt;2,Data!R182/OFFSET(Data!B182,-$C$1+1,0,1),0)),NA())</f>
        <v>#N/A</v>
      </c>
      <c r="P220" s="45" t="e">
        <f>IF(P$38=TRUE,Data!V182,NA())</f>
        <v>#N/A</v>
      </c>
      <c r="Q220" s="45" t="e">
        <f>IF(Q$38=TRUE,Data!W182,NA())</f>
        <v>#N/A</v>
      </c>
      <c r="R220" s="34" t="e">
        <f>IF(R$38=TRUE,Data!X182,NA())</f>
        <v>#N/A</v>
      </c>
      <c r="S220" s="39" t="e">
        <f ca="1">IF(S$38=TRUE,IF($A220="","",IF((ROW(S220)-$C$1)&gt;40,Data!W182/OFFSET(Data!B182,-$C$1+1,0,1),0)),NA())</f>
        <v>#N/A</v>
      </c>
      <c r="T220" s="50" t="e">
        <f>IF(T$38=TRUE,Data!Z182,NA())</f>
        <v>#N/A</v>
      </c>
      <c r="U220" s="50" t="e">
        <f>IF(U$38=TRUE,Data!AA182,NA())</f>
        <v>#N/A</v>
      </c>
      <c r="V220" s="50" t="e">
        <f>IF(V$38=TRUE,Data!AB182,NA())</f>
        <v>#N/A</v>
      </c>
      <c r="W220" s="45" t="e">
        <f>IF(W$38=TRUE,Data!AD182,NA())</f>
        <v>#N/A</v>
      </c>
      <c r="X220" s="37" t="e">
        <f>IF(X$38=TRUE,Data!AE182,NA())</f>
        <v>#N/A</v>
      </c>
      <c r="Y220" s="45" t="e">
        <f>IF(Y$38=TRUE,Data!AF182,NA())</f>
        <v>#N/A</v>
      </c>
      <c r="Z220" s="45" t="e">
        <f>IF(Z$38=TRUE,Data!AH182,NA())</f>
        <v>#N/A</v>
      </c>
      <c r="AA220" s="45" t="e">
        <f>IF(AA$38=TRUE,Data!AI182,NA())</f>
        <v>#N/A</v>
      </c>
      <c r="AB220" s="37" t="e">
        <f>IF(AB$38=TRUE,Data!AJ182,NA())</f>
        <v>#N/A</v>
      </c>
      <c r="AC220" s="45" t="e">
        <f>IF(AC$38=TRUE,Data!AK182,NA())</f>
        <v>#N/A</v>
      </c>
      <c r="AD220" s="37" t="e">
        <f>IF(AD$38=TRUE,Data!AL182,NA())</f>
        <v>#N/A</v>
      </c>
      <c r="AE220" s="37" t="e">
        <f>IF(AE$38=TRUE,Data!AM182,NA())</f>
        <v>#N/A</v>
      </c>
      <c r="AF220" s="45" t="e">
        <f>IF(AF$38=TRUE,Data!AN182,NA())</f>
        <v>#N/A</v>
      </c>
      <c r="AG220" s="28">
        <f>Data!AO182</f>
        <v>44075</v>
      </c>
    </row>
    <row r="221" spans="2:33" x14ac:dyDescent="0.25">
      <c r="B221" t="e">
        <f>IF(B$38=TRUE,Data!B183,NA())</f>
        <v>#N/A</v>
      </c>
      <c r="C221" t="e">
        <f>IF(C$38=TRUE,Data!C183,NA())</f>
        <v>#N/A</v>
      </c>
      <c r="D221" t="e">
        <f>IF(D$38=TRUE,Data!E183,NA())</f>
        <v>#N/A</v>
      </c>
      <c r="E221" s="37" t="e">
        <f>IF(E$38=TRUE,Data!F183,NA())</f>
        <v>#N/A</v>
      </c>
      <c r="F221" s="39" t="e">
        <f ca="1">IF(F$38=TRUE,IF((ROW(F221)-$C$1)&gt;40,IF($A221="","",AVERAGE(((SUM(OFFSET(Data!E183,-$C$1+1,0,$C$1))-OFFSET(Data!E183,-$C$1+1,0,1))/(SUM(OFFSET(Data!B183,-$C$1+1,0,$C$1))-OFFSET(Data!B183,-$C$1+1,0,1))))),0),NA())</f>
        <v>#N/A</v>
      </c>
      <c r="G221" s="37" t="e">
        <f>IF(G$38=TRUE,Data!H183,NA())</f>
        <v>#N/A</v>
      </c>
      <c r="H221" s="43" t="e">
        <f>IF(H$38=TRUE,Data!I183,NA())</f>
        <v>#N/A</v>
      </c>
      <c r="I221" s="45" t="e">
        <f>IF(I$38=TRUE,Data!J183,NA())</f>
        <v>#N/A</v>
      </c>
      <c r="J221" s="45" t="e">
        <f>IF(J$38=TRUE,Data!K183,NA())</f>
        <v>#N/A</v>
      </c>
      <c r="K221" s="37" t="str">
        <f>IF(K$38=TRUE,Data!L183,NA())</f>
        <v/>
      </c>
      <c r="L221" s="39" t="str">
        <f ca="1">IF(L$38=TRUE,IF($A221="","",IF((ROW(L221)-$C$1)&gt;40,AVERAGE(((SUM(OFFSET(Data!E183,-$C$1+1,0,$C$1))-OFFSET(Data!E183,-$C$1+1,0,1))/(SUM(OFFSET(Data!K183,-$C$1+1,0,$C$1))-OFFSET(Data!K183,-$C$1+1,0,1)))),0)),NA())</f>
        <v/>
      </c>
      <c r="M221" s="45" t="e">
        <f>IF(M$38=TRUE,Data!R183,NA())</f>
        <v>#N/A</v>
      </c>
      <c r="N221" s="45" t="e">
        <f>IF(N$38=TRUE,Data!S183,NA())</f>
        <v>#N/A</v>
      </c>
      <c r="O221" s="39" t="e">
        <f ca="1">IF(O$38=TRUE,IF($A221="","",IF((ROW(Data!R183)-$C$1)&gt;2,Data!R183/OFFSET(Data!B183,-$C$1+1,0,1),0)),NA())</f>
        <v>#N/A</v>
      </c>
      <c r="P221" s="45" t="e">
        <f>IF(P$38=TRUE,Data!V183,NA())</f>
        <v>#N/A</v>
      </c>
      <c r="Q221" s="45" t="e">
        <f>IF(Q$38=TRUE,Data!W183,NA())</f>
        <v>#N/A</v>
      </c>
      <c r="R221" s="34" t="e">
        <f>IF(R$38=TRUE,Data!X183,NA())</f>
        <v>#N/A</v>
      </c>
      <c r="S221" s="39" t="e">
        <f ca="1">IF(S$38=TRUE,IF($A221="","",IF((ROW(S221)-$C$1)&gt;40,Data!W183/OFFSET(Data!B183,-$C$1+1,0,1),0)),NA())</f>
        <v>#N/A</v>
      </c>
      <c r="T221" s="50" t="e">
        <f>IF(T$38=TRUE,Data!Z183,NA())</f>
        <v>#N/A</v>
      </c>
      <c r="U221" s="50" t="e">
        <f>IF(U$38=TRUE,Data!AA183,NA())</f>
        <v>#N/A</v>
      </c>
      <c r="V221" s="50" t="e">
        <f>IF(V$38=TRUE,Data!AB183,NA())</f>
        <v>#N/A</v>
      </c>
      <c r="W221" s="45" t="e">
        <f>IF(W$38=TRUE,Data!AD183,NA())</f>
        <v>#N/A</v>
      </c>
      <c r="X221" s="37" t="e">
        <f>IF(X$38=TRUE,Data!AE183,NA())</f>
        <v>#N/A</v>
      </c>
      <c r="Y221" s="45" t="e">
        <f>IF(Y$38=TRUE,Data!AF183,NA())</f>
        <v>#N/A</v>
      </c>
      <c r="Z221" s="45" t="e">
        <f>IF(Z$38=TRUE,Data!AH183,NA())</f>
        <v>#N/A</v>
      </c>
      <c r="AA221" s="45" t="e">
        <f>IF(AA$38=TRUE,Data!AI183,NA())</f>
        <v>#N/A</v>
      </c>
      <c r="AB221" s="37" t="e">
        <f>IF(AB$38=TRUE,Data!AJ183,NA())</f>
        <v>#N/A</v>
      </c>
      <c r="AC221" s="45" t="e">
        <f>IF(AC$38=TRUE,Data!AK183,NA())</f>
        <v>#N/A</v>
      </c>
      <c r="AD221" s="37" t="e">
        <f>IF(AD$38=TRUE,Data!AL183,NA())</f>
        <v>#N/A</v>
      </c>
      <c r="AE221" s="37" t="e">
        <f>IF(AE$38=TRUE,Data!AM183,NA())</f>
        <v>#N/A</v>
      </c>
      <c r="AF221" s="45" t="e">
        <f>IF(AF$38=TRUE,Data!AN183,NA())</f>
        <v>#N/A</v>
      </c>
      <c r="AG221" s="28">
        <f>Data!AO183</f>
        <v>44076</v>
      </c>
    </row>
    <row r="222" spans="2:33" x14ac:dyDescent="0.25">
      <c r="B222" t="e">
        <f>IF(B$38=TRUE,Data!B184,NA())</f>
        <v>#N/A</v>
      </c>
      <c r="C222" t="e">
        <f>IF(C$38=TRUE,Data!C184,NA())</f>
        <v>#N/A</v>
      </c>
      <c r="D222" t="e">
        <f>IF(D$38=TRUE,Data!E184,NA())</f>
        <v>#N/A</v>
      </c>
      <c r="E222" s="37" t="e">
        <f>IF(E$38=TRUE,Data!F184,NA())</f>
        <v>#N/A</v>
      </c>
      <c r="F222" s="39" t="e">
        <f ca="1">IF(F$38=TRUE,IF((ROW(F222)-$C$1)&gt;40,IF($A222="","",AVERAGE(((SUM(OFFSET(Data!E184,-$C$1+1,0,$C$1))-OFFSET(Data!E184,-$C$1+1,0,1))/(SUM(OFFSET(Data!B184,-$C$1+1,0,$C$1))-OFFSET(Data!B184,-$C$1+1,0,1))))),0),NA())</f>
        <v>#N/A</v>
      </c>
      <c r="G222" s="37" t="e">
        <f>IF(G$38=TRUE,Data!H184,NA())</f>
        <v>#N/A</v>
      </c>
      <c r="H222" s="43" t="e">
        <f>IF(H$38=TRUE,Data!I184,NA())</f>
        <v>#N/A</v>
      </c>
      <c r="I222" s="45" t="e">
        <f>IF(I$38=TRUE,Data!J184,NA())</f>
        <v>#N/A</v>
      </c>
      <c r="J222" s="45" t="e">
        <f>IF(J$38=TRUE,Data!K184,NA())</f>
        <v>#N/A</v>
      </c>
      <c r="K222" s="37" t="str">
        <f>IF(K$38=TRUE,Data!L184,NA())</f>
        <v/>
      </c>
      <c r="L222" s="39" t="str">
        <f ca="1">IF(L$38=TRUE,IF($A222="","",IF((ROW(L222)-$C$1)&gt;40,AVERAGE(((SUM(OFFSET(Data!E184,-$C$1+1,0,$C$1))-OFFSET(Data!E184,-$C$1+1,0,1))/(SUM(OFFSET(Data!K184,-$C$1+1,0,$C$1))-OFFSET(Data!K184,-$C$1+1,0,1)))),0)),NA())</f>
        <v/>
      </c>
      <c r="M222" s="45" t="e">
        <f>IF(M$38=TRUE,Data!R184,NA())</f>
        <v>#N/A</v>
      </c>
      <c r="N222" s="45" t="e">
        <f>IF(N$38=TRUE,Data!S184,NA())</f>
        <v>#N/A</v>
      </c>
      <c r="O222" s="39" t="e">
        <f ca="1">IF(O$38=TRUE,IF($A222="","",IF((ROW(Data!R184)-$C$1)&gt;2,Data!R184/OFFSET(Data!B184,-$C$1+1,0,1),0)),NA())</f>
        <v>#N/A</v>
      </c>
      <c r="P222" s="45" t="e">
        <f>IF(P$38=TRUE,Data!V184,NA())</f>
        <v>#N/A</v>
      </c>
      <c r="Q222" s="45" t="e">
        <f>IF(Q$38=TRUE,Data!W184,NA())</f>
        <v>#N/A</v>
      </c>
      <c r="R222" s="34" t="e">
        <f>IF(R$38=TRUE,Data!X184,NA())</f>
        <v>#N/A</v>
      </c>
      <c r="S222" s="39" t="e">
        <f ca="1">IF(S$38=TRUE,IF($A222="","",IF((ROW(S222)-$C$1)&gt;40,Data!W184/OFFSET(Data!B184,-$C$1+1,0,1),0)),NA())</f>
        <v>#N/A</v>
      </c>
      <c r="T222" s="50" t="e">
        <f>IF(T$38=TRUE,Data!Z184,NA())</f>
        <v>#N/A</v>
      </c>
      <c r="U222" s="50" t="e">
        <f>IF(U$38=TRUE,Data!AA184,NA())</f>
        <v>#N/A</v>
      </c>
      <c r="V222" s="50" t="e">
        <f>IF(V$38=TRUE,Data!AB184,NA())</f>
        <v>#N/A</v>
      </c>
      <c r="W222" s="45" t="e">
        <f>IF(W$38=TRUE,Data!AD184,NA())</f>
        <v>#N/A</v>
      </c>
      <c r="X222" s="37" t="e">
        <f>IF(X$38=TRUE,Data!AE184,NA())</f>
        <v>#N/A</v>
      </c>
      <c r="Y222" s="45" t="e">
        <f>IF(Y$38=TRUE,Data!AF184,NA())</f>
        <v>#N/A</v>
      </c>
      <c r="Z222" s="45" t="e">
        <f>IF(Z$38=TRUE,Data!AH184,NA())</f>
        <v>#N/A</v>
      </c>
      <c r="AA222" s="45" t="e">
        <f>IF(AA$38=TRUE,Data!AI184,NA())</f>
        <v>#N/A</v>
      </c>
      <c r="AB222" s="37" t="e">
        <f>IF(AB$38=TRUE,Data!AJ184,NA())</f>
        <v>#N/A</v>
      </c>
      <c r="AC222" s="45" t="e">
        <f>IF(AC$38=TRUE,Data!AK184,NA())</f>
        <v>#N/A</v>
      </c>
      <c r="AD222" s="37" t="e">
        <f>IF(AD$38=TRUE,Data!AL184,NA())</f>
        <v>#N/A</v>
      </c>
      <c r="AE222" s="37" t="e">
        <f>IF(AE$38=TRUE,Data!AM184,NA())</f>
        <v>#N/A</v>
      </c>
      <c r="AF222" s="45" t="e">
        <f>IF(AF$38=TRUE,Data!AN184,NA())</f>
        <v>#N/A</v>
      </c>
      <c r="AG222" s="28">
        <f>Data!AO184</f>
        <v>44077</v>
      </c>
    </row>
    <row r="223" spans="2:33" x14ac:dyDescent="0.25">
      <c r="B223" t="e">
        <f>IF(B$38=TRUE,Data!B185,NA())</f>
        <v>#N/A</v>
      </c>
      <c r="C223" t="e">
        <f>IF(C$38=TRUE,Data!C185,NA())</f>
        <v>#N/A</v>
      </c>
      <c r="D223" t="e">
        <f>IF(D$38=TRUE,Data!E185,NA())</f>
        <v>#N/A</v>
      </c>
      <c r="E223" s="37" t="e">
        <f>IF(E$38=TRUE,Data!F185,NA())</f>
        <v>#N/A</v>
      </c>
      <c r="F223" s="39" t="e">
        <f ca="1">IF(F$38=TRUE,IF((ROW(F223)-$C$1)&gt;40,IF($A223="","",AVERAGE(((SUM(OFFSET(Data!E185,-$C$1+1,0,$C$1))-OFFSET(Data!E185,-$C$1+1,0,1))/(SUM(OFFSET(Data!B185,-$C$1+1,0,$C$1))-OFFSET(Data!B185,-$C$1+1,0,1))))),0),NA())</f>
        <v>#N/A</v>
      </c>
      <c r="G223" s="37" t="e">
        <f>IF(G$38=TRUE,Data!H185,NA())</f>
        <v>#N/A</v>
      </c>
      <c r="H223" s="43" t="e">
        <f>IF(H$38=TRUE,Data!I185,NA())</f>
        <v>#N/A</v>
      </c>
      <c r="I223" s="45" t="e">
        <f>IF(I$38=TRUE,Data!J185,NA())</f>
        <v>#N/A</v>
      </c>
      <c r="J223" s="45" t="e">
        <f>IF(J$38=TRUE,Data!K185,NA())</f>
        <v>#N/A</v>
      </c>
      <c r="K223" s="37" t="str">
        <f>IF(K$38=TRUE,Data!L185,NA())</f>
        <v/>
      </c>
      <c r="L223" s="39" t="str">
        <f ca="1">IF(L$38=TRUE,IF($A223="","",IF((ROW(L223)-$C$1)&gt;40,AVERAGE(((SUM(OFFSET(Data!E185,-$C$1+1,0,$C$1))-OFFSET(Data!E185,-$C$1+1,0,1))/(SUM(OFFSET(Data!K185,-$C$1+1,0,$C$1))-OFFSET(Data!K185,-$C$1+1,0,1)))),0)),NA())</f>
        <v/>
      </c>
      <c r="M223" s="45" t="e">
        <f>IF(M$38=TRUE,Data!R185,NA())</f>
        <v>#N/A</v>
      </c>
      <c r="N223" s="45" t="e">
        <f>IF(N$38=TRUE,Data!S185,NA())</f>
        <v>#N/A</v>
      </c>
      <c r="O223" s="39" t="e">
        <f ca="1">IF(O$38=TRUE,IF($A223="","",IF((ROW(Data!R185)-$C$1)&gt;2,Data!R185/OFFSET(Data!B185,-$C$1+1,0,1),0)),NA())</f>
        <v>#N/A</v>
      </c>
      <c r="P223" s="45" t="e">
        <f>IF(P$38=TRUE,Data!V185,NA())</f>
        <v>#N/A</v>
      </c>
      <c r="Q223" s="45" t="e">
        <f>IF(Q$38=TRUE,Data!W185,NA())</f>
        <v>#N/A</v>
      </c>
      <c r="R223" s="34" t="e">
        <f>IF(R$38=TRUE,Data!X185,NA())</f>
        <v>#N/A</v>
      </c>
      <c r="S223" s="39" t="e">
        <f ca="1">IF(S$38=TRUE,IF($A223="","",IF((ROW(S223)-$C$1)&gt;40,Data!W185/OFFSET(Data!B185,-$C$1+1,0,1),0)),NA())</f>
        <v>#N/A</v>
      </c>
      <c r="T223" s="50" t="e">
        <f>IF(T$38=TRUE,Data!Z185,NA())</f>
        <v>#N/A</v>
      </c>
      <c r="U223" s="50" t="e">
        <f>IF(U$38=TRUE,Data!AA185,NA())</f>
        <v>#N/A</v>
      </c>
      <c r="V223" s="50" t="e">
        <f>IF(V$38=TRUE,Data!AB185,NA())</f>
        <v>#N/A</v>
      </c>
      <c r="W223" s="45" t="e">
        <f>IF(W$38=TRUE,Data!AD185,NA())</f>
        <v>#N/A</v>
      </c>
      <c r="X223" s="37" t="e">
        <f>IF(X$38=TRUE,Data!AE185,NA())</f>
        <v>#N/A</v>
      </c>
      <c r="Y223" s="45" t="e">
        <f>IF(Y$38=TRUE,Data!AF185,NA())</f>
        <v>#N/A</v>
      </c>
      <c r="Z223" s="45" t="e">
        <f>IF(Z$38=TRUE,Data!AH185,NA())</f>
        <v>#N/A</v>
      </c>
      <c r="AA223" s="45" t="e">
        <f>IF(AA$38=TRUE,Data!AI185,NA())</f>
        <v>#N/A</v>
      </c>
      <c r="AB223" s="37" t="e">
        <f>IF(AB$38=TRUE,Data!AJ185,NA())</f>
        <v>#N/A</v>
      </c>
      <c r="AC223" s="45" t="e">
        <f>IF(AC$38=TRUE,Data!AK185,NA())</f>
        <v>#N/A</v>
      </c>
      <c r="AD223" s="37" t="e">
        <f>IF(AD$38=TRUE,Data!AL185,NA())</f>
        <v>#N/A</v>
      </c>
      <c r="AE223" s="37" t="e">
        <f>IF(AE$38=TRUE,Data!AM185,NA())</f>
        <v>#N/A</v>
      </c>
      <c r="AF223" s="45" t="e">
        <f>IF(AF$38=TRUE,Data!AN185,NA())</f>
        <v>#N/A</v>
      </c>
      <c r="AG223" s="28">
        <f>Data!AO185</f>
        <v>44078</v>
      </c>
    </row>
    <row r="224" spans="2:33" x14ac:dyDescent="0.25">
      <c r="B224" t="e">
        <f>IF(B$38=TRUE,Data!B186,NA())</f>
        <v>#N/A</v>
      </c>
      <c r="C224" t="e">
        <f>IF(C$38=TRUE,Data!C186,NA())</f>
        <v>#N/A</v>
      </c>
      <c r="D224" t="e">
        <f>IF(D$38=TRUE,Data!E186,NA())</f>
        <v>#N/A</v>
      </c>
      <c r="E224" s="37" t="e">
        <f>IF(E$38=TRUE,Data!F186,NA())</f>
        <v>#N/A</v>
      </c>
      <c r="F224" s="39" t="e">
        <f ca="1">IF(F$38=TRUE,IF((ROW(F224)-$C$1)&gt;40,IF($A224="","",AVERAGE(((SUM(OFFSET(Data!E186,-$C$1+1,0,$C$1))-OFFSET(Data!E186,-$C$1+1,0,1))/(SUM(OFFSET(Data!B186,-$C$1+1,0,$C$1))-OFFSET(Data!B186,-$C$1+1,0,1))))),0),NA())</f>
        <v>#N/A</v>
      </c>
      <c r="G224" s="37" t="e">
        <f>IF(G$38=TRUE,Data!H186,NA())</f>
        <v>#N/A</v>
      </c>
      <c r="H224" s="43" t="e">
        <f>IF(H$38=TRUE,Data!I186,NA())</f>
        <v>#N/A</v>
      </c>
      <c r="I224" s="45" t="e">
        <f>IF(I$38=TRUE,Data!J186,NA())</f>
        <v>#N/A</v>
      </c>
      <c r="J224" s="45" t="e">
        <f>IF(J$38=TRUE,Data!K186,NA())</f>
        <v>#N/A</v>
      </c>
      <c r="K224" s="37" t="str">
        <f>IF(K$38=TRUE,Data!L186,NA())</f>
        <v/>
      </c>
      <c r="L224" s="39" t="str">
        <f ca="1">IF(L$38=TRUE,IF($A224="","",IF((ROW(L224)-$C$1)&gt;40,AVERAGE(((SUM(OFFSET(Data!E186,-$C$1+1,0,$C$1))-OFFSET(Data!E186,-$C$1+1,0,1))/(SUM(OFFSET(Data!K186,-$C$1+1,0,$C$1))-OFFSET(Data!K186,-$C$1+1,0,1)))),0)),NA())</f>
        <v/>
      </c>
      <c r="M224" s="45" t="e">
        <f>IF(M$38=TRUE,Data!R186,NA())</f>
        <v>#N/A</v>
      </c>
      <c r="N224" s="45" t="e">
        <f>IF(N$38=TRUE,Data!S186,NA())</f>
        <v>#N/A</v>
      </c>
      <c r="O224" s="39" t="e">
        <f ca="1">IF(O$38=TRUE,IF($A224="","",IF((ROW(Data!R186)-$C$1)&gt;2,Data!R186/OFFSET(Data!B186,-$C$1+1,0,1),0)),NA())</f>
        <v>#N/A</v>
      </c>
      <c r="P224" s="45" t="e">
        <f>IF(P$38=TRUE,Data!V186,NA())</f>
        <v>#N/A</v>
      </c>
      <c r="Q224" s="45" t="e">
        <f>IF(Q$38=TRUE,Data!W186,NA())</f>
        <v>#N/A</v>
      </c>
      <c r="R224" s="34" t="e">
        <f>IF(R$38=TRUE,Data!X186,NA())</f>
        <v>#N/A</v>
      </c>
      <c r="S224" s="39" t="e">
        <f ca="1">IF(S$38=TRUE,IF($A224="","",IF((ROW(S224)-$C$1)&gt;40,Data!W186/OFFSET(Data!B186,-$C$1+1,0,1),0)),NA())</f>
        <v>#N/A</v>
      </c>
      <c r="T224" s="50" t="e">
        <f>IF(T$38=TRUE,Data!Z186,NA())</f>
        <v>#N/A</v>
      </c>
      <c r="U224" s="50" t="e">
        <f>IF(U$38=TRUE,Data!AA186,NA())</f>
        <v>#N/A</v>
      </c>
      <c r="V224" s="50" t="e">
        <f>IF(V$38=TRUE,Data!AB186,NA())</f>
        <v>#N/A</v>
      </c>
      <c r="W224" s="45" t="e">
        <f>IF(W$38=TRUE,Data!AD186,NA())</f>
        <v>#N/A</v>
      </c>
      <c r="X224" s="37" t="e">
        <f>IF(X$38=TRUE,Data!AE186,NA())</f>
        <v>#N/A</v>
      </c>
      <c r="Y224" s="45" t="e">
        <f>IF(Y$38=TRUE,Data!AF186,NA())</f>
        <v>#N/A</v>
      </c>
      <c r="Z224" s="45" t="e">
        <f>IF(Z$38=TRUE,Data!AH186,NA())</f>
        <v>#N/A</v>
      </c>
      <c r="AA224" s="45" t="e">
        <f>IF(AA$38=TRUE,Data!AI186,NA())</f>
        <v>#N/A</v>
      </c>
      <c r="AB224" s="37" t="e">
        <f>IF(AB$38=TRUE,Data!AJ186,NA())</f>
        <v>#N/A</v>
      </c>
      <c r="AC224" s="45" t="e">
        <f>IF(AC$38=TRUE,Data!AK186,NA())</f>
        <v>#N/A</v>
      </c>
      <c r="AD224" s="37" t="e">
        <f>IF(AD$38=TRUE,Data!AL186,NA())</f>
        <v>#N/A</v>
      </c>
      <c r="AE224" s="37" t="e">
        <f>IF(AE$38=TRUE,Data!AM186,NA())</f>
        <v>#N/A</v>
      </c>
      <c r="AF224" s="45" t="e">
        <f>IF(AF$38=TRUE,Data!AN186,NA())</f>
        <v>#N/A</v>
      </c>
      <c r="AG224" s="28">
        <f>Data!AO186</f>
        <v>44079</v>
      </c>
    </row>
    <row r="225" spans="2:33" x14ac:dyDescent="0.25">
      <c r="B225" t="e">
        <f>IF(B$38=TRUE,Data!B187,NA())</f>
        <v>#N/A</v>
      </c>
      <c r="C225" t="e">
        <f>IF(C$38=TRUE,Data!C187,NA())</f>
        <v>#N/A</v>
      </c>
      <c r="D225" t="e">
        <f>IF(D$38=TRUE,Data!E187,NA())</f>
        <v>#N/A</v>
      </c>
      <c r="E225" s="37" t="e">
        <f>IF(E$38=TRUE,Data!F187,NA())</f>
        <v>#N/A</v>
      </c>
      <c r="F225" s="39" t="e">
        <f ca="1">IF(F$38=TRUE,IF((ROW(F225)-$C$1)&gt;40,IF($A225="","",AVERAGE(((SUM(OFFSET(Data!E187,-$C$1+1,0,$C$1))-OFFSET(Data!E187,-$C$1+1,0,1))/(SUM(OFFSET(Data!B187,-$C$1+1,0,$C$1))-OFFSET(Data!B187,-$C$1+1,0,1))))),0),NA())</f>
        <v>#N/A</v>
      </c>
      <c r="G225" s="37" t="e">
        <f>IF(G$38=TRUE,Data!H187,NA())</f>
        <v>#N/A</v>
      </c>
      <c r="H225" s="43" t="e">
        <f>IF(H$38=TRUE,Data!I187,NA())</f>
        <v>#N/A</v>
      </c>
      <c r="I225" s="45" t="e">
        <f>IF(I$38=TRUE,Data!J187,NA())</f>
        <v>#N/A</v>
      </c>
      <c r="J225" s="45" t="e">
        <f>IF(J$38=TRUE,Data!K187,NA())</f>
        <v>#N/A</v>
      </c>
      <c r="K225" s="37" t="str">
        <f>IF(K$38=TRUE,Data!L187,NA())</f>
        <v/>
      </c>
      <c r="L225" s="39" t="str">
        <f ca="1">IF(L$38=TRUE,IF($A225="","",IF((ROW(L225)-$C$1)&gt;40,AVERAGE(((SUM(OFFSET(Data!E187,-$C$1+1,0,$C$1))-OFFSET(Data!E187,-$C$1+1,0,1))/(SUM(OFFSET(Data!K187,-$C$1+1,0,$C$1))-OFFSET(Data!K187,-$C$1+1,0,1)))),0)),NA())</f>
        <v/>
      </c>
      <c r="M225" s="45" t="e">
        <f>IF(M$38=TRUE,Data!R187,NA())</f>
        <v>#N/A</v>
      </c>
      <c r="N225" s="45" t="e">
        <f>IF(N$38=TRUE,Data!S187,NA())</f>
        <v>#N/A</v>
      </c>
      <c r="O225" s="39" t="e">
        <f ca="1">IF(O$38=TRUE,IF($A225="","",IF((ROW(Data!R187)-$C$1)&gt;2,Data!R187/OFFSET(Data!B187,-$C$1+1,0,1),0)),NA())</f>
        <v>#N/A</v>
      </c>
      <c r="P225" s="45" t="e">
        <f>IF(P$38=TRUE,Data!V187,NA())</f>
        <v>#N/A</v>
      </c>
      <c r="Q225" s="45" t="e">
        <f>IF(Q$38=TRUE,Data!W187,NA())</f>
        <v>#N/A</v>
      </c>
      <c r="R225" s="34" t="e">
        <f>IF(R$38=TRUE,Data!X187,NA())</f>
        <v>#N/A</v>
      </c>
      <c r="S225" s="39" t="e">
        <f ca="1">IF(S$38=TRUE,IF($A225="","",IF((ROW(S225)-$C$1)&gt;40,Data!W187/OFFSET(Data!B187,-$C$1+1,0,1),0)),NA())</f>
        <v>#N/A</v>
      </c>
      <c r="T225" s="50" t="e">
        <f>IF(T$38=TRUE,Data!Z187,NA())</f>
        <v>#N/A</v>
      </c>
      <c r="U225" s="50" t="e">
        <f>IF(U$38=TRUE,Data!AA187,NA())</f>
        <v>#N/A</v>
      </c>
      <c r="V225" s="50" t="e">
        <f>IF(V$38=TRUE,Data!AB187,NA())</f>
        <v>#N/A</v>
      </c>
      <c r="W225" s="45" t="e">
        <f>IF(W$38=TRUE,Data!AD187,NA())</f>
        <v>#N/A</v>
      </c>
      <c r="X225" s="37" t="e">
        <f>IF(X$38=TRUE,Data!AE187,NA())</f>
        <v>#N/A</v>
      </c>
      <c r="Y225" s="45" t="e">
        <f>IF(Y$38=TRUE,Data!AF187,NA())</f>
        <v>#N/A</v>
      </c>
      <c r="Z225" s="45" t="e">
        <f>IF(Z$38=TRUE,Data!AH187,NA())</f>
        <v>#N/A</v>
      </c>
      <c r="AA225" s="45" t="e">
        <f>IF(AA$38=TRUE,Data!AI187,NA())</f>
        <v>#N/A</v>
      </c>
      <c r="AB225" s="37" t="e">
        <f>IF(AB$38=TRUE,Data!AJ187,NA())</f>
        <v>#N/A</v>
      </c>
      <c r="AC225" s="45" t="e">
        <f>IF(AC$38=TRUE,Data!AK187,NA())</f>
        <v>#N/A</v>
      </c>
      <c r="AD225" s="37" t="e">
        <f>IF(AD$38=TRUE,Data!AL187,NA())</f>
        <v>#N/A</v>
      </c>
      <c r="AE225" s="37" t="e">
        <f>IF(AE$38=TRUE,Data!AM187,NA())</f>
        <v>#N/A</v>
      </c>
      <c r="AF225" s="45" t="e">
        <f>IF(AF$38=TRUE,Data!AN187,NA())</f>
        <v>#N/A</v>
      </c>
      <c r="AG225" s="28">
        <f>Data!AO187</f>
        <v>44080</v>
      </c>
    </row>
    <row r="226" spans="2:33" x14ac:dyDescent="0.25">
      <c r="B226" t="e">
        <f>IF(B$38=TRUE,Data!B188,NA())</f>
        <v>#N/A</v>
      </c>
      <c r="C226" t="e">
        <f>IF(C$38=TRUE,Data!C188,NA())</f>
        <v>#N/A</v>
      </c>
      <c r="D226" t="e">
        <f>IF(D$38=TRUE,Data!E188,NA())</f>
        <v>#N/A</v>
      </c>
      <c r="E226" s="37" t="e">
        <f>IF(E$38=TRUE,Data!F188,NA())</f>
        <v>#N/A</v>
      </c>
      <c r="F226" s="39" t="e">
        <f ca="1">IF(F$38=TRUE,IF((ROW(F226)-$C$1)&gt;40,IF($A226="","",AVERAGE(((SUM(OFFSET(Data!E188,-$C$1+1,0,$C$1))-OFFSET(Data!E188,-$C$1+1,0,1))/(SUM(OFFSET(Data!B188,-$C$1+1,0,$C$1))-OFFSET(Data!B188,-$C$1+1,0,1))))),0),NA())</f>
        <v>#N/A</v>
      </c>
      <c r="G226" s="37" t="e">
        <f>IF(G$38=TRUE,Data!H188,NA())</f>
        <v>#N/A</v>
      </c>
      <c r="H226" s="43" t="e">
        <f>IF(H$38=TRUE,Data!I188,NA())</f>
        <v>#N/A</v>
      </c>
      <c r="I226" s="45" t="e">
        <f>IF(I$38=TRUE,Data!J188,NA())</f>
        <v>#N/A</v>
      </c>
      <c r="J226" s="45" t="e">
        <f>IF(J$38=TRUE,Data!K188,NA())</f>
        <v>#N/A</v>
      </c>
      <c r="K226" s="37" t="str">
        <f>IF(K$38=TRUE,Data!L188,NA())</f>
        <v/>
      </c>
      <c r="L226" s="39" t="str">
        <f ca="1">IF(L$38=TRUE,IF($A226="","",IF((ROW(L226)-$C$1)&gt;40,AVERAGE(((SUM(OFFSET(Data!E188,-$C$1+1,0,$C$1))-OFFSET(Data!E188,-$C$1+1,0,1))/(SUM(OFFSET(Data!K188,-$C$1+1,0,$C$1))-OFFSET(Data!K188,-$C$1+1,0,1)))),0)),NA())</f>
        <v/>
      </c>
      <c r="M226" s="45" t="e">
        <f>IF(M$38=TRUE,Data!R188,NA())</f>
        <v>#N/A</v>
      </c>
      <c r="N226" s="45" t="e">
        <f>IF(N$38=TRUE,Data!S188,NA())</f>
        <v>#N/A</v>
      </c>
      <c r="O226" s="39" t="e">
        <f ca="1">IF(O$38=TRUE,IF($A226="","",IF((ROW(Data!R188)-$C$1)&gt;2,Data!R188/OFFSET(Data!B188,-$C$1+1,0,1),0)),NA())</f>
        <v>#N/A</v>
      </c>
      <c r="P226" s="45" t="e">
        <f>IF(P$38=TRUE,Data!V188,NA())</f>
        <v>#N/A</v>
      </c>
      <c r="Q226" s="45" t="e">
        <f>IF(Q$38=TRUE,Data!W188,NA())</f>
        <v>#N/A</v>
      </c>
      <c r="R226" s="34" t="e">
        <f>IF(R$38=TRUE,Data!X188,NA())</f>
        <v>#N/A</v>
      </c>
      <c r="S226" s="39" t="e">
        <f ca="1">IF(S$38=TRUE,IF($A226="","",IF((ROW(S226)-$C$1)&gt;40,Data!W188/OFFSET(Data!B188,-$C$1+1,0,1),0)),NA())</f>
        <v>#N/A</v>
      </c>
      <c r="T226" s="50" t="e">
        <f>IF(T$38=TRUE,Data!Z188,NA())</f>
        <v>#N/A</v>
      </c>
      <c r="U226" s="50" t="e">
        <f>IF(U$38=TRUE,Data!AA188,NA())</f>
        <v>#N/A</v>
      </c>
      <c r="V226" s="50" t="e">
        <f>IF(V$38=TRUE,Data!AB188,NA())</f>
        <v>#N/A</v>
      </c>
      <c r="W226" s="45" t="e">
        <f>IF(W$38=TRUE,Data!AD188,NA())</f>
        <v>#N/A</v>
      </c>
      <c r="X226" s="37" t="e">
        <f>IF(X$38=TRUE,Data!AE188,NA())</f>
        <v>#N/A</v>
      </c>
      <c r="Y226" s="45" t="e">
        <f>IF(Y$38=TRUE,Data!AF188,NA())</f>
        <v>#N/A</v>
      </c>
      <c r="Z226" s="45" t="e">
        <f>IF(Z$38=TRUE,Data!AH188,NA())</f>
        <v>#N/A</v>
      </c>
      <c r="AA226" s="45" t="e">
        <f>IF(AA$38=TRUE,Data!AI188,NA())</f>
        <v>#N/A</v>
      </c>
      <c r="AB226" s="37" t="e">
        <f>IF(AB$38=TRUE,Data!AJ188,NA())</f>
        <v>#N/A</v>
      </c>
      <c r="AC226" s="45" t="e">
        <f>IF(AC$38=TRUE,Data!AK188,NA())</f>
        <v>#N/A</v>
      </c>
      <c r="AD226" s="37" t="e">
        <f>IF(AD$38=TRUE,Data!AL188,NA())</f>
        <v>#N/A</v>
      </c>
      <c r="AE226" s="37" t="e">
        <f>IF(AE$38=TRUE,Data!AM188,NA())</f>
        <v>#N/A</v>
      </c>
      <c r="AF226" s="45" t="e">
        <f>IF(AF$38=TRUE,Data!AN188,NA())</f>
        <v>#N/A</v>
      </c>
      <c r="AG226" s="28">
        <f>Data!AO188</f>
        <v>44081</v>
      </c>
    </row>
    <row r="227" spans="2:33" x14ac:dyDescent="0.25">
      <c r="B227" t="e">
        <f>IF(B$38=TRUE,Data!B189,NA())</f>
        <v>#N/A</v>
      </c>
      <c r="C227" t="e">
        <f>IF(C$38=TRUE,Data!C189,NA())</f>
        <v>#N/A</v>
      </c>
      <c r="D227" t="e">
        <f>IF(D$38=TRUE,Data!E189,NA())</f>
        <v>#N/A</v>
      </c>
      <c r="E227" s="37" t="e">
        <f>IF(E$38=TRUE,Data!F189,NA())</f>
        <v>#N/A</v>
      </c>
      <c r="F227" s="39" t="e">
        <f ca="1">IF(F$38=TRUE,IF((ROW(F227)-$C$1)&gt;40,IF($A227="","",AVERAGE(((SUM(OFFSET(Data!E189,-$C$1+1,0,$C$1))-OFFSET(Data!E189,-$C$1+1,0,1))/(SUM(OFFSET(Data!B189,-$C$1+1,0,$C$1))-OFFSET(Data!B189,-$C$1+1,0,1))))),0),NA())</f>
        <v>#N/A</v>
      </c>
      <c r="G227" s="37" t="e">
        <f>IF(G$38=TRUE,Data!H189,NA())</f>
        <v>#N/A</v>
      </c>
      <c r="H227" s="43" t="e">
        <f>IF(H$38=TRUE,Data!I189,NA())</f>
        <v>#N/A</v>
      </c>
      <c r="I227" s="45" t="e">
        <f>IF(I$38=TRUE,Data!J189,NA())</f>
        <v>#N/A</v>
      </c>
      <c r="J227" s="45" t="e">
        <f>IF(J$38=TRUE,Data!K189,NA())</f>
        <v>#N/A</v>
      </c>
      <c r="K227" s="37" t="str">
        <f>IF(K$38=TRUE,Data!L189,NA())</f>
        <v/>
      </c>
      <c r="L227" s="39" t="str">
        <f ca="1">IF(L$38=TRUE,IF($A227="","",IF((ROW(L227)-$C$1)&gt;40,AVERAGE(((SUM(OFFSET(Data!E189,-$C$1+1,0,$C$1))-OFFSET(Data!E189,-$C$1+1,0,1))/(SUM(OFFSET(Data!K189,-$C$1+1,0,$C$1))-OFFSET(Data!K189,-$C$1+1,0,1)))),0)),NA())</f>
        <v/>
      </c>
      <c r="M227" s="45" t="e">
        <f>IF(M$38=TRUE,Data!R189,NA())</f>
        <v>#N/A</v>
      </c>
      <c r="N227" s="45" t="e">
        <f>IF(N$38=TRUE,Data!S189,NA())</f>
        <v>#N/A</v>
      </c>
      <c r="O227" s="39" t="e">
        <f ca="1">IF(O$38=TRUE,IF($A227="","",IF((ROW(Data!R189)-$C$1)&gt;2,Data!R189/OFFSET(Data!B189,-$C$1+1,0,1),0)),NA())</f>
        <v>#N/A</v>
      </c>
      <c r="P227" s="45" t="e">
        <f>IF(P$38=TRUE,Data!V189,NA())</f>
        <v>#N/A</v>
      </c>
      <c r="Q227" s="45" t="e">
        <f>IF(Q$38=TRUE,Data!W189,NA())</f>
        <v>#N/A</v>
      </c>
      <c r="R227" s="34" t="e">
        <f>IF(R$38=TRUE,Data!X189,NA())</f>
        <v>#N/A</v>
      </c>
      <c r="S227" s="39" t="e">
        <f ca="1">IF(S$38=TRUE,IF($A227="","",IF((ROW(S227)-$C$1)&gt;40,Data!W189/OFFSET(Data!B189,-$C$1+1,0,1),0)),NA())</f>
        <v>#N/A</v>
      </c>
      <c r="T227" s="50" t="e">
        <f>IF(T$38=TRUE,Data!Z189,NA())</f>
        <v>#N/A</v>
      </c>
      <c r="U227" s="50" t="e">
        <f>IF(U$38=TRUE,Data!AA189,NA())</f>
        <v>#N/A</v>
      </c>
      <c r="V227" s="50" t="e">
        <f>IF(V$38=TRUE,Data!AB189,NA())</f>
        <v>#N/A</v>
      </c>
      <c r="W227" s="45" t="e">
        <f>IF(W$38=TRUE,Data!AD189,NA())</f>
        <v>#N/A</v>
      </c>
      <c r="X227" s="37" t="e">
        <f>IF(X$38=TRUE,Data!AE189,NA())</f>
        <v>#N/A</v>
      </c>
      <c r="Y227" s="45" t="e">
        <f>IF(Y$38=TRUE,Data!AF189,NA())</f>
        <v>#N/A</v>
      </c>
      <c r="Z227" s="45" t="e">
        <f>IF(Z$38=TRUE,Data!AH189,NA())</f>
        <v>#N/A</v>
      </c>
      <c r="AA227" s="45" t="e">
        <f>IF(AA$38=TRUE,Data!AI189,NA())</f>
        <v>#N/A</v>
      </c>
      <c r="AB227" s="37" t="e">
        <f>IF(AB$38=TRUE,Data!AJ189,NA())</f>
        <v>#N/A</v>
      </c>
      <c r="AC227" s="45" t="e">
        <f>IF(AC$38=TRUE,Data!AK189,NA())</f>
        <v>#N/A</v>
      </c>
      <c r="AD227" s="37" t="e">
        <f>IF(AD$38=TRUE,Data!AL189,NA())</f>
        <v>#N/A</v>
      </c>
      <c r="AE227" s="37" t="e">
        <f>IF(AE$38=TRUE,Data!AM189,NA())</f>
        <v>#N/A</v>
      </c>
      <c r="AF227" s="45" t="e">
        <f>IF(AF$38=TRUE,Data!AN189,NA())</f>
        <v>#N/A</v>
      </c>
      <c r="AG227" s="28">
        <f>Data!AO189</f>
        <v>44082</v>
      </c>
    </row>
    <row r="228" spans="2:33" x14ac:dyDescent="0.25">
      <c r="B228" t="e">
        <f>IF(B$38=TRUE,Data!B190,NA())</f>
        <v>#N/A</v>
      </c>
      <c r="C228" t="e">
        <f>IF(C$38=TRUE,Data!C190,NA())</f>
        <v>#N/A</v>
      </c>
      <c r="D228" t="e">
        <f>IF(D$38=TRUE,Data!E190,NA())</f>
        <v>#N/A</v>
      </c>
      <c r="E228" s="37" t="e">
        <f>IF(E$38=TRUE,Data!F190,NA())</f>
        <v>#N/A</v>
      </c>
      <c r="F228" s="39" t="e">
        <f ca="1">IF(F$38=TRUE,IF((ROW(F228)-$C$1)&gt;40,IF($A228="","",AVERAGE(((SUM(OFFSET(Data!E190,-$C$1+1,0,$C$1))-OFFSET(Data!E190,-$C$1+1,0,1))/(SUM(OFFSET(Data!B190,-$C$1+1,0,$C$1))-OFFSET(Data!B190,-$C$1+1,0,1))))),0),NA())</f>
        <v>#N/A</v>
      </c>
      <c r="G228" s="37" t="e">
        <f>IF(G$38=TRUE,Data!H190,NA())</f>
        <v>#N/A</v>
      </c>
      <c r="H228" s="43" t="e">
        <f>IF(H$38=TRUE,Data!I190,NA())</f>
        <v>#N/A</v>
      </c>
      <c r="I228" s="45" t="e">
        <f>IF(I$38=TRUE,Data!J190,NA())</f>
        <v>#N/A</v>
      </c>
      <c r="J228" s="45" t="e">
        <f>IF(J$38=TRUE,Data!K190,NA())</f>
        <v>#N/A</v>
      </c>
      <c r="K228" s="37" t="str">
        <f>IF(K$38=TRUE,Data!L190,NA())</f>
        <v/>
      </c>
      <c r="L228" s="39" t="str">
        <f ca="1">IF(L$38=TRUE,IF($A228="","",IF((ROW(L228)-$C$1)&gt;40,AVERAGE(((SUM(OFFSET(Data!E190,-$C$1+1,0,$C$1))-OFFSET(Data!E190,-$C$1+1,0,1))/(SUM(OFFSET(Data!K190,-$C$1+1,0,$C$1))-OFFSET(Data!K190,-$C$1+1,0,1)))),0)),NA())</f>
        <v/>
      </c>
      <c r="M228" s="45" t="e">
        <f>IF(M$38=TRUE,Data!R190,NA())</f>
        <v>#N/A</v>
      </c>
      <c r="N228" s="45" t="e">
        <f>IF(N$38=TRUE,Data!S190,NA())</f>
        <v>#N/A</v>
      </c>
      <c r="O228" s="39" t="e">
        <f ca="1">IF(O$38=TRUE,IF($A228="","",IF((ROW(Data!R190)-$C$1)&gt;2,Data!R190/OFFSET(Data!B190,-$C$1+1,0,1),0)),NA())</f>
        <v>#N/A</v>
      </c>
      <c r="P228" s="45" t="e">
        <f>IF(P$38=TRUE,Data!V190,NA())</f>
        <v>#N/A</v>
      </c>
      <c r="Q228" s="45" t="e">
        <f>IF(Q$38=TRUE,Data!W190,NA())</f>
        <v>#N/A</v>
      </c>
      <c r="R228" s="34" t="e">
        <f>IF(R$38=TRUE,Data!X190,NA())</f>
        <v>#N/A</v>
      </c>
      <c r="S228" s="39" t="e">
        <f ca="1">IF(S$38=TRUE,IF($A228="","",IF((ROW(S228)-$C$1)&gt;40,Data!W190/OFFSET(Data!B190,-$C$1+1,0,1),0)),NA())</f>
        <v>#N/A</v>
      </c>
      <c r="T228" s="50" t="e">
        <f>IF(T$38=TRUE,Data!Z190,NA())</f>
        <v>#N/A</v>
      </c>
      <c r="U228" s="50" t="e">
        <f>IF(U$38=TRUE,Data!AA190,NA())</f>
        <v>#N/A</v>
      </c>
      <c r="V228" s="50" t="e">
        <f>IF(V$38=TRUE,Data!AB190,NA())</f>
        <v>#N/A</v>
      </c>
      <c r="W228" s="45" t="e">
        <f>IF(W$38=TRUE,Data!AD190,NA())</f>
        <v>#N/A</v>
      </c>
      <c r="X228" s="37" t="e">
        <f>IF(X$38=TRUE,Data!AE190,NA())</f>
        <v>#N/A</v>
      </c>
      <c r="Y228" s="45" t="e">
        <f>IF(Y$38=TRUE,Data!AF190,NA())</f>
        <v>#N/A</v>
      </c>
      <c r="Z228" s="45" t="e">
        <f>IF(Z$38=TRUE,Data!AH190,NA())</f>
        <v>#N/A</v>
      </c>
      <c r="AA228" s="45" t="e">
        <f>IF(AA$38=TRUE,Data!AI190,NA())</f>
        <v>#N/A</v>
      </c>
      <c r="AB228" s="37" t="e">
        <f>IF(AB$38=TRUE,Data!AJ190,NA())</f>
        <v>#N/A</v>
      </c>
      <c r="AC228" s="45" t="e">
        <f>IF(AC$38=TRUE,Data!AK190,NA())</f>
        <v>#N/A</v>
      </c>
      <c r="AD228" s="37" t="e">
        <f>IF(AD$38=TRUE,Data!AL190,NA())</f>
        <v>#N/A</v>
      </c>
      <c r="AE228" s="37" t="e">
        <f>IF(AE$38=TRUE,Data!AM190,NA())</f>
        <v>#N/A</v>
      </c>
      <c r="AF228" s="45" t="e">
        <f>IF(AF$38=TRUE,Data!AN190,NA())</f>
        <v>#N/A</v>
      </c>
      <c r="AG228" s="28">
        <f>Data!AO190</f>
        <v>44083</v>
      </c>
    </row>
    <row r="229" spans="2:33" x14ac:dyDescent="0.25">
      <c r="B229" t="e">
        <f>IF(B$38=TRUE,Data!B191,NA())</f>
        <v>#N/A</v>
      </c>
      <c r="C229" t="e">
        <f>IF(C$38=TRUE,Data!C191,NA())</f>
        <v>#N/A</v>
      </c>
      <c r="D229" t="e">
        <f>IF(D$38=TRUE,Data!E191,NA())</f>
        <v>#N/A</v>
      </c>
      <c r="E229" s="37" t="e">
        <f>IF(E$38=TRUE,Data!F191,NA())</f>
        <v>#N/A</v>
      </c>
      <c r="F229" s="39" t="e">
        <f ca="1">IF(F$38=TRUE,IF((ROW(F229)-$C$1)&gt;40,IF($A229="","",AVERAGE(((SUM(OFFSET(Data!E191,-$C$1+1,0,$C$1))-OFFSET(Data!E191,-$C$1+1,0,1))/(SUM(OFFSET(Data!B191,-$C$1+1,0,$C$1))-OFFSET(Data!B191,-$C$1+1,0,1))))),0),NA())</f>
        <v>#N/A</v>
      </c>
      <c r="G229" s="37" t="e">
        <f>IF(G$38=TRUE,Data!H191,NA())</f>
        <v>#N/A</v>
      </c>
      <c r="H229" s="43" t="e">
        <f>IF(H$38=TRUE,Data!I191,NA())</f>
        <v>#N/A</v>
      </c>
      <c r="I229" s="45" t="e">
        <f>IF(I$38=TRUE,Data!J191,NA())</f>
        <v>#N/A</v>
      </c>
      <c r="J229" s="45" t="e">
        <f>IF(J$38=TRUE,Data!K191,NA())</f>
        <v>#N/A</v>
      </c>
      <c r="K229" s="37" t="str">
        <f>IF(K$38=TRUE,Data!L191,NA())</f>
        <v/>
      </c>
      <c r="L229" s="39" t="str">
        <f ca="1">IF(L$38=TRUE,IF($A229="","",IF((ROW(L229)-$C$1)&gt;40,AVERAGE(((SUM(OFFSET(Data!E191,-$C$1+1,0,$C$1))-OFFSET(Data!E191,-$C$1+1,0,1))/(SUM(OFFSET(Data!K191,-$C$1+1,0,$C$1))-OFFSET(Data!K191,-$C$1+1,0,1)))),0)),NA())</f>
        <v/>
      </c>
      <c r="M229" s="45" t="e">
        <f>IF(M$38=TRUE,Data!R191,NA())</f>
        <v>#N/A</v>
      </c>
      <c r="N229" s="45" t="e">
        <f>IF(N$38=TRUE,Data!S191,NA())</f>
        <v>#N/A</v>
      </c>
      <c r="O229" s="39" t="e">
        <f ca="1">IF(O$38=TRUE,IF($A229="","",IF((ROW(Data!R191)-$C$1)&gt;2,Data!R191/OFFSET(Data!B191,-$C$1+1,0,1),0)),NA())</f>
        <v>#N/A</v>
      </c>
      <c r="P229" s="45" t="e">
        <f>IF(P$38=TRUE,Data!V191,NA())</f>
        <v>#N/A</v>
      </c>
      <c r="Q229" s="45" t="e">
        <f>IF(Q$38=TRUE,Data!W191,NA())</f>
        <v>#N/A</v>
      </c>
      <c r="R229" s="34" t="e">
        <f>IF(R$38=TRUE,Data!X191,NA())</f>
        <v>#N/A</v>
      </c>
      <c r="S229" s="39" t="e">
        <f ca="1">IF(S$38=TRUE,IF($A229="","",IF((ROW(S229)-$C$1)&gt;40,Data!W191/OFFSET(Data!B191,-$C$1+1,0,1),0)),NA())</f>
        <v>#N/A</v>
      </c>
      <c r="T229" s="50" t="e">
        <f>IF(T$38=TRUE,Data!Z191,NA())</f>
        <v>#N/A</v>
      </c>
      <c r="U229" s="50" t="e">
        <f>IF(U$38=TRUE,Data!AA191,NA())</f>
        <v>#N/A</v>
      </c>
      <c r="V229" s="50" t="e">
        <f>IF(V$38=TRUE,Data!AB191,NA())</f>
        <v>#N/A</v>
      </c>
      <c r="W229" s="45" t="e">
        <f>IF(W$38=TRUE,Data!AD191,NA())</f>
        <v>#N/A</v>
      </c>
      <c r="X229" s="37" t="e">
        <f>IF(X$38=TRUE,Data!AE191,NA())</f>
        <v>#N/A</v>
      </c>
      <c r="Y229" s="45" t="e">
        <f>IF(Y$38=TRUE,Data!AF191,NA())</f>
        <v>#N/A</v>
      </c>
      <c r="Z229" s="45" t="e">
        <f>IF(Z$38=TRUE,Data!AH191,NA())</f>
        <v>#N/A</v>
      </c>
      <c r="AA229" s="45" t="e">
        <f>IF(AA$38=TRUE,Data!AI191,NA())</f>
        <v>#N/A</v>
      </c>
      <c r="AB229" s="37" t="e">
        <f>IF(AB$38=TRUE,Data!AJ191,NA())</f>
        <v>#N/A</v>
      </c>
      <c r="AC229" s="45" t="e">
        <f>IF(AC$38=TRUE,Data!AK191,NA())</f>
        <v>#N/A</v>
      </c>
      <c r="AD229" s="37" t="e">
        <f>IF(AD$38=TRUE,Data!AL191,NA())</f>
        <v>#N/A</v>
      </c>
      <c r="AE229" s="37" t="e">
        <f>IF(AE$38=TRUE,Data!AM191,NA())</f>
        <v>#N/A</v>
      </c>
      <c r="AF229" s="45" t="e">
        <f>IF(AF$38=TRUE,Data!AN191,NA())</f>
        <v>#N/A</v>
      </c>
      <c r="AG229" s="28">
        <f>Data!AO191</f>
        <v>44084</v>
      </c>
    </row>
    <row r="230" spans="2:33" x14ac:dyDescent="0.25">
      <c r="B230" t="e">
        <f>IF(B$38=TRUE,Data!B192,NA())</f>
        <v>#N/A</v>
      </c>
      <c r="C230" t="e">
        <f>IF(C$38=TRUE,Data!C192,NA())</f>
        <v>#N/A</v>
      </c>
      <c r="D230" t="e">
        <f>IF(D$38=TRUE,Data!E192,NA())</f>
        <v>#N/A</v>
      </c>
      <c r="E230" s="37" t="e">
        <f>IF(E$38=TRUE,Data!F192,NA())</f>
        <v>#N/A</v>
      </c>
      <c r="F230" s="39" t="e">
        <f ca="1">IF(F$38=TRUE,IF((ROW(F230)-$C$1)&gt;40,IF($A230="","",AVERAGE(((SUM(OFFSET(Data!E192,-$C$1+1,0,$C$1))-OFFSET(Data!E192,-$C$1+1,0,1))/(SUM(OFFSET(Data!B192,-$C$1+1,0,$C$1))-OFFSET(Data!B192,-$C$1+1,0,1))))),0),NA())</f>
        <v>#N/A</v>
      </c>
      <c r="G230" s="37" t="e">
        <f>IF(G$38=TRUE,Data!H192,NA())</f>
        <v>#N/A</v>
      </c>
      <c r="H230" s="43" t="e">
        <f>IF(H$38=TRUE,Data!I192,NA())</f>
        <v>#N/A</v>
      </c>
      <c r="I230" s="45" t="e">
        <f>IF(I$38=TRUE,Data!J192,NA())</f>
        <v>#N/A</v>
      </c>
      <c r="J230" s="45" t="e">
        <f>IF(J$38=TRUE,Data!K192,NA())</f>
        <v>#N/A</v>
      </c>
      <c r="K230" s="37" t="str">
        <f>IF(K$38=TRUE,Data!L192,NA())</f>
        <v/>
      </c>
      <c r="L230" s="39" t="str">
        <f ca="1">IF(L$38=TRUE,IF($A230="","",IF((ROW(L230)-$C$1)&gt;40,AVERAGE(((SUM(OFFSET(Data!E192,-$C$1+1,0,$C$1))-OFFSET(Data!E192,-$C$1+1,0,1))/(SUM(OFFSET(Data!K192,-$C$1+1,0,$C$1))-OFFSET(Data!K192,-$C$1+1,0,1)))),0)),NA())</f>
        <v/>
      </c>
      <c r="M230" s="45" t="e">
        <f>IF(M$38=TRUE,Data!R192,NA())</f>
        <v>#N/A</v>
      </c>
      <c r="N230" s="45" t="e">
        <f>IF(N$38=TRUE,Data!S192,NA())</f>
        <v>#N/A</v>
      </c>
      <c r="O230" s="39" t="e">
        <f ca="1">IF(O$38=TRUE,IF($A230="","",IF((ROW(Data!R192)-$C$1)&gt;2,Data!R192/OFFSET(Data!B192,-$C$1+1,0,1),0)),NA())</f>
        <v>#N/A</v>
      </c>
      <c r="P230" s="45" t="e">
        <f>IF(P$38=TRUE,Data!V192,NA())</f>
        <v>#N/A</v>
      </c>
      <c r="Q230" s="45" t="e">
        <f>IF(Q$38=TRUE,Data!W192,NA())</f>
        <v>#N/A</v>
      </c>
      <c r="R230" s="34" t="e">
        <f>IF(R$38=TRUE,Data!X192,NA())</f>
        <v>#N/A</v>
      </c>
      <c r="S230" s="39" t="e">
        <f ca="1">IF(S$38=TRUE,IF($A230="","",IF((ROW(S230)-$C$1)&gt;40,Data!W192/OFFSET(Data!B192,-$C$1+1,0,1),0)),NA())</f>
        <v>#N/A</v>
      </c>
      <c r="T230" s="50" t="e">
        <f>IF(T$38=TRUE,Data!Z192,NA())</f>
        <v>#N/A</v>
      </c>
      <c r="U230" s="50" t="e">
        <f>IF(U$38=TRUE,Data!AA192,NA())</f>
        <v>#N/A</v>
      </c>
      <c r="V230" s="50" t="e">
        <f>IF(V$38=TRUE,Data!AB192,NA())</f>
        <v>#N/A</v>
      </c>
      <c r="W230" s="45" t="e">
        <f>IF(W$38=TRUE,Data!AD192,NA())</f>
        <v>#N/A</v>
      </c>
      <c r="X230" s="37" t="e">
        <f>IF(X$38=TRUE,Data!AE192,NA())</f>
        <v>#N/A</v>
      </c>
      <c r="Y230" s="45" t="e">
        <f>IF(Y$38=TRUE,Data!AF192,NA())</f>
        <v>#N/A</v>
      </c>
      <c r="Z230" s="45" t="e">
        <f>IF(Z$38=TRUE,Data!AH192,NA())</f>
        <v>#N/A</v>
      </c>
      <c r="AA230" s="45" t="e">
        <f>IF(AA$38=TRUE,Data!AI192,NA())</f>
        <v>#N/A</v>
      </c>
      <c r="AB230" s="37" t="e">
        <f>IF(AB$38=TRUE,Data!AJ192,NA())</f>
        <v>#N/A</v>
      </c>
      <c r="AC230" s="45" t="e">
        <f>IF(AC$38=TRUE,Data!AK192,NA())</f>
        <v>#N/A</v>
      </c>
      <c r="AD230" s="37" t="e">
        <f>IF(AD$38=TRUE,Data!AL192,NA())</f>
        <v>#N/A</v>
      </c>
      <c r="AE230" s="37" t="e">
        <f>IF(AE$38=TRUE,Data!AM192,NA())</f>
        <v>#N/A</v>
      </c>
      <c r="AF230" s="45" t="e">
        <f>IF(AF$38=TRUE,Data!AN192,NA())</f>
        <v>#N/A</v>
      </c>
      <c r="AG230" s="28">
        <f>Data!AO192</f>
        <v>44085</v>
      </c>
    </row>
    <row r="231" spans="2:33" x14ac:dyDescent="0.25">
      <c r="B231" t="e">
        <f>IF(B$38=TRUE,Data!B193,NA())</f>
        <v>#N/A</v>
      </c>
      <c r="C231" t="e">
        <f>IF(C$38=TRUE,Data!C193,NA())</f>
        <v>#N/A</v>
      </c>
      <c r="D231" t="e">
        <f>IF(D$38=TRUE,Data!E193,NA())</f>
        <v>#N/A</v>
      </c>
      <c r="E231" s="37" t="e">
        <f>IF(E$38=TRUE,Data!F193,NA())</f>
        <v>#N/A</v>
      </c>
      <c r="F231" s="39" t="e">
        <f ca="1">IF(F$38=TRUE,IF((ROW(F231)-$C$1)&gt;40,IF($A231="","",AVERAGE(((SUM(OFFSET(Data!E193,-$C$1+1,0,$C$1))-OFFSET(Data!E193,-$C$1+1,0,1))/(SUM(OFFSET(Data!B193,-$C$1+1,0,$C$1))-OFFSET(Data!B193,-$C$1+1,0,1))))),0),NA())</f>
        <v>#N/A</v>
      </c>
      <c r="G231" s="37" t="e">
        <f>IF(G$38=TRUE,Data!H193,NA())</f>
        <v>#N/A</v>
      </c>
      <c r="H231" s="43" t="e">
        <f>IF(H$38=TRUE,Data!I193,NA())</f>
        <v>#N/A</v>
      </c>
      <c r="I231" s="45" t="e">
        <f>IF(I$38=TRUE,Data!J193,NA())</f>
        <v>#N/A</v>
      </c>
      <c r="J231" s="45" t="e">
        <f>IF(J$38=TRUE,Data!K193,NA())</f>
        <v>#N/A</v>
      </c>
      <c r="K231" s="37" t="str">
        <f>IF(K$38=TRUE,Data!L193,NA())</f>
        <v/>
      </c>
      <c r="L231" s="39" t="str">
        <f ca="1">IF(L$38=TRUE,IF($A231="","",IF((ROW(L231)-$C$1)&gt;40,AVERAGE(((SUM(OFFSET(Data!E193,-$C$1+1,0,$C$1))-OFFSET(Data!E193,-$C$1+1,0,1))/(SUM(OFFSET(Data!K193,-$C$1+1,0,$C$1))-OFFSET(Data!K193,-$C$1+1,0,1)))),0)),NA())</f>
        <v/>
      </c>
      <c r="M231" s="45" t="e">
        <f>IF(M$38=TRUE,Data!R193,NA())</f>
        <v>#N/A</v>
      </c>
      <c r="N231" s="45" t="e">
        <f>IF(N$38=TRUE,Data!S193,NA())</f>
        <v>#N/A</v>
      </c>
      <c r="O231" s="39" t="e">
        <f ca="1">IF(O$38=TRUE,IF($A231="","",IF((ROW(Data!R193)-$C$1)&gt;2,Data!R193/OFFSET(Data!B193,-$C$1+1,0,1),0)),NA())</f>
        <v>#N/A</v>
      </c>
      <c r="P231" s="45" t="e">
        <f>IF(P$38=TRUE,Data!V193,NA())</f>
        <v>#N/A</v>
      </c>
      <c r="Q231" s="45" t="e">
        <f>IF(Q$38=TRUE,Data!W193,NA())</f>
        <v>#N/A</v>
      </c>
      <c r="R231" s="34" t="e">
        <f>IF(R$38=TRUE,Data!X193,NA())</f>
        <v>#N/A</v>
      </c>
      <c r="S231" s="39" t="e">
        <f ca="1">IF(S$38=TRUE,IF($A231="","",IF((ROW(S231)-$C$1)&gt;40,Data!W193/OFFSET(Data!B193,-$C$1+1,0,1),0)),NA())</f>
        <v>#N/A</v>
      </c>
      <c r="T231" s="50" t="e">
        <f>IF(T$38=TRUE,Data!Z193,NA())</f>
        <v>#N/A</v>
      </c>
      <c r="U231" s="50" t="e">
        <f>IF(U$38=TRUE,Data!AA193,NA())</f>
        <v>#N/A</v>
      </c>
      <c r="V231" s="50" t="e">
        <f>IF(V$38=TRUE,Data!AB193,NA())</f>
        <v>#N/A</v>
      </c>
      <c r="W231" s="45" t="e">
        <f>IF(W$38=TRUE,Data!AD193,NA())</f>
        <v>#N/A</v>
      </c>
      <c r="X231" s="37" t="e">
        <f>IF(X$38=TRUE,Data!AE193,NA())</f>
        <v>#N/A</v>
      </c>
      <c r="Y231" s="45" t="e">
        <f>IF(Y$38=TRUE,Data!AF193,NA())</f>
        <v>#N/A</v>
      </c>
      <c r="Z231" s="45" t="e">
        <f>IF(Z$38=TRUE,Data!AH193,NA())</f>
        <v>#N/A</v>
      </c>
      <c r="AA231" s="45" t="e">
        <f>IF(AA$38=TRUE,Data!AI193,NA())</f>
        <v>#N/A</v>
      </c>
      <c r="AB231" s="37" t="e">
        <f>IF(AB$38=TRUE,Data!AJ193,NA())</f>
        <v>#N/A</v>
      </c>
      <c r="AC231" s="45" t="e">
        <f>IF(AC$38=TRUE,Data!AK193,NA())</f>
        <v>#N/A</v>
      </c>
      <c r="AD231" s="37" t="e">
        <f>IF(AD$38=TRUE,Data!AL193,NA())</f>
        <v>#N/A</v>
      </c>
      <c r="AE231" s="37" t="e">
        <f>IF(AE$38=TRUE,Data!AM193,NA())</f>
        <v>#N/A</v>
      </c>
      <c r="AF231" s="45" t="e">
        <f>IF(AF$38=TRUE,Data!AN193,NA())</f>
        <v>#N/A</v>
      </c>
      <c r="AG231" s="28">
        <f>Data!AO193</f>
        <v>44086</v>
      </c>
    </row>
    <row r="232" spans="2:33" x14ac:dyDescent="0.25">
      <c r="B232" t="e">
        <f>IF(B$38=TRUE,Data!B194,NA())</f>
        <v>#N/A</v>
      </c>
      <c r="C232" t="e">
        <f>IF(C$38=TRUE,Data!C194,NA())</f>
        <v>#N/A</v>
      </c>
      <c r="D232" t="e">
        <f>IF(D$38=TRUE,Data!E194,NA())</f>
        <v>#N/A</v>
      </c>
      <c r="E232" s="37" t="e">
        <f>IF(E$38=TRUE,Data!F194,NA())</f>
        <v>#N/A</v>
      </c>
      <c r="F232" s="39" t="e">
        <f ca="1">IF(F$38=TRUE,IF((ROW(F232)-$C$1)&gt;40,IF($A232="","",AVERAGE(((SUM(OFFSET(Data!E194,-$C$1+1,0,$C$1))-OFFSET(Data!E194,-$C$1+1,0,1))/(SUM(OFFSET(Data!B194,-$C$1+1,0,$C$1))-OFFSET(Data!B194,-$C$1+1,0,1))))),0),NA())</f>
        <v>#N/A</v>
      </c>
      <c r="G232" s="37" t="e">
        <f>IF(G$38=TRUE,Data!H194,NA())</f>
        <v>#N/A</v>
      </c>
      <c r="H232" s="43" t="e">
        <f>IF(H$38=TRUE,Data!I194,NA())</f>
        <v>#N/A</v>
      </c>
      <c r="I232" s="45" t="e">
        <f>IF(I$38=TRUE,Data!J194,NA())</f>
        <v>#N/A</v>
      </c>
      <c r="J232" s="45" t="e">
        <f>IF(J$38=TRUE,Data!K194,NA())</f>
        <v>#N/A</v>
      </c>
      <c r="K232" s="37" t="str">
        <f>IF(K$38=TRUE,Data!L194,NA())</f>
        <v/>
      </c>
      <c r="L232" s="39" t="str">
        <f ca="1">IF(L$38=TRUE,IF($A232="","",IF((ROW(L232)-$C$1)&gt;40,AVERAGE(((SUM(OFFSET(Data!E194,-$C$1+1,0,$C$1))-OFFSET(Data!E194,-$C$1+1,0,1))/(SUM(OFFSET(Data!K194,-$C$1+1,0,$C$1))-OFFSET(Data!K194,-$C$1+1,0,1)))),0)),NA())</f>
        <v/>
      </c>
      <c r="M232" s="45" t="e">
        <f>IF(M$38=TRUE,Data!R194,NA())</f>
        <v>#N/A</v>
      </c>
      <c r="N232" s="45" t="e">
        <f>IF(N$38=TRUE,Data!S194,NA())</f>
        <v>#N/A</v>
      </c>
      <c r="O232" s="39" t="e">
        <f ca="1">IF(O$38=TRUE,IF($A232="","",IF((ROW(Data!R194)-$C$1)&gt;2,Data!R194/OFFSET(Data!B194,-$C$1+1,0,1),0)),NA())</f>
        <v>#N/A</v>
      </c>
      <c r="P232" s="45" t="e">
        <f>IF(P$38=TRUE,Data!V194,NA())</f>
        <v>#N/A</v>
      </c>
      <c r="Q232" s="45" t="e">
        <f>IF(Q$38=TRUE,Data!W194,NA())</f>
        <v>#N/A</v>
      </c>
      <c r="R232" s="34" t="e">
        <f>IF(R$38=TRUE,Data!X194,NA())</f>
        <v>#N/A</v>
      </c>
      <c r="S232" s="39" t="e">
        <f ca="1">IF(S$38=TRUE,IF($A232="","",IF((ROW(S232)-$C$1)&gt;40,Data!W194/OFFSET(Data!B194,-$C$1+1,0,1),0)),NA())</f>
        <v>#N/A</v>
      </c>
      <c r="T232" s="50" t="e">
        <f>IF(T$38=TRUE,Data!Z194,NA())</f>
        <v>#N/A</v>
      </c>
      <c r="U232" s="50" t="e">
        <f>IF(U$38=TRUE,Data!AA194,NA())</f>
        <v>#N/A</v>
      </c>
      <c r="V232" s="50" t="e">
        <f>IF(V$38=TRUE,Data!AB194,NA())</f>
        <v>#N/A</v>
      </c>
      <c r="W232" s="45" t="e">
        <f>IF(W$38=TRUE,Data!AD194,NA())</f>
        <v>#N/A</v>
      </c>
      <c r="X232" s="37" t="e">
        <f>IF(X$38=TRUE,Data!AE194,NA())</f>
        <v>#N/A</v>
      </c>
      <c r="Y232" s="45" t="e">
        <f>IF(Y$38=TRUE,Data!AF194,NA())</f>
        <v>#N/A</v>
      </c>
      <c r="Z232" s="45" t="e">
        <f>IF(Z$38=TRUE,Data!AH194,NA())</f>
        <v>#N/A</v>
      </c>
      <c r="AA232" s="45" t="e">
        <f>IF(AA$38=TRUE,Data!AI194,NA())</f>
        <v>#N/A</v>
      </c>
      <c r="AB232" s="37" t="e">
        <f>IF(AB$38=TRUE,Data!AJ194,NA())</f>
        <v>#N/A</v>
      </c>
      <c r="AC232" s="45" t="e">
        <f>IF(AC$38=TRUE,Data!AK194,NA())</f>
        <v>#N/A</v>
      </c>
      <c r="AD232" s="37" t="e">
        <f>IF(AD$38=TRUE,Data!AL194,NA())</f>
        <v>#N/A</v>
      </c>
      <c r="AE232" s="37" t="e">
        <f>IF(AE$38=TRUE,Data!AM194,NA())</f>
        <v>#N/A</v>
      </c>
      <c r="AF232" s="45" t="e">
        <f>IF(AF$38=TRUE,Data!AN194,NA())</f>
        <v>#N/A</v>
      </c>
      <c r="AG232" s="28">
        <f>Data!AO194</f>
        <v>44087</v>
      </c>
    </row>
    <row r="233" spans="2:33" x14ac:dyDescent="0.25">
      <c r="B233" t="e">
        <f>IF(B$38=TRUE,Data!B195,NA())</f>
        <v>#N/A</v>
      </c>
      <c r="C233" t="e">
        <f>IF(C$38=TRUE,Data!C195,NA())</f>
        <v>#N/A</v>
      </c>
      <c r="D233" t="e">
        <f>IF(D$38=TRUE,Data!E195,NA())</f>
        <v>#N/A</v>
      </c>
      <c r="E233" s="37" t="e">
        <f>IF(E$38=TRUE,Data!F195,NA())</f>
        <v>#N/A</v>
      </c>
      <c r="F233" s="39" t="e">
        <f ca="1">IF(F$38=TRUE,IF((ROW(F233)-$C$1)&gt;40,IF($A233="","",AVERAGE(((SUM(OFFSET(Data!E195,-$C$1+1,0,$C$1))-OFFSET(Data!E195,-$C$1+1,0,1))/(SUM(OFFSET(Data!B195,-$C$1+1,0,$C$1))-OFFSET(Data!B195,-$C$1+1,0,1))))),0),NA())</f>
        <v>#N/A</v>
      </c>
      <c r="G233" s="37" t="e">
        <f>IF(G$38=TRUE,Data!H195,NA())</f>
        <v>#N/A</v>
      </c>
      <c r="H233" s="43" t="e">
        <f>IF(H$38=TRUE,Data!I195,NA())</f>
        <v>#N/A</v>
      </c>
      <c r="I233" s="45" t="e">
        <f>IF(I$38=TRUE,Data!J195,NA())</f>
        <v>#N/A</v>
      </c>
      <c r="J233" s="45" t="e">
        <f>IF(J$38=TRUE,Data!K195,NA())</f>
        <v>#N/A</v>
      </c>
      <c r="K233" s="37" t="str">
        <f>IF(K$38=TRUE,Data!L195,NA())</f>
        <v/>
      </c>
      <c r="L233" s="39" t="str">
        <f ca="1">IF(L$38=TRUE,IF($A233="","",IF((ROW(L233)-$C$1)&gt;40,AVERAGE(((SUM(OFFSET(Data!E195,-$C$1+1,0,$C$1))-OFFSET(Data!E195,-$C$1+1,0,1))/(SUM(OFFSET(Data!K195,-$C$1+1,0,$C$1))-OFFSET(Data!K195,-$C$1+1,0,1)))),0)),NA())</f>
        <v/>
      </c>
      <c r="M233" s="45" t="e">
        <f>IF(M$38=TRUE,Data!R195,NA())</f>
        <v>#N/A</v>
      </c>
      <c r="N233" s="45" t="e">
        <f>IF(N$38=TRUE,Data!S195,NA())</f>
        <v>#N/A</v>
      </c>
      <c r="O233" s="39" t="e">
        <f ca="1">IF(O$38=TRUE,IF($A233="","",IF((ROW(Data!R195)-$C$1)&gt;2,Data!R195/OFFSET(Data!B195,-$C$1+1,0,1),0)),NA())</f>
        <v>#N/A</v>
      </c>
      <c r="P233" s="45" t="e">
        <f>IF(P$38=TRUE,Data!V195,NA())</f>
        <v>#N/A</v>
      </c>
      <c r="Q233" s="45" t="e">
        <f>IF(Q$38=TRUE,Data!W195,NA())</f>
        <v>#N/A</v>
      </c>
      <c r="R233" s="34" t="e">
        <f>IF(R$38=TRUE,Data!X195,NA())</f>
        <v>#N/A</v>
      </c>
      <c r="S233" s="39" t="e">
        <f ca="1">IF(S$38=TRUE,IF($A233="","",IF((ROW(S233)-$C$1)&gt;40,Data!W195/OFFSET(Data!B195,-$C$1+1,0,1),0)),NA())</f>
        <v>#N/A</v>
      </c>
      <c r="T233" s="50" t="e">
        <f>IF(T$38=TRUE,Data!Z195,NA())</f>
        <v>#N/A</v>
      </c>
      <c r="U233" s="50" t="e">
        <f>IF(U$38=TRUE,Data!AA195,NA())</f>
        <v>#N/A</v>
      </c>
      <c r="V233" s="50" t="e">
        <f>IF(V$38=TRUE,Data!AB195,NA())</f>
        <v>#N/A</v>
      </c>
      <c r="W233" s="45" t="e">
        <f>IF(W$38=TRUE,Data!AD195,NA())</f>
        <v>#N/A</v>
      </c>
      <c r="X233" s="37" t="e">
        <f>IF(X$38=TRUE,Data!AE195,NA())</f>
        <v>#N/A</v>
      </c>
      <c r="Y233" s="45" t="e">
        <f>IF(Y$38=TRUE,Data!AF195,NA())</f>
        <v>#N/A</v>
      </c>
      <c r="Z233" s="45" t="e">
        <f>IF(Z$38=TRUE,Data!AH195,NA())</f>
        <v>#N/A</v>
      </c>
      <c r="AA233" s="45" t="e">
        <f>IF(AA$38=TRUE,Data!AI195,NA())</f>
        <v>#N/A</v>
      </c>
      <c r="AB233" s="37" t="e">
        <f>IF(AB$38=TRUE,Data!AJ195,NA())</f>
        <v>#N/A</v>
      </c>
      <c r="AC233" s="45" t="e">
        <f>IF(AC$38=TRUE,Data!AK195,NA())</f>
        <v>#N/A</v>
      </c>
      <c r="AD233" s="37" t="e">
        <f>IF(AD$38=TRUE,Data!AL195,NA())</f>
        <v>#N/A</v>
      </c>
      <c r="AE233" s="37" t="e">
        <f>IF(AE$38=TRUE,Data!AM195,NA())</f>
        <v>#N/A</v>
      </c>
      <c r="AF233" s="45" t="e">
        <f>IF(AF$38=TRUE,Data!AN195,NA())</f>
        <v>#N/A</v>
      </c>
      <c r="AG233" s="28">
        <f>Data!AO195</f>
        <v>44088</v>
      </c>
    </row>
    <row r="234" spans="2:33" x14ac:dyDescent="0.25">
      <c r="B234" t="e">
        <f>IF(B$38=TRUE,Data!B196,NA())</f>
        <v>#N/A</v>
      </c>
      <c r="C234" t="e">
        <f>IF(C$38=TRUE,Data!C196,NA())</f>
        <v>#N/A</v>
      </c>
      <c r="D234" t="e">
        <f>IF(D$38=TRUE,Data!E196,NA())</f>
        <v>#N/A</v>
      </c>
      <c r="E234" s="37" t="e">
        <f>IF(E$38=TRUE,Data!F196,NA())</f>
        <v>#N/A</v>
      </c>
      <c r="F234" s="39" t="e">
        <f ca="1">IF(F$38=TRUE,IF((ROW(F234)-$C$1)&gt;40,IF($A234="","",AVERAGE(((SUM(OFFSET(Data!E196,-$C$1+1,0,$C$1))-OFFSET(Data!E196,-$C$1+1,0,1))/(SUM(OFFSET(Data!B196,-$C$1+1,0,$C$1))-OFFSET(Data!B196,-$C$1+1,0,1))))),0),NA())</f>
        <v>#N/A</v>
      </c>
      <c r="G234" s="37" t="e">
        <f>IF(G$38=TRUE,Data!H196,NA())</f>
        <v>#N/A</v>
      </c>
      <c r="H234" s="43" t="e">
        <f>IF(H$38=TRUE,Data!I196,NA())</f>
        <v>#N/A</v>
      </c>
      <c r="I234" s="45" t="e">
        <f>IF(I$38=TRUE,Data!J196,NA())</f>
        <v>#N/A</v>
      </c>
      <c r="J234" s="45" t="e">
        <f>IF(J$38=TRUE,Data!K196,NA())</f>
        <v>#N/A</v>
      </c>
      <c r="K234" s="37" t="str">
        <f>IF(K$38=TRUE,Data!L196,NA())</f>
        <v/>
      </c>
      <c r="L234" s="39" t="str">
        <f ca="1">IF(L$38=TRUE,IF($A234="","",IF((ROW(L234)-$C$1)&gt;40,AVERAGE(((SUM(OFFSET(Data!E196,-$C$1+1,0,$C$1))-OFFSET(Data!E196,-$C$1+1,0,1))/(SUM(OFFSET(Data!K196,-$C$1+1,0,$C$1))-OFFSET(Data!K196,-$C$1+1,0,1)))),0)),NA())</f>
        <v/>
      </c>
      <c r="M234" s="45" t="e">
        <f>IF(M$38=TRUE,Data!R196,NA())</f>
        <v>#N/A</v>
      </c>
      <c r="N234" s="45" t="e">
        <f>IF(N$38=TRUE,Data!S196,NA())</f>
        <v>#N/A</v>
      </c>
      <c r="O234" s="39" t="e">
        <f ca="1">IF(O$38=TRUE,IF($A234="","",IF((ROW(Data!R196)-$C$1)&gt;2,Data!R196/OFFSET(Data!B196,-$C$1+1,0,1),0)),NA())</f>
        <v>#N/A</v>
      </c>
      <c r="P234" s="45" t="e">
        <f>IF(P$38=TRUE,Data!V196,NA())</f>
        <v>#N/A</v>
      </c>
      <c r="Q234" s="45" t="e">
        <f>IF(Q$38=TRUE,Data!W196,NA())</f>
        <v>#N/A</v>
      </c>
      <c r="R234" s="34" t="e">
        <f>IF(R$38=TRUE,Data!X196,NA())</f>
        <v>#N/A</v>
      </c>
      <c r="S234" s="39" t="e">
        <f ca="1">IF(S$38=TRUE,IF($A234="","",IF((ROW(S234)-$C$1)&gt;40,Data!W196/OFFSET(Data!B196,-$C$1+1,0,1),0)),NA())</f>
        <v>#N/A</v>
      </c>
      <c r="T234" s="50" t="e">
        <f>IF(T$38=TRUE,Data!Z196,NA())</f>
        <v>#N/A</v>
      </c>
      <c r="U234" s="50" t="e">
        <f>IF(U$38=TRUE,Data!AA196,NA())</f>
        <v>#N/A</v>
      </c>
      <c r="V234" s="50" t="e">
        <f>IF(V$38=TRUE,Data!AB196,NA())</f>
        <v>#N/A</v>
      </c>
      <c r="W234" s="45" t="e">
        <f>IF(W$38=TRUE,Data!AD196,NA())</f>
        <v>#N/A</v>
      </c>
      <c r="X234" s="37" t="e">
        <f>IF(X$38=TRUE,Data!AE196,NA())</f>
        <v>#N/A</v>
      </c>
      <c r="Y234" s="45" t="e">
        <f>IF(Y$38=TRUE,Data!AF196,NA())</f>
        <v>#N/A</v>
      </c>
      <c r="Z234" s="45" t="e">
        <f>IF(Z$38=TRUE,Data!AH196,NA())</f>
        <v>#N/A</v>
      </c>
      <c r="AA234" s="45" t="e">
        <f>IF(AA$38=TRUE,Data!AI196,NA())</f>
        <v>#N/A</v>
      </c>
      <c r="AB234" s="37" t="e">
        <f>IF(AB$38=TRUE,Data!AJ196,NA())</f>
        <v>#N/A</v>
      </c>
      <c r="AC234" s="45" t="e">
        <f>IF(AC$38=TRUE,Data!AK196,NA())</f>
        <v>#N/A</v>
      </c>
      <c r="AD234" s="37" t="e">
        <f>IF(AD$38=TRUE,Data!AL196,NA())</f>
        <v>#N/A</v>
      </c>
      <c r="AE234" s="37" t="e">
        <f>IF(AE$38=TRUE,Data!AM196,NA())</f>
        <v>#N/A</v>
      </c>
      <c r="AF234" s="45" t="e">
        <f>IF(AF$38=TRUE,Data!AN196,NA())</f>
        <v>#N/A</v>
      </c>
      <c r="AG234" s="28">
        <f>Data!AO196</f>
        <v>44089</v>
      </c>
    </row>
    <row r="235" spans="2:33" x14ac:dyDescent="0.25">
      <c r="B235" t="e">
        <f>IF(B$38=TRUE,Data!B197,NA())</f>
        <v>#N/A</v>
      </c>
      <c r="C235" t="e">
        <f>IF(C$38=TRUE,Data!C197,NA())</f>
        <v>#N/A</v>
      </c>
      <c r="D235" t="e">
        <f>IF(D$38=TRUE,Data!E197,NA())</f>
        <v>#N/A</v>
      </c>
      <c r="E235" s="37" t="e">
        <f>IF(E$38=TRUE,Data!F197,NA())</f>
        <v>#N/A</v>
      </c>
      <c r="F235" s="39" t="e">
        <f ca="1">IF(F$38=TRUE,IF((ROW(F235)-$C$1)&gt;40,IF($A235="","",AVERAGE(((SUM(OFFSET(Data!E197,-$C$1+1,0,$C$1))-OFFSET(Data!E197,-$C$1+1,0,1))/(SUM(OFFSET(Data!B197,-$C$1+1,0,$C$1))-OFFSET(Data!B197,-$C$1+1,0,1))))),0),NA())</f>
        <v>#N/A</v>
      </c>
      <c r="G235" s="37" t="e">
        <f>IF(G$38=TRUE,Data!H197,NA())</f>
        <v>#N/A</v>
      </c>
      <c r="H235" s="43" t="e">
        <f>IF(H$38=TRUE,Data!I197,NA())</f>
        <v>#N/A</v>
      </c>
      <c r="I235" s="45" t="e">
        <f>IF(I$38=TRUE,Data!J197,NA())</f>
        <v>#N/A</v>
      </c>
      <c r="J235" s="45" t="e">
        <f>IF(J$38=TRUE,Data!K197,NA())</f>
        <v>#N/A</v>
      </c>
      <c r="K235" s="37" t="str">
        <f>IF(K$38=TRUE,Data!L197,NA())</f>
        <v/>
      </c>
      <c r="L235" s="39" t="str">
        <f ca="1">IF(L$38=TRUE,IF($A235="","",IF((ROW(L235)-$C$1)&gt;40,AVERAGE(((SUM(OFFSET(Data!E197,-$C$1+1,0,$C$1))-OFFSET(Data!E197,-$C$1+1,0,1))/(SUM(OFFSET(Data!K197,-$C$1+1,0,$C$1))-OFFSET(Data!K197,-$C$1+1,0,1)))),0)),NA())</f>
        <v/>
      </c>
      <c r="M235" s="45" t="e">
        <f>IF(M$38=TRUE,Data!R197,NA())</f>
        <v>#N/A</v>
      </c>
      <c r="N235" s="45" t="e">
        <f>IF(N$38=TRUE,Data!S197,NA())</f>
        <v>#N/A</v>
      </c>
      <c r="O235" s="39" t="e">
        <f ca="1">IF(O$38=TRUE,IF($A235="","",IF((ROW(Data!R197)-$C$1)&gt;2,Data!R197/OFFSET(Data!B197,-$C$1+1,0,1),0)),NA())</f>
        <v>#N/A</v>
      </c>
      <c r="P235" s="45" t="e">
        <f>IF(P$38=TRUE,Data!V197,NA())</f>
        <v>#N/A</v>
      </c>
      <c r="Q235" s="45" t="e">
        <f>IF(Q$38=TRUE,Data!W197,NA())</f>
        <v>#N/A</v>
      </c>
      <c r="R235" s="34" t="e">
        <f>IF(R$38=TRUE,Data!X197,NA())</f>
        <v>#N/A</v>
      </c>
      <c r="S235" s="39" t="e">
        <f ca="1">IF(S$38=TRUE,IF($A235="","",IF((ROW(S235)-$C$1)&gt;40,Data!W197/OFFSET(Data!B197,-$C$1+1,0,1),0)),NA())</f>
        <v>#N/A</v>
      </c>
      <c r="T235" s="50" t="e">
        <f>IF(T$38=TRUE,Data!Z197,NA())</f>
        <v>#N/A</v>
      </c>
      <c r="U235" s="50" t="e">
        <f>IF(U$38=TRUE,Data!AA197,NA())</f>
        <v>#N/A</v>
      </c>
      <c r="V235" s="50" t="e">
        <f>IF(V$38=TRUE,Data!AB197,NA())</f>
        <v>#N/A</v>
      </c>
      <c r="W235" s="45" t="e">
        <f>IF(W$38=TRUE,Data!AD197,NA())</f>
        <v>#N/A</v>
      </c>
      <c r="X235" s="37" t="e">
        <f>IF(X$38=TRUE,Data!AE197,NA())</f>
        <v>#N/A</v>
      </c>
      <c r="Y235" s="45" t="e">
        <f>IF(Y$38=TRUE,Data!AF197,NA())</f>
        <v>#N/A</v>
      </c>
      <c r="Z235" s="45" t="e">
        <f>IF(Z$38=TRUE,Data!AH197,NA())</f>
        <v>#N/A</v>
      </c>
      <c r="AA235" s="45" t="e">
        <f>IF(AA$38=TRUE,Data!AI197,NA())</f>
        <v>#N/A</v>
      </c>
      <c r="AB235" s="37" t="e">
        <f>IF(AB$38=TRUE,Data!AJ197,NA())</f>
        <v>#N/A</v>
      </c>
      <c r="AC235" s="45" t="e">
        <f>IF(AC$38=TRUE,Data!AK197,NA())</f>
        <v>#N/A</v>
      </c>
      <c r="AD235" s="37" t="e">
        <f>IF(AD$38=TRUE,Data!AL197,NA())</f>
        <v>#N/A</v>
      </c>
      <c r="AE235" s="37" t="e">
        <f>IF(AE$38=TRUE,Data!AM197,NA())</f>
        <v>#N/A</v>
      </c>
      <c r="AF235" s="45" t="e">
        <f>IF(AF$38=TRUE,Data!AN197,NA())</f>
        <v>#N/A</v>
      </c>
      <c r="AG235" s="28">
        <f>Data!AO197</f>
        <v>44090</v>
      </c>
    </row>
    <row r="236" spans="2:33" x14ac:dyDescent="0.25">
      <c r="B236" t="e">
        <f>IF(B$38=TRUE,Data!B198,NA())</f>
        <v>#N/A</v>
      </c>
      <c r="C236" t="e">
        <f>IF(C$38=TRUE,Data!C198,NA())</f>
        <v>#N/A</v>
      </c>
      <c r="D236" t="e">
        <f>IF(D$38=TRUE,Data!E198,NA())</f>
        <v>#N/A</v>
      </c>
      <c r="E236" s="37" t="e">
        <f>IF(E$38=TRUE,Data!F198,NA())</f>
        <v>#N/A</v>
      </c>
      <c r="F236" s="39" t="e">
        <f ca="1">IF(F$38=TRUE,IF((ROW(F236)-$C$1)&gt;40,IF($A236="","",AVERAGE(((SUM(OFFSET(Data!E198,-$C$1+1,0,$C$1))-OFFSET(Data!E198,-$C$1+1,0,1))/(SUM(OFFSET(Data!B198,-$C$1+1,0,$C$1))-OFFSET(Data!B198,-$C$1+1,0,1))))),0),NA())</f>
        <v>#N/A</v>
      </c>
      <c r="G236" s="37" t="e">
        <f>IF(G$38=TRUE,Data!H198,NA())</f>
        <v>#N/A</v>
      </c>
      <c r="H236" s="43" t="e">
        <f>IF(H$38=TRUE,Data!I198,NA())</f>
        <v>#N/A</v>
      </c>
      <c r="I236" s="45" t="e">
        <f>IF(I$38=TRUE,Data!J198,NA())</f>
        <v>#N/A</v>
      </c>
      <c r="J236" s="45" t="e">
        <f>IF(J$38=TRUE,Data!K198,NA())</f>
        <v>#N/A</v>
      </c>
      <c r="K236" s="37" t="str">
        <f>IF(K$38=TRUE,Data!L198,NA())</f>
        <v/>
      </c>
      <c r="L236" s="39" t="str">
        <f ca="1">IF(L$38=TRUE,IF($A236="","",IF((ROW(L236)-$C$1)&gt;40,AVERAGE(((SUM(OFFSET(Data!E198,-$C$1+1,0,$C$1))-OFFSET(Data!E198,-$C$1+1,0,1))/(SUM(OFFSET(Data!K198,-$C$1+1,0,$C$1))-OFFSET(Data!K198,-$C$1+1,0,1)))),0)),NA())</f>
        <v/>
      </c>
      <c r="M236" s="45" t="e">
        <f>IF(M$38=TRUE,Data!R198,NA())</f>
        <v>#N/A</v>
      </c>
      <c r="N236" s="45" t="e">
        <f>IF(N$38=TRUE,Data!S198,NA())</f>
        <v>#N/A</v>
      </c>
      <c r="O236" s="39" t="e">
        <f ca="1">IF(O$38=TRUE,IF($A236="","",IF((ROW(Data!R198)-$C$1)&gt;2,Data!R198/OFFSET(Data!B198,-$C$1+1,0,1),0)),NA())</f>
        <v>#N/A</v>
      </c>
      <c r="P236" s="45" t="e">
        <f>IF(P$38=TRUE,Data!V198,NA())</f>
        <v>#N/A</v>
      </c>
      <c r="Q236" s="45" t="e">
        <f>IF(Q$38=TRUE,Data!W198,NA())</f>
        <v>#N/A</v>
      </c>
      <c r="R236" s="34" t="e">
        <f>IF(R$38=TRUE,Data!X198,NA())</f>
        <v>#N/A</v>
      </c>
      <c r="S236" s="39" t="e">
        <f ca="1">IF(S$38=TRUE,IF($A236="","",IF((ROW(S236)-$C$1)&gt;40,Data!W198/OFFSET(Data!B198,-$C$1+1,0,1),0)),NA())</f>
        <v>#N/A</v>
      </c>
      <c r="T236" s="50" t="e">
        <f>IF(T$38=TRUE,Data!Z198,NA())</f>
        <v>#N/A</v>
      </c>
      <c r="U236" s="50" t="e">
        <f>IF(U$38=TRUE,Data!AA198,NA())</f>
        <v>#N/A</v>
      </c>
      <c r="V236" s="50" t="e">
        <f>IF(V$38=TRUE,Data!AB198,NA())</f>
        <v>#N/A</v>
      </c>
      <c r="W236" s="45" t="e">
        <f>IF(W$38=TRUE,Data!AD198,NA())</f>
        <v>#N/A</v>
      </c>
      <c r="X236" s="37" t="e">
        <f>IF(X$38=TRUE,Data!AE198,NA())</f>
        <v>#N/A</v>
      </c>
      <c r="Y236" s="45" t="e">
        <f>IF(Y$38=TRUE,Data!AF198,NA())</f>
        <v>#N/A</v>
      </c>
      <c r="Z236" s="45" t="e">
        <f>IF(Z$38=TRUE,Data!AH198,NA())</f>
        <v>#N/A</v>
      </c>
      <c r="AA236" s="45" t="e">
        <f>IF(AA$38=TRUE,Data!AI198,NA())</f>
        <v>#N/A</v>
      </c>
      <c r="AB236" s="37" t="e">
        <f>IF(AB$38=TRUE,Data!AJ198,NA())</f>
        <v>#N/A</v>
      </c>
      <c r="AC236" s="45" t="e">
        <f>IF(AC$38=TRUE,Data!AK198,NA())</f>
        <v>#N/A</v>
      </c>
      <c r="AD236" s="37" t="e">
        <f>IF(AD$38=TRUE,Data!AL198,NA())</f>
        <v>#N/A</v>
      </c>
      <c r="AE236" s="37" t="e">
        <f>IF(AE$38=TRUE,Data!AM198,NA())</f>
        <v>#N/A</v>
      </c>
      <c r="AF236" s="45" t="e">
        <f>IF(AF$38=TRUE,Data!AN198,NA())</f>
        <v>#N/A</v>
      </c>
      <c r="AG236" s="28">
        <f>Data!AO198</f>
        <v>44091</v>
      </c>
    </row>
    <row r="237" spans="2:33" x14ac:dyDescent="0.25">
      <c r="B237" t="e">
        <f>IF(B$38=TRUE,Data!B199,NA())</f>
        <v>#N/A</v>
      </c>
      <c r="C237" t="e">
        <f>IF(C$38=TRUE,Data!C199,NA())</f>
        <v>#N/A</v>
      </c>
      <c r="D237" t="e">
        <f>IF(D$38=TRUE,Data!E199,NA())</f>
        <v>#N/A</v>
      </c>
      <c r="E237" s="37" t="e">
        <f>IF(E$38=TRUE,Data!F199,NA())</f>
        <v>#N/A</v>
      </c>
      <c r="F237" s="39" t="e">
        <f ca="1">IF(F$38=TRUE,IF((ROW(F237)-$C$1)&gt;40,IF($A237="","",AVERAGE(((SUM(OFFSET(Data!E199,-$C$1+1,0,$C$1))-OFFSET(Data!E199,-$C$1+1,0,1))/(SUM(OFFSET(Data!B199,-$C$1+1,0,$C$1))-OFFSET(Data!B199,-$C$1+1,0,1))))),0),NA())</f>
        <v>#N/A</v>
      </c>
      <c r="G237" s="37" t="e">
        <f>IF(G$38=TRUE,Data!H199,NA())</f>
        <v>#N/A</v>
      </c>
      <c r="H237" s="43" t="e">
        <f>IF(H$38=TRUE,Data!I199,NA())</f>
        <v>#N/A</v>
      </c>
      <c r="I237" s="45" t="e">
        <f>IF(I$38=TRUE,Data!J199,NA())</f>
        <v>#N/A</v>
      </c>
      <c r="J237" s="45" t="e">
        <f>IF(J$38=TRUE,Data!K199,NA())</f>
        <v>#N/A</v>
      </c>
      <c r="K237" s="37" t="str">
        <f>IF(K$38=TRUE,Data!L199,NA())</f>
        <v/>
      </c>
      <c r="L237" s="39" t="str">
        <f ca="1">IF(L$38=TRUE,IF($A237="","",IF((ROW(L237)-$C$1)&gt;40,AVERAGE(((SUM(OFFSET(Data!E199,-$C$1+1,0,$C$1))-OFFSET(Data!E199,-$C$1+1,0,1))/(SUM(OFFSET(Data!K199,-$C$1+1,0,$C$1))-OFFSET(Data!K199,-$C$1+1,0,1)))),0)),NA())</f>
        <v/>
      </c>
      <c r="M237" s="45" t="e">
        <f>IF(M$38=TRUE,Data!R199,NA())</f>
        <v>#N/A</v>
      </c>
      <c r="N237" s="45" t="e">
        <f>IF(N$38=TRUE,Data!S199,NA())</f>
        <v>#N/A</v>
      </c>
      <c r="O237" s="39" t="e">
        <f ca="1">IF(O$38=TRUE,IF($A237="","",IF((ROW(Data!R199)-$C$1)&gt;2,Data!R199/OFFSET(Data!B199,-$C$1+1,0,1),0)),NA())</f>
        <v>#N/A</v>
      </c>
      <c r="P237" s="45" t="e">
        <f>IF(P$38=TRUE,Data!V199,NA())</f>
        <v>#N/A</v>
      </c>
      <c r="Q237" s="45" t="e">
        <f>IF(Q$38=TRUE,Data!W199,NA())</f>
        <v>#N/A</v>
      </c>
      <c r="R237" s="34" t="e">
        <f>IF(R$38=TRUE,Data!X199,NA())</f>
        <v>#N/A</v>
      </c>
      <c r="S237" s="39" t="e">
        <f ca="1">IF(S$38=TRUE,IF($A237="","",IF((ROW(S237)-$C$1)&gt;40,Data!W199/OFFSET(Data!B199,-$C$1+1,0,1),0)),NA())</f>
        <v>#N/A</v>
      </c>
      <c r="T237" s="50" t="e">
        <f>IF(T$38=TRUE,Data!Z199,NA())</f>
        <v>#N/A</v>
      </c>
      <c r="U237" s="50" t="e">
        <f>IF(U$38=TRUE,Data!AA199,NA())</f>
        <v>#N/A</v>
      </c>
      <c r="V237" s="50" t="e">
        <f>IF(V$38=TRUE,Data!AB199,NA())</f>
        <v>#N/A</v>
      </c>
      <c r="W237" s="45" t="e">
        <f>IF(W$38=TRUE,Data!AD199,NA())</f>
        <v>#N/A</v>
      </c>
      <c r="X237" s="37" t="e">
        <f>IF(X$38=TRUE,Data!AE199,NA())</f>
        <v>#N/A</v>
      </c>
      <c r="Y237" s="45" t="e">
        <f>IF(Y$38=TRUE,Data!AF199,NA())</f>
        <v>#N/A</v>
      </c>
      <c r="Z237" s="45" t="e">
        <f>IF(Z$38=TRUE,Data!AH199,NA())</f>
        <v>#N/A</v>
      </c>
      <c r="AA237" s="45" t="e">
        <f>IF(AA$38=TRUE,Data!AI199,NA())</f>
        <v>#N/A</v>
      </c>
      <c r="AB237" s="37" t="e">
        <f>IF(AB$38=TRUE,Data!AJ199,NA())</f>
        <v>#N/A</v>
      </c>
      <c r="AC237" s="45" t="e">
        <f>IF(AC$38=TRUE,Data!AK199,NA())</f>
        <v>#N/A</v>
      </c>
      <c r="AD237" s="37" t="e">
        <f>IF(AD$38=TRUE,Data!AL199,NA())</f>
        <v>#N/A</v>
      </c>
      <c r="AE237" s="37" t="e">
        <f>IF(AE$38=TRUE,Data!AM199,NA())</f>
        <v>#N/A</v>
      </c>
      <c r="AF237" s="45" t="e">
        <f>IF(AF$38=TRUE,Data!AN199,NA())</f>
        <v>#N/A</v>
      </c>
      <c r="AG237" s="28">
        <f>Data!AO199</f>
        <v>44092</v>
      </c>
    </row>
    <row r="238" spans="2:33" x14ac:dyDescent="0.25">
      <c r="B238" t="e">
        <f>IF(B$38=TRUE,Data!B200,NA())</f>
        <v>#N/A</v>
      </c>
      <c r="C238" t="e">
        <f>IF(C$38=TRUE,Data!C200,NA())</f>
        <v>#N/A</v>
      </c>
      <c r="D238" t="e">
        <f>IF(D$38=TRUE,Data!E200,NA())</f>
        <v>#N/A</v>
      </c>
      <c r="E238" s="37" t="e">
        <f>IF(E$38=TRUE,Data!F200,NA())</f>
        <v>#N/A</v>
      </c>
      <c r="F238" s="39" t="e">
        <f ca="1">IF(F$38=TRUE,IF((ROW(F238)-$C$1)&gt;40,IF($A238="","",AVERAGE(((SUM(OFFSET(Data!E200,-$C$1+1,0,$C$1))-OFFSET(Data!E200,-$C$1+1,0,1))/(SUM(OFFSET(Data!B200,-$C$1+1,0,$C$1))-OFFSET(Data!B200,-$C$1+1,0,1))))),0),NA())</f>
        <v>#N/A</v>
      </c>
      <c r="G238" s="37" t="e">
        <f>IF(G$38=TRUE,Data!H200,NA())</f>
        <v>#N/A</v>
      </c>
      <c r="H238" s="43" t="e">
        <f>IF(H$38=TRUE,Data!I200,NA())</f>
        <v>#N/A</v>
      </c>
      <c r="I238" s="45" t="e">
        <f>IF(I$38=TRUE,Data!J200,NA())</f>
        <v>#N/A</v>
      </c>
      <c r="J238" s="45" t="e">
        <f>IF(J$38=TRUE,Data!K200,NA())</f>
        <v>#N/A</v>
      </c>
      <c r="K238" s="37" t="str">
        <f>IF(K$38=TRUE,Data!L200,NA())</f>
        <v/>
      </c>
      <c r="L238" s="39" t="str">
        <f ca="1">IF(L$38=TRUE,IF($A238="","",IF((ROW(L238)-$C$1)&gt;40,AVERAGE(((SUM(OFFSET(Data!E200,-$C$1+1,0,$C$1))-OFFSET(Data!E200,-$C$1+1,0,1))/(SUM(OFFSET(Data!K200,-$C$1+1,0,$C$1))-OFFSET(Data!K200,-$C$1+1,0,1)))),0)),NA())</f>
        <v/>
      </c>
      <c r="M238" s="45" t="e">
        <f>IF(M$38=TRUE,Data!R200,NA())</f>
        <v>#N/A</v>
      </c>
      <c r="N238" s="45" t="e">
        <f>IF(N$38=TRUE,Data!S200,NA())</f>
        <v>#N/A</v>
      </c>
      <c r="O238" s="39" t="e">
        <f ca="1">IF(O$38=TRUE,IF($A238="","",IF((ROW(Data!R200)-$C$1)&gt;2,Data!R200/OFFSET(Data!B200,-$C$1+1,0,1),0)),NA())</f>
        <v>#N/A</v>
      </c>
      <c r="P238" s="45" t="e">
        <f>IF(P$38=TRUE,Data!V200,NA())</f>
        <v>#N/A</v>
      </c>
      <c r="Q238" s="45" t="e">
        <f>IF(Q$38=TRUE,Data!W200,NA())</f>
        <v>#N/A</v>
      </c>
      <c r="R238" s="34" t="e">
        <f>IF(R$38=TRUE,Data!X200,NA())</f>
        <v>#N/A</v>
      </c>
      <c r="S238" s="39" t="e">
        <f ca="1">IF(S$38=TRUE,IF($A238="","",IF((ROW(S238)-$C$1)&gt;40,Data!W200/OFFSET(Data!B200,-$C$1+1,0,1),0)),NA())</f>
        <v>#N/A</v>
      </c>
      <c r="T238" s="50" t="e">
        <f>IF(T$38=TRUE,Data!Z200,NA())</f>
        <v>#N/A</v>
      </c>
      <c r="U238" s="50" t="e">
        <f>IF(U$38=TRUE,Data!AA200,NA())</f>
        <v>#N/A</v>
      </c>
      <c r="V238" s="50" t="e">
        <f>IF(V$38=TRUE,Data!AB200,NA())</f>
        <v>#N/A</v>
      </c>
      <c r="W238" s="45" t="e">
        <f>IF(W$38=TRUE,Data!AD200,NA())</f>
        <v>#N/A</v>
      </c>
      <c r="X238" s="37" t="e">
        <f>IF(X$38=TRUE,Data!AE200,NA())</f>
        <v>#N/A</v>
      </c>
      <c r="Y238" s="45" t="e">
        <f>IF(Y$38=TRUE,Data!AF200,NA())</f>
        <v>#N/A</v>
      </c>
      <c r="Z238" s="45" t="e">
        <f>IF(Z$38=TRUE,Data!AH200,NA())</f>
        <v>#N/A</v>
      </c>
      <c r="AA238" s="45" t="e">
        <f>IF(AA$38=TRUE,Data!AI200,NA())</f>
        <v>#N/A</v>
      </c>
      <c r="AB238" s="37" t="e">
        <f>IF(AB$38=TRUE,Data!AJ200,NA())</f>
        <v>#N/A</v>
      </c>
      <c r="AC238" s="45" t="e">
        <f>IF(AC$38=TRUE,Data!AK200,NA())</f>
        <v>#N/A</v>
      </c>
      <c r="AD238" s="37" t="e">
        <f>IF(AD$38=TRUE,Data!AL200,NA())</f>
        <v>#N/A</v>
      </c>
      <c r="AE238" s="37" t="e">
        <f>IF(AE$38=TRUE,Data!AM200,NA())</f>
        <v>#N/A</v>
      </c>
      <c r="AF238" s="45" t="e">
        <f>IF(AF$38=TRUE,Data!AN200,NA())</f>
        <v>#N/A</v>
      </c>
      <c r="AG238" s="28">
        <f>Data!AO200</f>
        <v>44093</v>
      </c>
    </row>
    <row r="239" spans="2:33" x14ac:dyDescent="0.25">
      <c r="B239" t="e">
        <f>IF(B$38=TRUE,Data!B201,NA())</f>
        <v>#N/A</v>
      </c>
      <c r="C239" t="e">
        <f>IF(C$38=TRUE,Data!C201,NA())</f>
        <v>#N/A</v>
      </c>
      <c r="D239" t="e">
        <f>IF(D$38=TRUE,Data!E201,NA())</f>
        <v>#N/A</v>
      </c>
      <c r="E239" s="37" t="e">
        <f>IF(E$38=TRUE,Data!F201,NA())</f>
        <v>#N/A</v>
      </c>
      <c r="F239" s="39" t="e">
        <f ca="1">IF(F$38=TRUE,IF((ROW(F239)-$C$1)&gt;40,IF($A239="","",AVERAGE(((SUM(OFFSET(Data!E201,-$C$1+1,0,$C$1))-OFFSET(Data!E201,-$C$1+1,0,1))/(SUM(OFFSET(Data!B201,-$C$1+1,0,$C$1))-OFFSET(Data!B201,-$C$1+1,0,1))))),0),NA())</f>
        <v>#N/A</v>
      </c>
      <c r="G239" s="37" t="e">
        <f>IF(G$38=TRUE,Data!H201,NA())</f>
        <v>#N/A</v>
      </c>
      <c r="H239" s="43" t="e">
        <f>IF(H$38=TRUE,Data!I201,NA())</f>
        <v>#N/A</v>
      </c>
      <c r="I239" s="45" t="e">
        <f>IF(I$38=TRUE,Data!J201,NA())</f>
        <v>#N/A</v>
      </c>
      <c r="J239" s="45" t="e">
        <f>IF(J$38=TRUE,Data!K201,NA())</f>
        <v>#N/A</v>
      </c>
      <c r="K239" s="37" t="str">
        <f>IF(K$38=TRUE,Data!L201,NA())</f>
        <v/>
      </c>
      <c r="L239" s="39" t="str">
        <f ca="1">IF(L$38=TRUE,IF($A239="","",IF((ROW(L239)-$C$1)&gt;40,AVERAGE(((SUM(OFFSET(Data!E201,-$C$1+1,0,$C$1))-OFFSET(Data!E201,-$C$1+1,0,1))/(SUM(OFFSET(Data!K201,-$C$1+1,0,$C$1))-OFFSET(Data!K201,-$C$1+1,0,1)))),0)),NA())</f>
        <v/>
      </c>
      <c r="M239" s="45" t="e">
        <f>IF(M$38=TRUE,Data!R201,NA())</f>
        <v>#N/A</v>
      </c>
      <c r="N239" s="45" t="e">
        <f>IF(N$38=TRUE,Data!S201,NA())</f>
        <v>#N/A</v>
      </c>
      <c r="O239" s="39" t="e">
        <f ca="1">IF(O$38=TRUE,IF($A239="","",IF((ROW(Data!R201)-$C$1)&gt;2,Data!R201/OFFSET(Data!B201,-$C$1+1,0,1),0)),NA())</f>
        <v>#N/A</v>
      </c>
      <c r="P239" s="45" t="e">
        <f>IF(P$38=TRUE,Data!V201,NA())</f>
        <v>#N/A</v>
      </c>
      <c r="Q239" s="45" t="e">
        <f>IF(Q$38=TRUE,Data!W201,NA())</f>
        <v>#N/A</v>
      </c>
      <c r="R239" s="34" t="e">
        <f>IF(R$38=TRUE,Data!X201,NA())</f>
        <v>#N/A</v>
      </c>
      <c r="S239" s="39" t="e">
        <f ca="1">IF(S$38=TRUE,IF($A239="","",IF((ROW(S239)-$C$1)&gt;40,Data!W201/OFFSET(Data!B201,-$C$1+1,0,1),0)),NA())</f>
        <v>#N/A</v>
      </c>
      <c r="T239" s="50" t="e">
        <f>IF(T$38=TRUE,Data!Z201,NA())</f>
        <v>#N/A</v>
      </c>
      <c r="U239" s="50" t="e">
        <f>IF(U$38=TRUE,Data!AA201,NA())</f>
        <v>#N/A</v>
      </c>
      <c r="V239" s="50" t="e">
        <f>IF(V$38=TRUE,Data!AB201,NA())</f>
        <v>#N/A</v>
      </c>
      <c r="W239" s="45" t="e">
        <f>IF(W$38=TRUE,Data!AD201,NA())</f>
        <v>#N/A</v>
      </c>
      <c r="X239" s="37" t="e">
        <f>IF(X$38=TRUE,Data!AE201,NA())</f>
        <v>#N/A</v>
      </c>
      <c r="Y239" s="45" t="e">
        <f>IF(Y$38=TRUE,Data!AF201,NA())</f>
        <v>#N/A</v>
      </c>
      <c r="Z239" s="45" t="e">
        <f>IF(Z$38=TRUE,Data!AH201,NA())</f>
        <v>#N/A</v>
      </c>
      <c r="AA239" s="45" t="e">
        <f>IF(AA$38=TRUE,Data!AI201,NA())</f>
        <v>#N/A</v>
      </c>
      <c r="AB239" s="37" t="e">
        <f>IF(AB$38=TRUE,Data!AJ201,NA())</f>
        <v>#N/A</v>
      </c>
      <c r="AC239" s="45" t="e">
        <f>IF(AC$38=TRUE,Data!AK201,NA())</f>
        <v>#N/A</v>
      </c>
      <c r="AD239" s="37" t="e">
        <f>IF(AD$38=TRUE,Data!AL201,NA())</f>
        <v>#N/A</v>
      </c>
      <c r="AE239" s="37" t="e">
        <f>IF(AE$38=TRUE,Data!AM201,NA())</f>
        <v>#N/A</v>
      </c>
      <c r="AF239" s="45" t="e">
        <f>IF(AF$38=TRUE,Data!AN201,NA())</f>
        <v>#N/A</v>
      </c>
      <c r="AG239" s="28">
        <f>Data!AO201</f>
        <v>44094</v>
      </c>
    </row>
    <row r="240" spans="2:33" s="29" customFormat="1" x14ac:dyDescent="0.25">
      <c r="B240" t="e">
        <f>IF(B$38=TRUE,Data!B202,NA())</f>
        <v>#N/A</v>
      </c>
      <c r="C240" t="e">
        <f>IF(C$38=TRUE,Data!C202,NA())</f>
        <v>#N/A</v>
      </c>
      <c r="D240" t="e">
        <f>IF(D$38=TRUE,Data!E202,NA())</f>
        <v>#N/A</v>
      </c>
      <c r="E240" s="37" t="e">
        <f>IF(E$38=TRUE,Data!F202,NA())</f>
        <v>#N/A</v>
      </c>
      <c r="F240" s="39" t="e">
        <f ca="1">IF(F$38=TRUE,IF((ROW(F240)-$C$1)&gt;40,IF($A240="","",AVERAGE(((SUM(OFFSET(Data!E202,-$C$1+1,0,$C$1))-OFFSET(Data!E202,-$C$1+1,0,1))/(SUM(OFFSET(Data!B202,-$C$1+1,0,$C$1))-OFFSET(Data!B202,-$C$1+1,0,1))))),0),NA())</f>
        <v>#N/A</v>
      </c>
      <c r="G240" s="37" t="e">
        <f>IF(G$38=TRUE,Data!H202,NA())</f>
        <v>#N/A</v>
      </c>
      <c r="H240" s="43" t="e">
        <f>IF(H$38=TRUE,Data!I202,NA())</f>
        <v>#N/A</v>
      </c>
      <c r="I240" s="45" t="e">
        <f>IF(I$38=TRUE,Data!J202,NA())</f>
        <v>#N/A</v>
      </c>
      <c r="J240" s="45" t="e">
        <f>IF(J$38=TRUE,Data!K202,NA())</f>
        <v>#N/A</v>
      </c>
      <c r="K240" s="37" t="str">
        <f>IF(K$38=TRUE,Data!L202,NA())</f>
        <v/>
      </c>
      <c r="L240" s="39" t="str">
        <f ca="1">IF(L$38=TRUE,IF($A240="","",IF((ROW(L240)-$C$1)&gt;40,AVERAGE(((SUM(OFFSET(Data!E202,-$C$1+1,0,$C$1))-OFFSET(Data!E202,-$C$1+1,0,1))/(SUM(OFFSET(Data!K202,-$C$1+1,0,$C$1))-OFFSET(Data!K202,-$C$1+1,0,1)))),0)),NA())</f>
        <v/>
      </c>
      <c r="M240" s="45" t="e">
        <f>IF(M$38=TRUE,Data!R202,NA())</f>
        <v>#N/A</v>
      </c>
      <c r="N240" s="45" t="e">
        <f>IF(N$38=TRUE,Data!S202,NA())</f>
        <v>#N/A</v>
      </c>
      <c r="O240" s="39" t="e">
        <f ca="1">IF(O$38=TRUE,IF($A240="","",IF((ROW(Data!R202)-$C$1)&gt;2,Data!R202/OFFSET(Data!B202,-$C$1+1,0,1),0)),NA())</f>
        <v>#N/A</v>
      </c>
      <c r="P240" s="45" t="e">
        <f>IF(P$38=TRUE,Data!V202,NA())</f>
        <v>#N/A</v>
      </c>
      <c r="Q240" s="45" t="e">
        <f>IF(Q$38=TRUE,Data!W202,NA())</f>
        <v>#N/A</v>
      </c>
      <c r="R240" s="34" t="e">
        <f>IF(R$38=TRUE,Data!X202,NA())</f>
        <v>#N/A</v>
      </c>
      <c r="S240" s="39" t="e">
        <f ca="1">IF(S$38=TRUE,IF($A240="","",IF((ROW(S240)-$C$1)&gt;40,Data!W202/OFFSET(Data!B202,-$C$1+1,0,1),0)),NA())</f>
        <v>#N/A</v>
      </c>
      <c r="T240" s="50" t="e">
        <f>IF(T$38=TRUE,Data!Z202,NA())</f>
        <v>#N/A</v>
      </c>
      <c r="U240" s="50" t="e">
        <f>IF(U$38=TRUE,Data!AA202,NA())</f>
        <v>#N/A</v>
      </c>
      <c r="V240" s="50" t="e">
        <f>IF(V$38=TRUE,Data!AB202,NA())</f>
        <v>#N/A</v>
      </c>
      <c r="W240" s="45" t="e">
        <f>IF(W$38=TRUE,Data!AD202,NA())</f>
        <v>#N/A</v>
      </c>
      <c r="X240" s="37" t="e">
        <f>IF(X$38=TRUE,Data!AE202,NA())</f>
        <v>#N/A</v>
      </c>
      <c r="Y240" s="45" t="e">
        <f>IF(Y$38=TRUE,Data!AF202,NA())</f>
        <v>#N/A</v>
      </c>
      <c r="Z240" s="45" t="e">
        <f>IF(Z$38=TRUE,Data!AH202,NA())</f>
        <v>#N/A</v>
      </c>
      <c r="AA240" s="45" t="e">
        <f>IF(AA$38=TRUE,Data!AI202,NA())</f>
        <v>#N/A</v>
      </c>
      <c r="AB240" s="37" t="e">
        <f>IF(AB$38=TRUE,Data!AJ202,NA())</f>
        <v>#N/A</v>
      </c>
      <c r="AC240" s="45" t="e">
        <f>IF(AC$38=TRUE,Data!AK202,NA())</f>
        <v>#N/A</v>
      </c>
      <c r="AD240" s="37" t="e">
        <f>IF(AD$38=TRUE,Data!AL202,NA())</f>
        <v>#N/A</v>
      </c>
      <c r="AE240" s="37" t="e">
        <f>IF(AE$38=TRUE,Data!AM202,NA())</f>
        <v>#N/A</v>
      </c>
      <c r="AF240" s="45" t="e">
        <f>IF(AF$38=TRUE,Data!AN202,NA())</f>
        <v>#N/A</v>
      </c>
      <c r="AG240" s="28">
        <f>Data!AO202</f>
        <v>44095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629728</xdr:colOff>
                    <xdr:row>0</xdr:row>
                    <xdr:rowOff>163902</xdr:rowOff>
                  </from>
                  <to>
                    <xdr:col>0</xdr:col>
                    <xdr:colOff>905774</xdr:colOff>
                    <xdr:row>2</xdr:row>
                    <xdr:rowOff>25879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629728</xdr:colOff>
                    <xdr:row>1</xdr:row>
                    <xdr:rowOff>155275</xdr:rowOff>
                  </from>
                  <to>
                    <xdr:col>0</xdr:col>
                    <xdr:colOff>905774</xdr:colOff>
                    <xdr:row>3</xdr:row>
                    <xdr:rowOff>17253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629728</xdr:colOff>
                    <xdr:row>2</xdr:row>
                    <xdr:rowOff>155275</xdr:rowOff>
                  </from>
                  <to>
                    <xdr:col>0</xdr:col>
                    <xdr:colOff>905774</xdr:colOff>
                    <xdr:row>4</xdr:row>
                    <xdr:rowOff>17253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0</xdr:col>
                    <xdr:colOff>629728</xdr:colOff>
                    <xdr:row>3</xdr:row>
                    <xdr:rowOff>155275</xdr:rowOff>
                  </from>
                  <to>
                    <xdr:col>0</xdr:col>
                    <xdr:colOff>905774</xdr:colOff>
                    <xdr:row>5</xdr:row>
                    <xdr:rowOff>17253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629728</xdr:colOff>
                    <xdr:row>4</xdr:row>
                    <xdr:rowOff>146649</xdr:rowOff>
                  </from>
                  <to>
                    <xdr:col>0</xdr:col>
                    <xdr:colOff>905774</xdr:colOff>
                    <xdr:row>6</xdr:row>
                    <xdr:rowOff>8626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629728</xdr:colOff>
                    <xdr:row>5</xdr:row>
                    <xdr:rowOff>146649</xdr:rowOff>
                  </from>
                  <to>
                    <xdr:col>0</xdr:col>
                    <xdr:colOff>905774</xdr:colOff>
                    <xdr:row>7</xdr:row>
                    <xdr:rowOff>8626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629728</xdr:colOff>
                    <xdr:row>6</xdr:row>
                    <xdr:rowOff>146649</xdr:rowOff>
                  </from>
                  <to>
                    <xdr:col>0</xdr:col>
                    <xdr:colOff>905774</xdr:colOff>
                    <xdr:row>8</xdr:row>
                    <xdr:rowOff>8626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629728</xdr:colOff>
                    <xdr:row>7</xdr:row>
                    <xdr:rowOff>138023</xdr:rowOff>
                  </from>
                  <to>
                    <xdr:col>0</xdr:col>
                    <xdr:colOff>905774</xdr:colOff>
                    <xdr:row>8</xdr:row>
                    <xdr:rowOff>181155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629728</xdr:colOff>
                    <xdr:row>8</xdr:row>
                    <xdr:rowOff>138023</xdr:rowOff>
                  </from>
                  <to>
                    <xdr:col>0</xdr:col>
                    <xdr:colOff>905774</xdr:colOff>
                    <xdr:row>9</xdr:row>
                    <xdr:rowOff>181155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629728</xdr:colOff>
                    <xdr:row>9</xdr:row>
                    <xdr:rowOff>155275</xdr:rowOff>
                  </from>
                  <to>
                    <xdr:col>0</xdr:col>
                    <xdr:colOff>905774</xdr:colOff>
                    <xdr:row>11</xdr:row>
                    <xdr:rowOff>17253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629728</xdr:colOff>
                    <xdr:row>10</xdr:row>
                    <xdr:rowOff>146649</xdr:rowOff>
                  </from>
                  <to>
                    <xdr:col>0</xdr:col>
                    <xdr:colOff>905774</xdr:colOff>
                    <xdr:row>12</xdr:row>
                    <xdr:rowOff>8626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629728</xdr:colOff>
                    <xdr:row>11</xdr:row>
                    <xdr:rowOff>146649</xdr:rowOff>
                  </from>
                  <to>
                    <xdr:col>0</xdr:col>
                    <xdr:colOff>905774</xdr:colOff>
                    <xdr:row>13</xdr:row>
                    <xdr:rowOff>8626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629728</xdr:colOff>
                    <xdr:row>12</xdr:row>
                    <xdr:rowOff>146649</xdr:rowOff>
                  </from>
                  <to>
                    <xdr:col>0</xdr:col>
                    <xdr:colOff>905774</xdr:colOff>
                    <xdr:row>14</xdr:row>
                    <xdr:rowOff>8626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629728</xdr:colOff>
                    <xdr:row>13</xdr:row>
                    <xdr:rowOff>138023</xdr:rowOff>
                  </from>
                  <to>
                    <xdr:col>0</xdr:col>
                    <xdr:colOff>905774</xdr:colOff>
                    <xdr:row>14</xdr:row>
                    <xdr:rowOff>181155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629728</xdr:colOff>
                    <xdr:row>14</xdr:row>
                    <xdr:rowOff>138023</xdr:rowOff>
                  </from>
                  <to>
                    <xdr:col>0</xdr:col>
                    <xdr:colOff>905774</xdr:colOff>
                    <xdr:row>15</xdr:row>
                    <xdr:rowOff>181155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0</xdr:col>
                    <xdr:colOff>629728</xdr:colOff>
                    <xdr:row>15</xdr:row>
                    <xdr:rowOff>138023</xdr:rowOff>
                  </from>
                  <to>
                    <xdr:col>0</xdr:col>
                    <xdr:colOff>905774</xdr:colOff>
                    <xdr:row>16</xdr:row>
                    <xdr:rowOff>181155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0</xdr:col>
                    <xdr:colOff>629728</xdr:colOff>
                    <xdr:row>16</xdr:row>
                    <xdr:rowOff>129396</xdr:rowOff>
                  </from>
                  <to>
                    <xdr:col>0</xdr:col>
                    <xdr:colOff>905774</xdr:colOff>
                    <xdr:row>17</xdr:row>
                    <xdr:rowOff>172528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0</xdr:col>
                    <xdr:colOff>629728</xdr:colOff>
                    <xdr:row>17</xdr:row>
                    <xdr:rowOff>129396</xdr:rowOff>
                  </from>
                  <to>
                    <xdr:col>0</xdr:col>
                    <xdr:colOff>905774</xdr:colOff>
                    <xdr:row>18</xdr:row>
                    <xdr:rowOff>172528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0</xdr:col>
                    <xdr:colOff>629728</xdr:colOff>
                    <xdr:row>18</xdr:row>
                    <xdr:rowOff>146649</xdr:rowOff>
                  </from>
                  <to>
                    <xdr:col>0</xdr:col>
                    <xdr:colOff>905774</xdr:colOff>
                    <xdr:row>20</xdr:row>
                    <xdr:rowOff>8626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0</xdr:col>
                    <xdr:colOff>629728</xdr:colOff>
                    <xdr:row>19</xdr:row>
                    <xdr:rowOff>138023</xdr:rowOff>
                  </from>
                  <to>
                    <xdr:col>0</xdr:col>
                    <xdr:colOff>905774</xdr:colOff>
                    <xdr:row>20</xdr:row>
                    <xdr:rowOff>181155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0</xdr:col>
                    <xdr:colOff>629728</xdr:colOff>
                    <xdr:row>20</xdr:row>
                    <xdr:rowOff>138023</xdr:rowOff>
                  </from>
                  <to>
                    <xdr:col>0</xdr:col>
                    <xdr:colOff>905774</xdr:colOff>
                    <xdr:row>21</xdr:row>
                    <xdr:rowOff>181155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0</xdr:col>
                    <xdr:colOff>629728</xdr:colOff>
                    <xdr:row>21</xdr:row>
                    <xdr:rowOff>138023</xdr:rowOff>
                  </from>
                  <to>
                    <xdr:col>0</xdr:col>
                    <xdr:colOff>905774</xdr:colOff>
                    <xdr:row>22</xdr:row>
                    <xdr:rowOff>181155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0</xdr:col>
                    <xdr:colOff>629728</xdr:colOff>
                    <xdr:row>22</xdr:row>
                    <xdr:rowOff>129396</xdr:rowOff>
                  </from>
                  <to>
                    <xdr:col>0</xdr:col>
                    <xdr:colOff>905774</xdr:colOff>
                    <xdr:row>23</xdr:row>
                    <xdr:rowOff>172528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0</xdr:col>
                    <xdr:colOff>629728</xdr:colOff>
                    <xdr:row>25</xdr:row>
                    <xdr:rowOff>129396</xdr:rowOff>
                  </from>
                  <to>
                    <xdr:col>0</xdr:col>
                    <xdr:colOff>905774</xdr:colOff>
                    <xdr:row>26</xdr:row>
                    <xdr:rowOff>172528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0</xdr:col>
                    <xdr:colOff>629728</xdr:colOff>
                    <xdr:row>26</xdr:row>
                    <xdr:rowOff>129396</xdr:rowOff>
                  </from>
                  <to>
                    <xdr:col>0</xdr:col>
                    <xdr:colOff>905774</xdr:colOff>
                    <xdr:row>27</xdr:row>
                    <xdr:rowOff>172528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0</xdr:col>
                    <xdr:colOff>629728</xdr:colOff>
                    <xdr:row>27</xdr:row>
                    <xdr:rowOff>120770</xdr:rowOff>
                  </from>
                  <to>
                    <xdr:col>0</xdr:col>
                    <xdr:colOff>905774</xdr:colOff>
                    <xdr:row>28</xdr:row>
                    <xdr:rowOff>163902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0</xdr:col>
                    <xdr:colOff>629728</xdr:colOff>
                    <xdr:row>28</xdr:row>
                    <xdr:rowOff>138023</xdr:rowOff>
                  </from>
                  <to>
                    <xdr:col>0</xdr:col>
                    <xdr:colOff>905774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0</xdr:col>
                    <xdr:colOff>629728</xdr:colOff>
                    <xdr:row>29</xdr:row>
                    <xdr:rowOff>146649</xdr:rowOff>
                  </from>
                  <to>
                    <xdr:col>0</xdr:col>
                    <xdr:colOff>905774</xdr:colOff>
                    <xdr:row>31</xdr:row>
                    <xdr:rowOff>8626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0</xdr:col>
                    <xdr:colOff>629728</xdr:colOff>
                    <xdr:row>30</xdr:row>
                    <xdr:rowOff>138023</xdr:rowOff>
                  </from>
                  <to>
                    <xdr:col>0</xdr:col>
                    <xdr:colOff>905774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3" name="Check Box 37">
              <controlPr defaultSize="0" autoFill="0" autoLine="0" autoPict="0">
                <anchor moveWithCells="1">
                  <from>
                    <xdr:col>0</xdr:col>
                    <xdr:colOff>621102</xdr:colOff>
                    <xdr:row>23</xdr:row>
                    <xdr:rowOff>155275</xdr:rowOff>
                  </from>
                  <to>
                    <xdr:col>0</xdr:col>
                    <xdr:colOff>897147</xdr:colOff>
                    <xdr:row>25</xdr:row>
                    <xdr:rowOff>17253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4" name="Check Box 38">
              <controlPr defaultSize="0" autoFill="0" autoLine="0" autoPict="0">
                <anchor moveWithCells="1">
                  <from>
                    <xdr:col>0</xdr:col>
                    <xdr:colOff>629728</xdr:colOff>
                    <xdr:row>24</xdr:row>
                    <xdr:rowOff>163902</xdr:rowOff>
                  </from>
                  <to>
                    <xdr:col>0</xdr:col>
                    <xdr:colOff>905774</xdr:colOff>
                    <xdr:row>26</xdr:row>
                    <xdr:rowOff>25879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7FC-1CEE-4D0C-9E8C-549771F51ABF}">
  <dimension ref="A1:G1105"/>
  <sheetViews>
    <sheetView topLeftCell="A1058" workbookViewId="0">
      <selection activeCell="G1058" sqref="G1058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14.5" bestFit="1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s="16" t="s">
        <v>40</v>
      </c>
      <c r="B2" s="16" t="s">
        <v>41</v>
      </c>
      <c r="C2">
        <v>6</v>
      </c>
      <c r="D2">
        <v>3</v>
      </c>
      <c r="E2">
        <v>2020</v>
      </c>
      <c r="F2">
        <v>0</v>
      </c>
      <c r="G2" s="16" t="s">
        <v>42</v>
      </c>
    </row>
    <row r="3" spans="1:7" x14ac:dyDescent="0.25">
      <c r="A3" s="16" t="s">
        <v>40</v>
      </c>
      <c r="B3" s="16" t="s">
        <v>41</v>
      </c>
      <c r="C3">
        <v>6</v>
      </c>
      <c r="D3">
        <v>3</v>
      </c>
      <c r="E3">
        <v>2020</v>
      </c>
      <c r="F3">
        <v>1</v>
      </c>
      <c r="G3" s="16" t="s">
        <v>43</v>
      </c>
    </row>
    <row r="4" spans="1:7" x14ac:dyDescent="0.25">
      <c r="A4" s="16" t="s">
        <v>40</v>
      </c>
      <c r="B4" s="16" t="s">
        <v>41</v>
      </c>
      <c r="C4">
        <v>6</v>
      </c>
      <c r="D4">
        <v>3</v>
      </c>
      <c r="E4">
        <v>2020</v>
      </c>
      <c r="F4">
        <v>1</v>
      </c>
      <c r="G4" s="16" t="s">
        <v>44</v>
      </c>
    </row>
    <row r="5" spans="1:7" x14ac:dyDescent="0.25">
      <c r="A5" s="16" t="s">
        <v>40</v>
      </c>
      <c r="B5" s="16" t="s">
        <v>41</v>
      </c>
      <c r="C5">
        <v>6</v>
      </c>
      <c r="D5">
        <v>3</v>
      </c>
      <c r="E5">
        <v>2020</v>
      </c>
      <c r="F5">
        <v>1</v>
      </c>
      <c r="G5" s="16" t="s">
        <v>220</v>
      </c>
    </row>
    <row r="6" spans="1:7" x14ac:dyDescent="0.25">
      <c r="A6" s="16" t="s">
        <v>40</v>
      </c>
      <c r="B6" s="16" t="s">
        <v>41</v>
      </c>
      <c r="C6">
        <v>6</v>
      </c>
      <c r="D6">
        <v>3</v>
      </c>
      <c r="E6">
        <v>2020</v>
      </c>
      <c r="F6">
        <v>67</v>
      </c>
      <c r="G6" s="16" t="s">
        <v>45</v>
      </c>
    </row>
    <row r="7" spans="1:7" x14ac:dyDescent="0.25">
      <c r="A7" s="16" t="s">
        <v>40</v>
      </c>
      <c r="B7" s="16" t="s">
        <v>41</v>
      </c>
      <c r="C7">
        <v>6</v>
      </c>
      <c r="D7">
        <v>3</v>
      </c>
      <c r="E7">
        <v>2020</v>
      </c>
      <c r="F7">
        <v>67</v>
      </c>
      <c r="G7" s="16" t="s">
        <v>221</v>
      </c>
    </row>
    <row r="8" spans="1:7" x14ac:dyDescent="0.25">
      <c r="A8" s="16" t="s">
        <v>40</v>
      </c>
      <c r="B8" s="16" t="s">
        <v>41</v>
      </c>
      <c r="C8">
        <v>6</v>
      </c>
      <c r="D8">
        <v>3</v>
      </c>
      <c r="E8">
        <v>2020</v>
      </c>
      <c r="F8">
        <v>0</v>
      </c>
      <c r="G8" s="16" t="s">
        <v>46</v>
      </c>
    </row>
    <row r="9" spans="1:7" x14ac:dyDescent="0.25">
      <c r="A9" s="16" t="s">
        <v>40</v>
      </c>
      <c r="B9" s="16" t="s">
        <v>41</v>
      </c>
      <c r="C9">
        <v>6</v>
      </c>
      <c r="D9">
        <v>3</v>
      </c>
      <c r="E9">
        <v>2020</v>
      </c>
      <c r="F9">
        <v>0</v>
      </c>
      <c r="G9" s="16" t="s">
        <v>222</v>
      </c>
    </row>
    <row r="10" spans="1:7" x14ac:dyDescent="0.25">
      <c r="A10" s="16" t="s">
        <v>40</v>
      </c>
      <c r="B10" s="16" t="s">
        <v>41</v>
      </c>
      <c r="C10">
        <v>6</v>
      </c>
      <c r="D10">
        <v>3</v>
      </c>
      <c r="E10">
        <v>2020</v>
      </c>
      <c r="F10">
        <v>0</v>
      </c>
      <c r="G10" s="16" t="s">
        <v>223</v>
      </c>
    </row>
    <row r="11" spans="1:7" x14ac:dyDescent="0.25">
      <c r="A11" s="16" t="s">
        <v>40</v>
      </c>
      <c r="B11" s="16" t="s">
        <v>41</v>
      </c>
      <c r="C11">
        <v>6</v>
      </c>
      <c r="D11">
        <v>3</v>
      </c>
      <c r="E11">
        <v>2020</v>
      </c>
      <c r="F11">
        <v>0</v>
      </c>
      <c r="G11" s="16" t="s">
        <v>224</v>
      </c>
    </row>
    <row r="12" spans="1:7" x14ac:dyDescent="0.25">
      <c r="A12" s="16" t="s">
        <v>40</v>
      </c>
      <c r="B12" s="16" t="s">
        <v>41</v>
      </c>
      <c r="C12">
        <v>6</v>
      </c>
      <c r="D12">
        <v>3</v>
      </c>
      <c r="E12">
        <v>2020</v>
      </c>
      <c r="F12">
        <v>0</v>
      </c>
      <c r="G12" s="16" t="s">
        <v>47</v>
      </c>
    </row>
    <row r="13" spans="1:7" x14ac:dyDescent="0.25">
      <c r="A13" s="16" t="s">
        <v>40</v>
      </c>
      <c r="B13" s="16" t="s">
        <v>41</v>
      </c>
      <c r="C13">
        <v>6</v>
      </c>
      <c r="D13">
        <v>3</v>
      </c>
      <c r="E13">
        <v>2020</v>
      </c>
      <c r="F13">
        <v>1.49</v>
      </c>
      <c r="G13" s="16" t="s">
        <v>225</v>
      </c>
    </row>
    <row r="14" spans="1:7" x14ac:dyDescent="0.25">
      <c r="A14" s="16" t="s">
        <v>40</v>
      </c>
      <c r="B14" s="16" t="s">
        <v>41</v>
      </c>
      <c r="C14">
        <v>6</v>
      </c>
      <c r="D14">
        <v>3</v>
      </c>
      <c r="E14">
        <v>2020</v>
      </c>
      <c r="F14">
        <v>1.49</v>
      </c>
      <c r="G14" s="16" t="s">
        <v>226</v>
      </c>
    </row>
    <row r="15" spans="1:7" x14ac:dyDescent="0.25">
      <c r="A15" s="16" t="s">
        <v>40</v>
      </c>
      <c r="B15" s="16" t="s">
        <v>41</v>
      </c>
      <c r="C15">
        <v>6</v>
      </c>
      <c r="D15">
        <v>3</v>
      </c>
      <c r="E15">
        <v>2020</v>
      </c>
      <c r="F15">
        <v>100</v>
      </c>
      <c r="G15" s="16" t="s">
        <v>227</v>
      </c>
    </row>
    <row r="16" spans="1:7" x14ac:dyDescent="0.25">
      <c r="A16" s="16" t="s">
        <v>40</v>
      </c>
      <c r="B16" s="16" t="s">
        <v>41</v>
      </c>
      <c r="C16">
        <v>6</v>
      </c>
      <c r="D16">
        <v>3</v>
      </c>
      <c r="E16">
        <v>2020</v>
      </c>
      <c r="F16">
        <v>0</v>
      </c>
      <c r="G16" s="16" t="s">
        <v>48</v>
      </c>
    </row>
    <row r="17" spans="1:7" x14ac:dyDescent="0.25">
      <c r="A17" s="16" t="s">
        <v>40</v>
      </c>
      <c r="B17" s="16" t="s">
        <v>41</v>
      </c>
      <c r="C17">
        <v>6</v>
      </c>
      <c r="D17">
        <v>3</v>
      </c>
      <c r="E17">
        <v>2020</v>
      </c>
      <c r="G17" s="16" t="s">
        <v>228</v>
      </c>
    </row>
    <row r="18" spans="1:7" x14ac:dyDescent="0.25">
      <c r="A18" s="16" t="s">
        <v>40</v>
      </c>
      <c r="B18" s="16" t="s">
        <v>41</v>
      </c>
      <c r="C18">
        <v>6</v>
      </c>
      <c r="D18">
        <v>3</v>
      </c>
      <c r="E18">
        <v>2020</v>
      </c>
      <c r="G18" s="16" t="s">
        <v>229</v>
      </c>
    </row>
    <row r="19" spans="1:7" x14ac:dyDescent="0.25">
      <c r="A19" s="16" t="s">
        <v>40</v>
      </c>
      <c r="B19" s="16" t="s">
        <v>41</v>
      </c>
      <c r="C19">
        <v>7</v>
      </c>
      <c r="D19">
        <v>3</v>
      </c>
      <c r="E19">
        <v>2020</v>
      </c>
      <c r="F19">
        <v>0</v>
      </c>
      <c r="G19" s="16" t="s">
        <v>42</v>
      </c>
    </row>
    <row r="20" spans="1:7" x14ac:dyDescent="0.25">
      <c r="A20" s="16" t="s">
        <v>40</v>
      </c>
      <c r="B20" s="16" t="s">
        <v>41</v>
      </c>
      <c r="C20">
        <v>7</v>
      </c>
      <c r="D20">
        <v>3</v>
      </c>
      <c r="E20">
        <v>2020</v>
      </c>
      <c r="F20">
        <v>1</v>
      </c>
      <c r="G20" s="16" t="s">
        <v>43</v>
      </c>
    </row>
    <row r="21" spans="1:7" x14ac:dyDescent="0.25">
      <c r="A21" s="16" t="s">
        <v>40</v>
      </c>
      <c r="B21" s="16" t="s">
        <v>41</v>
      </c>
      <c r="C21">
        <v>7</v>
      </c>
      <c r="D21">
        <v>3</v>
      </c>
      <c r="E21">
        <v>2020</v>
      </c>
      <c r="F21">
        <v>0</v>
      </c>
      <c r="G21" s="16" t="s">
        <v>44</v>
      </c>
    </row>
    <row r="22" spans="1:7" x14ac:dyDescent="0.25">
      <c r="A22" s="16" t="s">
        <v>40</v>
      </c>
      <c r="B22" s="16" t="s">
        <v>41</v>
      </c>
      <c r="C22">
        <v>7</v>
      </c>
      <c r="D22">
        <v>3</v>
      </c>
      <c r="E22">
        <v>2020</v>
      </c>
      <c r="F22">
        <v>1</v>
      </c>
      <c r="G22" s="16" t="s">
        <v>220</v>
      </c>
    </row>
    <row r="23" spans="1:7" x14ac:dyDescent="0.25">
      <c r="A23" s="16" t="s">
        <v>40</v>
      </c>
      <c r="B23" s="16" t="s">
        <v>41</v>
      </c>
      <c r="C23">
        <v>7</v>
      </c>
      <c r="D23">
        <v>3</v>
      </c>
      <c r="E23">
        <v>2020</v>
      </c>
      <c r="F23">
        <v>24</v>
      </c>
      <c r="G23" s="16" t="s">
        <v>45</v>
      </c>
    </row>
    <row r="24" spans="1:7" x14ac:dyDescent="0.25">
      <c r="A24" s="16" t="s">
        <v>40</v>
      </c>
      <c r="B24" s="16" t="s">
        <v>41</v>
      </c>
      <c r="C24">
        <v>7</v>
      </c>
      <c r="D24">
        <v>3</v>
      </c>
      <c r="E24">
        <v>2020</v>
      </c>
      <c r="F24">
        <v>91</v>
      </c>
      <c r="G24" s="16" t="s">
        <v>221</v>
      </c>
    </row>
    <row r="25" spans="1:7" x14ac:dyDescent="0.25">
      <c r="A25" s="16" t="s">
        <v>40</v>
      </c>
      <c r="B25" s="16" t="s">
        <v>41</v>
      </c>
      <c r="C25">
        <v>7</v>
      </c>
      <c r="D25">
        <v>3</v>
      </c>
      <c r="E25">
        <v>2020</v>
      </c>
      <c r="F25">
        <v>0</v>
      </c>
      <c r="G25" s="16" t="s">
        <v>46</v>
      </c>
    </row>
    <row r="26" spans="1:7" x14ac:dyDescent="0.25">
      <c r="A26" s="16" t="s">
        <v>40</v>
      </c>
      <c r="B26" s="16" t="s">
        <v>41</v>
      </c>
      <c r="C26">
        <v>7</v>
      </c>
      <c r="D26">
        <v>3</v>
      </c>
      <c r="E26">
        <v>2020</v>
      </c>
      <c r="F26">
        <v>0</v>
      </c>
      <c r="G26" s="16" t="s">
        <v>222</v>
      </c>
    </row>
    <row r="27" spans="1:7" x14ac:dyDescent="0.25">
      <c r="A27" s="16" t="s">
        <v>40</v>
      </c>
      <c r="B27" s="16" t="s">
        <v>41</v>
      </c>
      <c r="C27">
        <v>7</v>
      </c>
      <c r="D27">
        <v>3</v>
      </c>
      <c r="E27">
        <v>2020</v>
      </c>
      <c r="F27">
        <v>0</v>
      </c>
      <c r="G27" s="16" t="s">
        <v>223</v>
      </c>
    </row>
    <row r="28" spans="1:7" x14ac:dyDescent="0.25">
      <c r="A28" s="16" t="s">
        <v>40</v>
      </c>
      <c r="B28" s="16" t="s">
        <v>41</v>
      </c>
      <c r="C28">
        <v>7</v>
      </c>
      <c r="D28">
        <v>3</v>
      </c>
      <c r="E28">
        <v>2020</v>
      </c>
      <c r="F28">
        <v>0</v>
      </c>
      <c r="G28" s="16" t="s">
        <v>224</v>
      </c>
    </row>
    <row r="29" spans="1:7" x14ac:dyDescent="0.25">
      <c r="A29" s="16" t="s">
        <v>40</v>
      </c>
      <c r="B29" s="16" t="s">
        <v>41</v>
      </c>
      <c r="C29">
        <v>7</v>
      </c>
      <c r="D29">
        <v>3</v>
      </c>
      <c r="E29">
        <v>2020</v>
      </c>
      <c r="F29">
        <v>0</v>
      </c>
      <c r="G29" s="16" t="s">
        <v>47</v>
      </c>
    </row>
    <row r="30" spans="1:7" x14ac:dyDescent="0.25">
      <c r="A30" s="16" t="s">
        <v>40</v>
      </c>
      <c r="B30" s="16" t="s">
        <v>41</v>
      </c>
      <c r="C30">
        <v>7</v>
      </c>
      <c r="D30">
        <v>3</v>
      </c>
      <c r="E30">
        <v>2020</v>
      </c>
      <c r="F30">
        <v>0</v>
      </c>
      <c r="G30" s="16" t="s">
        <v>225</v>
      </c>
    </row>
    <row r="31" spans="1:7" x14ac:dyDescent="0.25">
      <c r="A31" s="16" t="s">
        <v>40</v>
      </c>
      <c r="B31" s="16" t="s">
        <v>41</v>
      </c>
      <c r="C31">
        <v>7</v>
      </c>
      <c r="D31">
        <v>3</v>
      </c>
      <c r="E31">
        <v>2020</v>
      </c>
      <c r="F31">
        <v>1.1000000000000001</v>
      </c>
      <c r="G31" s="16" t="s">
        <v>226</v>
      </c>
    </row>
    <row r="32" spans="1:7" x14ac:dyDescent="0.25">
      <c r="A32" s="16" t="s">
        <v>40</v>
      </c>
      <c r="B32" s="16" t="s">
        <v>41</v>
      </c>
      <c r="C32">
        <v>7</v>
      </c>
      <c r="D32">
        <v>3</v>
      </c>
      <c r="E32">
        <v>2020</v>
      </c>
      <c r="F32">
        <v>100</v>
      </c>
      <c r="G32" s="16" t="s">
        <v>227</v>
      </c>
    </row>
    <row r="33" spans="1:7" x14ac:dyDescent="0.25">
      <c r="A33" s="16" t="s">
        <v>40</v>
      </c>
      <c r="B33" s="16" t="s">
        <v>41</v>
      </c>
      <c r="C33">
        <v>7</v>
      </c>
      <c r="D33">
        <v>3</v>
      </c>
      <c r="E33">
        <v>2020</v>
      </c>
      <c r="F33">
        <v>0</v>
      </c>
      <c r="G33" s="16" t="s">
        <v>48</v>
      </c>
    </row>
    <row r="34" spans="1:7" x14ac:dyDescent="0.25">
      <c r="A34" s="16" t="s">
        <v>40</v>
      </c>
      <c r="B34" s="16" t="s">
        <v>41</v>
      </c>
      <c r="C34">
        <v>7</v>
      </c>
      <c r="D34">
        <v>3</v>
      </c>
      <c r="E34">
        <v>2020</v>
      </c>
      <c r="G34" s="16" t="s">
        <v>228</v>
      </c>
    </row>
    <row r="35" spans="1:7" x14ac:dyDescent="0.25">
      <c r="A35" s="16" t="s">
        <v>40</v>
      </c>
      <c r="B35" s="16" t="s">
        <v>41</v>
      </c>
      <c r="C35">
        <v>7</v>
      </c>
      <c r="D35">
        <v>3</v>
      </c>
      <c r="E35">
        <v>2020</v>
      </c>
      <c r="G35" s="16" t="s">
        <v>229</v>
      </c>
    </row>
    <row r="36" spans="1:7" x14ac:dyDescent="0.25">
      <c r="A36" s="16" t="s">
        <v>40</v>
      </c>
      <c r="B36" s="16" t="s">
        <v>41</v>
      </c>
      <c r="C36">
        <v>8</v>
      </c>
      <c r="D36">
        <v>3</v>
      </c>
      <c r="E36">
        <v>2020</v>
      </c>
      <c r="F36">
        <v>0</v>
      </c>
      <c r="G36" s="16" t="s">
        <v>42</v>
      </c>
    </row>
    <row r="37" spans="1:7" x14ac:dyDescent="0.25">
      <c r="A37" s="16" t="s">
        <v>40</v>
      </c>
      <c r="B37" s="16" t="s">
        <v>41</v>
      </c>
      <c r="C37">
        <v>8</v>
      </c>
      <c r="D37">
        <v>3</v>
      </c>
      <c r="E37">
        <v>2020</v>
      </c>
      <c r="F37">
        <v>1</v>
      </c>
      <c r="G37" s="16" t="s">
        <v>43</v>
      </c>
    </row>
    <row r="38" spans="1:7" x14ac:dyDescent="0.25">
      <c r="A38" s="16" t="s">
        <v>40</v>
      </c>
      <c r="B38" s="16" t="s">
        <v>41</v>
      </c>
      <c r="C38">
        <v>8</v>
      </c>
      <c r="D38">
        <v>3</v>
      </c>
      <c r="E38">
        <v>2020</v>
      </c>
      <c r="F38">
        <v>0</v>
      </c>
      <c r="G38" s="16" t="s">
        <v>44</v>
      </c>
    </row>
    <row r="39" spans="1:7" x14ac:dyDescent="0.25">
      <c r="A39" s="16" t="s">
        <v>40</v>
      </c>
      <c r="B39" s="16" t="s">
        <v>41</v>
      </c>
      <c r="C39">
        <v>8</v>
      </c>
      <c r="D39">
        <v>3</v>
      </c>
      <c r="E39">
        <v>2020</v>
      </c>
      <c r="F39">
        <v>1</v>
      </c>
      <c r="G39" s="16" t="s">
        <v>220</v>
      </c>
    </row>
    <row r="40" spans="1:7" x14ac:dyDescent="0.25">
      <c r="A40" s="16" t="s">
        <v>40</v>
      </c>
      <c r="B40" s="16" t="s">
        <v>41</v>
      </c>
      <c r="C40">
        <v>8</v>
      </c>
      <c r="D40">
        <v>3</v>
      </c>
      <c r="E40">
        <v>2020</v>
      </c>
      <c r="F40">
        <v>3</v>
      </c>
      <c r="G40" s="16" t="s">
        <v>45</v>
      </c>
    </row>
    <row r="41" spans="1:7" x14ac:dyDescent="0.25">
      <c r="A41" s="16" t="s">
        <v>40</v>
      </c>
      <c r="B41" s="16" t="s">
        <v>41</v>
      </c>
      <c r="C41">
        <v>8</v>
      </c>
      <c r="D41">
        <v>3</v>
      </c>
      <c r="E41">
        <v>2020</v>
      </c>
      <c r="F41">
        <v>94</v>
      </c>
      <c r="G41" s="16" t="s">
        <v>221</v>
      </c>
    </row>
    <row r="42" spans="1:7" x14ac:dyDescent="0.25">
      <c r="A42" s="16" t="s">
        <v>40</v>
      </c>
      <c r="B42" s="16" t="s">
        <v>41</v>
      </c>
      <c r="C42">
        <v>8</v>
      </c>
      <c r="D42">
        <v>3</v>
      </c>
      <c r="E42">
        <v>2020</v>
      </c>
      <c r="F42">
        <v>0</v>
      </c>
      <c r="G42" s="16" t="s">
        <v>46</v>
      </c>
    </row>
    <row r="43" spans="1:7" x14ac:dyDescent="0.25">
      <c r="A43" s="16" t="s">
        <v>40</v>
      </c>
      <c r="B43" s="16" t="s">
        <v>41</v>
      </c>
      <c r="C43">
        <v>8</v>
      </c>
      <c r="D43">
        <v>3</v>
      </c>
      <c r="E43">
        <v>2020</v>
      </c>
      <c r="F43">
        <v>0</v>
      </c>
      <c r="G43" s="16" t="s">
        <v>222</v>
      </c>
    </row>
    <row r="44" spans="1:7" x14ac:dyDescent="0.25">
      <c r="A44" s="16" t="s">
        <v>40</v>
      </c>
      <c r="B44" s="16" t="s">
        <v>41</v>
      </c>
      <c r="C44">
        <v>8</v>
      </c>
      <c r="D44">
        <v>3</v>
      </c>
      <c r="E44">
        <v>2020</v>
      </c>
      <c r="F44">
        <v>0</v>
      </c>
      <c r="G44" s="16" t="s">
        <v>223</v>
      </c>
    </row>
    <row r="45" spans="1:7" x14ac:dyDescent="0.25">
      <c r="A45" s="16" t="s">
        <v>40</v>
      </c>
      <c r="B45" s="16" t="s">
        <v>41</v>
      </c>
      <c r="C45">
        <v>8</v>
      </c>
      <c r="D45">
        <v>3</v>
      </c>
      <c r="E45">
        <v>2020</v>
      </c>
      <c r="F45">
        <v>0</v>
      </c>
      <c r="G45" s="16" t="s">
        <v>224</v>
      </c>
    </row>
    <row r="46" spans="1:7" x14ac:dyDescent="0.25">
      <c r="A46" s="16" t="s">
        <v>40</v>
      </c>
      <c r="B46" s="16" t="s">
        <v>41</v>
      </c>
      <c r="C46">
        <v>8</v>
      </c>
      <c r="D46">
        <v>3</v>
      </c>
      <c r="E46">
        <v>2020</v>
      </c>
      <c r="F46">
        <v>0</v>
      </c>
      <c r="G46" s="16" t="s">
        <v>47</v>
      </c>
    </row>
    <row r="47" spans="1:7" x14ac:dyDescent="0.25">
      <c r="A47" s="16" t="s">
        <v>40</v>
      </c>
      <c r="B47" s="16" t="s">
        <v>41</v>
      </c>
      <c r="C47">
        <v>8</v>
      </c>
      <c r="D47">
        <v>3</v>
      </c>
      <c r="E47">
        <v>2020</v>
      </c>
      <c r="F47">
        <v>0</v>
      </c>
      <c r="G47" s="16" t="s">
        <v>225</v>
      </c>
    </row>
    <row r="48" spans="1:7" x14ac:dyDescent="0.25">
      <c r="A48" s="16" t="s">
        <v>40</v>
      </c>
      <c r="B48" s="16" t="s">
        <v>41</v>
      </c>
      <c r="C48">
        <v>8</v>
      </c>
      <c r="D48">
        <v>3</v>
      </c>
      <c r="E48">
        <v>2020</v>
      </c>
      <c r="F48">
        <v>1.06</v>
      </c>
      <c r="G48" s="16" t="s">
        <v>226</v>
      </c>
    </row>
    <row r="49" spans="1:7" x14ac:dyDescent="0.25">
      <c r="A49" s="16" t="s">
        <v>40</v>
      </c>
      <c r="B49" s="16" t="s">
        <v>41</v>
      </c>
      <c r="C49">
        <v>8</v>
      </c>
      <c r="D49">
        <v>3</v>
      </c>
      <c r="E49">
        <v>2020</v>
      </c>
      <c r="F49">
        <v>100</v>
      </c>
      <c r="G49" s="16" t="s">
        <v>227</v>
      </c>
    </row>
    <row r="50" spans="1:7" x14ac:dyDescent="0.25">
      <c r="A50" s="16" t="s">
        <v>40</v>
      </c>
      <c r="B50" s="16" t="s">
        <v>41</v>
      </c>
      <c r="C50">
        <v>8</v>
      </c>
      <c r="D50">
        <v>3</v>
      </c>
      <c r="E50">
        <v>2020</v>
      </c>
      <c r="F50">
        <v>0</v>
      </c>
      <c r="G50" s="16" t="s">
        <v>48</v>
      </c>
    </row>
    <row r="51" spans="1:7" x14ac:dyDescent="0.25">
      <c r="A51" s="16" t="s">
        <v>40</v>
      </c>
      <c r="B51" s="16" t="s">
        <v>41</v>
      </c>
      <c r="C51">
        <v>8</v>
      </c>
      <c r="D51">
        <v>3</v>
      </c>
      <c r="E51">
        <v>2020</v>
      </c>
      <c r="G51" s="16" t="s">
        <v>228</v>
      </c>
    </row>
    <row r="52" spans="1:7" x14ac:dyDescent="0.25">
      <c r="A52" s="16" t="s">
        <v>40</v>
      </c>
      <c r="B52" s="16" t="s">
        <v>41</v>
      </c>
      <c r="C52">
        <v>8</v>
      </c>
      <c r="D52">
        <v>3</v>
      </c>
      <c r="E52">
        <v>2020</v>
      </c>
      <c r="G52" s="16" t="s">
        <v>229</v>
      </c>
    </row>
    <row r="53" spans="1:7" x14ac:dyDescent="0.25">
      <c r="A53" s="16" t="s">
        <v>40</v>
      </c>
      <c r="B53" s="16" t="s">
        <v>41</v>
      </c>
      <c r="C53">
        <v>9</v>
      </c>
      <c r="D53">
        <v>3</v>
      </c>
      <c r="E53">
        <v>2020</v>
      </c>
      <c r="F53">
        <v>0</v>
      </c>
      <c r="G53" s="16" t="s">
        <v>42</v>
      </c>
    </row>
    <row r="54" spans="1:7" x14ac:dyDescent="0.25">
      <c r="A54" s="16" t="s">
        <v>40</v>
      </c>
      <c r="B54" s="16" t="s">
        <v>41</v>
      </c>
      <c r="C54">
        <v>9</v>
      </c>
      <c r="D54">
        <v>3</v>
      </c>
      <c r="E54">
        <v>2020</v>
      </c>
      <c r="F54">
        <v>2</v>
      </c>
      <c r="G54" s="16" t="s">
        <v>43</v>
      </c>
    </row>
    <row r="55" spans="1:7" x14ac:dyDescent="0.25">
      <c r="A55" s="16" t="s">
        <v>40</v>
      </c>
      <c r="B55" s="16" t="s">
        <v>41</v>
      </c>
      <c r="C55">
        <v>9</v>
      </c>
      <c r="D55">
        <v>3</v>
      </c>
      <c r="E55">
        <v>2020</v>
      </c>
      <c r="F55">
        <v>1</v>
      </c>
      <c r="G55" s="16" t="s">
        <v>44</v>
      </c>
    </row>
    <row r="56" spans="1:7" x14ac:dyDescent="0.25">
      <c r="A56" s="16" t="s">
        <v>40</v>
      </c>
      <c r="B56" s="16" t="s">
        <v>41</v>
      </c>
      <c r="C56">
        <v>9</v>
      </c>
      <c r="D56">
        <v>3</v>
      </c>
      <c r="E56">
        <v>2020</v>
      </c>
      <c r="F56">
        <v>2</v>
      </c>
      <c r="G56" s="16" t="s">
        <v>220</v>
      </c>
    </row>
    <row r="57" spans="1:7" x14ac:dyDescent="0.25">
      <c r="A57" s="16" t="s">
        <v>40</v>
      </c>
      <c r="B57" s="16" t="s">
        <v>41</v>
      </c>
      <c r="C57">
        <v>9</v>
      </c>
      <c r="D57">
        <v>3</v>
      </c>
      <c r="E57">
        <v>2020</v>
      </c>
      <c r="F57">
        <v>7</v>
      </c>
      <c r="G57" s="16" t="s">
        <v>45</v>
      </c>
    </row>
    <row r="58" spans="1:7" x14ac:dyDescent="0.25">
      <c r="A58" s="16" t="s">
        <v>40</v>
      </c>
      <c r="B58" s="16" t="s">
        <v>41</v>
      </c>
      <c r="C58">
        <v>9</v>
      </c>
      <c r="D58">
        <v>3</v>
      </c>
      <c r="E58">
        <v>2020</v>
      </c>
      <c r="F58">
        <v>101</v>
      </c>
      <c r="G58" s="16" t="s">
        <v>221</v>
      </c>
    </row>
    <row r="59" spans="1:7" x14ac:dyDescent="0.25">
      <c r="A59" s="16" t="s">
        <v>40</v>
      </c>
      <c r="B59" s="16" t="s">
        <v>41</v>
      </c>
      <c r="C59">
        <v>9</v>
      </c>
      <c r="D59">
        <v>3</v>
      </c>
      <c r="E59">
        <v>2020</v>
      </c>
      <c r="F59">
        <v>0</v>
      </c>
      <c r="G59" s="16" t="s">
        <v>46</v>
      </c>
    </row>
    <row r="60" spans="1:7" x14ac:dyDescent="0.25">
      <c r="A60" s="16" t="s">
        <v>40</v>
      </c>
      <c r="B60" s="16" t="s">
        <v>41</v>
      </c>
      <c r="C60">
        <v>9</v>
      </c>
      <c r="D60">
        <v>3</v>
      </c>
      <c r="E60">
        <v>2020</v>
      </c>
      <c r="F60">
        <v>0</v>
      </c>
      <c r="G60" s="16" t="s">
        <v>222</v>
      </c>
    </row>
    <row r="61" spans="1:7" x14ac:dyDescent="0.25">
      <c r="A61" s="16" t="s">
        <v>40</v>
      </c>
      <c r="B61" s="16" t="s">
        <v>41</v>
      </c>
      <c r="C61">
        <v>9</v>
      </c>
      <c r="D61">
        <v>3</v>
      </c>
      <c r="E61">
        <v>2020</v>
      </c>
      <c r="F61">
        <v>0</v>
      </c>
      <c r="G61" s="16" t="s">
        <v>223</v>
      </c>
    </row>
    <row r="62" spans="1:7" x14ac:dyDescent="0.25">
      <c r="A62" s="16" t="s">
        <v>40</v>
      </c>
      <c r="B62" s="16" t="s">
        <v>41</v>
      </c>
      <c r="C62">
        <v>9</v>
      </c>
      <c r="D62">
        <v>3</v>
      </c>
      <c r="E62">
        <v>2020</v>
      </c>
      <c r="F62">
        <v>0</v>
      </c>
      <c r="G62" s="16" t="s">
        <v>224</v>
      </c>
    </row>
    <row r="63" spans="1:7" x14ac:dyDescent="0.25">
      <c r="A63" s="16" t="s">
        <v>40</v>
      </c>
      <c r="B63" s="16" t="s">
        <v>41</v>
      </c>
      <c r="C63">
        <v>9</v>
      </c>
      <c r="D63">
        <v>3</v>
      </c>
      <c r="E63">
        <v>2020</v>
      </c>
      <c r="F63">
        <v>0</v>
      </c>
      <c r="G63" s="16" t="s">
        <v>47</v>
      </c>
    </row>
    <row r="64" spans="1:7" x14ac:dyDescent="0.25">
      <c r="A64" s="16" t="s">
        <v>40</v>
      </c>
      <c r="B64" s="16" t="s">
        <v>41</v>
      </c>
      <c r="C64">
        <v>9</v>
      </c>
      <c r="D64">
        <v>3</v>
      </c>
      <c r="E64">
        <v>2020</v>
      </c>
      <c r="F64">
        <v>14.29</v>
      </c>
      <c r="G64" s="16" t="s">
        <v>225</v>
      </c>
    </row>
    <row r="65" spans="1:7" x14ac:dyDescent="0.25">
      <c r="A65" s="16" t="s">
        <v>40</v>
      </c>
      <c r="B65" s="16" t="s">
        <v>41</v>
      </c>
      <c r="C65">
        <v>9</v>
      </c>
      <c r="D65">
        <v>3</v>
      </c>
      <c r="E65">
        <v>2020</v>
      </c>
      <c r="F65">
        <v>1.98</v>
      </c>
      <c r="G65" s="16" t="s">
        <v>226</v>
      </c>
    </row>
    <row r="66" spans="1:7" x14ac:dyDescent="0.25">
      <c r="A66" s="16" t="s">
        <v>40</v>
      </c>
      <c r="B66" s="16" t="s">
        <v>41</v>
      </c>
      <c r="C66">
        <v>9</v>
      </c>
      <c r="D66">
        <v>3</v>
      </c>
      <c r="E66">
        <v>2020</v>
      </c>
      <c r="F66">
        <v>100</v>
      </c>
      <c r="G66" s="16" t="s">
        <v>227</v>
      </c>
    </row>
    <row r="67" spans="1:7" x14ac:dyDescent="0.25">
      <c r="A67" s="16" t="s">
        <v>40</v>
      </c>
      <c r="B67" s="16" t="s">
        <v>41</v>
      </c>
      <c r="C67">
        <v>9</v>
      </c>
      <c r="D67">
        <v>3</v>
      </c>
      <c r="E67">
        <v>2020</v>
      </c>
      <c r="F67">
        <v>0</v>
      </c>
      <c r="G67" s="16" t="s">
        <v>48</v>
      </c>
    </row>
    <row r="68" spans="1:7" x14ac:dyDescent="0.25">
      <c r="A68" s="16" t="s">
        <v>40</v>
      </c>
      <c r="B68" s="16" t="s">
        <v>41</v>
      </c>
      <c r="C68">
        <v>9</v>
      </c>
      <c r="D68">
        <v>3</v>
      </c>
      <c r="E68">
        <v>2020</v>
      </c>
      <c r="G68" s="16" t="s">
        <v>228</v>
      </c>
    </row>
    <row r="69" spans="1:7" x14ac:dyDescent="0.25">
      <c r="A69" s="16" t="s">
        <v>40</v>
      </c>
      <c r="B69" s="16" t="s">
        <v>41</v>
      </c>
      <c r="C69">
        <v>9</v>
      </c>
      <c r="D69">
        <v>3</v>
      </c>
      <c r="E69">
        <v>2020</v>
      </c>
      <c r="G69" s="16" t="s">
        <v>229</v>
      </c>
    </row>
    <row r="70" spans="1:7" x14ac:dyDescent="0.25">
      <c r="A70" s="16" t="s">
        <v>40</v>
      </c>
      <c r="B70" s="16" t="s">
        <v>41</v>
      </c>
      <c r="C70">
        <v>10</v>
      </c>
      <c r="D70">
        <v>3</v>
      </c>
      <c r="E70">
        <v>2020</v>
      </c>
      <c r="F70">
        <v>0</v>
      </c>
      <c r="G70" s="16" t="s">
        <v>42</v>
      </c>
    </row>
    <row r="71" spans="1:7" x14ac:dyDescent="0.25">
      <c r="A71" s="16" t="s">
        <v>40</v>
      </c>
      <c r="B71" s="16" t="s">
        <v>41</v>
      </c>
      <c r="C71">
        <v>10</v>
      </c>
      <c r="D71">
        <v>3</v>
      </c>
      <c r="E71">
        <v>2020</v>
      </c>
      <c r="F71">
        <v>3</v>
      </c>
      <c r="G71" s="16" t="s">
        <v>43</v>
      </c>
    </row>
    <row r="72" spans="1:7" x14ac:dyDescent="0.25">
      <c r="A72" s="16" t="s">
        <v>40</v>
      </c>
      <c r="B72" s="16" t="s">
        <v>41</v>
      </c>
      <c r="C72">
        <v>10</v>
      </c>
      <c r="D72">
        <v>3</v>
      </c>
      <c r="E72">
        <v>2020</v>
      </c>
      <c r="F72">
        <v>3</v>
      </c>
      <c r="G72" s="16" t="s">
        <v>44</v>
      </c>
    </row>
    <row r="73" spans="1:7" x14ac:dyDescent="0.25">
      <c r="A73" s="16" t="s">
        <v>40</v>
      </c>
      <c r="B73" s="16" t="s">
        <v>41</v>
      </c>
      <c r="C73">
        <v>10</v>
      </c>
      <c r="D73">
        <v>3</v>
      </c>
      <c r="E73">
        <v>2020</v>
      </c>
      <c r="F73">
        <v>5</v>
      </c>
      <c r="G73" s="16" t="s">
        <v>220</v>
      </c>
    </row>
    <row r="74" spans="1:7" x14ac:dyDescent="0.25">
      <c r="A74" s="16" t="s">
        <v>40</v>
      </c>
      <c r="B74" s="16" t="s">
        <v>41</v>
      </c>
      <c r="C74">
        <v>10</v>
      </c>
      <c r="D74">
        <v>3</v>
      </c>
      <c r="E74">
        <v>2020</v>
      </c>
      <c r="F74">
        <v>16</v>
      </c>
      <c r="G74" s="16" t="s">
        <v>45</v>
      </c>
    </row>
    <row r="75" spans="1:7" x14ac:dyDescent="0.25">
      <c r="A75" s="16" t="s">
        <v>40</v>
      </c>
      <c r="B75" s="16" t="s">
        <v>41</v>
      </c>
      <c r="C75">
        <v>10</v>
      </c>
      <c r="D75">
        <v>3</v>
      </c>
      <c r="E75">
        <v>2020</v>
      </c>
      <c r="F75">
        <v>117</v>
      </c>
      <c r="G75" s="16" t="s">
        <v>221</v>
      </c>
    </row>
    <row r="76" spans="1:7" x14ac:dyDescent="0.25">
      <c r="A76" s="16" t="s">
        <v>40</v>
      </c>
      <c r="B76" s="16" t="s">
        <v>41</v>
      </c>
      <c r="C76">
        <v>10</v>
      </c>
      <c r="D76">
        <v>3</v>
      </c>
      <c r="E76">
        <v>2020</v>
      </c>
      <c r="F76">
        <v>0</v>
      </c>
      <c r="G76" s="16" t="s">
        <v>46</v>
      </c>
    </row>
    <row r="77" spans="1:7" x14ac:dyDescent="0.25">
      <c r="A77" s="16" t="s">
        <v>40</v>
      </c>
      <c r="B77" s="16" t="s">
        <v>41</v>
      </c>
      <c r="C77">
        <v>10</v>
      </c>
      <c r="D77">
        <v>3</v>
      </c>
      <c r="E77">
        <v>2020</v>
      </c>
      <c r="F77">
        <v>0</v>
      </c>
      <c r="G77" s="16" t="s">
        <v>222</v>
      </c>
    </row>
    <row r="78" spans="1:7" x14ac:dyDescent="0.25">
      <c r="A78" s="16" t="s">
        <v>40</v>
      </c>
      <c r="B78" s="16" t="s">
        <v>41</v>
      </c>
      <c r="C78">
        <v>10</v>
      </c>
      <c r="D78">
        <v>3</v>
      </c>
      <c r="E78">
        <v>2020</v>
      </c>
      <c r="F78">
        <v>0</v>
      </c>
      <c r="G78" s="16" t="s">
        <v>223</v>
      </c>
    </row>
    <row r="79" spans="1:7" x14ac:dyDescent="0.25">
      <c r="A79" s="16" t="s">
        <v>40</v>
      </c>
      <c r="B79" s="16" t="s">
        <v>41</v>
      </c>
      <c r="C79">
        <v>10</v>
      </c>
      <c r="D79">
        <v>3</v>
      </c>
      <c r="E79">
        <v>2020</v>
      </c>
      <c r="F79">
        <v>0</v>
      </c>
      <c r="G79" s="16" t="s">
        <v>224</v>
      </c>
    </row>
    <row r="80" spans="1:7" x14ac:dyDescent="0.25">
      <c r="A80" s="16" t="s">
        <v>40</v>
      </c>
      <c r="B80" s="16" t="s">
        <v>41</v>
      </c>
      <c r="C80">
        <v>10</v>
      </c>
      <c r="D80">
        <v>3</v>
      </c>
      <c r="E80">
        <v>2020</v>
      </c>
      <c r="F80">
        <v>0</v>
      </c>
      <c r="G80" s="16" t="s">
        <v>47</v>
      </c>
    </row>
    <row r="81" spans="1:7" x14ac:dyDescent="0.25">
      <c r="A81" s="16" t="s">
        <v>40</v>
      </c>
      <c r="B81" s="16" t="s">
        <v>41</v>
      </c>
      <c r="C81">
        <v>10</v>
      </c>
      <c r="D81">
        <v>3</v>
      </c>
      <c r="E81">
        <v>2020</v>
      </c>
      <c r="F81">
        <v>18.75</v>
      </c>
      <c r="G81" s="16" t="s">
        <v>225</v>
      </c>
    </row>
    <row r="82" spans="1:7" x14ac:dyDescent="0.25">
      <c r="A82" s="16" t="s">
        <v>40</v>
      </c>
      <c r="B82" s="16" t="s">
        <v>41</v>
      </c>
      <c r="C82">
        <v>10</v>
      </c>
      <c r="D82">
        <v>3</v>
      </c>
      <c r="E82">
        <v>2020</v>
      </c>
      <c r="F82">
        <v>4.2699999999999996</v>
      </c>
      <c r="G82" s="16" t="s">
        <v>226</v>
      </c>
    </row>
    <row r="83" spans="1:7" x14ac:dyDescent="0.25">
      <c r="A83" s="16" t="s">
        <v>40</v>
      </c>
      <c r="B83" s="16" t="s">
        <v>41</v>
      </c>
      <c r="C83">
        <v>10</v>
      </c>
      <c r="D83">
        <v>3</v>
      </c>
      <c r="E83">
        <v>2020</v>
      </c>
      <c r="F83">
        <v>60</v>
      </c>
      <c r="G83" s="16" t="s">
        <v>227</v>
      </c>
    </row>
    <row r="84" spans="1:7" x14ac:dyDescent="0.25">
      <c r="A84" s="16" t="s">
        <v>40</v>
      </c>
      <c r="B84" s="16" t="s">
        <v>41</v>
      </c>
      <c r="C84">
        <v>10</v>
      </c>
      <c r="D84">
        <v>3</v>
      </c>
      <c r="E84">
        <v>2020</v>
      </c>
      <c r="F84">
        <v>0</v>
      </c>
      <c r="G84" s="16" t="s">
        <v>48</v>
      </c>
    </row>
    <row r="85" spans="1:7" x14ac:dyDescent="0.25">
      <c r="A85" s="16" t="s">
        <v>40</v>
      </c>
      <c r="B85" s="16" t="s">
        <v>41</v>
      </c>
      <c r="C85">
        <v>10</v>
      </c>
      <c r="D85">
        <v>3</v>
      </c>
      <c r="E85">
        <v>2020</v>
      </c>
      <c r="G85" s="16" t="s">
        <v>228</v>
      </c>
    </row>
    <row r="86" spans="1:7" x14ac:dyDescent="0.25">
      <c r="A86" s="16" t="s">
        <v>40</v>
      </c>
      <c r="B86" s="16" t="s">
        <v>41</v>
      </c>
      <c r="C86">
        <v>10</v>
      </c>
      <c r="D86">
        <v>3</v>
      </c>
      <c r="E86">
        <v>2020</v>
      </c>
      <c r="G86" s="16" t="s">
        <v>229</v>
      </c>
    </row>
    <row r="87" spans="1:7" x14ac:dyDescent="0.25">
      <c r="A87" s="16" t="s">
        <v>40</v>
      </c>
      <c r="B87" s="16" t="s">
        <v>41</v>
      </c>
      <c r="C87">
        <v>11</v>
      </c>
      <c r="D87">
        <v>3</v>
      </c>
      <c r="E87">
        <v>2020</v>
      </c>
      <c r="F87">
        <v>0</v>
      </c>
      <c r="G87" s="16" t="s">
        <v>42</v>
      </c>
    </row>
    <row r="88" spans="1:7" x14ac:dyDescent="0.25">
      <c r="A88" s="16" t="s">
        <v>40</v>
      </c>
      <c r="B88" s="16" t="s">
        <v>41</v>
      </c>
      <c r="C88">
        <v>11</v>
      </c>
      <c r="D88">
        <v>3</v>
      </c>
      <c r="E88">
        <v>2020</v>
      </c>
      <c r="F88">
        <v>12</v>
      </c>
      <c r="G88" s="16" t="s">
        <v>43</v>
      </c>
    </row>
    <row r="89" spans="1:7" x14ac:dyDescent="0.25">
      <c r="A89" s="16" t="s">
        <v>40</v>
      </c>
      <c r="B89" s="16" t="s">
        <v>41</v>
      </c>
      <c r="C89">
        <v>11</v>
      </c>
      <c r="D89">
        <v>3</v>
      </c>
      <c r="E89">
        <v>2020</v>
      </c>
      <c r="F89">
        <v>13</v>
      </c>
      <c r="G89" s="16" t="s">
        <v>44</v>
      </c>
    </row>
    <row r="90" spans="1:7" x14ac:dyDescent="0.25">
      <c r="A90" s="16" t="s">
        <v>40</v>
      </c>
      <c r="B90" s="16" t="s">
        <v>41</v>
      </c>
      <c r="C90">
        <v>11</v>
      </c>
      <c r="D90">
        <v>3</v>
      </c>
      <c r="E90">
        <v>2020</v>
      </c>
      <c r="F90">
        <v>18</v>
      </c>
      <c r="G90" s="16" t="s">
        <v>220</v>
      </c>
    </row>
    <row r="91" spans="1:7" x14ac:dyDescent="0.25">
      <c r="A91" s="16" t="s">
        <v>40</v>
      </c>
      <c r="B91" s="16" t="s">
        <v>41</v>
      </c>
      <c r="C91">
        <v>11</v>
      </c>
      <c r="D91">
        <v>3</v>
      </c>
      <c r="E91">
        <v>2020</v>
      </c>
      <c r="F91">
        <v>34</v>
      </c>
      <c r="G91" s="16" t="s">
        <v>45</v>
      </c>
    </row>
    <row r="92" spans="1:7" x14ac:dyDescent="0.25">
      <c r="A92" s="16" t="s">
        <v>40</v>
      </c>
      <c r="B92" s="16" t="s">
        <v>41</v>
      </c>
      <c r="C92">
        <v>11</v>
      </c>
      <c r="D92">
        <v>3</v>
      </c>
      <c r="E92">
        <v>2020</v>
      </c>
      <c r="F92">
        <v>151</v>
      </c>
      <c r="G92" s="16" t="s">
        <v>221</v>
      </c>
    </row>
    <row r="93" spans="1:7" x14ac:dyDescent="0.25">
      <c r="A93" s="16" t="s">
        <v>40</v>
      </c>
      <c r="B93" s="16" t="s">
        <v>41</v>
      </c>
      <c r="C93">
        <v>11</v>
      </c>
      <c r="D93">
        <v>3</v>
      </c>
      <c r="E93">
        <v>2020</v>
      </c>
      <c r="F93">
        <v>0</v>
      </c>
      <c r="G93" s="16" t="s">
        <v>46</v>
      </c>
    </row>
    <row r="94" spans="1:7" x14ac:dyDescent="0.25">
      <c r="A94" s="16" t="s">
        <v>40</v>
      </c>
      <c r="B94" s="16" t="s">
        <v>41</v>
      </c>
      <c r="C94">
        <v>11</v>
      </c>
      <c r="D94">
        <v>3</v>
      </c>
      <c r="E94">
        <v>2020</v>
      </c>
      <c r="F94">
        <v>0</v>
      </c>
      <c r="G94" s="16" t="s">
        <v>222</v>
      </c>
    </row>
    <row r="95" spans="1:7" x14ac:dyDescent="0.25">
      <c r="A95" s="16" t="s">
        <v>40</v>
      </c>
      <c r="B95" s="16" t="s">
        <v>41</v>
      </c>
      <c r="C95">
        <v>11</v>
      </c>
      <c r="D95">
        <v>3</v>
      </c>
      <c r="E95">
        <v>2020</v>
      </c>
      <c r="F95">
        <v>0</v>
      </c>
      <c r="G95" s="16" t="s">
        <v>223</v>
      </c>
    </row>
    <row r="96" spans="1:7" x14ac:dyDescent="0.25">
      <c r="A96" s="16" t="s">
        <v>40</v>
      </c>
      <c r="B96" s="16" t="s">
        <v>41</v>
      </c>
      <c r="C96">
        <v>11</v>
      </c>
      <c r="D96">
        <v>3</v>
      </c>
      <c r="E96">
        <v>2020</v>
      </c>
      <c r="F96">
        <v>0</v>
      </c>
      <c r="G96" s="16" t="s">
        <v>224</v>
      </c>
    </row>
    <row r="97" spans="1:7" x14ac:dyDescent="0.25">
      <c r="A97" s="16" t="s">
        <v>40</v>
      </c>
      <c r="B97" s="16" t="s">
        <v>41</v>
      </c>
      <c r="C97">
        <v>11</v>
      </c>
      <c r="D97">
        <v>3</v>
      </c>
      <c r="E97">
        <v>2020</v>
      </c>
      <c r="F97">
        <v>0</v>
      </c>
      <c r="G97" s="16" t="s">
        <v>47</v>
      </c>
    </row>
    <row r="98" spans="1:7" x14ac:dyDescent="0.25">
      <c r="A98" s="16" t="s">
        <v>40</v>
      </c>
      <c r="B98" s="16" t="s">
        <v>41</v>
      </c>
      <c r="C98">
        <v>11</v>
      </c>
      <c r="D98">
        <v>3</v>
      </c>
      <c r="E98">
        <v>2020</v>
      </c>
      <c r="F98">
        <v>38.24</v>
      </c>
      <c r="G98" s="16" t="s">
        <v>225</v>
      </c>
    </row>
    <row r="99" spans="1:7" x14ac:dyDescent="0.25">
      <c r="A99" s="16" t="s">
        <v>40</v>
      </c>
      <c r="B99" s="16" t="s">
        <v>41</v>
      </c>
      <c r="C99">
        <v>11</v>
      </c>
      <c r="D99">
        <v>3</v>
      </c>
      <c r="E99">
        <v>2020</v>
      </c>
      <c r="F99">
        <v>11.92</v>
      </c>
      <c r="G99" s="16" t="s">
        <v>226</v>
      </c>
    </row>
    <row r="100" spans="1:7" x14ac:dyDescent="0.25">
      <c r="A100" s="16" t="s">
        <v>40</v>
      </c>
      <c r="B100" s="16" t="s">
        <v>41</v>
      </c>
      <c r="C100">
        <v>11</v>
      </c>
      <c r="D100">
        <v>3</v>
      </c>
      <c r="E100">
        <v>2020</v>
      </c>
      <c r="F100">
        <v>66.67</v>
      </c>
      <c r="G100" s="16" t="s">
        <v>227</v>
      </c>
    </row>
    <row r="101" spans="1:7" x14ac:dyDescent="0.25">
      <c r="A101" s="16" t="s">
        <v>40</v>
      </c>
      <c r="B101" s="16" t="s">
        <v>41</v>
      </c>
      <c r="C101">
        <v>11</v>
      </c>
      <c r="D101">
        <v>3</v>
      </c>
      <c r="E101">
        <v>2020</v>
      </c>
      <c r="F101">
        <v>0</v>
      </c>
      <c r="G101" s="16" t="s">
        <v>48</v>
      </c>
    </row>
    <row r="102" spans="1:7" x14ac:dyDescent="0.25">
      <c r="A102" s="16" t="s">
        <v>40</v>
      </c>
      <c r="B102" s="16" t="s">
        <v>41</v>
      </c>
      <c r="C102">
        <v>11</v>
      </c>
      <c r="D102">
        <v>3</v>
      </c>
      <c r="E102">
        <v>2020</v>
      </c>
      <c r="G102" s="16" t="s">
        <v>228</v>
      </c>
    </row>
    <row r="103" spans="1:7" x14ac:dyDescent="0.25">
      <c r="A103" s="16" t="s">
        <v>40</v>
      </c>
      <c r="B103" s="16" t="s">
        <v>41</v>
      </c>
      <c r="C103">
        <v>11</v>
      </c>
      <c r="D103">
        <v>3</v>
      </c>
      <c r="E103">
        <v>2020</v>
      </c>
      <c r="G103" s="16" t="s">
        <v>229</v>
      </c>
    </row>
    <row r="104" spans="1:7" x14ac:dyDescent="0.25">
      <c r="A104" s="16" t="s">
        <v>40</v>
      </c>
      <c r="B104" s="16" t="s">
        <v>41</v>
      </c>
      <c r="C104">
        <v>12</v>
      </c>
      <c r="D104">
        <v>3</v>
      </c>
      <c r="E104">
        <v>2020</v>
      </c>
      <c r="F104">
        <v>1</v>
      </c>
      <c r="G104" s="16" t="s">
        <v>42</v>
      </c>
    </row>
    <row r="105" spans="1:7" x14ac:dyDescent="0.25">
      <c r="A105" s="16" t="s">
        <v>40</v>
      </c>
      <c r="B105" s="16" t="s">
        <v>41</v>
      </c>
      <c r="C105">
        <v>12</v>
      </c>
      <c r="D105">
        <v>3</v>
      </c>
      <c r="E105">
        <v>2020</v>
      </c>
      <c r="F105">
        <v>19</v>
      </c>
      <c r="G105" s="16" t="s">
        <v>43</v>
      </c>
    </row>
    <row r="106" spans="1:7" x14ac:dyDescent="0.25">
      <c r="A106" s="16" t="s">
        <v>40</v>
      </c>
      <c r="B106" s="16" t="s">
        <v>41</v>
      </c>
      <c r="C106">
        <v>12</v>
      </c>
      <c r="D106">
        <v>3</v>
      </c>
      <c r="E106">
        <v>2020</v>
      </c>
      <c r="F106">
        <v>6</v>
      </c>
      <c r="G106" s="16" t="s">
        <v>44</v>
      </c>
    </row>
    <row r="107" spans="1:7" x14ac:dyDescent="0.25">
      <c r="A107" s="16" t="s">
        <v>40</v>
      </c>
      <c r="B107" s="16" t="s">
        <v>41</v>
      </c>
      <c r="C107">
        <v>12</v>
      </c>
      <c r="D107">
        <v>3</v>
      </c>
      <c r="E107">
        <v>2020</v>
      </c>
      <c r="F107">
        <v>24</v>
      </c>
      <c r="G107" s="16" t="s">
        <v>220</v>
      </c>
    </row>
    <row r="108" spans="1:7" x14ac:dyDescent="0.25">
      <c r="A108" s="16" t="s">
        <v>40</v>
      </c>
      <c r="B108" s="16" t="s">
        <v>41</v>
      </c>
      <c r="C108">
        <v>12</v>
      </c>
      <c r="D108">
        <v>3</v>
      </c>
      <c r="E108">
        <v>2020</v>
      </c>
      <c r="F108">
        <v>34</v>
      </c>
      <c r="G108" s="16" t="s">
        <v>45</v>
      </c>
    </row>
    <row r="109" spans="1:7" x14ac:dyDescent="0.25">
      <c r="A109" s="16" t="s">
        <v>40</v>
      </c>
      <c r="B109" s="16" t="s">
        <v>41</v>
      </c>
      <c r="C109">
        <v>12</v>
      </c>
      <c r="D109">
        <v>3</v>
      </c>
      <c r="E109">
        <v>2020</v>
      </c>
      <c r="F109">
        <v>185</v>
      </c>
      <c r="G109" s="16" t="s">
        <v>221</v>
      </c>
    </row>
    <row r="110" spans="1:7" x14ac:dyDescent="0.25">
      <c r="A110" s="16" t="s">
        <v>40</v>
      </c>
      <c r="B110" s="16" t="s">
        <v>41</v>
      </c>
      <c r="C110">
        <v>12</v>
      </c>
      <c r="D110">
        <v>3</v>
      </c>
      <c r="E110">
        <v>2020</v>
      </c>
      <c r="F110">
        <v>0</v>
      </c>
      <c r="G110" s="16" t="s">
        <v>46</v>
      </c>
    </row>
    <row r="111" spans="1:7" x14ac:dyDescent="0.25">
      <c r="A111" s="16" t="s">
        <v>40</v>
      </c>
      <c r="B111" s="16" t="s">
        <v>41</v>
      </c>
      <c r="C111">
        <v>12</v>
      </c>
      <c r="D111">
        <v>3</v>
      </c>
      <c r="E111">
        <v>2020</v>
      </c>
      <c r="F111">
        <v>0</v>
      </c>
      <c r="G111" s="16" t="s">
        <v>222</v>
      </c>
    </row>
    <row r="112" spans="1:7" x14ac:dyDescent="0.25">
      <c r="A112" s="16" t="s">
        <v>40</v>
      </c>
      <c r="B112" s="16" t="s">
        <v>41</v>
      </c>
      <c r="C112">
        <v>12</v>
      </c>
      <c r="D112">
        <v>3</v>
      </c>
      <c r="E112">
        <v>2020</v>
      </c>
      <c r="F112">
        <v>0</v>
      </c>
      <c r="G112" s="16" t="s">
        <v>223</v>
      </c>
    </row>
    <row r="113" spans="1:7" x14ac:dyDescent="0.25">
      <c r="A113" s="16" t="s">
        <v>40</v>
      </c>
      <c r="B113" s="16" t="s">
        <v>41</v>
      </c>
      <c r="C113">
        <v>12</v>
      </c>
      <c r="D113">
        <v>3</v>
      </c>
      <c r="E113">
        <v>2020</v>
      </c>
      <c r="F113">
        <v>0</v>
      </c>
      <c r="G113" s="16" t="s">
        <v>224</v>
      </c>
    </row>
    <row r="114" spans="1:7" x14ac:dyDescent="0.25">
      <c r="A114" s="16" t="s">
        <v>40</v>
      </c>
      <c r="B114" s="16" t="s">
        <v>41</v>
      </c>
      <c r="C114">
        <v>12</v>
      </c>
      <c r="D114">
        <v>3</v>
      </c>
      <c r="E114">
        <v>2020</v>
      </c>
      <c r="F114">
        <v>0</v>
      </c>
      <c r="G114" s="16" t="s">
        <v>47</v>
      </c>
    </row>
    <row r="115" spans="1:7" x14ac:dyDescent="0.25">
      <c r="A115" s="16" t="s">
        <v>40</v>
      </c>
      <c r="B115" s="16" t="s">
        <v>41</v>
      </c>
      <c r="C115">
        <v>12</v>
      </c>
      <c r="D115">
        <v>3</v>
      </c>
      <c r="E115">
        <v>2020</v>
      </c>
      <c r="F115">
        <v>17.649999999999999</v>
      </c>
      <c r="G115" s="16" t="s">
        <v>225</v>
      </c>
    </row>
    <row r="116" spans="1:7" x14ac:dyDescent="0.25">
      <c r="A116" s="16" t="s">
        <v>40</v>
      </c>
      <c r="B116" s="16" t="s">
        <v>41</v>
      </c>
      <c r="C116">
        <v>12</v>
      </c>
      <c r="D116">
        <v>3</v>
      </c>
      <c r="E116">
        <v>2020</v>
      </c>
      <c r="F116">
        <v>12.97</v>
      </c>
      <c r="G116" s="16" t="s">
        <v>226</v>
      </c>
    </row>
    <row r="117" spans="1:7" x14ac:dyDescent="0.25">
      <c r="A117" s="16" t="s">
        <v>40</v>
      </c>
      <c r="B117" s="16" t="s">
        <v>41</v>
      </c>
      <c r="C117">
        <v>12</v>
      </c>
      <c r="D117">
        <v>3</v>
      </c>
      <c r="E117">
        <v>2020</v>
      </c>
      <c r="F117">
        <v>79.17</v>
      </c>
      <c r="G117" s="16" t="s">
        <v>227</v>
      </c>
    </row>
    <row r="118" spans="1:7" x14ac:dyDescent="0.25">
      <c r="A118" s="16" t="s">
        <v>40</v>
      </c>
      <c r="B118" s="16" t="s">
        <v>41</v>
      </c>
      <c r="C118">
        <v>12</v>
      </c>
      <c r="D118">
        <v>3</v>
      </c>
      <c r="E118">
        <v>2020</v>
      </c>
      <c r="F118">
        <v>5.26</v>
      </c>
      <c r="G118" s="16" t="s">
        <v>48</v>
      </c>
    </row>
    <row r="119" spans="1:7" x14ac:dyDescent="0.25">
      <c r="A119" s="16" t="s">
        <v>40</v>
      </c>
      <c r="B119" s="16" t="s">
        <v>41</v>
      </c>
      <c r="C119">
        <v>12</v>
      </c>
      <c r="D119">
        <v>3</v>
      </c>
      <c r="E119">
        <v>2020</v>
      </c>
      <c r="G119" s="16" t="s">
        <v>228</v>
      </c>
    </row>
    <row r="120" spans="1:7" x14ac:dyDescent="0.25">
      <c r="A120" s="16" t="s">
        <v>40</v>
      </c>
      <c r="B120" s="16" t="s">
        <v>41</v>
      </c>
      <c r="C120">
        <v>12</v>
      </c>
      <c r="D120">
        <v>3</v>
      </c>
      <c r="E120">
        <v>2020</v>
      </c>
      <c r="G120" s="16" t="s">
        <v>229</v>
      </c>
    </row>
    <row r="121" spans="1:7" x14ac:dyDescent="0.25">
      <c r="A121" s="16" t="s">
        <v>40</v>
      </c>
      <c r="B121" s="16" t="s">
        <v>41</v>
      </c>
      <c r="C121">
        <v>13</v>
      </c>
      <c r="D121">
        <v>3</v>
      </c>
      <c r="E121">
        <v>2020</v>
      </c>
      <c r="F121">
        <v>1</v>
      </c>
      <c r="G121" s="16" t="s">
        <v>42</v>
      </c>
    </row>
    <row r="122" spans="1:7" x14ac:dyDescent="0.25">
      <c r="A122" s="16" t="s">
        <v>40</v>
      </c>
      <c r="B122" s="16" t="s">
        <v>41</v>
      </c>
      <c r="C122">
        <v>13</v>
      </c>
      <c r="D122">
        <v>3</v>
      </c>
      <c r="E122">
        <v>2020</v>
      </c>
      <c r="F122">
        <v>21</v>
      </c>
      <c r="G122" s="16" t="s">
        <v>43</v>
      </c>
    </row>
    <row r="123" spans="1:7" x14ac:dyDescent="0.25">
      <c r="A123" s="16" t="s">
        <v>40</v>
      </c>
      <c r="B123" s="16" t="s">
        <v>41</v>
      </c>
      <c r="C123">
        <v>13</v>
      </c>
      <c r="D123">
        <v>3</v>
      </c>
      <c r="E123">
        <v>2020</v>
      </c>
      <c r="F123">
        <v>11</v>
      </c>
      <c r="G123" s="16" t="s">
        <v>44</v>
      </c>
    </row>
    <row r="124" spans="1:7" x14ac:dyDescent="0.25">
      <c r="A124" s="16" t="s">
        <v>40</v>
      </c>
      <c r="B124" s="16" t="s">
        <v>41</v>
      </c>
      <c r="C124">
        <v>13</v>
      </c>
      <c r="D124">
        <v>3</v>
      </c>
      <c r="E124">
        <v>2020</v>
      </c>
      <c r="F124">
        <v>35</v>
      </c>
      <c r="G124" s="16" t="s">
        <v>220</v>
      </c>
    </row>
    <row r="125" spans="1:7" x14ac:dyDescent="0.25">
      <c r="A125" s="16" t="s">
        <v>40</v>
      </c>
      <c r="B125" s="16" t="s">
        <v>41</v>
      </c>
      <c r="C125">
        <v>13</v>
      </c>
      <c r="D125">
        <v>3</v>
      </c>
      <c r="E125">
        <v>2020</v>
      </c>
      <c r="F125">
        <v>54</v>
      </c>
      <c r="G125" s="16" t="s">
        <v>45</v>
      </c>
    </row>
    <row r="126" spans="1:7" x14ac:dyDescent="0.25">
      <c r="A126" s="16" t="s">
        <v>40</v>
      </c>
      <c r="B126" s="16" t="s">
        <v>41</v>
      </c>
      <c r="C126">
        <v>13</v>
      </c>
      <c r="D126">
        <v>3</v>
      </c>
      <c r="E126">
        <v>2020</v>
      </c>
      <c r="F126">
        <v>239</v>
      </c>
      <c r="G126" s="16" t="s">
        <v>221</v>
      </c>
    </row>
    <row r="127" spans="1:7" x14ac:dyDescent="0.25">
      <c r="A127" s="16" t="s">
        <v>40</v>
      </c>
      <c r="B127" s="16" t="s">
        <v>41</v>
      </c>
      <c r="C127">
        <v>13</v>
      </c>
      <c r="D127">
        <v>3</v>
      </c>
      <c r="E127">
        <v>2020</v>
      </c>
      <c r="F127">
        <v>0</v>
      </c>
      <c r="G127" s="16" t="s">
        <v>46</v>
      </c>
    </row>
    <row r="128" spans="1:7" x14ac:dyDescent="0.25">
      <c r="A128" s="16" t="s">
        <v>40</v>
      </c>
      <c r="B128" s="16" t="s">
        <v>41</v>
      </c>
      <c r="C128">
        <v>13</v>
      </c>
      <c r="D128">
        <v>3</v>
      </c>
      <c r="E128">
        <v>2020</v>
      </c>
      <c r="F128">
        <v>0</v>
      </c>
      <c r="G128" s="16" t="s">
        <v>222</v>
      </c>
    </row>
    <row r="129" spans="1:7" x14ac:dyDescent="0.25">
      <c r="A129" s="16" t="s">
        <v>40</v>
      </c>
      <c r="B129" s="16" t="s">
        <v>41</v>
      </c>
      <c r="C129">
        <v>13</v>
      </c>
      <c r="D129">
        <v>3</v>
      </c>
      <c r="E129">
        <v>2020</v>
      </c>
      <c r="F129">
        <v>0</v>
      </c>
      <c r="G129" s="16" t="s">
        <v>223</v>
      </c>
    </row>
    <row r="130" spans="1:7" x14ac:dyDescent="0.25">
      <c r="A130" s="16" t="s">
        <v>40</v>
      </c>
      <c r="B130" s="16" t="s">
        <v>41</v>
      </c>
      <c r="C130">
        <v>13</v>
      </c>
      <c r="D130">
        <v>3</v>
      </c>
      <c r="E130">
        <v>2020</v>
      </c>
      <c r="F130">
        <v>0</v>
      </c>
      <c r="G130" s="16" t="s">
        <v>224</v>
      </c>
    </row>
    <row r="131" spans="1:7" x14ac:dyDescent="0.25">
      <c r="A131" s="16" t="s">
        <v>40</v>
      </c>
      <c r="B131" s="16" t="s">
        <v>41</v>
      </c>
      <c r="C131">
        <v>13</v>
      </c>
      <c r="D131">
        <v>3</v>
      </c>
      <c r="E131">
        <v>2020</v>
      </c>
      <c r="F131">
        <v>0</v>
      </c>
      <c r="G131" s="16" t="s">
        <v>47</v>
      </c>
    </row>
    <row r="132" spans="1:7" x14ac:dyDescent="0.25">
      <c r="A132" s="16" t="s">
        <v>40</v>
      </c>
      <c r="B132" s="16" t="s">
        <v>41</v>
      </c>
      <c r="C132">
        <v>13</v>
      </c>
      <c r="D132">
        <v>3</v>
      </c>
      <c r="E132">
        <v>2020</v>
      </c>
      <c r="F132">
        <v>20.37</v>
      </c>
      <c r="G132" s="16" t="s">
        <v>225</v>
      </c>
    </row>
    <row r="133" spans="1:7" x14ac:dyDescent="0.25">
      <c r="A133" s="16" t="s">
        <v>40</v>
      </c>
      <c r="B133" s="16" t="s">
        <v>41</v>
      </c>
      <c r="C133">
        <v>13</v>
      </c>
      <c r="D133">
        <v>3</v>
      </c>
      <c r="E133">
        <v>2020</v>
      </c>
      <c r="F133">
        <v>14.64</v>
      </c>
      <c r="G133" s="16" t="s">
        <v>226</v>
      </c>
    </row>
    <row r="134" spans="1:7" x14ac:dyDescent="0.25">
      <c r="A134" s="16" t="s">
        <v>40</v>
      </c>
      <c r="B134" s="16" t="s">
        <v>41</v>
      </c>
      <c r="C134">
        <v>13</v>
      </c>
      <c r="D134">
        <v>3</v>
      </c>
      <c r="E134">
        <v>2020</v>
      </c>
      <c r="F134">
        <v>60</v>
      </c>
      <c r="G134" s="16" t="s">
        <v>227</v>
      </c>
    </row>
    <row r="135" spans="1:7" x14ac:dyDescent="0.25">
      <c r="A135" s="16" t="s">
        <v>40</v>
      </c>
      <c r="B135" s="16" t="s">
        <v>41</v>
      </c>
      <c r="C135">
        <v>13</v>
      </c>
      <c r="D135">
        <v>3</v>
      </c>
      <c r="E135">
        <v>2020</v>
      </c>
      <c r="F135">
        <v>4.76</v>
      </c>
      <c r="G135" s="16" t="s">
        <v>48</v>
      </c>
    </row>
    <row r="136" spans="1:7" x14ac:dyDescent="0.25">
      <c r="A136" s="16" t="s">
        <v>40</v>
      </c>
      <c r="B136" s="16" t="s">
        <v>41</v>
      </c>
      <c r="C136">
        <v>13</v>
      </c>
      <c r="D136">
        <v>3</v>
      </c>
      <c r="E136">
        <v>2020</v>
      </c>
      <c r="G136" s="16" t="s">
        <v>228</v>
      </c>
    </row>
    <row r="137" spans="1:7" x14ac:dyDescent="0.25">
      <c r="A137" s="16" t="s">
        <v>40</v>
      </c>
      <c r="B137" s="16" t="s">
        <v>41</v>
      </c>
      <c r="C137">
        <v>13</v>
      </c>
      <c r="D137">
        <v>3</v>
      </c>
      <c r="E137">
        <v>2020</v>
      </c>
      <c r="G137" s="16" t="s">
        <v>229</v>
      </c>
    </row>
    <row r="138" spans="1:7" x14ac:dyDescent="0.25">
      <c r="A138" s="16" t="s">
        <v>40</v>
      </c>
      <c r="B138" s="16" t="s">
        <v>41</v>
      </c>
      <c r="C138">
        <v>14</v>
      </c>
      <c r="D138">
        <v>3</v>
      </c>
      <c r="E138">
        <v>2020</v>
      </c>
      <c r="F138">
        <v>1</v>
      </c>
      <c r="G138" s="16" t="s">
        <v>42</v>
      </c>
    </row>
    <row r="139" spans="1:7" x14ac:dyDescent="0.25">
      <c r="A139" s="16" t="s">
        <v>40</v>
      </c>
      <c r="B139" s="16" t="s">
        <v>41</v>
      </c>
      <c r="C139">
        <v>14</v>
      </c>
      <c r="D139">
        <v>3</v>
      </c>
      <c r="E139">
        <v>2020</v>
      </c>
      <c r="F139">
        <v>23</v>
      </c>
      <c r="G139" s="16" t="s">
        <v>43</v>
      </c>
    </row>
    <row r="140" spans="1:7" x14ac:dyDescent="0.25">
      <c r="A140" s="16" t="s">
        <v>40</v>
      </c>
      <c r="B140" s="16" t="s">
        <v>41</v>
      </c>
      <c r="C140">
        <v>14</v>
      </c>
      <c r="D140">
        <v>3</v>
      </c>
      <c r="E140">
        <v>2020</v>
      </c>
      <c r="F140">
        <v>11</v>
      </c>
      <c r="G140" s="16" t="s">
        <v>44</v>
      </c>
    </row>
    <row r="141" spans="1:7" x14ac:dyDescent="0.25">
      <c r="A141" s="16" t="s">
        <v>40</v>
      </c>
      <c r="B141" s="16" t="s">
        <v>41</v>
      </c>
      <c r="C141">
        <v>14</v>
      </c>
      <c r="D141">
        <v>3</v>
      </c>
      <c r="E141">
        <v>2020</v>
      </c>
      <c r="F141">
        <v>46</v>
      </c>
      <c r="G141" s="16" t="s">
        <v>220</v>
      </c>
    </row>
    <row r="142" spans="1:7" x14ac:dyDescent="0.25">
      <c r="A142" s="16" t="s">
        <v>40</v>
      </c>
      <c r="B142" s="16" t="s">
        <v>41</v>
      </c>
      <c r="C142">
        <v>14</v>
      </c>
      <c r="D142">
        <v>3</v>
      </c>
      <c r="E142">
        <v>2020</v>
      </c>
      <c r="F142">
        <v>29</v>
      </c>
      <c r="G142" s="16" t="s">
        <v>45</v>
      </c>
    </row>
    <row r="143" spans="1:7" x14ac:dyDescent="0.25">
      <c r="A143" s="16" t="s">
        <v>40</v>
      </c>
      <c r="B143" s="16" t="s">
        <v>41</v>
      </c>
      <c r="C143">
        <v>14</v>
      </c>
      <c r="D143">
        <v>3</v>
      </c>
      <c r="E143">
        <v>2020</v>
      </c>
      <c r="F143">
        <v>268</v>
      </c>
      <c r="G143" s="16" t="s">
        <v>221</v>
      </c>
    </row>
    <row r="144" spans="1:7" x14ac:dyDescent="0.25">
      <c r="A144" s="16" t="s">
        <v>40</v>
      </c>
      <c r="B144" s="16" t="s">
        <v>41</v>
      </c>
      <c r="C144">
        <v>14</v>
      </c>
      <c r="D144">
        <v>3</v>
      </c>
      <c r="E144">
        <v>2020</v>
      </c>
      <c r="F144">
        <v>0</v>
      </c>
      <c r="G144" s="16" t="s">
        <v>46</v>
      </c>
    </row>
    <row r="145" spans="1:7" x14ac:dyDescent="0.25">
      <c r="A145" s="16" t="s">
        <v>40</v>
      </c>
      <c r="B145" s="16" t="s">
        <v>41</v>
      </c>
      <c r="C145">
        <v>14</v>
      </c>
      <c r="D145">
        <v>3</v>
      </c>
      <c r="E145">
        <v>2020</v>
      </c>
      <c r="F145">
        <v>0</v>
      </c>
      <c r="G145" s="16" t="s">
        <v>222</v>
      </c>
    </row>
    <row r="146" spans="1:7" x14ac:dyDescent="0.25">
      <c r="A146" s="16" t="s">
        <v>40</v>
      </c>
      <c r="B146" s="16" t="s">
        <v>41</v>
      </c>
      <c r="C146">
        <v>14</v>
      </c>
      <c r="D146">
        <v>3</v>
      </c>
      <c r="E146">
        <v>2020</v>
      </c>
      <c r="F146">
        <v>0</v>
      </c>
      <c r="G146" s="16" t="s">
        <v>223</v>
      </c>
    </row>
    <row r="147" spans="1:7" x14ac:dyDescent="0.25">
      <c r="A147" s="16" t="s">
        <v>40</v>
      </c>
      <c r="B147" s="16" t="s">
        <v>41</v>
      </c>
      <c r="C147">
        <v>14</v>
      </c>
      <c r="D147">
        <v>3</v>
      </c>
      <c r="E147">
        <v>2020</v>
      </c>
      <c r="F147">
        <v>0</v>
      </c>
      <c r="G147" s="16" t="s">
        <v>224</v>
      </c>
    </row>
    <row r="148" spans="1:7" x14ac:dyDescent="0.25">
      <c r="A148" s="16" t="s">
        <v>40</v>
      </c>
      <c r="B148" s="16" t="s">
        <v>41</v>
      </c>
      <c r="C148">
        <v>14</v>
      </c>
      <c r="D148">
        <v>3</v>
      </c>
      <c r="E148">
        <v>2020</v>
      </c>
      <c r="F148">
        <v>0</v>
      </c>
      <c r="G148" s="16" t="s">
        <v>47</v>
      </c>
    </row>
    <row r="149" spans="1:7" x14ac:dyDescent="0.25">
      <c r="A149" s="16" t="s">
        <v>40</v>
      </c>
      <c r="B149" s="16" t="s">
        <v>41</v>
      </c>
      <c r="C149">
        <v>14</v>
      </c>
      <c r="D149">
        <v>3</v>
      </c>
      <c r="E149">
        <v>2020</v>
      </c>
      <c r="F149">
        <v>37.93</v>
      </c>
      <c r="G149" s="16" t="s">
        <v>225</v>
      </c>
    </row>
    <row r="150" spans="1:7" x14ac:dyDescent="0.25">
      <c r="A150" s="16" t="s">
        <v>40</v>
      </c>
      <c r="B150" s="16" t="s">
        <v>41</v>
      </c>
      <c r="C150">
        <v>14</v>
      </c>
      <c r="D150">
        <v>3</v>
      </c>
      <c r="E150">
        <v>2020</v>
      </c>
      <c r="F150">
        <v>17.16</v>
      </c>
      <c r="G150" s="16" t="s">
        <v>226</v>
      </c>
    </row>
    <row r="151" spans="1:7" x14ac:dyDescent="0.25">
      <c r="A151" s="16" t="s">
        <v>40</v>
      </c>
      <c r="B151" s="16" t="s">
        <v>41</v>
      </c>
      <c r="C151">
        <v>14</v>
      </c>
      <c r="D151">
        <v>3</v>
      </c>
      <c r="E151">
        <v>2020</v>
      </c>
      <c r="F151">
        <v>50</v>
      </c>
      <c r="G151" s="16" t="s">
        <v>227</v>
      </c>
    </row>
    <row r="152" spans="1:7" x14ac:dyDescent="0.25">
      <c r="A152" s="16" t="s">
        <v>40</v>
      </c>
      <c r="B152" s="16" t="s">
        <v>41</v>
      </c>
      <c r="C152">
        <v>14</v>
      </c>
      <c r="D152">
        <v>3</v>
      </c>
      <c r="E152">
        <v>2020</v>
      </c>
      <c r="F152">
        <v>4.3499999999999996</v>
      </c>
      <c r="G152" s="16" t="s">
        <v>48</v>
      </c>
    </row>
    <row r="153" spans="1:7" x14ac:dyDescent="0.25">
      <c r="A153" s="16" t="s">
        <v>40</v>
      </c>
      <c r="B153" s="16" t="s">
        <v>41</v>
      </c>
      <c r="C153">
        <v>14</v>
      </c>
      <c r="D153">
        <v>3</v>
      </c>
      <c r="E153">
        <v>2020</v>
      </c>
      <c r="G153" s="16" t="s">
        <v>228</v>
      </c>
    </row>
    <row r="154" spans="1:7" x14ac:dyDescent="0.25">
      <c r="A154" s="16" t="s">
        <v>40</v>
      </c>
      <c r="B154" s="16" t="s">
        <v>41</v>
      </c>
      <c r="C154">
        <v>14</v>
      </c>
      <c r="D154">
        <v>3</v>
      </c>
      <c r="E154">
        <v>2020</v>
      </c>
      <c r="G154" s="16" t="s">
        <v>229</v>
      </c>
    </row>
    <row r="155" spans="1:7" x14ac:dyDescent="0.25">
      <c r="A155" s="16" t="s">
        <v>40</v>
      </c>
      <c r="B155" s="16" t="s">
        <v>41</v>
      </c>
      <c r="C155">
        <v>15</v>
      </c>
      <c r="D155">
        <v>3</v>
      </c>
      <c r="E155">
        <v>2020</v>
      </c>
      <c r="F155">
        <v>1</v>
      </c>
      <c r="G155" s="16" t="s">
        <v>42</v>
      </c>
    </row>
    <row r="156" spans="1:7" x14ac:dyDescent="0.25">
      <c r="A156" s="16" t="s">
        <v>40</v>
      </c>
      <c r="B156" s="16" t="s">
        <v>41</v>
      </c>
      <c r="C156">
        <v>15</v>
      </c>
      <c r="D156">
        <v>3</v>
      </c>
      <c r="E156">
        <v>2020</v>
      </c>
      <c r="F156">
        <v>23</v>
      </c>
      <c r="G156" s="16" t="s">
        <v>43</v>
      </c>
    </row>
    <row r="157" spans="1:7" x14ac:dyDescent="0.25">
      <c r="A157" s="16" t="s">
        <v>40</v>
      </c>
      <c r="B157" s="16" t="s">
        <v>41</v>
      </c>
      <c r="C157">
        <v>15</v>
      </c>
      <c r="D157">
        <v>3</v>
      </c>
      <c r="E157">
        <v>2020</v>
      </c>
      <c r="F157">
        <v>2</v>
      </c>
      <c r="G157" s="16" t="s">
        <v>44</v>
      </c>
    </row>
    <row r="158" spans="1:7" x14ac:dyDescent="0.25">
      <c r="A158" s="16" t="s">
        <v>40</v>
      </c>
      <c r="B158" s="16" t="s">
        <v>41</v>
      </c>
      <c r="C158">
        <v>15</v>
      </c>
      <c r="D158">
        <v>3</v>
      </c>
      <c r="E158">
        <v>2020</v>
      </c>
      <c r="F158">
        <v>48</v>
      </c>
      <c r="G158" s="16" t="s">
        <v>220</v>
      </c>
    </row>
    <row r="159" spans="1:7" x14ac:dyDescent="0.25">
      <c r="A159" s="16" t="s">
        <v>40</v>
      </c>
      <c r="B159" s="16" t="s">
        <v>41</v>
      </c>
      <c r="C159">
        <v>15</v>
      </c>
      <c r="D159">
        <v>3</v>
      </c>
      <c r="E159">
        <v>2020</v>
      </c>
      <c r="F159">
        <v>15</v>
      </c>
      <c r="G159" s="16" t="s">
        <v>45</v>
      </c>
    </row>
    <row r="160" spans="1:7" x14ac:dyDescent="0.25">
      <c r="A160" s="16" t="s">
        <v>40</v>
      </c>
      <c r="B160" s="16" t="s">
        <v>41</v>
      </c>
      <c r="C160">
        <v>15</v>
      </c>
      <c r="D160">
        <v>3</v>
      </c>
      <c r="E160">
        <v>2020</v>
      </c>
      <c r="F160">
        <v>283</v>
      </c>
      <c r="G160" s="16" t="s">
        <v>221</v>
      </c>
    </row>
    <row r="161" spans="1:7" x14ac:dyDescent="0.25">
      <c r="A161" s="16" t="s">
        <v>40</v>
      </c>
      <c r="B161" s="16" t="s">
        <v>41</v>
      </c>
      <c r="C161">
        <v>15</v>
      </c>
      <c r="D161">
        <v>3</v>
      </c>
      <c r="E161">
        <v>2020</v>
      </c>
      <c r="F161">
        <v>0</v>
      </c>
      <c r="G161" s="16" t="s">
        <v>46</v>
      </c>
    </row>
    <row r="162" spans="1:7" x14ac:dyDescent="0.25">
      <c r="A162" s="16" t="s">
        <v>40</v>
      </c>
      <c r="B162" s="16" t="s">
        <v>41</v>
      </c>
      <c r="C162">
        <v>15</v>
      </c>
      <c r="D162">
        <v>3</v>
      </c>
      <c r="E162">
        <v>2020</v>
      </c>
      <c r="F162">
        <v>0</v>
      </c>
      <c r="G162" s="16" t="s">
        <v>222</v>
      </c>
    </row>
    <row r="163" spans="1:7" x14ac:dyDescent="0.25">
      <c r="A163" s="16" t="s">
        <v>40</v>
      </c>
      <c r="B163" s="16" t="s">
        <v>41</v>
      </c>
      <c r="C163">
        <v>15</v>
      </c>
      <c r="D163">
        <v>3</v>
      </c>
      <c r="E163">
        <v>2020</v>
      </c>
      <c r="F163">
        <v>0</v>
      </c>
      <c r="G163" s="16" t="s">
        <v>223</v>
      </c>
    </row>
    <row r="164" spans="1:7" x14ac:dyDescent="0.25">
      <c r="A164" s="16" t="s">
        <v>40</v>
      </c>
      <c r="B164" s="16" t="s">
        <v>41</v>
      </c>
      <c r="C164">
        <v>15</v>
      </c>
      <c r="D164">
        <v>3</v>
      </c>
      <c r="E164">
        <v>2020</v>
      </c>
      <c r="F164">
        <v>0</v>
      </c>
      <c r="G164" s="16" t="s">
        <v>224</v>
      </c>
    </row>
    <row r="165" spans="1:7" x14ac:dyDescent="0.25">
      <c r="A165" s="16" t="s">
        <v>40</v>
      </c>
      <c r="B165" s="16" t="s">
        <v>41</v>
      </c>
      <c r="C165">
        <v>15</v>
      </c>
      <c r="D165">
        <v>3</v>
      </c>
      <c r="E165">
        <v>2020</v>
      </c>
      <c r="F165">
        <v>0</v>
      </c>
      <c r="G165" s="16" t="s">
        <v>47</v>
      </c>
    </row>
    <row r="166" spans="1:7" x14ac:dyDescent="0.25">
      <c r="A166" s="16" t="s">
        <v>40</v>
      </c>
      <c r="B166" s="16" t="s">
        <v>41</v>
      </c>
      <c r="C166">
        <v>15</v>
      </c>
      <c r="D166">
        <v>3</v>
      </c>
      <c r="E166">
        <v>2020</v>
      </c>
      <c r="F166">
        <v>13.33</v>
      </c>
      <c r="G166" s="16" t="s">
        <v>225</v>
      </c>
    </row>
    <row r="167" spans="1:7" x14ac:dyDescent="0.25">
      <c r="A167" s="16" t="s">
        <v>40</v>
      </c>
      <c r="B167" s="16" t="s">
        <v>41</v>
      </c>
      <c r="C167">
        <v>15</v>
      </c>
      <c r="D167">
        <v>3</v>
      </c>
      <c r="E167">
        <v>2020</v>
      </c>
      <c r="F167">
        <v>16.96</v>
      </c>
      <c r="G167" s="16" t="s">
        <v>226</v>
      </c>
    </row>
    <row r="168" spans="1:7" x14ac:dyDescent="0.25">
      <c r="A168" s="16" t="s">
        <v>40</v>
      </c>
      <c r="B168" s="16" t="s">
        <v>41</v>
      </c>
      <c r="C168">
        <v>15</v>
      </c>
      <c r="D168">
        <v>3</v>
      </c>
      <c r="E168">
        <v>2020</v>
      </c>
      <c r="F168">
        <v>47.92</v>
      </c>
      <c r="G168" s="16" t="s">
        <v>227</v>
      </c>
    </row>
    <row r="169" spans="1:7" x14ac:dyDescent="0.25">
      <c r="A169" s="16" t="s">
        <v>40</v>
      </c>
      <c r="B169" s="16" t="s">
        <v>41</v>
      </c>
      <c r="C169">
        <v>15</v>
      </c>
      <c r="D169">
        <v>3</v>
      </c>
      <c r="E169">
        <v>2020</v>
      </c>
      <c r="F169">
        <v>4.3499999999999996</v>
      </c>
      <c r="G169" s="16" t="s">
        <v>48</v>
      </c>
    </row>
    <row r="170" spans="1:7" x14ac:dyDescent="0.25">
      <c r="A170" s="16" t="s">
        <v>40</v>
      </c>
      <c r="B170" s="16" t="s">
        <v>41</v>
      </c>
      <c r="C170">
        <v>15</v>
      </c>
      <c r="D170">
        <v>3</v>
      </c>
      <c r="E170">
        <v>2020</v>
      </c>
      <c r="G170" s="16" t="s">
        <v>228</v>
      </c>
    </row>
    <row r="171" spans="1:7" x14ac:dyDescent="0.25">
      <c r="A171" s="16" t="s">
        <v>40</v>
      </c>
      <c r="B171" s="16" t="s">
        <v>41</v>
      </c>
      <c r="C171">
        <v>15</v>
      </c>
      <c r="D171">
        <v>3</v>
      </c>
      <c r="E171">
        <v>2020</v>
      </c>
      <c r="G171" s="16" t="s">
        <v>229</v>
      </c>
    </row>
    <row r="172" spans="1:7" x14ac:dyDescent="0.25">
      <c r="A172" s="16" t="s">
        <v>40</v>
      </c>
      <c r="B172" s="16" t="s">
        <v>41</v>
      </c>
      <c r="C172">
        <v>16</v>
      </c>
      <c r="D172">
        <v>3</v>
      </c>
      <c r="E172">
        <v>2020</v>
      </c>
      <c r="F172">
        <v>2</v>
      </c>
      <c r="G172" s="16" t="s">
        <v>42</v>
      </c>
    </row>
    <row r="173" spans="1:7" x14ac:dyDescent="0.25">
      <c r="A173" s="16" t="s">
        <v>40</v>
      </c>
      <c r="B173" s="16" t="s">
        <v>41</v>
      </c>
      <c r="C173">
        <v>16</v>
      </c>
      <c r="D173">
        <v>3</v>
      </c>
      <c r="E173">
        <v>2020</v>
      </c>
      <c r="F173">
        <v>29</v>
      </c>
      <c r="G173" s="16" t="s">
        <v>43</v>
      </c>
    </row>
    <row r="174" spans="1:7" x14ac:dyDescent="0.25">
      <c r="A174" s="16" t="s">
        <v>40</v>
      </c>
      <c r="B174" s="16" t="s">
        <v>41</v>
      </c>
      <c r="C174">
        <v>16</v>
      </c>
      <c r="D174">
        <v>3</v>
      </c>
      <c r="E174">
        <v>2020</v>
      </c>
      <c r="F174">
        <v>9</v>
      </c>
      <c r="G174" s="16" t="s">
        <v>44</v>
      </c>
    </row>
    <row r="175" spans="1:7" x14ac:dyDescent="0.25">
      <c r="A175" s="16" t="s">
        <v>40</v>
      </c>
      <c r="B175" s="16" t="s">
        <v>41</v>
      </c>
      <c r="C175">
        <v>16</v>
      </c>
      <c r="D175">
        <v>3</v>
      </c>
      <c r="E175">
        <v>2020</v>
      </c>
      <c r="F175">
        <v>57</v>
      </c>
      <c r="G175" s="16" t="s">
        <v>220</v>
      </c>
    </row>
    <row r="176" spans="1:7" x14ac:dyDescent="0.25">
      <c r="A176" s="16" t="s">
        <v>40</v>
      </c>
      <c r="B176" s="16" t="s">
        <v>41</v>
      </c>
      <c r="C176">
        <v>16</v>
      </c>
      <c r="D176">
        <v>3</v>
      </c>
      <c r="E176">
        <v>2020</v>
      </c>
      <c r="F176">
        <v>33</v>
      </c>
      <c r="G176" s="16" t="s">
        <v>45</v>
      </c>
    </row>
    <row r="177" spans="1:7" x14ac:dyDescent="0.25">
      <c r="A177" s="16" t="s">
        <v>40</v>
      </c>
      <c r="B177" s="16" t="s">
        <v>41</v>
      </c>
      <c r="C177">
        <v>16</v>
      </c>
      <c r="D177">
        <v>3</v>
      </c>
      <c r="E177">
        <v>2020</v>
      </c>
      <c r="F177">
        <v>316</v>
      </c>
      <c r="G177" s="16" t="s">
        <v>221</v>
      </c>
    </row>
    <row r="178" spans="1:7" x14ac:dyDescent="0.25">
      <c r="A178" s="16" t="s">
        <v>40</v>
      </c>
      <c r="B178" s="16" t="s">
        <v>41</v>
      </c>
      <c r="C178">
        <v>16</v>
      </c>
      <c r="D178">
        <v>3</v>
      </c>
      <c r="E178">
        <v>2020</v>
      </c>
      <c r="F178">
        <v>0</v>
      </c>
      <c r="G178" s="16" t="s">
        <v>46</v>
      </c>
    </row>
    <row r="179" spans="1:7" x14ac:dyDescent="0.25">
      <c r="A179" s="16" t="s">
        <v>40</v>
      </c>
      <c r="B179" s="16" t="s">
        <v>41</v>
      </c>
      <c r="C179">
        <v>16</v>
      </c>
      <c r="D179">
        <v>3</v>
      </c>
      <c r="E179">
        <v>2020</v>
      </c>
      <c r="F179">
        <v>0</v>
      </c>
      <c r="G179" s="16" t="s">
        <v>222</v>
      </c>
    </row>
    <row r="180" spans="1:7" x14ac:dyDescent="0.25">
      <c r="A180" s="16" t="s">
        <v>40</v>
      </c>
      <c r="B180" s="16" t="s">
        <v>41</v>
      </c>
      <c r="C180">
        <v>16</v>
      </c>
      <c r="D180">
        <v>3</v>
      </c>
      <c r="E180">
        <v>2020</v>
      </c>
      <c r="F180">
        <v>0</v>
      </c>
      <c r="G180" s="16" t="s">
        <v>223</v>
      </c>
    </row>
    <row r="181" spans="1:7" x14ac:dyDescent="0.25">
      <c r="A181" s="16" t="s">
        <v>40</v>
      </c>
      <c r="B181" s="16" t="s">
        <v>41</v>
      </c>
      <c r="C181">
        <v>16</v>
      </c>
      <c r="D181">
        <v>3</v>
      </c>
      <c r="E181">
        <v>2020</v>
      </c>
      <c r="F181">
        <v>0</v>
      </c>
      <c r="G181" s="16" t="s">
        <v>224</v>
      </c>
    </row>
    <row r="182" spans="1:7" x14ac:dyDescent="0.25">
      <c r="A182" s="16" t="s">
        <v>40</v>
      </c>
      <c r="B182" s="16" t="s">
        <v>41</v>
      </c>
      <c r="C182">
        <v>16</v>
      </c>
      <c r="D182">
        <v>3</v>
      </c>
      <c r="E182">
        <v>2020</v>
      </c>
      <c r="F182">
        <v>0</v>
      </c>
      <c r="G182" s="16" t="s">
        <v>47</v>
      </c>
    </row>
    <row r="183" spans="1:7" x14ac:dyDescent="0.25">
      <c r="A183" s="16" t="s">
        <v>40</v>
      </c>
      <c r="B183" s="16" t="s">
        <v>41</v>
      </c>
      <c r="C183">
        <v>16</v>
      </c>
      <c r="D183">
        <v>3</v>
      </c>
      <c r="E183">
        <v>2020</v>
      </c>
      <c r="F183">
        <v>27.27</v>
      </c>
      <c r="G183" s="16" t="s">
        <v>225</v>
      </c>
    </row>
    <row r="184" spans="1:7" x14ac:dyDescent="0.25">
      <c r="A184" s="16" t="s">
        <v>40</v>
      </c>
      <c r="B184" s="16" t="s">
        <v>41</v>
      </c>
      <c r="C184">
        <v>16</v>
      </c>
      <c r="D184">
        <v>3</v>
      </c>
      <c r="E184">
        <v>2020</v>
      </c>
      <c r="F184">
        <v>18.04</v>
      </c>
      <c r="G184" s="16" t="s">
        <v>226</v>
      </c>
    </row>
    <row r="185" spans="1:7" x14ac:dyDescent="0.25">
      <c r="A185" s="16" t="s">
        <v>40</v>
      </c>
      <c r="B185" s="16" t="s">
        <v>41</v>
      </c>
      <c r="C185">
        <v>16</v>
      </c>
      <c r="D185">
        <v>3</v>
      </c>
      <c r="E185">
        <v>2020</v>
      </c>
      <c r="F185">
        <v>50.88</v>
      </c>
      <c r="G185" s="16" t="s">
        <v>227</v>
      </c>
    </row>
    <row r="186" spans="1:7" x14ac:dyDescent="0.25">
      <c r="A186" s="16" t="s">
        <v>40</v>
      </c>
      <c r="B186" s="16" t="s">
        <v>41</v>
      </c>
      <c r="C186">
        <v>16</v>
      </c>
      <c r="D186">
        <v>3</v>
      </c>
      <c r="E186">
        <v>2020</v>
      </c>
      <c r="F186">
        <v>6.9</v>
      </c>
      <c r="G186" s="16" t="s">
        <v>48</v>
      </c>
    </row>
    <row r="187" spans="1:7" x14ac:dyDescent="0.25">
      <c r="A187" s="16" t="s">
        <v>40</v>
      </c>
      <c r="B187" s="16" t="s">
        <v>41</v>
      </c>
      <c r="C187">
        <v>16</v>
      </c>
      <c r="D187">
        <v>3</v>
      </c>
      <c r="E187">
        <v>2020</v>
      </c>
      <c r="G187" s="16" t="s">
        <v>228</v>
      </c>
    </row>
    <row r="188" spans="1:7" x14ac:dyDescent="0.25">
      <c r="A188" s="16" t="s">
        <v>40</v>
      </c>
      <c r="B188" s="16" t="s">
        <v>41</v>
      </c>
      <c r="C188">
        <v>16</v>
      </c>
      <c r="D188">
        <v>3</v>
      </c>
      <c r="E188">
        <v>2020</v>
      </c>
      <c r="G188" s="16" t="s">
        <v>229</v>
      </c>
    </row>
    <row r="189" spans="1:7" x14ac:dyDescent="0.25">
      <c r="A189" s="16" t="s">
        <v>40</v>
      </c>
      <c r="B189" s="16" t="s">
        <v>41</v>
      </c>
      <c r="C189">
        <v>17</v>
      </c>
      <c r="D189">
        <v>3</v>
      </c>
      <c r="E189">
        <v>2020</v>
      </c>
      <c r="F189">
        <v>4</v>
      </c>
      <c r="G189" s="16" t="s">
        <v>42</v>
      </c>
    </row>
    <row r="190" spans="1:7" x14ac:dyDescent="0.25">
      <c r="A190" s="16" t="s">
        <v>40</v>
      </c>
      <c r="B190" s="16" t="s">
        <v>41</v>
      </c>
      <c r="C190">
        <v>17</v>
      </c>
      <c r="D190">
        <v>3</v>
      </c>
      <c r="E190">
        <v>2020</v>
      </c>
      <c r="F190">
        <v>38</v>
      </c>
      <c r="G190" s="16" t="s">
        <v>43</v>
      </c>
    </row>
    <row r="191" spans="1:7" x14ac:dyDescent="0.25">
      <c r="A191" s="16" t="s">
        <v>40</v>
      </c>
      <c r="B191" s="16" t="s">
        <v>41</v>
      </c>
      <c r="C191">
        <v>17</v>
      </c>
      <c r="D191">
        <v>3</v>
      </c>
      <c r="E191">
        <v>2020</v>
      </c>
      <c r="F191">
        <v>15</v>
      </c>
      <c r="G191" s="16" t="s">
        <v>44</v>
      </c>
    </row>
    <row r="192" spans="1:7" x14ac:dyDescent="0.25">
      <c r="A192" s="16" t="s">
        <v>40</v>
      </c>
      <c r="B192" s="16" t="s">
        <v>41</v>
      </c>
      <c r="C192">
        <v>17</v>
      </c>
      <c r="D192">
        <v>3</v>
      </c>
      <c r="E192">
        <v>2020</v>
      </c>
      <c r="F192">
        <v>72</v>
      </c>
      <c r="G192" s="16" t="s">
        <v>220</v>
      </c>
    </row>
    <row r="193" spans="1:7" x14ac:dyDescent="0.25">
      <c r="A193" s="16" t="s">
        <v>40</v>
      </c>
      <c r="B193" s="16" t="s">
        <v>41</v>
      </c>
      <c r="C193">
        <v>17</v>
      </c>
      <c r="D193">
        <v>3</v>
      </c>
      <c r="E193">
        <v>2020</v>
      </c>
      <c r="F193">
        <v>58</v>
      </c>
      <c r="G193" s="16" t="s">
        <v>45</v>
      </c>
    </row>
    <row r="194" spans="1:7" x14ac:dyDescent="0.25">
      <c r="A194" s="16" t="s">
        <v>40</v>
      </c>
      <c r="B194" s="16" t="s">
        <v>41</v>
      </c>
      <c r="C194">
        <v>17</v>
      </c>
      <c r="D194">
        <v>3</v>
      </c>
      <c r="E194">
        <v>2020</v>
      </c>
      <c r="F194">
        <v>374</v>
      </c>
      <c r="G194" s="16" t="s">
        <v>221</v>
      </c>
    </row>
    <row r="195" spans="1:7" x14ac:dyDescent="0.25">
      <c r="A195" s="16" t="s">
        <v>40</v>
      </c>
      <c r="B195" s="16" t="s">
        <v>41</v>
      </c>
      <c r="C195">
        <v>17</v>
      </c>
      <c r="D195">
        <v>3</v>
      </c>
      <c r="E195">
        <v>2020</v>
      </c>
      <c r="F195">
        <v>0</v>
      </c>
      <c r="G195" s="16" t="s">
        <v>46</v>
      </c>
    </row>
    <row r="196" spans="1:7" x14ac:dyDescent="0.25">
      <c r="A196" s="16" t="s">
        <v>40</v>
      </c>
      <c r="B196" s="16" t="s">
        <v>41</v>
      </c>
      <c r="C196">
        <v>17</v>
      </c>
      <c r="D196">
        <v>3</v>
      </c>
      <c r="E196">
        <v>2020</v>
      </c>
      <c r="F196">
        <v>0</v>
      </c>
      <c r="G196" s="16" t="s">
        <v>222</v>
      </c>
    </row>
    <row r="197" spans="1:7" x14ac:dyDescent="0.25">
      <c r="A197" s="16" t="s">
        <v>40</v>
      </c>
      <c r="B197" s="16" t="s">
        <v>41</v>
      </c>
      <c r="C197">
        <v>17</v>
      </c>
      <c r="D197">
        <v>3</v>
      </c>
      <c r="E197">
        <v>2020</v>
      </c>
      <c r="F197">
        <v>0</v>
      </c>
      <c r="G197" s="16" t="s">
        <v>223</v>
      </c>
    </row>
    <row r="198" spans="1:7" x14ac:dyDescent="0.25">
      <c r="A198" s="16" t="s">
        <v>40</v>
      </c>
      <c r="B198" s="16" t="s">
        <v>41</v>
      </c>
      <c r="C198">
        <v>17</v>
      </c>
      <c r="D198">
        <v>3</v>
      </c>
      <c r="E198">
        <v>2020</v>
      </c>
      <c r="F198">
        <v>0</v>
      </c>
      <c r="G198" s="16" t="s">
        <v>224</v>
      </c>
    </row>
    <row r="199" spans="1:7" x14ac:dyDescent="0.25">
      <c r="A199" s="16" t="s">
        <v>40</v>
      </c>
      <c r="B199" s="16" t="s">
        <v>41</v>
      </c>
      <c r="C199">
        <v>17</v>
      </c>
      <c r="D199">
        <v>3</v>
      </c>
      <c r="E199">
        <v>2020</v>
      </c>
      <c r="F199">
        <v>0</v>
      </c>
      <c r="G199" s="16" t="s">
        <v>47</v>
      </c>
    </row>
    <row r="200" spans="1:7" x14ac:dyDescent="0.25">
      <c r="A200" s="16" t="s">
        <v>40</v>
      </c>
      <c r="B200" s="16" t="s">
        <v>41</v>
      </c>
      <c r="C200">
        <v>17</v>
      </c>
      <c r="D200">
        <v>3</v>
      </c>
      <c r="E200">
        <v>2020</v>
      </c>
      <c r="F200">
        <v>25.86</v>
      </c>
      <c r="G200" s="16" t="s">
        <v>225</v>
      </c>
    </row>
    <row r="201" spans="1:7" x14ac:dyDescent="0.25">
      <c r="A201" s="16" t="s">
        <v>40</v>
      </c>
      <c r="B201" s="16" t="s">
        <v>41</v>
      </c>
      <c r="C201">
        <v>17</v>
      </c>
      <c r="D201">
        <v>3</v>
      </c>
      <c r="E201">
        <v>2020</v>
      </c>
      <c r="F201">
        <v>19.25</v>
      </c>
      <c r="G201" s="16" t="s">
        <v>226</v>
      </c>
    </row>
    <row r="202" spans="1:7" x14ac:dyDescent="0.25">
      <c r="A202" s="16" t="s">
        <v>40</v>
      </c>
      <c r="B202" s="16" t="s">
        <v>41</v>
      </c>
      <c r="C202">
        <v>17</v>
      </c>
      <c r="D202">
        <v>3</v>
      </c>
      <c r="E202">
        <v>2020</v>
      </c>
      <c r="F202">
        <v>52.78</v>
      </c>
      <c r="G202" s="16" t="s">
        <v>227</v>
      </c>
    </row>
    <row r="203" spans="1:7" x14ac:dyDescent="0.25">
      <c r="A203" s="16" t="s">
        <v>40</v>
      </c>
      <c r="B203" s="16" t="s">
        <v>41</v>
      </c>
      <c r="C203">
        <v>17</v>
      </c>
      <c r="D203">
        <v>3</v>
      </c>
      <c r="E203">
        <v>2020</v>
      </c>
      <c r="F203">
        <v>10.53</v>
      </c>
      <c r="G203" s="16" t="s">
        <v>48</v>
      </c>
    </row>
    <row r="204" spans="1:7" x14ac:dyDescent="0.25">
      <c r="A204" s="16" t="s">
        <v>40</v>
      </c>
      <c r="B204" s="16" t="s">
        <v>41</v>
      </c>
      <c r="C204">
        <v>17</v>
      </c>
      <c r="D204">
        <v>3</v>
      </c>
      <c r="E204">
        <v>2020</v>
      </c>
      <c r="G204" s="16" t="s">
        <v>228</v>
      </c>
    </row>
    <row r="205" spans="1:7" x14ac:dyDescent="0.25">
      <c r="A205" s="16" t="s">
        <v>40</v>
      </c>
      <c r="B205" s="16" t="s">
        <v>41</v>
      </c>
      <c r="C205">
        <v>17</v>
      </c>
      <c r="D205">
        <v>3</v>
      </c>
      <c r="E205">
        <v>2020</v>
      </c>
      <c r="G205" s="16" t="s">
        <v>229</v>
      </c>
    </row>
    <row r="206" spans="1:7" x14ac:dyDescent="0.25">
      <c r="A206" s="16" t="s">
        <v>40</v>
      </c>
      <c r="B206" s="16" t="s">
        <v>41</v>
      </c>
      <c r="C206">
        <v>18</v>
      </c>
      <c r="D206">
        <v>3</v>
      </c>
      <c r="E206">
        <v>2020</v>
      </c>
      <c r="F206">
        <v>6</v>
      </c>
      <c r="G206" s="16" t="s">
        <v>42</v>
      </c>
    </row>
    <row r="207" spans="1:7" x14ac:dyDescent="0.25">
      <c r="A207" s="16" t="s">
        <v>40</v>
      </c>
      <c r="B207" s="16" t="s">
        <v>41</v>
      </c>
      <c r="C207">
        <v>18</v>
      </c>
      <c r="D207">
        <v>3</v>
      </c>
      <c r="E207">
        <v>2020</v>
      </c>
      <c r="F207">
        <v>48</v>
      </c>
      <c r="G207" s="16" t="s">
        <v>43</v>
      </c>
    </row>
    <row r="208" spans="1:7" x14ac:dyDescent="0.25">
      <c r="A208" s="16" t="s">
        <v>40</v>
      </c>
      <c r="B208" s="16" t="s">
        <v>41</v>
      </c>
      <c r="C208">
        <v>18</v>
      </c>
      <c r="D208">
        <v>3</v>
      </c>
      <c r="E208">
        <v>2020</v>
      </c>
      <c r="F208">
        <v>17</v>
      </c>
      <c r="G208" s="16" t="s">
        <v>44</v>
      </c>
    </row>
    <row r="209" spans="1:7" x14ac:dyDescent="0.25">
      <c r="A209" s="16" t="s">
        <v>40</v>
      </c>
      <c r="B209" s="16" t="s">
        <v>41</v>
      </c>
      <c r="C209">
        <v>18</v>
      </c>
      <c r="D209">
        <v>3</v>
      </c>
      <c r="E209">
        <v>2020</v>
      </c>
      <c r="F209">
        <v>89</v>
      </c>
      <c r="G209" s="16" t="s">
        <v>220</v>
      </c>
    </row>
    <row r="210" spans="1:7" x14ac:dyDescent="0.25">
      <c r="A210" s="16" t="s">
        <v>40</v>
      </c>
      <c r="B210" s="16" t="s">
        <v>41</v>
      </c>
      <c r="C210">
        <v>18</v>
      </c>
      <c r="D210">
        <v>3</v>
      </c>
      <c r="E210">
        <v>2020</v>
      </c>
      <c r="F210">
        <v>66</v>
      </c>
      <c r="G210" s="16" t="s">
        <v>45</v>
      </c>
    </row>
    <row r="211" spans="1:7" x14ac:dyDescent="0.25">
      <c r="A211" s="16" t="s">
        <v>40</v>
      </c>
      <c r="B211" s="16" t="s">
        <v>41</v>
      </c>
      <c r="C211">
        <v>18</v>
      </c>
      <c r="D211">
        <v>3</v>
      </c>
      <c r="E211">
        <v>2020</v>
      </c>
      <c r="F211">
        <v>440</v>
      </c>
      <c r="G211" s="16" t="s">
        <v>221</v>
      </c>
    </row>
    <row r="212" spans="1:7" x14ac:dyDescent="0.25">
      <c r="A212" s="16" t="s">
        <v>40</v>
      </c>
      <c r="B212" s="16" t="s">
        <v>41</v>
      </c>
      <c r="C212">
        <v>18</v>
      </c>
      <c r="D212">
        <v>3</v>
      </c>
      <c r="E212">
        <v>2020</v>
      </c>
      <c r="F212">
        <v>0</v>
      </c>
      <c r="G212" s="16" t="s">
        <v>46</v>
      </c>
    </row>
    <row r="213" spans="1:7" x14ac:dyDescent="0.25">
      <c r="A213" s="16" t="s">
        <v>40</v>
      </c>
      <c r="B213" s="16" t="s">
        <v>41</v>
      </c>
      <c r="C213">
        <v>18</v>
      </c>
      <c r="D213">
        <v>3</v>
      </c>
      <c r="E213">
        <v>2020</v>
      </c>
      <c r="F213">
        <v>0</v>
      </c>
      <c r="G213" s="16" t="s">
        <v>222</v>
      </c>
    </row>
    <row r="214" spans="1:7" x14ac:dyDescent="0.25">
      <c r="A214" s="16" t="s">
        <v>40</v>
      </c>
      <c r="B214" s="16" t="s">
        <v>41</v>
      </c>
      <c r="C214">
        <v>18</v>
      </c>
      <c r="D214">
        <v>3</v>
      </c>
      <c r="E214">
        <v>2020</v>
      </c>
      <c r="F214">
        <v>0</v>
      </c>
      <c r="G214" s="16" t="s">
        <v>223</v>
      </c>
    </row>
    <row r="215" spans="1:7" x14ac:dyDescent="0.25">
      <c r="A215" s="16" t="s">
        <v>40</v>
      </c>
      <c r="B215" s="16" t="s">
        <v>41</v>
      </c>
      <c r="C215">
        <v>18</v>
      </c>
      <c r="D215">
        <v>3</v>
      </c>
      <c r="E215">
        <v>2020</v>
      </c>
      <c r="F215">
        <v>0</v>
      </c>
      <c r="G215" s="16" t="s">
        <v>224</v>
      </c>
    </row>
    <row r="216" spans="1:7" x14ac:dyDescent="0.25">
      <c r="A216" s="16" t="s">
        <v>40</v>
      </c>
      <c r="B216" s="16" t="s">
        <v>41</v>
      </c>
      <c r="C216">
        <v>18</v>
      </c>
      <c r="D216">
        <v>3</v>
      </c>
      <c r="E216">
        <v>2020</v>
      </c>
      <c r="F216">
        <v>0</v>
      </c>
      <c r="G216" s="16" t="s">
        <v>47</v>
      </c>
    </row>
    <row r="217" spans="1:7" x14ac:dyDescent="0.25">
      <c r="A217" s="16" t="s">
        <v>40</v>
      </c>
      <c r="B217" s="16" t="s">
        <v>41</v>
      </c>
      <c r="C217">
        <v>18</v>
      </c>
      <c r="D217">
        <v>3</v>
      </c>
      <c r="E217">
        <v>2020</v>
      </c>
      <c r="F217">
        <v>25.76</v>
      </c>
      <c r="G217" s="16" t="s">
        <v>225</v>
      </c>
    </row>
    <row r="218" spans="1:7" x14ac:dyDescent="0.25">
      <c r="A218" s="16" t="s">
        <v>40</v>
      </c>
      <c r="B218" s="16" t="s">
        <v>41</v>
      </c>
      <c r="C218">
        <v>18</v>
      </c>
      <c r="D218">
        <v>3</v>
      </c>
      <c r="E218">
        <v>2020</v>
      </c>
      <c r="F218">
        <v>20.23</v>
      </c>
      <c r="G218" s="16" t="s">
        <v>226</v>
      </c>
    </row>
    <row r="219" spans="1:7" x14ac:dyDescent="0.25">
      <c r="A219" s="16" t="s">
        <v>40</v>
      </c>
      <c r="B219" s="16" t="s">
        <v>41</v>
      </c>
      <c r="C219">
        <v>18</v>
      </c>
      <c r="D219">
        <v>3</v>
      </c>
      <c r="E219">
        <v>2020</v>
      </c>
      <c r="F219">
        <v>53.93</v>
      </c>
      <c r="G219" s="16" t="s">
        <v>227</v>
      </c>
    </row>
    <row r="220" spans="1:7" x14ac:dyDescent="0.25">
      <c r="A220" s="16" t="s">
        <v>40</v>
      </c>
      <c r="B220" s="16" t="s">
        <v>41</v>
      </c>
      <c r="C220">
        <v>18</v>
      </c>
      <c r="D220">
        <v>3</v>
      </c>
      <c r="E220">
        <v>2020</v>
      </c>
      <c r="F220">
        <v>12.5</v>
      </c>
      <c r="G220" s="16" t="s">
        <v>48</v>
      </c>
    </row>
    <row r="221" spans="1:7" x14ac:dyDescent="0.25">
      <c r="A221" s="16" t="s">
        <v>40</v>
      </c>
      <c r="B221" s="16" t="s">
        <v>41</v>
      </c>
      <c r="C221">
        <v>18</v>
      </c>
      <c r="D221">
        <v>3</v>
      </c>
      <c r="E221">
        <v>2020</v>
      </c>
      <c r="G221" s="16" t="s">
        <v>228</v>
      </c>
    </row>
    <row r="222" spans="1:7" x14ac:dyDescent="0.25">
      <c r="A222" s="16" t="s">
        <v>40</v>
      </c>
      <c r="B222" s="16" t="s">
        <v>41</v>
      </c>
      <c r="C222">
        <v>18</v>
      </c>
      <c r="D222">
        <v>3</v>
      </c>
      <c r="E222">
        <v>2020</v>
      </c>
      <c r="G222" s="16" t="s">
        <v>229</v>
      </c>
    </row>
    <row r="223" spans="1:7" x14ac:dyDescent="0.25">
      <c r="A223" s="16" t="s">
        <v>40</v>
      </c>
      <c r="B223" s="16" t="s">
        <v>41</v>
      </c>
      <c r="C223">
        <v>19</v>
      </c>
      <c r="D223">
        <v>3</v>
      </c>
      <c r="E223">
        <v>2020</v>
      </c>
      <c r="F223">
        <v>6</v>
      </c>
      <c r="G223" s="16" t="s">
        <v>42</v>
      </c>
    </row>
    <row r="224" spans="1:7" x14ac:dyDescent="0.25">
      <c r="A224" s="16" t="s">
        <v>40</v>
      </c>
      <c r="B224" s="16" t="s">
        <v>41</v>
      </c>
      <c r="C224">
        <v>19</v>
      </c>
      <c r="D224">
        <v>3</v>
      </c>
      <c r="E224">
        <v>2020</v>
      </c>
      <c r="F224">
        <v>55</v>
      </c>
      <c r="G224" s="16" t="s">
        <v>43</v>
      </c>
    </row>
    <row r="225" spans="1:7" x14ac:dyDescent="0.25">
      <c r="A225" s="16" t="s">
        <v>40</v>
      </c>
      <c r="B225" s="16" t="s">
        <v>41</v>
      </c>
      <c r="C225">
        <v>19</v>
      </c>
      <c r="D225">
        <v>3</v>
      </c>
      <c r="E225">
        <v>2020</v>
      </c>
      <c r="F225">
        <v>14</v>
      </c>
      <c r="G225" s="16" t="s">
        <v>44</v>
      </c>
    </row>
    <row r="226" spans="1:7" x14ac:dyDescent="0.25">
      <c r="A226" s="16" t="s">
        <v>40</v>
      </c>
      <c r="B226" s="16" t="s">
        <v>41</v>
      </c>
      <c r="C226">
        <v>19</v>
      </c>
      <c r="D226">
        <v>3</v>
      </c>
      <c r="E226">
        <v>2020</v>
      </c>
      <c r="F226">
        <v>103</v>
      </c>
      <c r="G226" s="16" t="s">
        <v>220</v>
      </c>
    </row>
    <row r="227" spans="1:7" x14ac:dyDescent="0.25">
      <c r="A227" s="16" t="s">
        <v>40</v>
      </c>
      <c r="B227" s="16" t="s">
        <v>41</v>
      </c>
      <c r="C227">
        <v>19</v>
      </c>
      <c r="D227">
        <v>3</v>
      </c>
      <c r="E227">
        <v>2020</v>
      </c>
      <c r="F227">
        <v>66</v>
      </c>
      <c r="G227" s="16" t="s">
        <v>45</v>
      </c>
    </row>
    <row r="228" spans="1:7" x14ac:dyDescent="0.25">
      <c r="A228" s="16" t="s">
        <v>40</v>
      </c>
      <c r="B228" s="16" t="s">
        <v>41</v>
      </c>
      <c r="C228">
        <v>19</v>
      </c>
      <c r="D228">
        <v>3</v>
      </c>
      <c r="E228">
        <v>2020</v>
      </c>
      <c r="F228">
        <v>506</v>
      </c>
      <c r="G228" s="16" t="s">
        <v>221</v>
      </c>
    </row>
    <row r="229" spans="1:7" x14ac:dyDescent="0.25">
      <c r="A229" s="16" t="s">
        <v>40</v>
      </c>
      <c r="B229" s="16" t="s">
        <v>41</v>
      </c>
      <c r="C229">
        <v>19</v>
      </c>
      <c r="D229">
        <v>3</v>
      </c>
      <c r="E229">
        <v>2020</v>
      </c>
      <c r="F229">
        <v>0</v>
      </c>
      <c r="G229" s="16" t="s">
        <v>46</v>
      </c>
    </row>
    <row r="230" spans="1:7" x14ac:dyDescent="0.25">
      <c r="A230" s="16" t="s">
        <v>40</v>
      </c>
      <c r="B230" s="16" t="s">
        <v>41</v>
      </c>
      <c r="C230">
        <v>19</v>
      </c>
      <c r="D230">
        <v>3</v>
      </c>
      <c r="E230">
        <v>2020</v>
      </c>
      <c r="F230">
        <v>0</v>
      </c>
      <c r="G230" s="16" t="s">
        <v>222</v>
      </c>
    </row>
    <row r="231" spans="1:7" x14ac:dyDescent="0.25">
      <c r="A231" s="16" t="s">
        <v>40</v>
      </c>
      <c r="B231" s="16" t="s">
        <v>41</v>
      </c>
      <c r="C231">
        <v>19</v>
      </c>
      <c r="D231">
        <v>3</v>
      </c>
      <c r="E231">
        <v>2020</v>
      </c>
      <c r="F231">
        <v>0</v>
      </c>
      <c r="G231" s="16" t="s">
        <v>223</v>
      </c>
    </row>
    <row r="232" spans="1:7" x14ac:dyDescent="0.25">
      <c r="A232" s="16" t="s">
        <v>40</v>
      </c>
      <c r="B232" s="16" t="s">
        <v>41</v>
      </c>
      <c r="C232">
        <v>19</v>
      </c>
      <c r="D232">
        <v>3</v>
      </c>
      <c r="E232">
        <v>2020</v>
      </c>
      <c r="F232">
        <v>0</v>
      </c>
      <c r="G232" s="16" t="s">
        <v>224</v>
      </c>
    </row>
    <row r="233" spans="1:7" x14ac:dyDescent="0.25">
      <c r="A233" s="16" t="s">
        <v>40</v>
      </c>
      <c r="B233" s="16" t="s">
        <v>41</v>
      </c>
      <c r="C233">
        <v>19</v>
      </c>
      <c r="D233">
        <v>3</v>
      </c>
      <c r="E233">
        <v>2020</v>
      </c>
      <c r="F233">
        <v>0</v>
      </c>
      <c r="G233" s="16" t="s">
        <v>47</v>
      </c>
    </row>
    <row r="234" spans="1:7" x14ac:dyDescent="0.25">
      <c r="A234" s="16" t="s">
        <v>40</v>
      </c>
      <c r="B234" s="16" t="s">
        <v>41</v>
      </c>
      <c r="C234">
        <v>19</v>
      </c>
      <c r="D234">
        <v>3</v>
      </c>
      <c r="E234">
        <v>2020</v>
      </c>
      <c r="F234">
        <v>21.21</v>
      </c>
      <c r="G234" s="16" t="s">
        <v>225</v>
      </c>
    </row>
    <row r="235" spans="1:7" x14ac:dyDescent="0.25">
      <c r="A235" s="16" t="s">
        <v>40</v>
      </c>
      <c r="B235" s="16" t="s">
        <v>41</v>
      </c>
      <c r="C235">
        <v>19</v>
      </c>
      <c r="D235">
        <v>3</v>
      </c>
      <c r="E235">
        <v>2020</v>
      </c>
      <c r="F235">
        <v>20.36</v>
      </c>
      <c r="G235" s="16" t="s">
        <v>226</v>
      </c>
    </row>
    <row r="236" spans="1:7" x14ac:dyDescent="0.25">
      <c r="A236" s="16" t="s">
        <v>40</v>
      </c>
      <c r="B236" s="16" t="s">
        <v>41</v>
      </c>
      <c r="C236">
        <v>19</v>
      </c>
      <c r="D236">
        <v>3</v>
      </c>
      <c r="E236">
        <v>2020</v>
      </c>
      <c r="F236">
        <v>53.4</v>
      </c>
      <c r="G236" s="16" t="s">
        <v>227</v>
      </c>
    </row>
    <row r="237" spans="1:7" x14ac:dyDescent="0.25">
      <c r="A237" s="16" t="s">
        <v>40</v>
      </c>
      <c r="B237" s="16" t="s">
        <v>41</v>
      </c>
      <c r="C237">
        <v>19</v>
      </c>
      <c r="D237">
        <v>3</v>
      </c>
      <c r="E237">
        <v>2020</v>
      </c>
      <c r="F237">
        <v>10.91</v>
      </c>
      <c r="G237" s="16" t="s">
        <v>48</v>
      </c>
    </row>
    <row r="238" spans="1:7" x14ac:dyDescent="0.25">
      <c r="A238" s="16" t="s">
        <v>40</v>
      </c>
      <c r="B238" s="16" t="s">
        <v>41</v>
      </c>
      <c r="C238">
        <v>19</v>
      </c>
      <c r="D238">
        <v>3</v>
      </c>
      <c r="E238">
        <v>2020</v>
      </c>
      <c r="G238" s="16" t="s">
        <v>228</v>
      </c>
    </row>
    <row r="239" spans="1:7" x14ac:dyDescent="0.25">
      <c r="A239" s="16" t="s">
        <v>40</v>
      </c>
      <c r="B239" s="16" t="s">
        <v>41</v>
      </c>
      <c r="C239">
        <v>19</v>
      </c>
      <c r="D239">
        <v>3</v>
      </c>
      <c r="E239">
        <v>2020</v>
      </c>
      <c r="G239" s="16" t="s">
        <v>229</v>
      </c>
    </row>
    <row r="240" spans="1:7" x14ac:dyDescent="0.25">
      <c r="A240" s="16" t="s">
        <v>40</v>
      </c>
      <c r="B240" s="16" t="s">
        <v>41</v>
      </c>
      <c r="C240">
        <v>20</v>
      </c>
      <c r="D240">
        <v>3</v>
      </c>
      <c r="E240">
        <v>2020</v>
      </c>
      <c r="F240">
        <v>8</v>
      </c>
      <c r="G240" s="16" t="s">
        <v>42</v>
      </c>
    </row>
    <row r="241" spans="1:7" x14ac:dyDescent="0.25">
      <c r="A241" s="16" t="s">
        <v>40</v>
      </c>
      <c r="B241" s="16" t="s">
        <v>41</v>
      </c>
      <c r="C241">
        <v>20</v>
      </c>
      <c r="D241">
        <v>3</v>
      </c>
      <c r="E241">
        <v>2020</v>
      </c>
      <c r="F241">
        <v>71</v>
      </c>
      <c r="G241" s="16" t="s">
        <v>43</v>
      </c>
    </row>
    <row r="242" spans="1:7" x14ac:dyDescent="0.25">
      <c r="A242" s="16" t="s">
        <v>40</v>
      </c>
      <c r="B242" s="16" t="s">
        <v>41</v>
      </c>
      <c r="C242">
        <v>20</v>
      </c>
      <c r="D242">
        <v>3</v>
      </c>
      <c r="E242">
        <v>2020</v>
      </c>
      <c r="F242">
        <v>32</v>
      </c>
      <c r="G242" s="16" t="s">
        <v>44</v>
      </c>
    </row>
    <row r="243" spans="1:7" x14ac:dyDescent="0.25">
      <c r="A243" s="16" t="s">
        <v>40</v>
      </c>
      <c r="B243" s="16" t="s">
        <v>41</v>
      </c>
      <c r="C243">
        <v>20</v>
      </c>
      <c r="D243">
        <v>3</v>
      </c>
      <c r="E243">
        <v>2020</v>
      </c>
      <c r="F243">
        <v>135</v>
      </c>
      <c r="G243" s="16" t="s">
        <v>220</v>
      </c>
    </row>
    <row r="244" spans="1:7" x14ac:dyDescent="0.25">
      <c r="A244" s="16" t="s">
        <v>40</v>
      </c>
      <c r="B244" s="16" t="s">
        <v>41</v>
      </c>
      <c r="C244">
        <v>20</v>
      </c>
      <c r="D244">
        <v>3</v>
      </c>
      <c r="E244">
        <v>2020</v>
      </c>
      <c r="F244">
        <v>79</v>
      </c>
      <c r="G244" s="16" t="s">
        <v>45</v>
      </c>
    </row>
    <row r="245" spans="1:7" x14ac:dyDescent="0.25">
      <c r="A245" s="16" t="s">
        <v>40</v>
      </c>
      <c r="B245" s="16" t="s">
        <v>41</v>
      </c>
      <c r="C245">
        <v>20</v>
      </c>
      <c r="D245">
        <v>3</v>
      </c>
      <c r="E245">
        <v>2020</v>
      </c>
      <c r="F245">
        <v>585</v>
      </c>
      <c r="G245" s="16" t="s">
        <v>221</v>
      </c>
    </row>
    <row r="246" spans="1:7" x14ac:dyDescent="0.25">
      <c r="A246" s="16" t="s">
        <v>40</v>
      </c>
      <c r="B246" s="16" t="s">
        <v>41</v>
      </c>
      <c r="C246">
        <v>20</v>
      </c>
      <c r="D246">
        <v>3</v>
      </c>
      <c r="E246">
        <v>2020</v>
      </c>
      <c r="F246">
        <v>1</v>
      </c>
      <c r="G246" s="16" t="s">
        <v>46</v>
      </c>
    </row>
    <row r="247" spans="1:7" x14ac:dyDescent="0.25">
      <c r="A247" s="16" t="s">
        <v>40</v>
      </c>
      <c r="B247" s="16" t="s">
        <v>41</v>
      </c>
      <c r="C247">
        <v>20</v>
      </c>
      <c r="D247">
        <v>3</v>
      </c>
      <c r="E247">
        <v>2020</v>
      </c>
      <c r="F247">
        <v>1</v>
      </c>
      <c r="G247" s="16" t="s">
        <v>222</v>
      </c>
    </row>
    <row r="248" spans="1:7" x14ac:dyDescent="0.25">
      <c r="A248" s="16" t="s">
        <v>40</v>
      </c>
      <c r="B248" s="16" t="s">
        <v>41</v>
      </c>
      <c r="C248">
        <v>20</v>
      </c>
      <c r="D248">
        <v>3</v>
      </c>
      <c r="E248">
        <v>2020</v>
      </c>
      <c r="F248">
        <v>0</v>
      </c>
      <c r="G248" s="16" t="s">
        <v>223</v>
      </c>
    </row>
    <row r="249" spans="1:7" x14ac:dyDescent="0.25">
      <c r="A249" s="16" t="s">
        <v>40</v>
      </c>
      <c r="B249" s="16" t="s">
        <v>41</v>
      </c>
      <c r="C249">
        <v>20</v>
      </c>
      <c r="D249">
        <v>3</v>
      </c>
      <c r="E249">
        <v>2020</v>
      </c>
      <c r="F249">
        <v>1</v>
      </c>
      <c r="G249" s="16" t="s">
        <v>224</v>
      </c>
    </row>
    <row r="250" spans="1:7" x14ac:dyDescent="0.25">
      <c r="A250" s="16" t="s">
        <v>40</v>
      </c>
      <c r="B250" s="16" t="s">
        <v>41</v>
      </c>
      <c r="C250">
        <v>20</v>
      </c>
      <c r="D250">
        <v>3</v>
      </c>
      <c r="E250">
        <v>2020</v>
      </c>
      <c r="F250">
        <v>59</v>
      </c>
      <c r="G250" s="16" t="s">
        <v>47</v>
      </c>
    </row>
    <row r="251" spans="1:7" x14ac:dyDescent="0.25">
      <c r="A251" s="16" t="s">
        <v>40</v>
      </c>
      <c r="B251" s="16" t="s">
        <v>41</v>
      </c>
      <c r="C251">
        <v>20</v>
      </c>
      <c r="D251">
        <v>3</v>
      </c>
      <c r="E251">
        <v>2020</v>
      </c>
      <c r="F251">
        <v>40.51</v>
      </c>
      <c r="G251" s="16" t="s">
        <v>225</v>
      </c>
    </row>
    <row r="252" spans="1:7" x14ac:dyDescent="0.25">
      <c r="A252" s="16" t="s">
        <v>40</v>
      </c>
      <c r="B252" s="16" t="s">
        <v>41</v>
      </c>
      <c r="C252">
        <v>20</v>
      </c>
      <c r="D252">
        <v>3</v>
      </c>
      <c r="E252">
        <v>2020</v>
      </c>
      <c r="F252">
        <v>23.08</v>
      </c>
      <c r="G252" s="16" t="s">
        <v>226</v>
      </c>
    </row>
    <row r="253" spans="1:7" x14ac:dyDescent="0.25">
      <c r="A253" s="16" t="s">
        <v>40</v>
      </c>
      <c r="B253" s="16" t="s">
        <v>41</v>
      </c>
      <c r="C253">
        <v>20</v>
      </c>
      <c r="D253">
        <v>3</v>
      </c>
      <c r="E253">
        <v>2020</v>
      </c>
      <c r="F253">
        <v>52.59</v>
      </c>
      <c r="G253" s="16" t="s">
        <v>227</v>
      </c>
    </row>
    <row r="254" spans="1:7" x14ac:dyDescent="0.25">
      <c r="A254" s="16" t="s">
        <v>40</v>
      </c>
      <c r="B254" s="16" t="s">
        <v>41</v>
      </c>
      <c r="C254">
        <v>20</v>
      </c>
      <c r="D254">
        <v>3</v>
      </c>
      <c r="E254">
        <v>2020</v>
      </c>
      <c r="F254">
        <v>11.27</v>
      </c>
      <c r="G254" s="16" t="s">
        <v>48</v>
      </c>
    </row>
    <row r="255" spans="1:7" x14ac:dyDescent="0.25">
      <c r="A255" s="16" t="s">
        <v>40</v>
      </c>
      <c r="B255" s="16" t="s">
        <v>41</v>
      </c>
      <c r="C255">
        <v>20</v>
      </c>
      <c r="D255">
        <v>3</v>
      </c>
      <c r="E255">
        <v>2020</v>
      </c>
      <c r="G255" s="16" t="s">
        <v>228</v>
      </c>
    </row>
    <row r="256" spans="1:7" x14ac:dyDescent="0.25">
      <c r="A256" s="16" t="s">
        <v>40</v>
      </c>
      <c r="B256" s="16" t="s">
        <v>41</v>
      </c>
      <c r="C256">
        <v>20</v>
      </c>
      <c r="D256">
        <v>3</v>
      </c>
      <c r="E256">
        <v>2020</v>
      </c>
      <c r="G256" s="16" t="s">
        <v>229</v>
      </c>
    </row>
    <row r="257" spans="1:7" x14ac:dyDescent="0.25">
      <c r="A257" s="16" t="s">
        <v>40</v>
      </c>
      <c r="B257" s="16" t="s">
        <v>41</v>
      </c>
      <c r="C257">
        <v>21</v>
      </c>
      <c r="D257">
        <v>3</v>
      </c>
      <c r="E257">
        <v>2020</v>
      </c>
      <c r="F257">
        <v>12</v>
      </c>
      <c r="G257" s="16" t="s">
        <v>42</v>
      </c>
    </row>
    <row r="258" spans="1:7" x14ac:dyDescent="0.25">
      <c r="A258" s="16" t="s">
        <v>40</v>
      </c>
      <c r="B258" s="16" t="s">
        <v>41</v>
      </c>
      <c r="C258">
        <v>21</v>
      </c>
      <c r="D258">
        <v>3</v>
      </c>
      <c r="E258">
        <v>2020</v>
      </c>
      <c r="F258">
        <v>88</v>
      </c>
      <c r="G258" s="16" t="s">
        <v>43</v>
      </c>
    </row>
    <row r="259" spans="1:7" x14ac:dyDescent="0.25">
      <c r="A259" s="16" t="s">
        <v>40</v>
      </c>
      <c r="B259" s="16" t="s">
        <v>41</v>
      </c>
      <c r="C259">
        <v>21</v>
      </c>
      <c r="D259">
        <v>3</v>
      </c>
      <c r="E259">
        <v>2020</v>
      </c>
      <c r="F259">
        <v>36</v>
      </c>
      <c r="G259" s="16" t="s">
        <v>44</v>
      </c>
    </row>
    <row r="260" spans="1:7" x14ac:dyDescent="0.25">
      <c r="A260" s="16" t="s">
        <v>40</v>
      </c>
      <c r="B260" s="16" t="s">
        <v>41</v>
      </c>
      <c r="C260">
        <v>21</v>
      </c>
      <c r="D260">
        <v>3</v>
      </c>
      <c r="E260">
        <v>2020</v>
      </c>
      <c r="F260">
        <v>171</v>
      </c>
      <c r="G260" s="16" t="s">
        <v>220</v>
      </c>
    </row>
    <row r="261" spans="1:7" x14ac:dyDescent="0.25">
      <c r="A261" s="16" t="s">
        <v>40</v>
      </c>
      <c r="B261" s="16" t="s">
        <v>41</v>
      </c>
      <c r="C261">
        <v>21</v>
      </c>
      <c r="D261">
        <v>3</v>
      </c>
      <c r="E261">
        <v>2020</v>
      </c>
      <c r="F261">
        <v>87</v>
      </c>
      <c r="G261" s="16" t="s">
        <v>45</v>
      </c>
    </row>
    <row r="262" spans="1:7" x14ac:dyDescent="0.25">
      <c r="A262" s="16" t="s">
        <v>40</v>
      </c>
      <c r="B262" s="16" t="s">
        <v>41</v>
      </c>
      <c r="C262">
        <v>21</v>
      </c>
      <c r="D262">
        <v>3</v>
      </c>
      <c r="E262">
        <v>2020</v>
      </c>
      <c r="F262">
        <v>672</v>
      </c>
      <c r="G262" s="16" t="s">
        <v>221</v>
      </c>
    </row>
    <row r="263" spans="1:7" x14ac:dyDescent="0.25">
      <c r="A263" s="16" t="s">
        <v>40</v>
      </c>
      <c r="B263" s="16" t="s">
        <v>41</v>
      </c>
      <c r="C263">
        <v>21</v>
      </c>
      <c r="D263">
        <v>3</v>
      </c>
      <c r="E263">
        <v>2020</v>
      </c>
      <c r="F263">
        <v>0</v>
      </c>
      <c r="G263" s="16" t="s">
        <v>46</v>
      </c>
    </row>
    <row r="264" spans="1:7" x14ac:dyDescent="0.25">
      <c r="A264" s="16" t="s">
        <v>40</v>
      </c>
      <c r="B264" s="16" t="s">
        <v>41</v>
      </c>
      <c r="C264">
        <v>21</v>
      </c>
      <c r="D264">
        <v>3</v>
      </c>
      <c r="E264">
        <v>2020</v>
      </c>
      <c r="F264">
        <v>0</v>
      </c>
      <c r="G264" s="16" t="s">
        <v>222</v>
      </c>
    </row>
    <row r="265" spans="1:7" x14ac:dyDescent="0.25">
      <c r="A265" s="16" t="s">
        <v>40</v>
      </c>
      <c r="B265" s="16" t="s">
        <v>41</v>
      </c>
      <c r="C265">
        <v>21</v>
      </c>
      <c r="D265">
        <v>3</v>
      </c>
      <c r="E265">
        <v>2020</v>
      </c>
      <c r="F265">
        <v>0</v>
      </c>
      <c r="G265" s="16" t="s">
        <v>223</v>
      </c>
    </row>
    <row r="266" spans="1:7" x14ac:dyDescent="0.25">
      <c r="A266" s="16" t="s">
        <v>40</v>
      </c>
      <c r="B266" s="16" t="s">
        <v>41</v>
      </c>
      <c r="C266">
        <v>21</v>
      </c>
      <c r="D266">
        <v>3</v>
      </c>
      <c r="E266">
        <v>2020</v>
      </c>
      <c r="F266">
        <v>1</v>
      </c>
      <c r="G266" s="16" t="s">
        <v>224</v>
      </c>
    </row>
    <row r="267" spans="1:7" x14ac:dyDescent="0.25">
      <c r="A267" s="16" t="s">
        <v>40</v>
      </c>
      <c r="B267" s="16" t="s">
        <v>41</v>
      </c>
      <c r="C267">
        <v>21</v>
      </c>
      <c r="D267">
        <v>3</v>
      </c>
      <c r="E267">
        <v>2020</v>
      </c>
      <c r="F267">
        <v>0</v>
      </c>
      <c r="G267" s="16" t="s">
        <v>47</v>
      </c>
    </row>
    <row r="268" spans="1:7" x14ac:dyDescent="0.25">
      <c r="A268" s="16" t="s">
        <v>40</v>
      </c>
      <c r="B268" s="16" t="s">
        <v>41</v>
      </c>
      <c r="C268">
        <v>21</v>
      </c>
      <c r="D268">
        <v>3</v>
      </c>
      <c r="E268">
        <v>2020</v>
      </c>
      <c r="F268">
        <v>41.38</v>
      </c>
      <c r="G268" s="16" t="s">
        <v>225</v>
      </c>
    </row>
    <row r="269" spans="1:7" x14ac:dyDescent="0.25">
      <c r="A269" s="16" t="s">
        <v>40</v>
      </c>
      <c r="B269" s="16" t="s">
        <v>41</v>
      </c>
      <c r="C269">
        <v>21</v>
      </c>
      <c r="D269">
        <v>3</v>
      </c>
      <c r="E269">
        <v>2020</v>
      </c>
      <c r="F269">
        <v>25.45</v>
      </c>
      <c r="G269" s="16" t="s">
        <v>226</v>
      </c>
    </row>
    <row r="270" spans="1:7" x14ac:dyDescent="0.25">
      <c r="A270" s="16" t="s">
        <v>40</v>
      </c>
      <c r="B270" s="16" t="s">
        <v>41</v>
      </c>
      <c r="C270">
        <v>21</v>
      </c>
      <c r="D270">
        <v>3</v>
      </c>
      <c r="E270">
        <v>2020</v>
      </c>
      <c r="F270">
        <v>51.46</v>
      </c>
      <c r="G270" s="16" t="s">
        <v>227</v>
      </c>
    </row>
    <row r="271" spans="1:7" x14ac:dyDescent="0.25">
      <c r="A271" s="16" t="s">
        <v>40</v>
      </c>
      <c r="B271" s="16" t="s">
        <v>41</v>
      </c>
      <c r="C271">
        <v>21</v>
      </c>
      <c r="D271">
        <v>3</v>
      </c>
      <c r="E271">
        <v>2020</v>
      </c>
      <c r="F271">
        <v>13.64</v>
      </c>
      <c r="G271" s="16" t="s">
        <v>48</v>
      </c>
    </row>
    <row r="272" spans="1:7" x14ac:dyDescent="0.25">
      <c r="A272" s="16" t="s">
        <v>40</v>
      </c>
      <c r="B272" s="16" t="s">
        <v>41</v>
      </c>
      <c r="C272">
        <v>21</v>
      </c>
      <c r="D272">
        <v>3</v>
      </c>
      <c r="E272">
        <v>2020</v>
      </c>
      <c r="G272" s="16" t="s">
        <v>228</v>
      </c>
    </row>
    <row r="273" spans="1:7" x14ac:dyDescent="0.25">
      <c r="A273" s="16" t="s">
        <v>40</v>
      </c>
      <c r="B273" s="16" t="s">
        <v>41</v>
      </c>
      <c r="C273">
        <v>21</v>
      </c>
      <c r="D273">
        <v>3</v>
      </c>
      <c r="E273">
        <v>2020</v>
      </c>
      <c r="G273" s="16" t="s">
        <v>229</v>
      </c>
    </row>
    <row r="274" spans="1:7" x14ac:dyDescent="0.25">
      <c r="A274" s="16" t="s">
        <v>40</v>
      </c>
      <c r="B274" s="16" t="s">
        <v>41</v>
      </c>
      <c r="C274">
        <v>22</v>
      </c>
      <c r="D274">
        <v>3</v>
      </c>
      <c r="E274">
        <v>2020</v>
      </c>
      <c r="F274">
        <v>14</v>
      </c>
      <c r="G274" s="16" t="s">
        <v>42</v>
      </c>
    </row>
    <row r="275" spans="1:7" x14ac:dyDescent="0.25">
      <c r="A275" s="16" t="s">
        <v>40</v>
      </c>
      <c r="B275" s="16" t="s">
        <v>41</v>
      </c>
      <c r="C275">
        <v>22</v>
      </c>
      <c r="D275">
        <v>3</v>
      </c>
      <c r="E275">
        <v>2020</v>
      </c>
      <c r="F275">
        <v>97</v>
      </c>
      <c r="G275" s="16" t="s">
        <v>43</v>
      </c>
    </row>
    <row r="276" spans="1:7" x14ac:dyDescent="0.25">
      <c r="A276" s="16" t="s">
        <v>40</v>
      </c>
      <c r="B276" s="16" t="s">
        <v>41</v>
      </c>
      <c r="C276">
        <v>22</v>
      </c>
      <c r="D276">
        <v>3</v>
      </c>
      <c r="E276">
        <v>2020</v>
      </c>
      <c r="F276">
        <v>51</v>
      </c>
      <c r="G276" s="16" t="s">
        <v>44</v>
      </c>
    </row>
    <row r="277" spans="1:7" x14ac:dyDescent="0.25">
      <c r="A277" s="16" t="s">
        <v>40</v>
      </c>
      <c r="B277" s="16" t="s">
        <v>41</v>
      </c>
      <c r="C277">
        <v>22</v>
      </c>
      <c r="D277">
        <v>3</v>
      </c>
      <c r="E277">
        <v>2020</v>
      </c>
      <c r="F277">
        <v>222</v>
      </c>
      <c r="G277" s="16" t="s">
        <v>220</v>
      </c>
    </row>
    <row r="278" spans="1:7" x14ac:dyDescent="0.25">
      <c r="A278" s="16" t="s">
        <v>40</v>
      </c>
      <c r="B278" s="16" t="s">
        <v>41</v>
      </c>
      <c r="C278">
        <v>22</v>
      </c>
      <c r="D278">
        <v>3</v>
      </c>
      <c r="E278">
        <v>2020</v>
      </c>
      <c r="F278">
        <v>89</v>
      </c>
      <c r="G278" s="16" t="s">
        <v>45</v>
      </c>
    </row>
    <row r="279" spans="1:7" x14ac:dyDescent="0.25">
      <c r="A279" s="16" t="s">
        <v>40</v>
      </c>
      <c r="B279" s="16" t="s">
        <v>41</v>
      </c>
      <c r="C279">
        <v>22</v>
      </c>
      <c r="D279">
        <v>3</v>
      </c>
      <c r="E279">
        <v>2020</v>
      </c>
      <c r="F279">
        <v>761</v>
      </c>
      <c r="G279" s="16" t="s">
        <v>221</v>
      </c>
    </row>
    <row r="280" spans="1:7" x14ac:dyDescent="0.25">
      <c r="A280" s="16" t="s">
        <v>40</v>
      </c>
      <c r="B280" s="16" t="s">
        <v>41</v>
      </c>
      <c r="C280">
        <v>22</v>
      </c>
      <c r="D280">
        <v>3</v>
      </c>
      <c r="E280">
        <v>2020</v>
      </c>
      <c r="F280">
        <v>1</v>
      </c>
      <c r="G280" s="16" t="s">
        <v>46</v>
      </c>
    </row>
    <row r="281" spans="1:7" x14ac:dyDescent="0.25">
      <c r="A281" s="16" t="s">
        <v>40</v>
      </c>
      <c r="B281" s="16" t="s">
        <v>41</v>
      </c>
      <c r="C281">
        <v>22</v>
      </c>
      <c r="D281">
        <v>3</v>
      </c>
      <c r="E281">
        <v>2020</v>
      </c>
      <c r="F281">
        <v>0</v>
      </c>
      <c r="G281" s="16" t="s">
        <v>222</v>
      </c>
    </row>
    <row r="282" spans="1:7" x14ac:dyDescent="0.25">
      <c r="A282" s="16" t="s">
        <v>40</v>
      </c>
      <c r="B282" s="16" t="s">
        <v>41</v>
      </c>
      <c r="C282">
        <v>22</v>
      </c>
      <c r="D282">
        <v>3</v>
      </c>
      <c r="E282">
        <v>2020</v>
      </c>
      <c r="F282">
        <v>1</v>
      </c>
      <c r="G282" s="16" t="s">
        <v>223</v>
      </c>
    </row>
    <row r="283" spans="1:7" x14ac:dyDescent="0.25">
      <c r="A283" s="16" t="s">
        <v>40</v>
      </c>
      <c r="B283" s="16" t="s">
        <v>41</v>
      </c>
      <c r="C283">
        <v>22</v>
      </c>
      <c r="D283">
        <v>3</v>
      </c>
      <c r="E283">
        <v>2020</v>
      </c>
      <c r="F283">
        <v>2</v>
      </c>
      <c r="G283" s="16" t="s">
        <v>224</v>
      </c>
    </row>
    <row r="284" spans="1:7" x14ac:dyDescent="0.25">
      <c r="A284" s="16" t="s">
        <v>40</v>
      </c>
      <c r="B284" s="16" t="s">
        <v>41</v>
      </c>
      <c r="C284">
        <v>22</v>
      </c>
      <c r="D284">
        <v>3</v>
      </c>
      <c r="E284">
        <v>2020</v>
      </c>
      <c r="F284">
        <v>92</v>
      </c>
      <c r="G284" s="16" t="s">
        <v>47</v>
      </c>
    </row>
    <row r="285" spans="1:7" x14ac:dyDescent="0.25">
      <c r="A285" s="16" t="s">
        <v>40</v>
      </c>
      <c r="B285" s="16" t="s">
        <v>41</v>
      </c>
      <c r="C285">
        <v>22</v>
      </c>
      <c r="D285">
        <v>3</v>
      </c>
      <c r="E285">
        <v>2020</v>
      </c>
      <c r="F285">
        <v>57.3</v>
      </c>
      <c r="G285" s="16" t="s">
        <v>225</v>
      </c>
    </row>
    <row r="286" spans="1:7" x14ac:dyDescent="0.25">
      <c r="A286" s="16" t="s">
        <v>40</v>
      </c>
      <c r="B286" s="16" t="s">
        <v>41</v>
      </c>
      <c r="C286">
        <v>22</v>
      </c>
      <c r="D286">
        <v>3</v>
      </c>
      <c r="E286">
        <v>2020</v>
      </c>
      <c r="F286">
        <v>29.17</v>
      </c>
      <c r="G286" s="16" t="s">
        <v>226</v>
      </c>
    </row>
    <row r="287" spans="1:7" x14ac:dyDescent="0.25">
      <c r="A287" s="16" t="s">
        <v>40</v>
      </c>
      <c r="B287" s="16" t="s">
        <v>41</v>
      </c>
      <c r="C287">
        <v>22</v>
      </c>
      <c r="D287">
        <v>3</v>
      </c>
      <c r="E287">
        <v>2020</v>
      </c>
      <c r="F287">
        <v>43.69</v>
      </c>
      <c r="G287" s="16" t="s">
        <v>227</v>
      </c>
    </row>
    <row r="288" spans="1:7" x14ac:dyDescent="0.25">
      <c r="A288" s="16" t="s">
        <v>40</v>
      </c>
      <c r="B288" s="16" t="s">
        <v>41</v>
      </c>
      <c r="C288">
        <v>22</v>
      </c>
      <c r="D288">
        <v>3</v>
      </c>
      <c r="E288">
        <v>2020</v>
      </c>
      <c r="F288">
        <v>14.43</v>
      </c>
      <c r="G288" s="16" t="s">
        <v>48</v>
      </c>
    </row>
    <row r="289" spans="1:7" x14ac:dyDescent="0.25">
      <c r="A289" s="16" t="s">
        <v>40</v>
      </c>
      <c r="B289" s="16" t="s">
        <v>41</v>
      </c>
      <c r="C289">
        <v>22</v>
      </c>
      <c r="D289">
        <v>3</v>
      </c>
      <c r="E289">
        <v>2020</v>
      </c>
      <c r="G289" s="16" t="s">
        <v>228</v>
      </c>
    </row>
    <row r="290" spans="1:7" x14ac:dyDescent="0.25">
      <c r="A290" s="16" t="s">
        <v>40</v>
      </c>
      <c r="B290" s="16" t="s">
        <v>41</v>
      </c>
      <c r="C290">
        <v>22</v>
      </c>
      <c r="D290">
        <v>3</v>
      </c>
      <c r="E290">
        <v>2020</v>
      </c>
      <c r="G290" s="16" t="s">
        <v>229</v>
      </c>
    </row>
    <row r="291" spans="1:7" x14ac:dyDescent="0.25">
      <c r="A291" s="16" t="s">
        <v>40</v>
      </c>
      <c r="B291" s="16" t="s">
        <v>41</v>
      </c>
      <c r="C291">
        <v>23</v>
      </c>
      <c r="D291">
        <v>3</v>
      </c>
      <c r="E291">
        <v>2020</v>
      </c>
      <c r="F291">
        <v>16</v>
      </c>
      <c r="G291" s="16" t="s">
        <v>42</v>
      </c>
    </row>
    <row r="292" spans="1:7" x14ac:dyDescent="0.25">
      <c r="A292" s="16" t="s">
        <v>40</v>
      </c>
      <c r="B292" s="16" t="s">
        <v>41</v>
      </c>
      <c r="C292">
        <v>23</v>
      </c>
      <c r="D292">
        <v>3</v>
      </c>
      <c r="E292">
        <v>2020</v>
      </c>
      <c r="F292">
        <v>125</v>
      </c>
      <c r="G292" s="16" t="s">
        <v>43</v>
      </c>
    </row>
    <row r="293" spans="1:7" x14ac:dyDescent="0.25">
      <c r="A293" s="16" t="s">
        <v>40</v>
      </c>
      <c r="B293" s="16" t="s">
        <v>41</v>
      </c>
      <c r="C293">
        <v>23</v>
      </c>
      <c r="D293">
        <v>3</v>
      </c>
      <c r="E293">
        <v>2020</v>
      </c>
      <c r="F293">
        <v>27</v>
      </c>
      <c r="G293" s="16" t="s">
        <v>44</v>
      </c>
    </row>
    <row r="294" spans="1:7" x14ac:dyDescent="0.25">
      <c r="A294" s="16" t="s">
        <v>40</v>
      </c>
      <c r="B294" s="16" t="s">
        <v>41</v>
      </c>
      <c r="C294">
        <v>23</v>
      </c>
      <c r="D294">
        <v>3</v>
      </c>
      <c r="E294">
        <v>2020</v>
      </c>
      <c r="F294">
        <v>249</v>
      </c>
      <c r="G294" s="16" t="s">
        <v>220</v>
      </c>
    </row>
    <row r="295" spans="1:7" x14ac:dyDescent="0.25">
      <c r="A295" s="16" t="s">
        <v>40</v>
      </c>
      <c r="B295" s="16" t="s">
        <v>41</v>
      </c>
      <c r="C295">
        <v>23</v>
      </c>
      <c r="D295">
        <v>3</v>
      </c>
      <c r="E295">
        <v>2020</v>
      </c>
      <c r="F295">
        <v>67</v>
      </c>
      <c r="G295" s="16" t="s">
        <v>45</v>
      </c>
    </row>
    <row r="296" spans="1:7" x14ac:dyDescent="0.25">
      <c r="A296" s="16" t="s">
        <v>40</v>
      </c>
      <c r="B296" s="16" t="s">
        <v>41</v>
      </c>
      <c r="C296">
        <v>23</v>
      </c>
      <c r="D296">
        <v>3</v>
      </c>
      <c r="E296">
        <v>2020</v>
      </c>
      <c r="F296">
        <v>828</v>
      </c>
      <c r="G296" s="16" t="s">
        <v>221</v>
      </c>
    </row>
    <row r="297" spans="1:7" x14ac:dyDescent="0.25">
      <c r="A297" s="16" t="s">
        <v>40</v>
      </c>
      <c r="B297" s="16" t="s">
        <v>41</v>
      </c>
      <c r="C297">
        <v>23</v>
      </c>
      <c r="D297">
        <v>3</v>
      </c>
      <c r="E297">
        <v>2020</v>
      </c>
      <c r="F297">
        <v>0</v>
      </c>
      <c r="G297" s="16" t="s">
        <v>46</v>
      </c>
    </row>
    <row r="298" spans="1:7" x14ac:dyDescent="0.25">
      <c r="A298" s="16" t="s">
        <v>40</v>
      </c>
      <c r="B298" s="16" t="s">
        <v>41</v>
      </c>
      <c r="C298">
        <v>23</v>
      </c>
      <c r="D298">
        <v>3</v>
      </c>
      <c r="E298">
        <v>2020</v>
      </c>
      <c r="F298">
        <v>0</v>
      </c>
      <c r="G298" s="16" t="s">
        <v>222</v>
      </c>
    </row>
    <row r="299" spans="1:7" x14ac:dyDescent="0.25">
      <c r="A299" s="16" t="s">
        <v>40</v>
      </c>
      <c r="B299" s="16" t="s">
        <v>41</v>
      </c>
      <c r="C299">
        <v>23</v>
      </c>
      <c r="D299">
        <v>3</v>
      </c>
      <c r="E299">
        <v>2020</v>
      </c>
      <c r="F299">
        <v>0</v>
      </c>
      <c r="G299" s="16" t="s">
        <v>223</v>
      </c>
    </row>
    <row r="300" spans="1:7" x14ac:dyDescent="0.25">
      <c r="A300" s="16" t="s">
        <v>40</v>
      </c>
      <c r="B300" s="16" t="s">
        <v>41</v>
      </c>
      <c r="C300">
        <v>23</v>
      </c>
      <c r="D300">
        <v>3</v>
      </c>
      <c r="E300">
        <v>2020</v>
      </c>
      <c r="F300">
        <v>2</v>
      </c>
      <c r="G300" s="16" t="s">
        <v>224</v>
      </c>
    </row>
    <row r="301" spans="1:7" x14ac:dyDescent="0.25">
      <c r="A301" s="16" t="s">
        <v>40</v>
      </c>
      <c r="B301" s="16" t="s">
        <v>41</v>
      </c>
      <c r="C301">
        <v>23</v>
      </c>
      <c r="D301">
        <v>3</v>
      </c>
      <c r="E301">
        <v>2020</v>
      </c>
      <c r="F301">
        <v>0</v>
      </c>
      <c r="G301" s="16" t="s">
        <v>47</v>
      </c>
    </row>
    <row r="302" spans="1:7" x14ac:dyDescent="0.25">
      <c r="A302" s="16" t="s">
        <v>40</v>
      </c>
      <c r="B302" s="16" t="s">
        <v>41</v>
      </c>
      <c r="C302">
        <v>23</v>
      </c>
      <c r="D302">
        <v>3</v>
      </c>
      <c r="E302">
        <v>2020</v>
      </c>
      <c r="F302">
        <v>40.299999999999997</v>
      </c>
      <c r="G302" s="16" t="s">
        <v>225</v>
      </c>
    </row>
    <row r="303" spans="1:7" x14ac:dyDescent="0.25">
      <c r="A303" s="16" t="s">
        <v>40</v>
      </c>
      <c r="B303" s="16" t="s">
        <v>41</v>
      </c>
      <c r="C303">
        <v>23</v>
      </c>
      <c r="D303">
        <v>3</v>
      </c>
      <c r="E303">
        <v>2020</v>
      </c>
      <c r="F303">
        <v>30.07</v>
      </c>
      <c r="G303" s="16" t="s">
        <v>226</v>
      </c>
    </row>
    <row r="304" spans="1:7" x14ac:dyDescent="0.25">
      <c r="A304" s="16" t="s">
        <v>40</v>
      </c>
      <c r="B304" s="16" t="s">
        <v>41</v>
      </c>
      <c r="C304">
        <v>23</v>
      </c>
      <c r="D304">
        <v>3</v>
      </c>
      <c r="E304">
        <v>2020</v>
      </c>
      <c r="F304">
        <v>50.2</v>
      </c>
      <c r="G304" s="16" t="s">
        <v>227</v>
      </c>
    </row>
    <row r="305" spans="1:7" x14ac:dyDescent="0.25">
      <c r="A305" s="16" t="s">
        <v>40</v>
      </c>
      <c r="B305" s="16" t="s">
        <v>41</v>
      </c>
      <c r="C305">
        <v>23</v>
      </c>
      <c r="D305">
        <v>3</v>
      </c>
      <c r="E305">
        <v>2020</v>
      </c>
      <c r="F305">
        <v>12.8</v>
      </c>
      <c r="G305" s="16" t="s">
        <v>48</v>
      </c>
    </row>
    <row r="306" spans="1:7" x14ac:dyDescent="0.25">
      <c r="A306" s="16" t="s">
        <v>40</v>
      </c>
      <c r="B306" s="16" t="s">
        <v>41</v>
      </c>
      <c r="C306">
        <v>23</v>
      </c>
      <c r="D306">
        <v>3</v>
      </c>
      <c r="E306">
        <v>2020</v>
      </c>
      <c r="G306" s="16" t="s">
        <v>228</v>
      </c>
    </row>
    <row r="307" spans="1:7" x14ac:dyDescent="0.25">
      <c r="A307" s="16" t="s">
        <v>40</v>
      </c>
      <c r="B307" s="16" t="s">
        <v>41</v>
      </c>
      <c r="C307">
        <v>23</v>
      </c>
      <c r="D307">
        <v>3</v>
      </c>
      <c r="E307">
        <v>2020</v>
      </c>
      <c r="G307" s="16" t="s">
        <v>229</v>
      </c>
    </row>
    <row r="308" spans="1:7" x14ac:dyDescent="0.25">
      <c r="A308" s="16" t="s">
        <v>40</v>
      </c>
      <c r="B308" s="16" t="s">
        <v>41</v>
      </c>
      <c r="C308">
        <v>24</v>
      </c>
      <c r="D308">
        <v>3</v>
      </c>
      <c r="E308">
        <v>2020</v>
      </c>
      <c r="F308">
        <v>21</v>
      </c>
      <c r="G308" s="16" t="s">
        <v>42</v>
      </c>
    </row>
    <row r="309" spans="1:7" x14ac:dyDescent="0.25">
      <c r="A309" s="16" t="s">
        <v>40</v>
      </c>
      <c r="B309" s="16" t="s">
        <v>41</v>
      </c>
      <c r="C309">
        <v>24</v>
      </c>
      <c r="D309">
        <v>3</v>
      </c>
      <c r="E309">
        <v>2020</v>
      </c>
      <c r="F309">
        <v>152</v>
      </c>
      <c r="G309" s="16" t="s">
        <v>43</v>
      </c>
    </row>
    <row r="310" spans="1:7" x14ac:dyDescent="0.25">
      <c r="A310" s="16" t="s">
        <v>40</v>
      </c>
      <c r="B310" s="16" t="s">
        <v>41</v>
      </c>
      <c r="C310">
        <v>24</v>
      </c>
      <c r="D310">
        <v>3</v>
      </c>
      <c r="E310">
        <v>2020</v>
      </c>
      <c r="F310">
        <v>54</v>
      </c>
      <c r="G310" s="16" t="s">
        <v>44</v>
      </c>
    </row>
    <row r="311" spans="1:7" x14ac:dyDescent="0.25">
      <c r="A311" s="16" t="s">
        <v>40</v>
      </c>
      <c r="B311" s="16" t="s">
        <v>41</v>
      </c>
      <c r="C311">
        <v>24</v>
      </c>
      <c r="D311">
        <v>3</v>
      </c>
      <c r="E311">
        <v>2020</v>
      </c>
      <c r="F311">
        <v>303</v>
      </c>
      <c r="G311" s="16" t="s">
        <v>220</v>
      </c>
    </row>
    <row r="312" spans="1:7" x14ac:dyDescent="0.25">
      <c r="A312" s="16" t="s">
        <v>40</v>
      </c>
      <c r="B312" s="16" t="s">
        <v>41</v>
      </c>
      <c r="C312">
        <v>24</v>
      </c>
      <c r="D312">
        <v>3</v>
      </c>
      <c r="E312">
        <v>2020</v>
      </c>
      <c r="F312">
        <v>88</v>
      </c>
      <c r="G312" s="16" t="s">
        <v>45</v>
      </c>
    </row>
    <row r="313" spans="1:7" x14ac:dyDescent="0.25">
      <c r="A313" s="16" t="s">
        <v>40</v>
      </c>
      <c r="B313" s="16" t="s">
        <v>41</v>
      </c>
      <c r="C313">
        <v>24</v>
      </c>
      <c r="D313">
        <v>3</v>
      </c>
      <c r="E313">
        <v>2020</v>
      </c>
      <c r="F313">
        <v>916</v>
      </c>
      <c r="G313" s="16" t="s">
        <v>221</v>
      </c>
    </row>
    <row r="314" spans="1:7" x14ac:dyDescent="0.25">
      <c r="A314" s="16" t="s">
        <v>40</v>
      </c>
      <c r="B314" s="16" t="s">
        <v>41</v>
      </c>
      <c r="C314">
        <v>24</v>
      </c>
      <c r="D314">
        <v>3</v>
      </c>
      <c r="E314">
        <v>2020</v>
      </c>
      <c r="F314">
        <v>1</v>
      </c>
      <c r="G314" s="16" t="s">
        <v>46</v>
      </c>
    </row>
    <row r="315" spans="1:7" x14ac:dyDescent="0.25">
      <c r="A315" s="16" t="s">
        <v>40</v>
      </c>
      <c r="B315" s="16" t="s">
        <v>41</v>
      </c>
      <c r="C315">
        <v>24</v>
      </c>
      <c r="D315">
        <v>3</v>
      </c>
      <c r="E315">
        <v>2020</v>
      </c>
      <c r="F315">
        <v>0</v>
      </c>
      <c r="G315" s="16" t="s">
        <v>222</v>
      </c>
    </row>
    <row r="316" spans="1:7" x14ac:dyDescent="0.25">
      <c r="A316" s="16" t="s">
        <v>40</v>
      </c>
      <c r="B316" s="16" t="s">
        <v>41</v>
      </c>
      <c r="C316">
        <v>24</v>
      </c>
      <c r="D316">
        <v>3</v>
      </c>
      <c r="E316">
        <v>2020</v>
      </c>
      <c r="F316">
        <v>1</v>
      </c>
      <c r="G316" s="16" t="s">
        <v>223</v>
      </c>
    </row>
    <row r="317" spans="1:7" x14ac:dyDescent="0.25">
      <c r="A317" s="16" t="s">
        <v>40</v>
      </c>
      <c r="B317" s="16" t="s">
        <v>41</v>
      </c>
      <c r="C317">
        <v>24</v>
      </c>
      <c r="D317">
        <v>3</v>
      </c>
      <c r="E317">
        <v>2020</v>
      </c>
      <c r="F317">
        <v>3</v>
      </c>
      <c r="G317" s="16" t="s">
        <v>224</v>
      </c>
    </row>
    <row r="318" spans="1:7" x14ac:dyDescent="0.25">
      <c r="A318" s="16" t="s">
        <v>40</v>
      </c>
      <c r="B318" s="16" t="s">
        <v>41</v>
      </c>
      <c r="C318">
        <v>24</v>
      </c>
      <c r="D318">
        <v>3</v>
      </c>
      <c r="E318">
        <v>2020</v>
      </c>
      <c r="F318">
        <v>60</v>
      </c>
      <c r="G318" s="16" t="s">
        <v>47</v>
      </c>
    </row>
    <row r="319" spans="1:7" x14ac:dyDescent="0.25">
      <c r="A319" s="16" t="s">
        <v>40</v>
      </c>
      <c r="B319" s="16" t="s">
        <v>41</v>
      </c>
      <c r="C319">
        <v>24</v>
      </c>
      <c r="D319">
        <v>3</v>
      </c>
      <c r="E319">
        <v>2020</v>
      </c>
      <c r="F319">
        <v>61.36</v>
      </c>
      <c r="G319" s="16" t="s">
        <v>225</v>
      </c>
    </row>
    <row r="320" spans="1:7" x14ac:dyDescent="0.25">
      <c r="A320" s="16" t="s">
        <v>40</v>
      </c>
      <c r="B320" s="16" t="s">
        <v>41</v>
      </c>
      <c r="C320">
        <v>24</v>
      </c>
      <c r="D320">
        <v>3</v>
      </c>
      <c r="E320">
        <v>2020</v>
      </c>
      <c r="F320">
        <v>33.08</v>
      </c>
      <c r="G320" s="16" t="s">
        <v>226</v>
      </c>
    </row>
    <row r="321" spans="1:7" x14ac:dyDescent="0.25">
      <c r="A321" s="16" t="s">
        <v>40</v>
      </c>
      <c r="B321" s="16" t="s">
        <v>41</v>
      </c>
      <c r="C321">
        <v>24</v>
      </c>
      <c r="D321">
        <v>3</v>
      </c>
      <c r="E321">
        <v>2020</v>
      </c>
      <c r="F321">
        <v>50.17</v>
      </c>
      <c r="G321" s="16" t="s">
        <v>227</v>
      </c>
    </row>
    <row r="322" spans="1:7" x14ac:dyDescent="0.25">
      <c r="A322" s="16" t="s">
        <v>40</v>
      </c>
      <c r="B322" s="16" t="s">
        <v>41</v>
      </c>
      <c r="C322">
        <v>24</v>
      </c>
      <c r="D322">
        <v>3</v>
      </c>
      <c r="E322">
        <v>2020</v>
      </c>
      <c r="F322">
        <v>13.82</v>
      </c>
      <c r="G322" s="16" t="s">
        <v>48</v>
      </c>
    </row>
    <row r="323" spans="1:7" x14ac:dyDescent="0.25">
      <c r="A323" s="16" t="s">
        <v>40</v>
      </c>
      <c r="B323" s="16" t="s">
        <v>41</v>
      </c>
      <c r="C323">
        <v>24</v>
      </c>
      <c r="D323">
        <v>3</v>
      </c>
      <c r="E323">
        <v>2020</v>
      </c>
      <c r="G323" s="16" t="s">
        <v>228</v>
      </c>
    </row>
    <row r="324" spans="1:7" x14ac:dyDescent="0.25">
      <c r="A324" s="16" t="s">
        <v>40</v>
      </c>
      <c r="B324" s="16" t="s">
        <v>41</v>
      </c>
      <c r="C324">
        <v>24</v>
      </c>
      <c r="D324">
        <v>3</v>
      </c>
      <c r="E324">
        <v>2020</v>
      </c>
      <c r="G324" s="16" t="s">
        <v>229</v>
      </c>
    </row>
    <row r="325" spans="1:7" x14ac:dyDescent="0.25">
      <c r="A325" s="16" t="s">
        <v>40</v>
      </c>
      <c r="B325" s="16" t="s">
        <v>41</v>
      </c>
      <c r="C325">
        <v>25</v>
      </c>
      <c r="D325">
        <v>3</v>
      </c>
      <c r="E325">
        <v>2020</v>
      </c>
      <c r="F325">
        <v>24</v>
      </c>
      <c r="G325" s="16" t="s">
        <v>42</v>
      </c>
    </row>
    <row r="326" spans="1:7" x14ac:dyDescent="0.25">
      <c r="A326" s="16" t="s">
        <v>40</v>
      </c>
      <c r="B326" s="16" t="s">
        <v>41</v>
      </c>
      <c r="C326">
        <v>25</v>
      </c>
      <c r="D326">
        <v>3</v>
      </c>
      <c r="E326">
        <v>2020</v>
      </c>
      <c r="F326">
        <v>203</v>
      </c>
      <c r="G326" s="16" t="s">
        <v>43</v>
      </c>
    </row>
    <row r="327" spans="1:7" x14ac:dyDescent="0.25">
      <c r="A327" s="16" t="s">
        <v>40</v>
      </c>
      <c r="B327" s="16" t="s">
        <v>41</v>
      </c>
      <c r="C327">
        <v>25</v>
      </c>
      <c r="D327">
        <v>3</v>
      </c>
      <c r="E327">
        <v>2020</v>
      </c>
      <c r="F327">
        <v>81</v>
      </c>
      <c r="G327" s="16" t="s">
        <v>44</v>
      </c>
    </row>
    <row r="328" spans="1:7" x14ac:dyDescent="0.25">
      <c r="A328" s="16" t="s">
        <v>40</v>
      </c>
      <c r="B328" s="16" t="s">
        <v>41</v>
      </c>
      <c r="C328">
        <v>25</v>
      </c>
      <c r="D328">
        <v>3</v>
      </c>
      <c r="E328">
        <v>2020</v>
      </c>
      <c r="F328">
        <v>384</v>
      </c>
      <c r="G328" s="16" t="s">
        <v>220</v>
      </c>
    </row>
    <row r="329" spans="1:7" x14ac:dyDescent="0.25">
      <c r="A329" s="16" t="s">
        <v>40</v>
      </c>
      <c r="B329" s="16" t="s">
        <v>41</v>
      </c>
      <c r="C329">
        <v>25</v>
      </c>
      <c r="D329">
        <v>3</v>
      </c>
      <c r="E329">
        <v>2020</v>
      </c>
      <c r="F329">
        <v>245</v>
      </c>
      <c r="G329" s="16" t="s">
        <v>45</v>
      </c>
    </row>
    <row r="330" spans="1:7" x14ac:dyDescent="0.25">
      <c r="A330" s="16" t="s">
        <v>40</v>
      </c>
      <c r="B330" s="16" t="s">
        <v>41</v>
      </c>
      <c r="C330">
        <v>25</v>
      </c>
      <c r="D330">
        <v>3</v>
      </c>
      <c r="E330">
        <v>2020</v>
      </c>
      <c r="F330">
        <v>1161</v>
      </c>
      <c r="G330" s="16" t="s">
        <v>221</v>
      </c>
    </row>
    <row r="331" spans="1:7" x14ac:dyDescent="0.25">
      <c r="A331" s="16" t="s">
        <v>40</v>
      </c>
      <c r="B331" s="16" t="s">
        <v>41</v>
      </c>
      <c r="C331">
        <v>25</v>
      </c>
      <c r="D331">
        <v>3</v>
      </c>
      <c r="E331">
        <v>2020</v>
      </c>
      <c r="F331">
        <v>1</v>
      </c>
      <c r="G331" s="16" t="s">
        <v>46</v>
      </c>
    </row>
    <row r="332" spans="1:7" x14ac:dyDescent="0.25">
      <c r="A332" s="16" t="s">
        <v>40</v>
      </c>
      <c r="B332" s="16" t="s">
        <v>41</v>
      </c>
      <c r="C332">
        <v>25</v>
      </c>
      <c r="D332">
        <v>3</v>
      </c>
      <c r="E332">
        <v>2020</v>
      </c>
      <c r="F332">
        <v>0</v>
      </c>
      <c r="G332" s="16" t="s">
        <v>222</v>
      </c>
    </row>
    <row r="333" spans="1:7" x14ac:dyDescent="0.25">
      <c r="A333" s="16" t="s">
        <v>40</v>
      </c>
      <c r="B333" s="16" t="s">
        <v>41</v>
      </c>
      <c r="C333">
        <v>25</v>
      </c>
      <c r="D333">
        <v>3</v>
      </c>
      <c r="E333">
        <v>2020</v>
      </c>
      <c r="F333">
        <v>1</v>
      </c>
      <c r="G333" s="16" t="s">
        <v>223</v>
      </c>
    </row>
    <row r="334" spans="1:7" x14ac:dyDescent="0.25">
      <c r="A334" s="16" t="s">
        <v>40</v>
      </c>
      <c r="B334" s="16" t="s">
        <v>41</v>
      </c>
      <c r="C334">
        <v>25</v>
      </c>
      <c r="D334">
        <v>3</v>
      </c>
      <c r="E334">
        <v>2020</v>
      </c>
      <c r="F334">
        <v>4</v>
      </c>
      <c r="G334" s="16" t="s">
        <v>224</v>
      </c>
    </row>
    <row r="335" spans="1:7" x14ac:dyDescent="0.25">
      <c r="A335" s="16" t="s">
        <v>40</v>
      </c>
      <c r="B335" s="16" t="s">
        <v>41</v>
      </c>
      <c r="C335">
        <v>25</v>
      </c>
      <c r="D335">
        <v>3</v>
      </c>
      <c r="E335">
        <v>2020</v>
      </c>
      <c r="F335">
        <v>59</v>
      </c>
      <c r="G335" s="16" t="s">
        <v>47</v>
      </c>
    </row>
    <row r="336" spans="1:7" x14ac:dyDescent="0.25">
      <c r="A336" s="16" t="s">
        <v>40</v>
      </c>
      <c r="B336" s="16" t="s">
        <v>41</v>
      </c>
      <c r="C336">
        <v>25</v>
      </c>
      <c r="D336">
        <v>3</v>
      </c>
      <c r="E336">
        <v>2020</v>
      </c>
      <c r="F336">
        <v>33.06</v>
      </c>
      <c r="G336" s="16" t="s">
        <v>225</v>
      </c>
    </row>
    <row r="337" spans="1:7" x14ac:dyDescent="0.25">
      <c r="A337" s="16" t="s">
        <v>40</v>
      </c>
      <c r="B337" s="16" t="s">
        <v>41</v>
      </c>
      <c r="C337">
        <v>25</v>
      </c>
      <c r="D337">
        <v>3</v>
      </c>
      <c r="E337">
        <v>2020</v>
      </c>
      <c r="F337">
        <v>33.07</v>
      </c>
      <c r="G337" s="16" t="s">
        <v>226</v>
      </c>
    </row>
    <row r="338" spans="1:7" x14ac:dyDescent="0.25">
      <c r="A338" s="16" t="s">
        <v>40</v>
      </c>
      <c r="B338" s="16" t="s">
        <v>41</v>
      </c>
      <c r="C338">
        <v>25</v>
      </c>
      <c r="D338">
        <v>3</v>
      </c>
      <c r="E338">
        <v>2020</v>
      </c>
      <c r="F338">
        <v>52.86</v>
      </c>
      <c r="G338" s="16" t="s">
        <v>227</v>
      </c>
    </row>
    <row r="339" spans="1:7" x14ac:dyDescent="0.25">
      <c r="A339" s="16" t="s">
        <v>40</v>
      </c>
      <c r="B339" s="16" t="s">
        <v>41</v>
      </c>
      <c r="C339">
        <v>25</v>
      </c>
      <c r="D339">
        <v>3</v>
      </c>
      <c r="E339">
        <v>2020</v>
      </c>
      <c r="F339">
        <v>11.82</v>
      </c>
      <c r="G339" s="16" t="s">
        <v>48</v>
      </c>
    </row>
    <row r="340" spans="1:7" x14ac:dyDescent="0.25">
      <c r="A340" s="16" t="s">
        <v>40</v>
      </c>
      <c r="B340" s="16" t="s">
        <v>41</v>
      </c>
      <c r="C340">
        <v>25</v>
      </c>
      <c r="D340">
        <v>3</v>
      </c>
      <c r="E340">
        <v>2020</v>
      </c>
      <c r="G340" s="16" t="s">
        <v>228</v>
      </c>
    </row>
    <row r="341" spans="1:7" x14ac:dyDescent="0.25">
      <c r="A341" s="16" t="s">
        <v>40</v>
      </c>
      <c r="B341" s="16" t="s">
        <v>41</v>
      </c>
      <c r="C341">
        <v>25</v>
      </c>
      <c r="D341">
        <v>3</v>
      </c>
      <c r="E341">
        <v>2020</v>
      </c>
      <c r="G341" s="16" t="s">
        <v>229</v>
      </c>
    </row>
    <row r="342" spans="1:7" x14ac:dyDescent="0.25">
      <c r="A342" s="16" t="s">
        <v>40</v>
      </c>
      <c r="B342" s="16" t="s">
        <v>41</v>
      </c>
      <c r="C342">
        <v>26</v>
      </c>
      <c r="D342">
        <v>3</v>
      </c>
      <c r="E342">
        <v>2020</v>
      </c>
      <c r="F342">
        <v>25</v>
      </c>
      <c r="G342" s="16" t="s">
        <v>42</v>
      </c>
    </row>
    <row r="343" spans="1:7" x14ac:dyDescent="0.25">
      <c r="A343" s="16" t="s">
        <v>40</v>
      </c>
      <c r="B343" s="16" t="s">
        <v>41</v>
      </c>
      <c r="C343">
        <v>26</v>
      </c>
      <c r="D343">
        <v>3</v>
      </c>
      <c r="E343">
        <v>2020</v>
      </c>
      <c r="F343">
        <v>250</v>
      </c>
      <c r="G343" s="16" t="s">
        <v>43</v>
      </c>
    </row>
    <row r="344" spans="1:7" x14ac:dyDescent="0.25">
      <c r="A344" s="16" t="s">
        <v>40</v>
      </c>
      <c r="B344" s="16" t="s">
        <v>41</v>
      </c>
      <c r="C344">
        <v>26</v>
      </c>
      <c r="D344">
        <v>3</v>
      </c>
      <c r="E344">
        <v>2020</v>
      </c>
      <c r="F344">
        <v>73</v>
      </c>
      <c r="G344" s="16" t="s">
        <v>44</v>
      </c>
    </row>
    <row r="345" spans="1:7" x14ac:dyDescent="0.25">
      <c r="A345" s="16" t="s">
        <v>40</v>
      </c>
      <c r="B345" s="16" t="s">
        <v>41</v>
      </c>
      <c r="C345">
        <v>26</v>
      </c>
      <c r="D345">
        <v>3</v>
      </c>
      <c r="E345">
        <v>2020</v>
      </c>
      <c r="F345">
        <v>457</v>
      </c>
      <c r="G345" s="16" t="s">
        <v>220</v>
      </c>
    </row>
    <row r="346" spans="1:7" x14ac:dyDescent="0.25">
      <c r="A346" s="16" t="s">
        <v>40</v>
      </c>
      <c r="B346" s="16" t="s">
        <v>41</v>
      </c>
      <c r="C346">
        <v>26</v>
      </c>
      <c r="D346">
        <v>3</v>
      </c>
      <c r="E346">
        <v>2020</v>
      </c>
      <c r="F346">
        <v>295</v>
      </c>
      <c r="G346" s="16" t="s">
        <v>45</v>
      </c>
    </row>
    <row r="347" spans="1:7" x14ac:dyDescent="0.25">
      <c r="A347" s="16" t="s">
        <v>40</v>
      </c>
      <c r="B347" s="16" t="s">
        <v>41</v>
      </c>
      <c r="C347">
        <v>26</v>
      </c>
      <c r="D347">
        <v>3</v>
      </c>
      <c r="E347">
        <v>2020</v>
      </c>
      <c r="F347">
        <v>1456</v>
      </c>
      <c r="G347" s="16" t="s">
        <v>221</v>
      </c>
    </row>
    <row r="348" spans="1:7" x14ac:dyDescent="0.25">
      <c r="A348" s="16" t="s">
        <v>40</v>
      </c>
      <c r="B348" s="16" t="s">
        <v>41</v>
      </c>
      <c r="C348">
        <v>26</v>
      </c>
      <c r="D348">
        <v>3</v>
      </c>
      <c r="E348">
        <v>2020</v>
      </c>
      <c r="F348">
        <v>3</v>
      </c>
      <c r="G348" s="16" t="s">
        <v>46</v>
      </c>
    </row>
    <row r="349" spans="1:7" x14ac:dyDescent="0.25">
      <c r="A349" s="16" t="s">
        <v>40</v>
      </c>
      <c r="B349" s="16" t="s">
        <v>41</v>
      </c>
      <c r="C349">
        <v>26</v>
      </c>
      <c r="D349">
        <v>3</v>
      </c>
      <c r="E349">
        <v>2020</v>
      </c>
      <c r="F349">
        <v>2</v>
      </c>
      <c r="G349" s="16" t="s">
        <v>222</v>
      </c>
    </row>
    <row r="350" spans="1:7" x14ac:dyDescent="0.25">
      <c r="A350" s="16" t="s">
        <v>40</v>
      </c>
      <c r="B350" s="16" t="s">
        <v>41</v>
      </c>
      <c r="C350">
        <v>26</v>
      </c>
      <c r="D350">
        <v>3</v>
      </c>
      <c r="E350">
        <v>2020</v>
      </c>
      <c r="F350">
        <v>1</v>
      </c>
      <c r="G350" s="16" t="s">
        <v>223</v>
      </c>
    </row>
    <row r="351" spans="1:7" x14ac:dyDescent="0.25">
      <c r="A351" s="16" t="s">
        <v>40</v>
      </c>
      <c r="B351" s="16" t="s">
        <v>41</v>
      </c>
      <c r="C351">
        <v>26</v>
      </c>
      <c r="D351">
        <v>3</v>
      </c>
      <c r="E351">
        <v>2020</v>
      </c>
      <c r="F351">
        <v>7</v>
      </c>
      <c r="G351" s="16" t="s">
        <v>224</v>
      </c>
    </row>
    <row r="352" spans="1:7" x14ac:dyDescent="0.25">
      <c r="A352" s="16" t="s">
        <v>40</v>
      </c>
      <c r="B352" s="16" t="s">
        <v>41</v>
      </c>
      <c r="C352">
        <v>26</v>
      </c>
      <c r="D352">
        <v>3</v>
      </c>
      <c r="E352">
        <v>2020</v>
      </c>
      <c r="F352">
        <v>63.33</v>
      </c>
      <c r="G352" s="16" t="s">
        <v>47</v>
      </c>
    </row>
    <row r="353" spans="1:7" x14ac:dyDescent="0.25">
      <c r="A353" s="16" t="s">
        <v>40</v>
      </c>
      <c r="B353" s="16" t="s">
        <v>41</v>
      </c>
      <c r="C353">
        <v>26</v>
      </c>
      <c r="D353">
        <v>3</v>
      </c>
      <c r="E353">
        <v>2020</v>
      </c>
      <c r="F353">
        <v>24.75</v>
      </c>
      <c r="G353" s="16" t="s">
        <v>225</v>
      </c>
    </row>
    <row r="354" spans="1:7" x14ac:dyDescent="0.25">
      <c r="A354" s="16" t="s">
        <v>40</v>
      </c>
      <c r="B354" s="16" t="s">
        <v>41</v>
      </c>
      <c r="C354">
        <v>26</v>
      </c>
      <c r="D354">
        <v>3</v>
      </c>
      <c r="E354">
        <v>2020</v>
      </c>
      <c r="F354">
        <v>31.39</v>
      </c>
      <c r="G354" s="16" t="s">
        <v>226</v>
      </c>
    </row>
    <row r="355" spans="1:7" x14ac:dyDescent="0.25">
      <c r="A355" s="16" t="s">
        <v>40</v>
      </c>
      <c r="B355" s="16" t="s">
        <v>41</v>
      </c>
      <c r="C355">
        <v>26</v>
      </c>
      <c r="D355">
        <v>3</v>
      </c>
      <c r="E355">
        <v>2020</v>
      </c>
      <c r="F355">
        <v>54.7</v>
      </c>
      <c r="G355" s="16" t="s">
        <v>227</v>
      </c>
    </row>
    <row r="356" spans="1:7" x14ac:dyDescent="0.25">
      <c r="A356" s="16" t="s">
        <v>40</v>
      </c>
      <c r="B356" s="16" t="s">
        <v>41</v>
      </c>
      <c r="C356">
        <v>26</v>
      </c>
      <c r="D356">
        <v>3</v>
      </c>
      <c r="E356">
        <v>2020</v>
      </c>
      <c r="F356">
        <v>10</v>
      </c>
      <c r="G356" s="16" t="s">
        <v>48</v>
      </c>
    </row>
    <row r="357" spans="1:7" x14ac:dyDescent="0.25">
      <c r="A357" s="16" t="s">
        <v>40</v>
      </c>
      <c r="B357" s="16" t="s">
        <v>41</v>
      </c>
      <c r="C357">
        <v>26</v>
      </c>
      <c r="D357">
        <v>3</v>
      </c>
      <c r="E357">
        <v>2020</v>
      </c>
      <c r="G357" s="16" t="s">
        <v>228</v>
      </c>
    </row>
    <row r="358" spans="1:7" x14ac:dyDescent="0.25">
      <c r="A358" s="16" t="s">
        <v>40</v>
      </c>
      <c r="B358" s="16" t="s">
        <v>41</v>
      </c>
      <c r="C358">
        <v>26</v>
      </c>
      <c r="D358">
        <v>3</v>
      </c>
      <c r="E358">
        <v>2020</v>
      </c>
      <c r="G358" s="16" t="s">
        <v>229</v>
      </c>
    </row>
    <row r="359" spans="1:7" x14ac:dyDescent="0.25">
      <c r="A359" s="16" t="s">
        <v>40</v>
      </c>
      <c r="B359" s="16" t="s">
        <v>41</v>
      </c>
      <c r="C359">
        <v>27</v>
      </c>
      <c r="D359">
        <v>3</v>
      </c>
      <c r="E359">
        <v>2020</v>
      </c>
      <c r="F359">
        <v>45</v>
      </c>
      <c r="G359" s="16" t="s">
        <v>42</v>
      </c>
    </row>
    <row r="360" spans="1:7" x14ac:dyDescent="0.25">
      <c r="A360" s="16" t="s">
        <v>40</v>
      </c>
      <c r="B360" s="16" t="s">
        <v>41</v>
      </c>
      <c r="C360">
        <v>27</v>
      </c>
      <c r="D360">
        <v>3</v>
      </c>
      <c r="E360">
        <v>2020</v>
      </c>
      <c r="F360">
        <v>302</v>
      </c>
      <c r="G360" s="16" t="s">
        <v>43</v>
      </c>
    </row>
    <row r="361" spans="1:7" x14ac:dyDescent="0.25">
      <c r="A361" s="16" t="s">
        <v>40</v>
      </c>
      <c r="B361" s="16" t="s">
        <v>41</v>
      </c>
      <c r="C361">
        <v>27</v>
      </c>
      <c r="D361">
        <v>3</v>
      </c>
      <c r="E361">
        <v>2020</v>
      </c>
      <c r="F361">
        <v>71</v>
      </c>
      <c r="G361" s="16" t="s">
        <v>44</v>
      </c>
    </row>
    <row r="362" spans="1:7" x14ac:dyDescent="0.25">
      <c r="A362" s="16" t="s">
        <v>40</v>
      </c>
      <c r="B362" s="16" t="s">
        <v>41</v>
      </c>
      <c r="C362">
        <v>27</v>
      </c>
      <c r="D362">
        <v>3</v>
      </c>
      <c r="E362">
        <v>2020</v>
      </c>
      <c r="F362">
        <v>528</v>
      </c>
      <c r="G362" s="16" t="s">
        <v>220</v>
      </c>
    </row>
    <row r="363" spans="1:7" x14ac:dyDescent="0.25">
      <c r="A363" s="16" t="s">
        <v>40</v>
      </c>
      <c r="B363" s="16" t="s">
        <v>41</v>
      </c>
      <c r="C363">
        <v>27</v>
      </c>
      <c r="D363">
        <v>3</v>
      </c>
      <c r="E363">
        <v>2020</v>
      </c>
      <c r="F363">
        <v>259</v>
      </c>
      <c r="G363" s="16" t="s">
        <v>45</v>
      </c>
    </row>
    <row r="364" spans="1:7" x14ac:dyDescent="0.25">
      <c r="A364" s="16" t="s">
        <v>40</v>
      </c>
      <c r="B364" s="16" t="s">
        <v>41</v>
      </c>
      <c r="C364">
        <v>27</v>
      </c>
      <c r="D364">
        <v>3</v>
      </c>
      <c r="E364">
        <v>2020</v>
      </c>
      <c r="F364">
        <v>1715</v>
      </c>
      <c r="G364" s="16" t="s">
        <v>221</v>
      </c>
    </row>
    <row r="365" spans="1:7" x14ac:dyDescent="0.25">
      <c r="A365" s="16" t="s">
        <v>40</v>
      </c>
      <c r="B365" s="16" t="s">
        <v>41</v>
      </c>
      <c r="C365">
        <v>27</v>
      </c>
      <c r="D365">
        <v>3</v>
      </c>
      <c r="E365">
        <v>2020</v>
      </c>
      <c r="F365">
        <v>1</v>
      </c>
      <c r="G365" s="16" t="s">
        <v>46</v>
      </c>
    </row>
    <row r="366" spans="1:7" x14ac:dyDescent="0.25">
      <c r="A366" s="16" t="s">
        <v>40</v>
      </c>
      <c r="B366" s="16" t="s">
        <v>41</v>
      </c>
      <c r="C366">
        <v>27</v>
      </c>
      <c r="D366">
        <v>3</v>
      </c>
      <c r="E366">
        <v>2020</v>
      </c>
      <c r="F366">
        <v>1</v>
      </c>
      <c r="G366" s="16" t="s">
        <v>222</v>
      </c>
    </row>
    <row r="367" spans="1:7" x14ac:dyDescent="0.25">
      <c r="A367" s="16" t="s">
        <v>40</v>
      </c>
      <c r="B367" s="16" t="s">
        <v>41</v>
      </c>
      <c r="C367">
        <v>27</v>
      </c>
      <c r="D367">
        <v>3</v>
      </c>
      <c r="E367">
        <v>2020</v>
      </c>
      <c r="F367">
        <v>0</v>
      </c>
      <c r="G367" s="16" t="s">
        <v>223</v>
      </c>
    </row>
    <row r="368" spans="1:7" x14ac:dyDescent="0.25">
      <c r="A368" s="16" t="s">
        <v>40</v>
      </c>
      <c r="B368" s="16" t="s">
        <v>41</v>
      </c>
      <c r="C368">
        <v>27</v>
      </c>
      <c r="D368">
        <v>3</v>
      </c>
      <c r="E368">
        <v>2020</v>
      </c>
      <c r="F368">
        <v>8</v>
      </c>
      <c r="G368" s="16" t="s">
        <v>224</v>
      </c>
    </row>
    <row r="369" spans="1:7" x14ac:dyDescent="0.25">
      <c r="A369" s="16" t="s">
        <v>40</v>
      </c>
      <c r="B369" s="16" t="s">
        <v>41</v>
      </c>
      <c r="C369">
        <v>27</v>
      </c>
      <c r="D369">
        <v>3</v>
      </c>
      <c r="E369">
        <v>2020</v>
      </c>
      <c r="F369">
        <v>62</v>
      </c>
      <c r="G369" s="16" t="s">
        <v>47</v>
      </c>
    </row>
    <row r="370" spans="1:7" x14ac:dyDescent="0.25">
      <c r="A370" s="16" t="s">
        <v>40</v>
      </c>
      <c r="B370" s="16" t="s">
        <v>41</v>
      </c>
      <c r="C370">
        <v>27</v>
      </c>
      <c r="D370">
        <v>3</v>
      </c>
      <c r="E370">
        <v>2020</v>
      </c>
      <c r="F370">
        <v>27.41</v>
      </c>
      <c r="G370" s="16" t="s">
        <v>225</v>
      </c>
    </row>
    <row r="371" spans="1:7" x14ac:dyDescent="0.25">
      <c r="A371" s="16" t="s">
        <v>40</v>
      </c>
      <c r="B371" s="16" t="s">
        <v>41</v>
      </c>
      <c r="C371">
        <v>27</v>
      </c>
      <c r="D371">
        <v>3</v>
      </c>
      <c r="E371">
        <v>2020</v>
      </c>
      <c r="F371">
        <v>30.79</v>
      </c>
      <c r="G371" s="16" t="s">
        <v>226</v>
      </c>
    </row>
    <row r="372" spans="1:7" x14ac:dyDescent="0.25">
      <c r="A372" s="16" t="s">
        <v>40</v>
      </c>
      <c r="B372" s="16" t="s">
        <v>41</v>
      </c>
      <c r="C372">
        <v>27</v>
      </c>
      <c r="D372">
        <v>3</v>
      </c>
      <c r="E372">
        <v>2020</v>
      </c>
      <c r="F372">
        <v>57.2</v>
      </c>
      <c r="G372" s="16" t="s">
        <v>227</v>
      </c>
    </row>
    <row r="373" spans="1:7" x14ac:dyDescent="0.25">
      <c r="A373" s="16" t="s">
        <v>40</v>
      </c>
      <c r="B373" s="16" t="s">
        <v>41</v>
      </c>
      <c r="C373">
        <v>27</v>
      </c>
      <c r="D373">
        <v>3</v>
      </c>
      <c r="E373">
        <v>2020</v>
      </c>
      <c r="F373">
        <v>14.9</v>
      </c>
      <c r="G373" s="16" t="s">
        <v>48</v>
      </c>
    </row>
    <row r="374" spans="1:7" x14ac:dyDescent="0.25">
      <c r="A374" s="16" t="s">
        <v>40</v>
      </c>
      <c r="B374" s="16" t="s">
        <v>41</v>
      </c>
      <c r="C374">
        <v>27</v>
      </c>
      <c r="D374">
        <v>3</v>
      </c>
      <c r="E374">
        <v>2020</v>
      </c>
      <c r="G374" s="16" t="s">
        <v>228</v>
      </c>
    </row>
    <row r="375" spans="1:7" x14ac:dyDescent="0.25">
      <c r="A375" s="16" t="s">
        <v>40</v>
      </c>
      <c r="B375" s="16" t="s">
        <v>41</v>
      </c>
      <c r="C375">
        <v>27</v>
      </c>
      <c r="D375">
        <v>3</v>
      </c>
      <c r="E375">
        <v>2020</v>
      </c>
      <c r="G375" s="16" t="s">
        <v>229</v>
      </c>
    </row>
    <row r="376" spans="1:7" x14ac:dyDescent="0.25">
      <c r="A376" s="16" t="s">
        <v>40</v>
      </c>
      <c r="B376" s="16" t="s">
        <v>41</v>
      </c>
      <c r="C376">
        <v>28</v>
      </c>
      <c r="D376">
        <v>3</v>
      </c>
      <c r="E376">
        <v>2020</v>
      </c>
      <c r="F376">
        <v>49</v>
      </c>
      <c r="G376" s="16" t="s">
        <v>42</v>
      </c>
    </row>
    <row r="377" spans="1:7" x14ac:dyDescent="0.25">
      <c r="A377" s="16" t="s">
        <v>40</v>
      </c>
      <c r="B377" s="16" t="s">
        <v>41</v>
      </c>
      <c r="C377">
        <v>28</v>
      </c>
      <c r="D377">
        <v>3</v>
      </c>
      <c r="E377">
        <v>2020</v>
      </c>
      <c r="F377">
        <v>334</v>
      </c>
      <c r="G377" s="16" t="s">
        <v>43</v>
      </c>
    </row>
    <row r="378" spans="1:7" x14ac:dyDescent="0.25">
      <c r="A378" s="16" t="s">
        <v>40</v>
      </c>
      <c r="B378" s="16" t="s">
        <v>41</v>
      </c>
      <c r="C378">
        <v>28</v>
      </c>
      <c r="D378">
        <v>3</v>
      </c>
      <c r="E378">
        <v>2020</v>
      </c>
      <c r="F378">
        <v>131</v>
      </c>
      <c r="G378" s="16" t="s">
        <v>44</v>
      </c>
    </row>
    <row r="379" spans="1:7" x14ac:dyDescent="0.25">
      <c r="A379" s="16" t="s">
        <v>40</v>
      </c>
      <c r="B379" s="16" t="s">
        <v>41</v>
      </c>
      <c r="C379">
        <v>28</v>
      </c>
      <c r="D379">
        <v>3</v>
      </c>
      <c r="E379">
        <v>2020</v>
      </c>
      <c r="F379">
        <v>659</v>
      </c>
      <c r="G379" s="16" t="s">
        <v>220</v>
      </c>
    </row>
    <row r="380" spans="1:7" x14ac:dyDescent="0.25">
      <c r="A380" s="16" t="s">
        <v>40</v>
      </c>
      <c r="B380" s="16" t="s">
        <v>41</v>
      </c>
      <c r="C380">
        <v>28</v>
      </c>
      <c r="D380">
        <v>3</v>
      </c>
      <c r="E380">
        <v>2020</v>
      </c>
      <c r="F380">
        <v>371</v>
      </c>
      <c r="G380" s="16" t="s">
        <v>45</v>
      </c>
    </row>
    <row r="381" spans="1:7" x14ac:dyDescent="0.25">
      <c r="A381" s="16" t="s">
        <v>40</v>
      </c>
      <c r="B381" s="16" t="s">
        <v>41</v>
      </c>
      <c r="C381">
        <v>28</v>
      </c>
      <c r="D381">
        <v>3</v>
      </c>
      <c r="E381">
        <v>2020</v>
      </c>
      <c r="F381">
        <v>2086</v>
      </c>
      <c r="G381" s="16" t="s">
        <v>221</v>
      </c>
    </row>
    <row r="382" spans="1:7" x14ac:dyDescent="0.25">
      <c r="A382" s="16" t="s">
        <v>40</v>
      </c>
      <c r="B382" s="16" t="s">
        <v>41</v>
      </c>
      <c r="C382">
        <v>28</v>
      </c>
      <c r="D382">
        <v>3</v>
      </c>
      <c r="E382">
        <v>2020</v>
      </c>
      <c r="F382">
        <v>2</v>
      </c>
      <c r="G382" s="16" t="s">
        <v>46</v>
      </c>
    </row>
    <row r="383" spans="1:7" x14ac:dyDescent="0.25">
      <c r="A383" s="16" t="s">
        <v>40</v>
      </c>
      <c r="B383" s="16" t="s">
        <v>41</v>
      </c>
      <c r="C383">
        <v>28</v>
      </c>
      <c r="D383">
        <v>3</v>
      </c>
      <c r="E383">
        <v>2020</v>
      </c>
      <c r="F383">
        <v>1</v>
      </c>
      <c r="G383" s="16" t="s">
        <v>222</v>
      </c>
    </row>
    <row r="384" spans="1:7" x14ac:dyDescent="0.25">
      <c r="A384" s="16" t="s">
        <v>40</v>
      </c>
      <c r="B384" s="16" t="s">
        <v>41</v>
      </c>
      <c r="C384">
        <v>28</v>
      </c>
      <c r="D384">
        <v>3</v>
      </c>
      <c r="E384">
        <v>2020</v>
      </c>
      <c r="F384">
        <v>1</v>
      </c>
      <c r="G384" s="16" t="s">
        <v>223</v>
      </c>
    </row>
    <row r="385" spans="1:7" x14ac:dyDescent="0.25">
      <c r="A385" s="16" t="s">
        <v>40</v>
      </c>
      <c r="B385" s="16" t="s">
        <v>41</v>
      </c>
      <c r="C385">
        <v>28</v>
      </c>
      <c r="D385">
        <v>3</v>
      </c>
      <c r="E385">
        <v>2020</v>
      </c>
      <c r="F385">
        <v>10</v>
      </c>
      <c r="G385" s="16" t="s">
        <v>224</v>
      </c>
    </row>
    <row r="386" spans="1:7" x14ac:dyDescent="0.25">
      <c r="A386" s="16" t="s">
        <v>40</v>
      </c>
      <c r="B386" s="16" t="s">
        <v>41</v>
      </c>
      <c r="C386">
        <v>28</v>
      </c>
      <c r="D386">
        <v>3</v>
      </c>
      <c r="E386">
        <v>2020</v>
      </c>
      <c r="F386">
        <v>63</v>
      </c>
      <c r="G386" s="16" t="s">
        <v>47</v>
      </c>
    </row>
    <row r="387" spans="1:7" x14ac:dyDescent="0.25">
      <c r="A387" s="16" t="s">
        <v>40</v>
      </c>
      <c r="B387" s="16" t="s">
        <v>41</v>
      </c>
      <c r="C387">
        <v>28</v>
      </c>
      <c r="D387">
        <v>3</v>
      </c>
      <c r="E387">
        <v>2020</v>
      </c>
      <c r="F387">
        <v>35.31</v>
      </c>
      <c r="G387" s="16" t="s">
        <v>225</v>
      </c>
    </row>
    <row r="388" spans="1:7" x14ac:dyDescent="0.25">
      <c r="A388" s="16" t="s">
        <v>40</v>
      </c>
      <c r="B388" s="16" t="s">
        <v>41</v>
      </c>
      <c r="C388">
        <v>28</v>
      </c>
      <c r="D388">
        <v>3</v>
      </c>
      <c r="E388">
        <v>2020</v>
      </c>
      <c r="F388">
        <v>31.59</v>
      </c>
      <c r="G388" s="16" t="s">
        <v>226</v>
      </c>
    </row>
    <row r="389" spans="1:7" x14ac:dyDescent="0.25">
      <c r="A389" s="16" t="s">
        <v>40</v>
      </c>
      <c r="B389" s="16" t="s">
        <v>41</v>
      </c>
      <c r="C389">
        <v>28</v>
      </c>
      <c r="D389">
        <v>3</v>
      </c>
      <c r="E389">
        <v>2020</v>
      </c>
      <c r="F389">
        <v>50.68</v>
      </c>
      <c r="G389" s="16" t="s">
        <v>227</v>
      </c>
    </row>
    <row r="390" spans="1:7" x14ac:dyDescent="0.25">
      <c r="A390" s="16" t="s">
        <v>40</v>
      </c>
      <c r="B390" s="16" t="s">
        <v>41</v>
      </c>
      <c r="C390">
        <v>28</v>
      </c>
      <c r="D390">
        <v>3</v>
      </c>
      <c r="E390">
        <v>2020</v>
      </c>
      <c r="F390">
        <v>14.67</v>
      </c>
      <c r="G390" s="16" t="s">
        <v>48</v>
      </c>
    </row>
    <row r="391" spans="1:7" x14ac:dyDescent="0.25">
      <c r="A391" s="16" t="s">
        <v>40</v>
      </c>
      <c r="B391" s="16" t="s">
        <v>41</v>
      </c>
      <c r="C391">
        <v>28</v>
      </c>
      <c r="D391">
        <v>3</v>
      </c>
      <c r="E391">
        <v>2020</v>
      </c>
      <c r="G391" s="16" t="s">
        <v>228</v>
      </c>
    </row>
    <row r="392" spans="1:7" x14ac:dyDescent="0.25">
      <c r="A392" s="16" t="s">
        <v>40</v>
      </c>
      <c r="B392" s="16" t="s">
        <v>41</v>
      </c>
      <c r="C392">
        <v>28</v>
      </c>
      <c r="D392">
        <v>3</v>
      </c>
      <c r="E392">
        <v>2020</v>
      </c>
      <c r="G392" s="16" t="s">
        <v>229</v>
      </c>
    </row>
    <row r="393" spans="1:7" x14ac:dyDescent="0.25">
      <c r="A393" s="16" t="s">
        <v>40</v>
      </c>
      <c r="B393" s="16" t="s">
        <v>41</v>
      </c>
      <c r="C393">
        <v>29</v>
      </c>
      <c r="D393">
        <v>3</v>
      </c>
      <c r="E393">
        <v>2020</v>
      </c>
      <c r="F393">
        <v>55</v>
      </c>
      <c r="G393" s="16" t="s">
        <v>42</v>
      </c>
    </row>
    <row r="394" spans="1:7" x14ac:dyDescent="0.25">
      <c r="A394" s="16" t="s">
        <v>40</v>
      </c>
      <c r="B394" s="16" t="s">
        <v>41</v>
      </c>
      <c r="C394">
        <v>29</v>
      </c>
      <c r="D394">
        <v>3</v>
      </c>
      <c r="E394">
        <v>2020</v>
      </c>
      <c r="F394">
        <v>331</v>
      </c>
      <c r="G394" s="16" t="s">
        <v>43</v>
      </c>
    </row>
    <row r="395" spans="1:7" x14ac:dyDescent="0.25">
      <c r="A395" s="16" t="s">
        <v>40</v>
      </c>
      <c r="B395" s="16" t="s">
        <v>41</v>
      </c>
      <c r="C395">
        <v>29</v>
      </c>
      <c r="D395">
        <v>3</v>
      </c>
      <c r="E395">
        <v>2020</v>
      </c>
      <c r="F395">
        <v>82</v>
      </c>
      <c r="G395" s="16" t="s">
        <v>44</v>
      </c>
    </row>
    <row r="396" spans="1:7" x14ac:dyDescent="0.25">
      <c r="A396" s="16" t="s">
        <v>40</v>
      </c>
      <c r="B396" s="16" t="s">
        <v>41</v>
      </c>
      <c r="C396">
        <v>29</v>
      </c>
      <c r="D396">
        <v>3</v>
      </c>
      <c r="E396">
        <v>2020</v>
      </c>
      <c r="F396">
        <v>741</v>
      </c>
      <c r="G396" s="16" t="s">
        <v>220</v>
      </c>
    </row>
    <row r="397" spans="1:7" x14ac:dyDescent="0.25">
      <c r="A397" s="16" t="s">
        <v>40</v>
      </c>
      <c r="B397" s="16" t="s">
        <v>41</v>
      </c>
      <c r="C397">
        <v>29</v>
      </c>
      <c r="D397">
        <v>3</v>
      </c>
      <c r="E397">
        <v>2020</v>
      </c>
      <c r="F397">
        <v>376</v>
      </c>
      <c r="G397" s="16" t="s">
        <v>45</v>
      </c>
    </row>
    <row r="398" spans="1:7" x14ac:dyDescent="0.25">
      <c r="A398" s="16" t="s">
        <v>40</v>
      </c>
      <c r="B398" s="16" t="s">
        <v>41</v>
      </c>
      <c r="C398">
        <v>29</v>
      </c>
      <c r="D398">
        <v>3</v>
      </c>
      <c r="E398">
        <v>2020</v>
      </c>
      <c r="F398">
        <v>2462</v>
      </c>
      <c r="G398" s="16" t="s">
        <v>221</v>
      </c>
    </row>
    <row r="399" spans="1:7" x14ac:dyDescent="0.25">
      <c r="A399" s="16" t="s">
        <v>40</v>
      </c>
      <c r="B399" s="16" t="s">
        <v>41</v>
      </c>
      <c r="C399">
        <v>29</v>
      </c>
      <c r="D399">
        <v>3</v>
      </c>
      <c r="E399">
        <v>2020</v>
      </c>
      <c r="F399">
        <v>3</v>
      </c>
      <c r="G399" s="16" t="s">
        <v>46</v>
      </c>
    </row>
    <row r="400" spans="1:7" x14ac:dyDescent="0.25">
      <c r="A400" s="16" t="s">
        <v>40</v>
      </c>
      <c r="B400" s="16" t="s">
        <v>41</v>
      </c>
      <c r="C400">
        <v>29</v>
      </c>
      <c r="D400">
        <v>3</v>
      </c>
      <c r="E400">
        <v>2020</v>
      </c>
      <c r="F400">
        <v>1</v>
      </c>
      <c r="G400" s="16" t="s">
        <v>222</v>
      </c>
    </row>
    <row r="401" spans="1:7" x14ac:dyDescent="0.25">
      <c r="A401" s="16" t="s">
        <v>40</v>
      </c>
      <c r="B401" s="16" t="s">
        <v>41</v>
      </c>
      <c r="C401">
        <v>29</v>
      </c>
      <c r="D401">
        <v>3</v>
      </c>
      <c r="E401">
        <v>2020</v>
      </c>
      <c r="F401">
        <v>2</v>
      </c>
      <c r="G401" s="16" t="s">
        <v>223</v>
      </c>
    </row>
    <row r="402" spans="1:7" x14ac:dyDescent="0.25">
      <c r="A402" s="16" t="s">
        <v>40</v>
      </c>
      <c r="B402" s="16" t="s">
        <v>41</v>
      </c>
      <c r="C402">
        <v>29</v>
      </c>
      <c r="D402">
        <v>3</v>
      </c>
      <c r="E402">
        <v>2020</v>
      </c>
      <c r="F402">
        <v>13</v>
      </c>
      <c r="G402" s="16" t="s">
        <v>224</v>
      </c>
    </row>
    <row r="403" spans="1:7" x14ac:dyDescent="0.25">
      <c r="A403" s="16" t="s">
        <v>40</v>
      </c>
      <c r="B403" s="16" t="s">
        <v>41</v>
      </c>
      <c r="C403">
        <v>29</v>
      </c>
      <c r="D403">
        <v>3</v>
      </c>
      <c r="E403">
        <v>2020</v>
      </c>
      <c r="F403">
        <v>76.66</v>
      </c>
      <c r="G403" s="16" t="s">
        <v>47</v>
      </c>
    </row>
    <row r="404" spans="1:7" x14ac:dyDescent="0.25">
      <c r="A404" s="16" t="s">
        <v>40</v>
      </c>
      <c r="B404" s="16" t="s">
        <v>41</v>
      </c>
      <c r="C404">
        <v>29</v>
      </c>
      <c r="D404">
        <v>3</v>
      </c>
      <c r="E404">
        <v>2020</v>
      </c>
      <c r="F404">
        <v>21.81</v>
      </c>
      <c r="G404" s="16" t="s">
        <v>225</v>
      </c>
    </row>
    <row r="405" spans="1:7" x14ac:dyDescent="0.25">
      <c r="A405" s="16" t="s">
        <v>40</v>
      </c>
      <c r="B405" s="16" t="s">
        <v>41</v>
      </c>
      <c r="C405">
        <v>29</v>
      </c>
      <c r="D405">
        <v>3</v>
      </c>
      <c r="E405">
        <v>2020</v>
      </c>
      <c r="F405">
        <v>30.1</v>
      </c>
      <c r="G405" s="16" t="s">
        <v>226</v>
      </c>
    </row>
    <row r="406" spans="1:7" x14ac:dyDescent="0.25">
      <c r="A406" s="16" t="s">
        <v>40</v>
      </c>
      <c r="B406" s="16" t="s">
        <v>41</v>
      </c>
      <c r="C406">
        <v>29</v>
      </c>
      <c r="D406">
        <v>3</v>
      </c>
      <c r="E406">
        <v>2020</v>
      </c>
      <c r="F406">
        <v>44.67</v>
      </c>
      <c r="G406" s="16" t="s">
        <v>227</v>
      </c>
    </row>
    <row r="407" spans="1:7" x14ac:dyDescent="0.25">
      <c r="A407" s="16" t="s">
        <v>40</v>
      </c>
      <c r="B407" s="16" t="s">
        <v>41</v>
      </c>
      <c r="C407">
        <v>29</v>
      </c>
      <c r="D407">
        <v>3</v>
      </c>
      <c r="E407">
        <v>2020</v>
      </c>
      <c r="F407">
        <v>16.62</v>
      </c>
      <c r="G407" s="16" t="s">
        <v>48</v>
      </c>
    </row>
    <row r="408" spans="1:7" x14ac:dyDescent="0.25">
      <c r="A408" s="16" t="s">
        <v>40</v>
      </c>
      <c r="B408" s="16" t="s">
        <v>41</v>
      </c>
      <c r="C408">
        <v>29</v>
      </c>
      <c r="D408">
        <v>3</v>
      </c>
      <c r="E408">
        <v>2020</v>
      </c>
      <c r="G408" s="16" t="s">
        <v>228</v>
      </c>
    </row>
    <row r="409" spans="1:7" x14ac:dyDescent="0.25">
      <c r="A409" s="16" t="s">
        <v>40</v>
      </c>
      <c r="B409" s="16" t="s">
        <v>41</v>
      </c>
      <c r="C409">
        <v>29</v>
      </c>
      <c r="D409">
        <v>3</v>
      </c>
      <c r="E409">
        <v>2020</v>
      </c>
      <c r="G409" s="16" t="s">
        <v>229</v>
      </c>
    </row>
    <row r="410" spans="1:7" x14ac:dyDescent="0.25">
      <c r="A410" s="16" t="s">
        <v>40</v>
      </c>
      <c r="B410" s="16" t="s">
        <v>41</v>
      </c>
      <c r="C410">
        <v>30</v>
      </c>
      <c r="D410">
        <v>3</v>
      </c>
      <c r="E410">
        <v>2020</v>
      </c>
      <c r="F410">
        <v>62</v>
      </c>
      <c r="G410" s="16" t="s">
        <v>42</v>
      </c>
    </row>
    <row r="411" spans="1:7" x14ac:dyDescent="0.25">
      <c r="A411" s="16" t="s">
        <v>40</v>
      </c>
      <c r="B411" s="16" t="s">
        <v>41</v>
      </c>
      <c r="C411">
        <v>30</v>
      </c>
      <c r="D411">
        <v>3</v>
      </c>
      <c r="E411">
        <v>2020</v>
      </c>
      <c r="F411">
        <v>540</v>
      </c>
      <c r="G411" s="16" t="s">
        <v>43</v>
      </c>
    </row>
    <row r="412" spans="1:7" x14ac:dyDescent="0.25">
      <c r="A412" s="16" t="s">
        <v>40</v>
      </c>
      <c r="B412" s="16" t="s">
        <v>41</v>
      </c>
      <c r="C412">
        <v>30</v>
      </c>
      <c r="D412">
        <v>3</v>
      </c>
      <c r="E412">
        <v>2020</v>
      </c>
      <c r="F412">
        <v>44</v>
      </c>
      <c r="G412" s="16" t="s">
        <v>44</v>
      </c>
    </row>
    <row r="413" spans="1:7" x14ac:dyDescent="0.25">
      <c r="A413" s="16" t="s">
        <v>40</v>
      </c>
      <c r="B413" s="16" t="s">
        <v>41</v>
      </c>
      <c r="C413">
        <v>30</v>
      </c>
      <c r="D413">
        <v>3</v>
      </c>
      <c r="E413">
        <v>2020</v>
      </c>
      <c r="F413">
        <v>785</v>
      </c>
      <c r="G413" s="16" t="s">
        <v>220</v>
      </c>
    </row>
    <row r="414" spans="1:7" x14ac:dyDescent="0.25">
      <c r="A414" s="16" t="s">
        <v>40</v>
      </c>
      <c r="B414" s="16" t="s">
        <v>41</v>
      </c>
      <c r="C414">
        <v>30</v>
      </c>
      <c r="D414">
        <v>3</v>
      </c>
      <c r="E414">
        <v>2020</v>
      </c>
      <c r="F414">
        <v>622</v>
      </c>
      <c r="G414" s="16" t="s">
        <v>45</v>
      </c>
    </row>
    <row r="415" spans="1:7" x14ac:dyDescent="0.25">
      <c r="A415" s="16" t="s">
        <v>40</v>
      </c>
      <c r="B415" s="16" t="s">
        <v>41</v>
      </c>
      <c r="C415">
        <v>30</v>
      </c>
      <c r="D415">
        <v>3</v>
      </c>
      <c r="E415">
        <v>2020</v>
      </c>
      <c r="F415">
        <v>3084</v>
      </c>
      <c r="G415" s="16" t="s">
        <v>221</v>
      </c>
    </row>
    <row r="416" spans="1:7" x14ac:dyDescent="0.25">
      <c r="A416" s="16" t="s">
        <v>40</v>
      </c>
      <c r="B416" s="16" t="s">
        <v>41</v>
      </c>
      <c r="C416">
        <v>30</v>
      </c>
      <c r="D416">
        <v>3</v>
      </c>
      <c r="E416">
        <v>2020</v>
      </c>
      <c r="F416">
        <v>3</v>
      </c>
      <c r="G416" s="16" t="s">
        <v>46</v>
      </c>
    </row>
    <row r="417" spans="1:7" x14ac:dyDescent="0.25">
      <c r="A417" s="16" t="s">
        <v>40</v>
      </c>
      <c r="B417" s="16" t="s">
        <v>41</v>
      </c>
      <c r="C417">
        <v>30</v>
      </c>
      <c r="D417">
        <v>3</v>
      </c>
      <c r="E417">
        <v>2020</v>
      </c>
      <c r="F417">
        <v>2</v>
      </c>
      <c r="G417" s="16" t="s">
        <v>222</v>
      </c>
    </row>
    <row r="418" spans="1:7" x14ac:dyDescent="0.25">
      <c r="A418" s="16" t="s">
        <v>40</v>
      </c>
      <c r="B418" s="16" t="s">
        <v>41</v>
      </c>
      <c r="C418">
        <v>30</v>
      </c>
      <c r="D418">
        <v>3</v>
      </c>
      <c r="E418">
        <v>2020</v>
      </c>
      <c r="F418">
        <v>1</v>
      </c>
      <c r="G418" s="16" t="s">
        <v>223</v>
      </c>
    </row>
    <row r="419" spans="1:7" x14ac:dyDescent="0.25">
      <c r="A419" s="16" t="s">
        <v>40</v>
      </c>
      <c r="B419" s="16" t="s">
        <v>41</v>
      </c>
      <c r="C419">
        <v>30</v>
      </c>
      <c r="D419">
        <v>3</v>
      </c>
      <c r="E419">
        <v>2020</v>
      </c>
      <c r="F419">
        <v>16</v>
      </c>
      <c r="G419" s="16" t="s">
        <v>224</v>
      </c>
    </row>
    <row r="420" spans="1:7" x14ac:dyDescent="0.25">
      <c r="A420" s="16" t="s">
        <v>40</v>
      </c>
      <c r="B420" s="16" t="s">
        <v>41</v>
      </c>
      <c r="C420">
        <v>30</v>
      </c>
      <c r="D420">
        <v>3</v>
      </c>
      <c r="E420">
        <v>2020</v>
      </c>
      <c r="F420">
        <v>66.33</v>
      </c>
      <c r="G420" s="16" t="s">
        <v>47</v>
      </c>
    </row>
    <row r="421" spans="1:7" x14ac:dyDescent="0.25">
      <c r="A421" s="16" t="s">
        <v>40</v>
      </c>
      <c r="B421" s="16" t="s">
        <v>41</v>
      </c>
      <c r="C421">
        <v>30</v>
      </c>
      <c r="D421">
        <v>3</v>
      </c>
      <c r="E421">
        <v>2020</v>
      </c>
      <c r="F421">
        <v>7.07</v>
      </c>
      <c r="G421" s="16" t="s">
        <v>225</v>
      </c>
    </row>
    <row r="422" spans="1:7" x14ac:dyDescent="0.25">
      <c r="A422" s="16" t="s">
        <v>40</v>
      </c>
      <c r="B422" s="16" t="s">
        <v>41</v>
      </c>
      <c r="C422">
        <v>30</v>
      </c>
      <c r="D422">
        <v>3</v>
      </c>
      <c r="E422">
        <v>2020</v>
      </c>
      <c r="F422">
        <v>25.45</v>
      </c>
      <c r="G422" s="16" t="s">
        <v>226</v>
      </c>
    </row>
    <row r="423" spans="1:7" x14ac:dyDescent="0.25">
      <c r="A423" s="16" t="s">
        <v>40</v>
      </c>
      <c r="B423" s="16" t="s">
        <v>41</v>
      </c>
      <c r="C423">
        <v>30</v>
      </c>
      <c r="D423">
        <v>3</v>
      </c>
      <c r="E423">
        <v>2020</v>
      </c>
      <c r="F423">
        <v>68.790000000000006</v>
      </c>
      <c r="G423" s="16" t="s">
        <v>227</v>
      </c>
    </row>
    <row r="424" spans="1:7" x14ac:dyDescent="0.25">
      <c r="A424" s="16" t="s">
        <v>40</v>
      </c>
      <c r="B424" s="16" t="s">
        <v>41</v>
      </c>
      <c r="C424">
        <v>30</v>
      </c>
      <c r="D424">
        <v>3</v>
      </c>
      <c r="E424">
        <v>2020</v>
      </c>
      <c r="F424">
        <v>11.48</v>
      </c>
      <c r="G424" s="16" t="s">
        <v>48</v>
      </c>
    </row>
    <row r="425" spans="1:7" x14ac:dyDescent="0.25">
      <c r="A425" s="16" t="s">
        <v>40</v>
      </c>
      <c r="B425" s="16" t="s">
        <v>41</v>
      </c>
      <c r="C425">
        <v>30</v>
      </c>
      <c r="D425">
        <v>3</v>
      </c>
      <c r="E425">
        <v>2020</v>
      </c>
      <c r="G425" s="16" t="s">
        <v>228</v>
      </c>
    </row>
    <row r="426" spans="1:7" x14ac:dyDescent="0.25">
      <c r="A426" s="16" t="s">
        <v>40</v>
      </c>
      <c r="B426" s="16" t="s">
        <v>41</v>
      </c>
      <c r="C426">
        <v>30</v>
      </c>
      <c r="D426">
        <v>3</v>
      </c>
      <c r="E426">
        <v>2020</v>
      </c>
      <c r="G426" s="16" t="s">
        <v>229</v>
      </c>
    </row>
    <row r="427" spans="1:7" x14ac:dyDescent="0.25">
      <c r="A427" s="16" t="s">
        <v>40</v>
      </c>
      <c r="B427" s="16" t="s">
        <v>41</v>
      </c>
      <c r="C427">
        <v>31</v>
      </c>
      <c r="D427">
        <v>3</v>
      </c>
      <c r="E427">
        <v>2020</v>
      </c>
      <c r="G427" s="16" t="s">
        <v>42</v>
      </c>
    </row>
    <row r="428" spans="1:7" x14ac:dyDescent="0.25">
      <c r="A428" s="16" t="s">
        <v>40</v>
      </c>
      <c r="B428" s="16" t="s">
        <v>41</v>
      </c>
      <c r="C428">
        <v>31</v>
      </c>
      <c r="D428">
        <v>3</v>
      </c>
      <c r="E428">
        <v>2020</v>
      </c>
      <c r="G428" s="16" t="s">
        <v>43</v>
      </c>
    </row>
    <row r="429" spans="1:7" x14ac:dyDescent="0.25">
      <c r="A429" s="16" t="s">
        <v>40</v>
      </c>
      <c r="B429" s="16" t="s">
        <v>41</v>
      </c>
      <c r="C429">
        <v>31</v>
      </c>
      <c r="D429">
        <v>3</v>
      </c>
      <c r="E429">
        <v>2020</v>
      </c>
      <c r="F429">
        <v>115</v>
      </c>
      <c r="G429" s="16" t="s">
        <v>44</v>
      </c>
    </row>
    <row r="430" spans="1:7" x14ac:dyDescent="0.25">
      <c r="A430" s="16" t="s">
        <v>40</v>
      </c>
      <c r="B430" s="16" t="s">
        <v>41</v>
      </c>
      <c r="C430">
        <v>31</v>
      </c>
      <c r="D430">
        <v>3</v>
      </c>
      <c r="E430">
        <v>2020</v>
      </c>
      <c r="F430">
        <v>900</v>
      </c>
      <c r="G430" s="16" t="s">
        <v>220</v>
      </c>
    </row>
    <row r="431" spans="1:7" x14ac:dyDescent="0.25">
      <c r="A431" s="16" t="s">
        <v>40</v>
      </c>
      <c r="B431" s="16" t="s">
        <v>41</v>
      </c>
      <c r="C431">
        <v>31</v>
      </c>
      <c r="D431">
        <v>3</v>
      </c>
      <c r="E431">
        <v>2020</v>
      </c>
      <c r="F431">
        <v>477</v>
      </c>
      <c r="G431" s="16" t="s">
        <v>45</v>
      </c>
    </row>
    <row r="432" spans="1:7" x14ac:dyDescent="0.25">
      <c r="A432" s="16" t="s">
        <v>40</v>
      </c>
      <c r="B432" s="16" t="s">
        <v>41</v>
      </c>
      <c r="C432">
        <v>31</v>
      </c>
      <c r="D432">
        <v>3</v>
      </c>
      <c r="E432">
        <v>2020</v>
      </c>
      <c r="F432">
        <v>3561</v>
      </c>
      <c r="G432" s="16" t="s">
        <v>221</v>
      </c>
    </row>
    <row r="433" spans="1:7" x14ac:dyDescent="0.25">
      <c r="A433" s="16" t="s">
        <v>40</v>
      </c>
      <c r="B433" s="16" t="s">
        <v>41</v>
      </c>
      <c r="C433">
        <v>31</v>
      </c>
      <c r="D433">
        <v>3</v>
      </c>
      <c r="E433">
        <v>2020</v>
      </c>
      <c r="F433">
        <v>7</v>
      </c>
      <c r="G433" s="16" t="s">
        <v>46</v>
      </c>
    </row>
    <row r="434" spans="1:7" x14ac:dyDescent="0.25">
      <c r="A434" s="16" t="s">
        <v>40</v>
      </c>
      <c r="B434" s="16" t="s">
        <v>41</v>
      </c>
      <c r="C434">
        <v>31</v>
      </c>
      <c r="D434">
        <v>3</v>
      </c>
      <c r="E434">
        <v>2020</v>
      </c>
      <c r="F434">
        <v>7</v>
      </c>
      <c r="G434" s="16" t="s">
        <v>222</v>
      </c>
    </row>
    <row r="435" spans="1:7" x14ac:dyDescent="0.25">
      <c r="A435" s="16" t="s">
        <v>40</v>
      </c>
      <c r="B435" s="16" t="s">
        <v>41</v>
      </c>
      <c r="C435">
        <v>31</v>
      </c>
      <c r="D435">
        <v>3</v>
      </c>
      <c r="E435">
        <v>2020</v>
      </c>
      <c r="F435">
        <v>0</v>
      </c>
      <c r="G435" s="16" t="s">
        <v>223</v>
      </c>
    </row>
    <row r="436" spans="1:7" x14ac:dyDescent="0.25">
      <c r="A436" s="16" t="s">
        <v>40</v>
      </c>
      <c r="B436" s="16" t="s">
        <v>41</v>
      </c>
      <c r="C436">
        <v>31</v>
      </c>
      <c r="D436">
        <v>3</v>
      </c>
      <c r="E436">
        <v>2020</v>
      </c>
      <c r="F436">
        <v>23</v>
      </c>
      <c r="G436" s="16" t="s">
        <v>224</v>
      </c>
    </row>
    <row r="437" spans="1:7" x14ac:dyDescent="0.25">
      <c r="A437" s="16" t="s">
        <v>40</v>
      </c>
      <c r="B437" s="16" t="s">
        <v>41</v>
      </c>
      <c r="C437">
        <v>31</v>
      </c>
      <c r="D437">
        <v>3</v>
      </c>
      <c r="E437">
        <v>2020</v>
      </c>
      <c r="F437">
        <v>58</v>
      </c>
      <c r="G437" s="16" t="s">
        <v>47</v>
      </c>
    </row>
    <row r="438" spans="1:7" x14ac:dyDescent="0.25">
      <c r="A438" s="16" t="s">
        <v>40</v>
      </c>
      <c r="B438" s="16" t="s">
        <v>41</v>
      </c>
      <c r="C438">
        <v>31</v>
      </c>
      <c r="D438">
        <v>3</v>
      </c>
      <c r="E438">
        <v>2020</v>
      </c>
      <c r="F438">
        <v>24.11</v>
      </c>
      <c r="G438" s="16" t="s">
        <v>225</v>
      </c>
    </row>
    <row r="439" spans="1:7" x14ac:dyDescent="0.25">
      <c r="A439" s="16" t="s">
        <v>40</v>
      </c>
      <c r="B439" s="16" t="s">
        <v>41</v>
      </c>
      <c r="C439">
        <v>31</v>
      </c>
      <c r="D439">
        <v>3</v>
      </c>
      <c r="E439">
        <v>2020</v>
      </c>
      <c r="F439">
        <v>25.27</v>
      </c>
      <c r="G439" s="16" t="s">
        <v>226</v>
      </c>
    </row>
    <row r="440" spans="1:7" x14ac:dyDescent="0.25">
      <c r="A440" s="16" t="s">
        <v>40</v>
      </c>
      <c r="B440" s="16" t="s">
        <v>41</v>
      </c>
      <c r="C440">
        <v>31</v>
      </c>
      <c r="D440">
        <v>3</v>
      </c>
      <c r="E440">
        <v>2020</v>
      </c>
      <c r="G440" s="16" t="s">
        <v>227</v>
      </c>
    </row>
    <row r="441" spans="1:7" x14ac:dyDescent="0.25">
      <c r="A441" s="16" t="s">
        <v>40</v>
      </c>
      <c r="B441" s="16" t="s">
        <v>41</v>
      </c>
      <c r="C441">
        <v>31</v>
      </c>
      <c r="D441">
        <v>3</v>
      </c>
      <c r="E441">
        <v>2020</v>
      </c>
      <c r="G441" s="16" t="s">
        <v>48</v>
      </c>
    </row>
    <row r="442" spans="1:7" x14ac:dyDescent="0.25">
      <c r="A442" s="16" t="s">
        <v>40</v>
      </c>
      <c r="B442" s="16" t="s">
        <v>41</v>
      </c>
      <c r="C442">
        <v>31</v>
      </c>
      <c r="D442">
        <v>3</v>
      </c>
      <c r="E442">
        <v>2020</v>
      </c>
      <c r="G442" s="16" t="s">
        <v>228</v>
      </c>
    </row>
    <row r="443" spans="1:7" x14ac:dyDescent="0.25">
      <c r="A443" s="16" t="s">
        <v>40</v>
      </c>
      <c r="B443" s="16" t="s">
        <v>41</v>
      </c>
      <c r="C443">
        <v>31</v>
      </c>
      <c r="D443">
        <v>3</v>
      </c>
      <c r="E443">
        <v>2020</v>
      </c>
      <c r="G443" s="16" t="s">
        <v>229</v>
      </c>
    </row>
    <row r="444" spans="1:7" x14ac:dyDescent="0.25">
      <c r="A444" s="16" t="s">
        <v>40</v>
      </c>
      <c r="B444" s="16" t="s">
        <v>41</v>
      </c>
      <c r="C444">
        <v>1</v>
      </c>
      <c r="D444">
        <v>4</v>
      </c>
      <c r="E444">
        <v>2020</v>
      </c>
      <c r="F444">
        <v>72</v>
      </c>
      <c r="G444" s="16" t="s">
        <v>42</v>
      </c>
    </row>
    <row r="445" spans="1:7" x14ac:dyDescent="0.25">
      <c r="A445" s="16" t="s">
        <v>40</v>
      </c>
      <c r="B445" s="16" t="s">
        <v>41</v>
      </c>
      <c r="C445">
        <v>1</v>
      </c>
      <c r="D445">
        <v>4</v>
      </c>
      <c r="E445">
        <v>2020</v>
      </c>
      <c r="F445">
        <v>648</v>
      </c>
      <c r="G445" s="16" t="s">
        <v>43</v>
      </c>
    </row>
    <row r="446" spans="1:7" x14ac:dyDescent="0.25">
      <c r="A446" s="16" t="s">
        <v>40</v>
      </c>
      <c r="B446" s="16" t="s">
        <v>41</v>
      </c>
      <c r="C446">
        <v>1</v>
      </c>
      <c r="D446">
        <v>4</v>
      </c>
      <c r="E446">
        <v>2020</v>
      </c>
      <c r="F446">
        <v>160</v>
      </c>
      <c r="G446" s="16" t="s">
        <v>44</v>
      </c>
    </row>
    <row r="447" spans="1:7" x14ac:dyDescent="0.25">
      <c r="A447" s="16" t="s">
        <v>40</v>
      </c>
      <c r="B447" s="16" t="s">
        <v>41</v>
      </c>
      <c r="C447">
        <v>1</v>
      </c>
      <c r="D447">
        <v>4</v>
      </c>
      <c r="E447">
        <v>2020</v>
      </c>
      <c r="F447">
        <v>1060</v>
      </c>
      <c r="G447" s="16" t="s">
        <v>220</v>
      </c>
    </row>
    <row r="448" spans="1:7" x14ac:dyDescent="0.25">
      <c r="A448" s="16" t="s">
        <v>40</v>
      </c>
      <c r="B448" s="16" t="s">
        <v>41</v>
      </c>
      <c r="C448">
        <v>1</v>
      </c>
      <c r="D448">
        <v>4</v>
      </c>
      <c r="E448">
        <v>2020</v>
      </c>
      <c r="F448">
        <v>810</v>
      </c>
      <c r="G448" s="16" t="s">
        <v>45</v>
      </c>
    </row>
    <row r="449" spans="1:7" x14ac:dyDescent="0.25">
      <c r="A449" s="16" t="s">
        <v>40</v>
      </c>
      <c r="B449" s="16" t="s">
        <v>41</v>
      </c>
      <c r="C449">
        <v>1</v>
      </c>
      <c r="D449">
        <v>4</v>
      </c>
      <c r="E449">
        <v>2020</v>
      </c>
      <c r="F449">
        <v>4371</v>
      </c>
      <c r="G449" s="16" t="s">
        <v>221</v>
      </c>
    </row>
    <row r="450" spans="1:7" x14ac:dyDescent="0.25">
      <c r="A450" s="16" t="s">
        <v>40</v>
      </c>
      <c r="B450" s="16" t="s">
        <v>41</v>
      </c>
      <c r="C450">
        <v>1</v>
      </c>
      <c r="D450">
        <v>4</v>
      </c>
      <c r="E450">
        <v>2020</v>
      </c>
      <c r="F450">
        <v>5</v>
      </c>
      <c r="G450" s="16" t="s">
        <v>46</v>
      </c>
    </row>
    <row r="451" spans="1:7" x14ac:dyDescent="0.25">
      <c r="A451" s="16" t="s">
        <v>40</v>
      </c>
      <c r="B451" s="16" t="s">
        <v>41</v>
      </c>
      <c r="C451">
        <v>1</v>
      </c>
      <c r="D451">
        <v>4</v>
      </c>
      <c r="E451">
        <v>2020</v>
      </c>
      <c r="F451">
        <v>5</v>
      </c>
      <c r="G451" s="16" t="s">
        <v>222</v>
      </c>
    </row>
    <row r="452" spans="1:7" x14ac:dyDescent="0.25">
      <c r="A452" s="16" t="s">
        <v>40</v>
      </c>
      <c r="B452" s="16" t="s">
        <v>41</v>
      </c>
      <c r="C452">
        <v>1</v>
      </c>
      <c r="D452">
        <v>4</v>
      </c>
      <c r="E452">
        <v>2020</v>
      </c>
      <c r="F452">
        <v>0</v>
      </c>
      <c r="G452" s="16" t="s">
        <v>223</v>
      </c>
    </row>
    <row r="453" spans="1:7" x14ac:dyDescent="0.25">
      <c r="A453" s="16" t="s">
        <v>40</v>
      </c>
      <c r="B453" s="16" t="s">
        <v>41</v>
      </c>
      <c r="C453">
        <v>1</v>
      </c>
      <c r="D453">
        <v>4</v>
      </c>
      <c r="E453">
        <v>2020</v>
      </c>
      <c r="F453">
        <v>28</v>
      </c>
      <c r="G453" s="16" t="s">
        <v>224</v>
      </c>
    </row>
    <row r="454" spans="1:7" x14ac:dyDescent="0.25">
      <c r="A454" s="16" t="s">
        <v>40</v>
      </c>
      <c r="B454" s="16" t="s">
        <v>41</v>
      </c>
      <c r="C454">
        <v>1</v>
      </c>
      <c r="D454">
        <v>4</v>
      </c>
      <c r="E454">
        <v>2020</v>
      </c>
      <c r="F454">
        <v>61.2</v>
      </c>
      <c r="G454" s="16" t="s">
        <v>47</v>
      </c>
    </row>
    <row r="455" spans="1:7" x14ac:dyDescent="0.25">
      <c r="A455" s="16" t="s">
        <v>40</v>
      </c>
      <c r="B455" s="16" t="s">
        <v>41</v>
      </c>
      <c r="C455">
        <v>1</v>
      </c>
      <c r="D455">
        <v>4</v>
      </c>
      <c r="E455">
        <v>2020</v>
      </c>
      <c r="F455">
        <v>19.75</v>
      </c>
      <c r="G455" s="16" t="s">
        <v>225</v>
      </c>
    </row>
    <row r="456" spans="1:7" x14ac:dyDescent="0.25">
      <c r="A456" s="16" t="s">
        <v>40</v>
      </c>
      <c r="B456" s="16" t="s">
        <v>41</v>
      </c>
      <c r="C456">
        <v>1</v>
      </c>
      <c r="D456">
        <v>4</v>
      </c>
      <c r="E456">
        <v>2020</v>
      </c>
      <c r="F456">
        <v>24.25</v>
      </c>
      <c r="G456" s="16" t="s">
        <v>226</v>
      </c>
    </row>
    <row r="457" spans="1:7" x14ac:dyDescent="0.25">
      <c r="A457" s="16" t="s">
        <v>40</v>
      </c>
      <c r="B457" s="16" t="s">
        <v>41</v>
      </c>
      <c r="C457">
        <v>1</v>
      </c>
      <c r="D457">
        <v>4</v>
      </c>
      <c r="E457">
        <v>2020</v>
      </c>
      <c r="F457">
        <v>61.13</v>
      </c>
      <c r="G457" s="16" t="s">
        <v>227</v>
      </c>
    </row>
    <row r="458" spans="1:7" x14ac:dyDescent="0.25">
      <c r="A458" s="16" t="s">
        <v>40</v>
      </c>
      <c r="B458" s="16" t="s">
        <v>41</v>
      </c>
      <c r="C458">
        <v>1</v>
      </c>
      <c r="D458">
        <v>4</v>
      </c>
      <c r="E458">
        <v>2020</v>
      </c>
      <c r="F458">
        <v>11.11</v>
      </c>
      <c r="G458" s="16" t="s">
        <v>48</v>
      </c>
    </row>
    <row r="459" spans="1:7" x14ac:dyDescent="0.25">
      <c r="A459" s="16" t="s">
        <v>40</v>
      </c>
      <c r="B459" s="16" t="s">
        <v>41</v>
      </c>
      <c r="C459">
        <v>1</v>
      </c>
      <c r="D459">
        <v>4</v>
      </c>
      <c r="E459">
        <v>2020</v>
      </c>
      <c r="G459" s="16" t="s">
        <v>228</v>
      </c>
    </row>
    <row r="460" spans="1:7" x14ac:dyDescent="0.25">
      <c r="A460" s="16" t="s">
        <v>40</v>
      </c>
      <c r="B460" s="16" t="s">
        <v>41</v>
      </c>
      <c r="C460">
        <v>1</v>
      </c>
      <c r="D460">
        <v>4</v>
      </c>
      <c r="E460">
        <v>2020</v>
      </c>
      <c r="G460" s="16" t="s">
        <v>229</v>
      </c>
    </row>
    <row r="461" spans="1:7" x14ac:dyDescent="0.25">
      <c r="A461" s="16" t="s">
        <v>40</v>
      </c>
      <c r="B461" s="16" t="s">
        <v>41</v>
      </c>
      <c r="C461">
        <v>2</v>
      </c>
      <c r="D461">
        <v>4</v>
      </c>
      <c r="E461">
        <v>2020</v>
      </c>
      <c r="F461">
        <v>81</v>
      </c>
      <c r="G461" s="16" t="s">
        <v>42</v>
      </c>
    </row>
    <row r="462" spans="1:7" x14ac:dyDescent="0.25">
      <c r="A462" s="16" t="s">
        <v>40</v>
      </c>
      <c r="B462" s="16" t="s">
        <v>41</v>
      </c>
      <c r="C462">
        <v>2</v>
      </c>
      <c r="D462">
        <v>4</v>
      </c>
      <c r="E462">
        <v>2020</v>
      </c>
      <c r="F462">
        <v>783</v>
      </c>
      <c r="G462" s="16" t="s">
        <v>43</v>
      </c>
    </row>
    <row r="463" spans="1:7" x14ac:dyDescent="0.25">
      <c r="A463" s="16" t="s">
        <v>40</v>
      </c>
      <c r="B463" s="16" t="s">
        <v>41</v>
      </c>
      <c r="C463">
        <v>2</v>
      </c>
      <c r="D463">
        <v>4</v>
      </c>
      <c r="E463">
        <v>2020</v>
      </c>
      <c r="F463">
        <v>111</v>
      </c>
      <c r="G463" s="16" t="s">
        <v>44</v>
      </c>
    </row>
    <row r="464" spans="1:7" x14ac:dyDescent="0.25">
      <c r="A464" s="16" t="s">
        <v>40</v>
      </c>
      <c r="B464" s="16" t="s">
        <v>41</v>
      </c>
      <c r="C464">
        <v>2</v>
      </c>
      <c r="D464">
        <v>4</v>
      </c>
      <c r="E464">
        <v>2020</v>
      </c>
      <c r="F464">
        <v>1171</v>
      </c>
      <c r="G464" s="16" t="s">
        <v>220</v>
      </c>
    </row>
    <row r="465" spans="1:7" x14ac:dyDescent="0.25">
      <c r="A465" s="16" t="s">
        <v>40</v>
      </c>
      <c r="B465" s="16" t="s">
        <v>41</v>
      </c>
      <c r="C465">
        <v>2</v>
      </c>
      <c r="D465">
        <v>4</v>
      </c>
      <c r="E465">
        <v>2020</v>
      </c>
      <c r="F465">
        <v>637</v>
      </c>
      <c r="G465" s="16" t="s">
        <v>45</v>
      </c>
    </row>
    <row r="466" spans="1:7" x14ac:dyDescent="0.25">
      <c r="A466" s="16" t="s">
        <v>40</v>
      </c>
      <c r="B466" s="16" t="s">
        <v>41</v>
      </c>
      <c r="C466">
        <v>2</v>
      </c>
      <c r="D466">
        <v>4</v>
      </c>
      <c r="E466">
        <v>2020</v>
      </c>
      <c r="F466">
        <v>5008</v>
      </c>
      <c r="G466" s="16" t="s">
        <v>221</v>
      </c>
    </row>
    <row r="467" spans="1:7" x14ac:dyDescent="0.25">
      <c r="A467" s="16" t="s">
        <v>40</v>
      </c>
      <c r="B467" s="16" t="s">
        <v>41</v>
      </c>
      <c r="C467">
        <v>2</v>
      </c>
      <c r="D467">
        <v>4</v>
      </c>
      <c r="E467">
        <v>2020</v>
      </c>
      <c r="F467">
        <v>3</v>
      </c>
      <c r="G467" s="16" t="s">
        <v>46</v>
      </c>
    </row>
    <row r="468" spans="1:7" x14ac:dyDescent="0.25">
      <c r="A468" s="16" t="s">
        <v>40</v>
      </c>
      <c r="B468" s="16" t="s">
        <v>41</v>
      </c>
      <c r="C468">
        <v>2</v>
      </c>
      <c r="D468">
        <v>4</v>
      </c>
      <c r="E468">
        <v>2020</v>
      </c>
      <c r="F468">
        <v>2</v>
      </c>
      <c r="G468" s="16" t="s">
        <v>222</v>
      </c>
    </row>
    <row r="469" spans="1:7" x14ac:dyDescent="0.25">
      <c r="A469" s="16" t="s">
        <v>40</v>
      </c>
      <c r="B469" s="16" t="s">
        <v>41</v>
      </c>
      <c r="C469">
        <v>2</v>
      </c>
      <c r="D469">
        <v>4</v>
      </c>
      <c r="E469">
        <v>2020</v>
      </c>
      <c r="F469">
        <v>1</v>
      </c>
      <c r="G469" s="16" t="s">
        <v>223</v>
      </c>
    </row>
    <row r="470" spans="1:7" x14ac:dyDescent="0.25">
      <c r="A470" s="16" t="s">
        <v>40</v>
      </c>
      <c r="B470" s="16" t="s">
        <v>41</v>
      </c>
      <c r="C470">
        <v>2</v>
      </c>
      <c r="D470">
        <v>4</v>
      </c>
      <c r="E470">
        <v>2020</v>
      </c>
      <c r="F470">
        <v>31</v>
      </c>
      <c r="G470" s="16" t="s">
        <v>224</v>
      </c>
    </row>
    <row r="471" spans="1:7" x14ac:dyDescent="0.25">
      <c r="A471" s="16" t="s">
        <v>40</v>
      </c>
      <c r="B471" s="16" t="s">
        <v>41</v>
      </c>
      <c r="C471">
        <v>2</v>
      </c>
      <c r="D471">
        <v>4</v>
      </c>
      <c r="E471">
        <v>2020</v>
      </c>
      <c r="F471">
        <v>58.7</v>
      </c>
      <c r="G471" s="16" t="s">
        <v>47</v>
      </c>
    </row>
    <row r="472" spans="1:7" x14ac:dyDescent="0.25">
      <c r="A472" s="16" t="s">
        <v>40</v>
      </c>
      <c r="B472" s="16" t="s">
        <v>41</v>
      </c>
      <c r="C472">
        <v>2</v>
      </c>
      <c r="D472">
        <v>4</v>
      </c>
      <c r="E472">
        <v>2020</v>
      </c>
      <c r="F472">
        <v>17.43</v>
      </c>
      <c r="G472" s="16" t="s">
        <v>225</v>
      </c>
    </row>
    <row r="473" spans="1:7" x14ac:dyDescent="0.25">
      <c r="A473" s="16" t="s">
        <v>40</v>
      </c>
      <c r="B473" s="16" t="s">
        <v>41</v>
      </c>
      <c r="C473">
        <v>2</v>
      </c>
      <c r="D473">
        <v>4</v>
      </c>
      <c r="E473">
        <v>2020</v>
      </c>
      <c r="F473">
        <v>23.38</v>
      </c>
      <c r="G473" s="16" t="s">
        <v>226</v>
      </c>
    </row>
    <row r="474" spans="1:7" x14ac:dyDescent="0.25">
      <c r="A474" s="16" t="s">
        <v>40</v>
      </c>
      <c r="B474" s="16" t="s">
        <v>41</v>
      </c>
      <c r="C474">
        <v>2</v>
      </c>
      <c r="D474">
        <v>4</v>
      </c>
      <c r="E474">
        <v>2020</v>
      </c>
      <c r="F474">
        <v>66.87</v>
      </c>
      <c r="G474" s="16" t="s">
        <v>227</v>
      </c>
    </row>
    <row r="475" spans="1:7" x14ac:dyDescent="0.25">
      <c r="A475" s="16" t="s">
        <v>40</v>
      </c>
      <c r="B475" s="16" t="s">
        <v>41</v>
      </c>
      <c r="C475">
        <v>2</v>
      </c>
      <c r="D475">
        <v>4</v>
      </c>
      <c r="E475">
        <v>2020</v>
      </c>
      <c r="F475">
        <v>10.34</v>
      </c>
      <c r="G475" s="16" t="s">
        <v>48</v>
      </c>
    </row>
    <row r="476" spans="1:7" x14ac:dyDescent="0.25">
      <c r="A476" s="16" t="s">
        <v>40</v>
      </c>
      <c r="B476" s="16" t="s">
        <v>41</v>
      </c>
      <c r="C476">
        <v>2</v>
      </c>
      <c r="D476">
        <v>4</v>
      </c>
      <c r="E476">
        <v>2020</v>
      </c>
      <c r="G476" s="16" t="s">
        <v>228</v>
      </c>
    </row>
    <row r="477" spans="1:7" x14ac:dyDescent="0.25">
      <c r="A477" s="16" t="s">
        <v>40</v>
      </c>
      <c r="B477" s="16" t="s">
        <v>41</v>
      </c>
      <c r="C477">
        <v>2</v>
      </c>
      <c r="D477">
        <v>4</v>
      </c>
      <c r="E477">
        <v>2020</v>
      </c>
      <c r="G477" s="16" t="s">
        <v>229</v>
      </c>
    </row>
    <row r="478" spans="1:7" x14ac:dyDescent="0.25">
      <c r="A478" s="16" t="s">
        <v>40</v>
      </c>
      <c r="B478" s="16" t="s">
        <v>41</v>
      </c>
      <c r="C478">
        <v>3</v>
      </c>
      <c r="D478">
        <v>4</v>
      </c>
      <c r="E478">
        <v>2020</v>
      </c>
      <c r="F478">
        <v>81</v>
      </c>
      <c r="G478" s="16" t="s">
        <v>42</v>
      </c>
    </row>
    <row r="479" spans="1:7" x14ac:dyDescent="0.25">
      <c r="A479" s="16" t="s">
        <v>40</v>
      </c>
      <c r="B479" s="16" t="s">
        <v>41</v>
      </c>
      <c r="C479">
        <v>3</v>
      </c>
      <c r="D479">
        <v>4</v>
      </c>
      <c r="E479">
        <v>2020</v>
      </c>
      <c r="F479">
        <v>874</v>
      </c>
      <c r="G479" s="16" t="s">
        <v>43</v>
      </c>
    </row>
    <row r="480" spans="1:7" x14ac:dyDescent="0.25">
      <c r="A480" s="16" t="s">
        <v>40</v>
      </c>
      <c r="B480" s="16" t="s">
        <v>41</v>
      </c>
      <c r="C480">
        <v>3</v>
      </c>
      <c r="D480">
        <v>4</v>
      </c>
      <c r="E480">
        <v>2020</v>
      </c>
      <c r="F480">
        <v>305</v>
      </c>
      <c r="G480" s="16" t="s">
        <v>44</v>
      </c>
    </row>
    <row r="481" spans="1:7" x14ac:dyDescent="0.25">
      <c r="A481" s="16" t="s">
        <v>40</v>
      </c>
      <c r="B481" s="16" t="s">
        <v>41</v>
      </c>
      <c r="C481">
        <v>3</v>
      </c>
      <c r="D481">
        <v>4</v>
      </c>
      <c r="E481">
        <v>2020</v>
      </c>
      <c r="F481">
        <v>1476</v>
      </c>
      <c r="G481" s="16" t="s">
        <v>220</v>
      </c>
    </row>
    <row r="482" spans="1:7" x14ac:dyDescent="0.25">
      <c r="A482" s="16" t="s">
        <v>40</v>
      </c>
      <c r="B482" s="16" t="s">
        <v>41</v>
      </c>
      <c r="C482">
        <v>3</v>
      </c>
      <c r="D482">
        <v>4</v>
      </c>
      <c r="E482">
        <v>2020</v>
      </c>
      <c r="F482">
        <v>748</v>
      </c>
      <c r="G482" s="16" t="s">
        <v>45</v>
      </c>
    </row>
    <row r="483" spans="1:7" x14ac:dyDescent="0.25">
      <c r="A483" s="16" t="s">
        <v>40</v>
      </c>
      <c r="B483" s="16" t="s">
        <v>41</v>
      </c>
      <c r="C483">
        <v>3</v>
      </c>
      <c r="D483">
        <v>4</v>
      </c>
      <c r="E483">
        <v>2020</v>
      </c>
      <c r="F483">
        <v>5756</v>
      </c>
      <c r="G483" s="16" t="s">
        <v>221</v>
      </c>
    </row>
    <row r="484" spans="1:7" x14ac:dyDescent="0.25">
      <c r="A484" s="16" t="s">
        <v>40</v>
      </c>
      <c r="B484" s="16" t="s">
        <v>41</v>
      </c>
      <c r="C484">
        <v>3</v>
      </c>
      <c r="D484">
        <v>4</v>
      </c>
      <c r="E484">
        <v>2020</v>
      </c>
      <c r="F484">
        <v>8</v>
      </c>
      <c r="G484" s="16" t="s">
        <v>46</v>
      </c>
    </row>
    <row r="485" spans="1:7" x14ac:dyDescent="0.25">
      <c r="A485" s="16" t="s">
        <v>40</v>
      </c>
      <c r="B485" s="16" t="s">
        <v>41</v>
      </c>
      <c r="C485">
        <v>3</v>
      </c>
      <c r="D485">
        <v>4</v>
      </c>
      <c r="E485">
        <v>2020</v>
      </c>
      <c r="F485">
        <v>6</v>
      </c>
      <c r="G485" s="16" t="s">
        <v>222</v>
      </c>
    </row>
    <row r="486" spans="1:7" x14ac:dyDescent="0.25">
      <c r="A486" s="16" t="s">
        <v>40</v>
      </c>
      <c r="B486" s="16" t="s">
        <v>41</v>
      </c>
      <c r="C486">
        <v>3</v>
      </c>
      <c r="D486">
        <v>4</v>
      </c>
      <c r="E486">
        <v>2020</v>
      </c>
      <c r="F486">
        <v>2</v>
      </c>
      <c r="G486" s="16" t="s">
        <v>223</v>
      </c>
    </row>
    <row r="487" spans="1:7" x14ac:dyDescent="0.25">
      <c r="A487" s="16" t="s">
        <v>40</v>
      </c>
      <c r="B487" s="16" t="s">
        <v>41</v>
      </c>
      <c r="C487">
        <v>3</v>
      </c>
      <c r="D487">
        <v>4</v>
      </c>
      <c r="E487">
        <v>2020</v>
      </c>
      <c r="F487">
        <v>39</v>
      </c>
      <c r="G487" s="16" t="s">
        <v>224</v>
      </c>
    </row>
    <row r="488" spans="1:7" x14ac:dyDescent="0.25">
      <c r="A488" s="16" t="s">
        <v>40</v>
      </c>
      <c r="B488" s="16" t="s">
        <v>41</v>
      </c>
      <c r="C488">
        <v>3</v>
      </c>
      <c r="D488">
        <v>4</v>
      </c>
      <c r="E488">
        <v>2020</v>
      </c>
      <c r="F488">
        <v>70.75</v>
      </c>
      <c r="G488" s="16" t="s">
        <v>47</v>
      </c>
    </row>
    <row r="489" spans="1:7" x14ac:dyDescent="0.25">
      <c r="A489" s="16" t="s">
        <v>40</v>
      </c>
      <c r="B489" s="16" t="s">
        <v>41</v>
      </c>
      <c r="C489">
        <v>3</v>
      </c>
      <c r="D489">
        <v>4</v>
      </c>
      <c r="E489">
        <v>2020</v>
      </c>
      <c r="F489">
        <v>40.78</v>
      </c>
      <c r="G489" s="16" t="s">
        <v>225</v>
      </c>
    </row>
    <row r="490" spans="1:7" x14ac:dyDescent="0.25">
      <c r="A490" s="16" t="s">
        <v>40</v>
      </c>
      <c r="B490" s="16" t="s">
        <v>41</v>
      </c>
      <c r="C490">
        <v>3</v>
      </c>
      <c r="D490">
        <v>4</v>
      </c>
      <c r="E490">
        <v>2020</v>
      </c>
      <c r="F490">
        <v>25.64</v>
      </c>
      <c r="G490" s="16" t="s">
        <v>226</v>
      </c>
    </row>
    <row r="491" spans="1:7" x14ac:dyDescent="0.25">
      <c r="A491" s="16" t="s">
        <v>40</v>
      </c>
      <c r="B491" s="16" t="s">
        <v>41</v>
      </c>
      <c r="C491">
        <v>3</v>
      </c>
      <c r="D491">
        <v>4</v>
      </c>
      <c r="E491">
        <v>2020</v>
      </c>
      <c r="F491">
        <v>59.21</v>
      </c>
      <c r="G491" s="16" t="s">
        <v>227</v>
      </c>
    </row>
    <row r="492" spans="1:7" x14ac:dyDescent="0.25">
      <c r="A492" s="16" t="s">
        <v>40</v>
      </c>
      <c r="B492" s="16" t="s">
        <v>41</v>
      </c>
      <c r="C492">
        <v>3</v>
      </c>
      <c r="D492">
        <v>4</v>
      </c>
      <c r="E492">
        <v>2020</v>
      </c>
      <c r="F492">
        <v>9.27</v>
      </c>
      <c r="G492" s="16" t="s">
        <v>48</v>
      </c>
    </row>
    <row r="493" spans="1:7" x14ac:dyDescent="0.25">
      <c r="A493" s="16" t="s">
        <v>40</v>
      </c>
      <c r="B493" s="16" t="s">
        <v>41</v>
      </c>
      <c r="C493">
        <v>3</v>
      </c>
      <c r="D493">
        <v>4</v>
      </c>
      <c r="E493">
        <v>2020</v>
      </c>
      <c r="G493" s="16" t="s">
        <v>228</v>
      </c>
    </row>
    <row r="494" spans="1:7" x14ac:dyDescent="0.25">
      <c r="A494" s="16" t="s">
        <v>40</v>
      </c>
      <c r="B494" s="16" t="s">
        <v>41</v>
      </c>
      <c r="C494">
        <v>3</v>
      </c>
      <c r="D494">
        <v>4</v>
      </c>
      <c r="E494">
        <v>2020</v>
      </c>
      <c r="G494" s="16" t="s">
        <v>229</v>
      </c>
    </row>
    <row r="495" spans="1:7" x14ac:dyDescent="0.25">
      <c r="A495" s="16" t="s">
        <v>40</v>
      </c>
      <c r="B495" s="16" t="s">
        <v>41</v>
      </c>
      <c r="C495">
        <v>4</v>
      </c>
      <c r="D495">
        <v>4</v>
      </c>
      <c r="E495">
        <v>2020</v>
      </c>
      <c r="F495">
        <v>89</v>
      </c>
      <c r="G495" s="16" t="s">
        <v>42</v>
      </c>
    </row>
    <row r="496" spans="1:7" x14ac:dyDescent="0.25">
      <c r="A496" s="16" t="s">
        <v>40</v>
      </c>
      <c r="B496" s="16" t="s">
        <v>41</v>
      </c>
      <c r="C496">
        <v>4</v>
      </c>
      <c r="D496">
        <v>4</v>
      </c>
      <c r="E496">
        <v>2020</v>
      </c>
      <c r="F496">
        <v>1046</v>
      </c>
      <c r="G496" s="16" t="s">
        <v>43</v>
      </c>
    </row>
    <row r="497" spans="1:7" x14ac:dyDescent="0.25">
      <c r="A497" s="16" t="s">
        <v>40</v>
      </c>
      <c r="B497" s="16" t="s">
        <v>41</v>
      </c>
      <c r="C497">
        <v>4</v>
      </c>
      <c r="D497">
        <v>4</v>
      </c>
      <c r="E497">
        <v>2020</v>
      </c>
      <c r="F497">
        <v>148</v>
      </c>
      <c r="G497" s="16" t="s">
        <v>44</v>
      </c>
    </row>
    <row r="498" spans="1:7" x14ac:dyDescent="0.25">
      <c r="A498" s="16" t="s">
        <v>40</v>
      </c>
      <c r="B498" s="16" t="s">
        <v>41</v>
      </c>
      <c r="C498">
        <v>4</v>
      </c>
      <c r="D498">
        <v>4</v>
      </c>
      <c r="E498">
        <v>2020</v>
      </c>
      <c r="F498">
        <v>1624</v>
      </c>
      <c r="G498" s="16" t="s">
        <v>220</v>
      </c>
    </row>
    <row r="499" spans="1:7" x14ac:dyDescent="0.25">
      <c r="A499" s="16" t="s">
        <v>40</v>
      </c>
      <c r="B499" s="16" t="s">
        <v>41</v>
      </c>
      <c r="C499">
        <v>4</v>
      </c>
      <c r="D499">
        <v>4</v>
      </c>
      <c r="E499">
        <v>2020</v>
      </c>
      <c r="F499">
        <v>645</v>
      </c>
      <c r="G499" s="16" t="s">
        <v>45</v>
      </c>
    </row>
    <row r="500" spans="1:7" x14ac:dyDescent="0.25">
      <c r="A500" s="16" t="s">
        <v>40</v>
      </c>
      <c r="B500" s="16" t="s">
        <v>41</v>
      </c>
      <c r="C500">
        <v>4</v>
      </c>
      <c r="D500">
        <v>4</v>
      </c>
      <c r="E500">
        <v>2020</v>
      </c>
      <c r="F500">
        <v>6401</v>
      </c>
      <c r="G500" s="16" t="s">
        <v>221</v>
      </c>
    </row>
    <row r="501" spans="1:7" x14ac:dyDescent="0.25">
      <c r="A501" s="16" t="s">
        <v>40</v>
      </c>
      <c r="B501" s="16" t="s">
        <v>41</v>
      </c>
      <c r="C501">
        <v>4</v>
      </c>
      <c r="D501">
        <v>4</v>
      </c>
      <c r="E501">
        <v>2020</v>
      </c>
      <c r="F501">
        <v>5</v>
      </c>
      <c r="G501" s="16" t="s">
        <v>46</v>
      </c>
    </row>
    <row r="502" spans="1:7" x14ac:dyDescent="0.25">
      <c r="A502" s="16" t="s">
        <v>40</v>
      </c>
      <c r="B502" s="16" t="s">
        <v>41</v>
      </c>
      <c r="C502">
        <v>4</v>
      </c>
      <c r="D502">
        <v>4</v>
      </c>
      <c r="E502">
        <v>2020</v>
      </c>
      <c r="F502">
        <v>5</v>
      </c>
      <c r="G502" s="16" t="s">
        <v>222</v>
      </c>
    </row>
    <row r="503" spans="1:7" x14ac:dyDescent="0.25">
      <c r="A503" s="16" t="s">
        <v>40</v>
      </c>
      <c r="B503" s="16" t="s">
        <v>41</v>
      </c>
      <c r="C503">
        <v>4</v>
      </c>
      <c r="D503">
        <v>4</v>
      </c>
      <c r="E503">
        <v>2020</v>
      </c>
      <c r="F503">
        <v>0</v>
      </c>
      <c r="G503" s="16" t="s">
        <v>223</v>
      </c>
    </row>
    <row r="504" spans="1:7" x14ac:dyDescent="0.25">
      <c r="A504" s="16" t="s">
        <v>40</v>
      </c>
      <c r="B504" s="16" t="s">
        <v>41</v>
      </c>
      <c r="C504">
        <v>4</v>
      </c>
      <c r="D504">
        <v>4</v>
      </c>
      <c r="E504">
        <v>2020</v>
      </c>
      <c r="F504">
        <v>44</v>
      </c>
      <c r="G504" s="16" t="s">
        <v>224</v>
      </c>
    </row>
    <row r="505" spans="1:7" x14ac:dyDescent="0.25">
      <c r="A505" s="16" t="s">
        <v>40</v>
      </c>
      <c r="B505" s="16" t="s">
        <v>41</v>
      </c>
      <c r="C505">
        <v>4</v>
      </c>
      <c r="D505">
        <v>4</v>
      </c>
      <c r="E505">
        <v>2020</v>
      </c>
      <c r="F505">
        <v>63.2</v>
      </c>
      <c r="G505" s="16" t="s">
        <v>47</v>
      </c>
    </row>
    <row r="506" spans="1:7" x14ac:dyDescent="0.25">
      <c r="A506" s="16" t="s">
        <v>40</v>
      </c>
      <c r="B506" s="16" t="s">
        <v>41</v>
      </c>
      <c r="C506">
        <v>4</v>
      </c>
      <c r="D506">
        <v>4</v>
      </c>
      <c r="E506">
        <v>2020</v>
      </c>
      <c r="F506">
        <v>22.95</v>
      </c>
      <c r="G506" s="16" t="s">
        <v>225</v>
      </c>
    </row>
    <row r="507" spans="1:7" x14ac:dyDescent="0.25">
      <c r="A507" s="16" t="s">
        <v>40</v>
      </c>
      <c r="B507" s="16" t="s">
        <v>41</v>
      </c>
      <c r="C507">
        <v>4</v>
      </c>
      <c r="D507">
        <v>4</v>
      </c>
      <c r="E507">
        <v>2020</v>
      </c>
      <c r="F507">
        <v>25.37</v>
      </c>
      <c r="G507" s="16" t="s">
        <v>226</v>
      </c>
    </row>
    <row r="508" spans="1:7" x14ac:dyDescent="0.25">
      <c r="A508" s="16" t="s">
        <v>40</v>
      </c>
      <c r="B508" s="16" t="s">
        <v>41</v>
      </c>
      <c r="C508">
        <v>4</v>
      </c>
      <c r="D508">
        <v>4</v>
      </c>
      <c r="E508">
        <v>2020</v>
      </c>
      <c r="F508">
        <v>64.41</v>
      </c>
      <c r="G508" s="16" t="s">
        <v>227</v>
      </c>
    </row>
    <row r="509" spans="1:7" x14ac:dyDescent="0.25">
      <c r="A509" s="16" t="s">
        <v>40</v>
      </c>
      <c r="B509" s="16" t="s">
        <v>41</v>
      </c>
      <c r="C509">
        <v>4</v>
      </c>
      <c r="D509">
        <v>4</v>
      </c>
      <c r="E509">
        <v>2020</v>
      </c>
      <c r="F509">
        <v>8.51</v>
      </c>
      <c r="G509" s="16" t="s">
        <v>48</v>
      </c>
    </row>
    <row r="510" spans="1:7" x14ac:dyDescent="0.25">
      <c r="A510" s="16" t="s">
        <v>40</v>
      </c>
      <c r="B510" s="16" t="s">
        <v>41</v>
      </c>
      <c r="C510">
        <v>4</v>
      </c>
      <c r="D510">
        <v>4</v>
      </c>
      <c r="E510">
        <v>2020</v>
      </c>
      <c r="G510" s="16" t="s">
        <v>228</v>
      </c>
    </row>
    <row r="511" spans="1:7" x14ac:dyDescent="0.25">
      <c r="A511" s="16" t="s">
        <v>40</v>
      </c>
      <c r="B511" s="16" t="s">
        <v>41</v>
      </c>
      <c r="C511">
        <v>4</v>
      </c>
      <c r="D511">
        <v>4</v>
      </c>
      <c r="E511">
        <v>2020</v>
      </c>
      <c r="G511" s="16" t="s">
        <v>229</v>
      </c>
    </row>
    <row r="512" spans="1:7" x14ac:dyDescent="0.25">
      <c r="A512" s="16" t="s">
        <v>40</v>
      </c>
      <c r="B512" s="16" t="s">
        <v>41</v>
      </c>
      <c r="C512">
        <v>5</v>
      </c>
      <c r="D512">
        <v>4</v>
      </c>
      <c r="E512">
        <v>2020</v>
      </c>
      <c r="F512">
        <v>98</v>
      </c>
      <c r="G512" s="16" t="s">
        <v>42</v>
      </c>
    </row>
    <row r="513" spans="1:7" x14ac:dyDescent="0.25">
      <c r="A513" s="16" t="s">
        <v>40</v>
      </c>
      <c r="B513" s="16" t="s">
        <v>41</v>
      </c>
      <c r="C513">
        <v>5</v>
      </c>
      <c r="D513">
        <v>4</v>
      </c>
      <c r="E513">
        <v>2020</v>
      </c>
      <c r="F513">
        <v>1082</v>
      </c>
      <c r="G513" s="16" t="s">
        <v>43</v>
      </c>
    </row>
    <row r="514" spans="1:7" x14ac:dyDescent="0.25">
      <c r="A514" s="16" t="s">
        <v>40</v>
      </c>
      <c r="B514" s="16" t="s">
        <v>41</v>
      </c>
      <c r="C514">
        <v>5</v>
      </c>
      <c r="D514">
        <v>4</v>
      </c>
      <c r="E514">
        <v>2020</v>
      </c>
      <c r="F514">
        <v>284</v>
      </c>
      <c r="G514" s="16" t="s">
        <v>44</v>
      </c>
    </row>
    <row r="515" spans="1:7" x14ac:dyDescent="0.25">
      <c r="A515" s="16" t="s">
        <v>40</v>
      </c>
      <c r="B515" s="16" t="s">
        <v>41</v>
      </c>
      <c r="C515">
        <v>5</v>
      </c>
      <c r="D515">
        <v>4</v>
      </c>
      <c r="E515">
        <v>2020</v>
      </c>
      <c r="F515">
        <v>1908</v>
      </c>
      <c r="G515" s="16" t="s">
        <v>220</v>
      </c>
    </row>
    <row r="516" spans="1:7" x14ac:dyDescent="0.25">
      <c r="A516" s="16" t="s">
        <v>40</v>
      </c>
      <c r="B516" s="16" t="s">
        <v>41</v>
      </c>
      <c r="C516">
        <v>5</v>
      </c>
      <c r="D516">
        <v>4</v>
      </c>
      <c r="E516">
        <v>2020</v>
      </c>
      <c r="F516">
        <v>959</v>
      </c>
      <c r="G516" s="16" t="s">
        <v>45</v>
      </c>
    </row>
    <row r="517" spans="1:7" x14ac:dyDescent="0.25">
      <c r="A517" s="16" t="s">
        <v>40</v>
      </c>
      <c r="B517" s="16" t="s">
        <v>41</v>
      </c>
      <c r="C517">
        <v>5</v>
      </c>
      <c r="D517">
        <v>4</v>
      </c>
      <c r="E517">
        <v>2020</v>
      </c>
      <c r="F517">
        <v>7360</v>
      </c>
      <c r="G517" s="16" t="s">
        <v>221</v>
      </c>
    </row>
    <row r="518" spans="1:7" x14ac:dyDescent="0.25">
      <c r="A518" s="16" t="s">
        <v>40</v>
      </c>
      <c r="B518" s="16" t="s">
        <v>41</v>
      </c>
      <c r="C518">
        <v>5</v>
      </c>
      <c r="D518">
        <v>4</v>
      </c>
      <c r="E518">
        <v>2020</v>
      </c>
      <c r="F518">
        <v>7</v>
      </c>
      <c r="G518" s="16" t="s">
        <v>46</v>
      </c>
    </row>
    <row r="519" spans="1:7" x14ac:dyDescent="0.25">
      <c r="A519" s="16" t="s">
        <v>40</v>
      </c>
      <c r="B519" s="16" t="s">
        <v>41</v>
      </c>
      <c r="C519">
        <v>5</v>
      </c>
      <c r="D519">
        <v>4</v>
      </c>
      <c r="E519">
        <v>2020</v>
      </c>
      <c r="F519">
        <v>5</v>
      </c>
      <c r="G519" s="16" t="s">
        <v>222</v>
      </c>
    </row>
    <row r="520" spans="1:7" x14ac:dyDescent="0.25">
      <c r="A520" s="16" t="s">
        <v>40</v>
      </c>
      <c r="B520" s="16" t="s">
        <v>41</v>
      </c>
      <c r="C520">
        <v>5</v>
      </c>
      <c r="D520">
        <v>4</v>
      </c>
      <c r="E520">
        <v>2020</v>
      </c>
      <c r="F520">
        <v>2</v>
      </c>
      <c r="G520" s="16" t="s">
        <v>223</v>
      </c>
    </row>
    <row r="521" spans="1:7" x14ac:dyDescent="0.25">
      <c r="A521" s="16" t="s">
        <v>40</v>
      </c>
      <c r="B521" s="16" t="s">
        <v>41</v>
      </c>
      <c r="C521">
        <v>5</v>
      </c>
      <c r="D521">
        <v>4</v>
      </c>
      <c r="E521">
        <v>2020</v>
      </c>
      <c r="F521">
        <v>51</v>
      </c>
      <c r="G521" s="16" t="s">
        <v>224</v>
      </c>
    </row>
    <row r="522" spans="1:7" x14ac:dyDescent="0.25">
      <c r="A522" s="16" t="s">
        <v>40</v>
      </c>
      <c r="B522" s="16" t="s">
        <v>41</v>
      </c>
      <c r="C522">
        <v>5</v>
      </c>
      <c r="D522">
        <v>4</v>
      </c>
      <c r="E522">
        <v>2020</v>
      </c>
      <c r="F522">
        <v>64.2</v>
      </c>
      <c r="G522" s="16" t="s">
        <v>47</v>
      </c>
    </row>
    <row r="523" spans="1:7" x14ac:dyDescent="0.25">
      <c r="A523" s="16" t="s">
        <v>40</v>
      </c>
      <c r="B523" s="16" t="s">
        <v>41</v>
      </c>
      <c r="C523">
        <v>5</v>
      </c>
      <c r="D523">
        <v>4</v>
      </c>
      <c r="E523">
        <v>2020</v>
      </c>
      <c r="F523">
        <v>29.61</v>
      </c>
      <c r="G523" s="16" t="s">
        <v>225</v>
      </c>
    </row>
    <row r="524" spans="1:7" x14ac:dyDescent="0.25">
      <c r="A524" s="16" t="s">
        <v>40</v>
      </c>
      <c r="B524" s="16" t="s">
        <v>41</v>
      </c>
      <c r="C524">
        <v>5</v>
      </c>
      <c r="D524">
        <v>4</v>
      </c>
      <c r="E524">
        <v>2020</v>
      </c>
      <c r="F524">
        <v>25.92</v>
      </c>
      <c r="G524" s="16" t="s">
        <v>226</v>
      </c>
    </row>
    <row r="525" spans="1:7" x14ac:dyDescent="0.25">
      <c r="A525" s="16" t="s">
        <v>40</v>
      </c>
      <c r="B525" s="16" t="s">
        <v>41</v>
      </c>
      <c r="C525">
        <v>5</v>
      </c>
      <c r="D525">
        <v>4</v>
      </c>
      <c r="E525">
        <v>2020</v>
      </c>
      <c r="F525">
        <v>56.71</v>
      </c>
      <c r="G525" s="16" t="s">
        <v>227</v>
      </c>
    </row>
    <row r="526" spans="1:7" x14ac:dyDescent="0.25">
      <c r="A526" s="16" t="s">
        <v>40</v>
      </c>
      <c r="B526" s="16" t="s">
        <v>41</v>
      </c>
      <c r="C526">
        <v>5</v>
      </c>
      <c r="D526">
        <v>4</v>
      </c>
      <c r="E526">
        <v>2020</v>
      </c>
      <c r="F526">
        <v>9.06</v>
      </c>
      <c r="G526" s="16" t="s">
        <v>48</v>
      </c>
    </row>
    <row r="527" spans="1:7" x14ac:dyDescent="0.25">
      <c r="A527" s="16" t="s">
        <v>40</v>
      </c>
      <c r="B527" s="16" t="s">
        <v>41</v>
      </c>
      <c r="C527">
        <v>5</v>
      </c>
      <c r="D527">
        <v>4</v>
      </c>
      <c r="E527">
        <v>2020</v>
      </c>
      <c r="G527" s="16" t="s">
        <v>228</v>
      </c>
    </row>
    <row r="528" spans="1:7" x14ac:dyDescent="0.25">
      <c r="A528" s="16" t="s">
        <v>40</v>
      </c>
      <c r="B528" s="16" t="s">
        <v>41</v>
      </c>
      <c r="C528">
        <v>5</v>
      </c>
      <c r="D528">
        <v>4</v>
      </c>
      <c r="E528">
        <v>2020</v>
      </c>
      <c r="G528" s="16" t="s">
        <v>229</v>
      </c>
    </row>
    <row r="529" spans="1:7" x14ac:dyDescent="0.25">
      <c r="A529" s="16" t="s">
        <v>40</v>
      </c>
      <c r="B529" s="16" t="s">
        <v>41</v>
      </c>
      <c r="C529">
        <v>6</v>
      </c>
      <c r="D529">
        <v>4</v>
      </c>
      <c r="E529">
        <v>2020</v>
      </c>
      <c r="F529">
        <v>101</v>
      </c>
      <c r="G529" s="16" t="s">
        <v>42</v>
      </c>
    </row>
    <row r="530" spans="1:7" x14ac:dyDescent="0.25">
      <c r="A530" s="16" t="s">
        <v>40</v>
      </c>
      <c r="B530" s="16" t="s">
        <v>41</v>
      </c>
      <c r="C530">
        <v>6</v>
      </c>
      <c r="D530">
        <v>4</v>
      </c>
      <c r="E530">
        <v>2020</v>
      </c>
      <c r="F530">
        <v>1197</v>
      </c>
      <c r="G530" s="16" t="s">
        <v>43</v>
      </c>
    </row>
    <row r="531" spans="1:7" x14ac:dyDescent="0.25">
      <c r="A531" s="16" t="s">
        <v>40</v>
      </c>
      <c r="B531" s="16" t="s">
        <v>41</v>
      </c>
      <c r="C531">
        <v>6</v>
      </c>
      <c r="D531">
        <v>4</v>
      </c>
      <c r="E531">
        <v>2020</v>
      </c>
      <c r="F531">
        <v>292</v>
      </c>
      <c r="G531" s="16" t="s">
        <v>44</v>
      </c>
    </row>
    <row r="532" spans="1:7" x14ac:dyDescent="0.25">
      <c r="A532" s="16" t="s">
        <v>40</v>
      </c>
      <c r="B532" s="16" t="s">
        <v>41</v>
      </c>
      <c r="C532">
        <v>6</v>
      </c>
      <c r="D532">
        <v>4</v>
      </c>
      <c r="E532">
        <v>2020</v>
      </c>
      <c r="F532">
        <v>2200</v>
      </c>
      <c r="G532" s="16" t="s">
        <v>220</v>
      </c>
    </row>
    <row r="533" spans="1:7" x14ac:dyDescent="0.25">
      <c r="A533" s="16" t="s">
        <v>40</v>
      </c>
      <c r="B533" s="16" t="s">
        <v>41</v>
      </c>
      <c r="C533">
        <v>6</v>
      </c>
      <c r="D533">
        <v>4</v>
      </c>
      <c r="E533">
        <v>2020</v>
      </c>
      <c r="F533">
        <v>1192</v>
      </c>
      <c r="G533" s="16" t="s">
        <v>45</v>
      </c>
    </row>
    <row r="534" spans="1:7" x14ac:dyDescent="0.25">
      <c r="A534" s="16" t="s">
        <v>40</v>
      </c>
      <c r="B534" s="16" t="s">
        <v>41</v>
      </c>
      <c r="C534">
        <v>6</v>
      </c>
      <c r="D534">
        <v>4</v>
      </c>
      <c r="E534">
        <v>2020</v>
      </c>
      <c r="F534">
        <v>8552</v>
      </c>
      <c r="G534" s="16" t="s">
        <v>221</v>
      </c>
    </row>
    <row r="535" spans="1:7" x14ac:dyDescent="0.25">
      <c r="A535" s="16" t="s">
        <v>40</v>
      </c>
      <c r="B535" s="16" t="s">
        <v>41</v>
      </c>
      <c r="C535">
        <v>6</v>
      </c>
      <c r="D535">
        <v>4</v>
      </c>
      <c r="E535">
        <v>2020</v>
      </c>
      <c r="F535">
        <v>7</v>
      </c>
      <c r="G535" s="16" t="s">
        <v>46</v>
      </c>
    </row>
    <row r="536" spans="1:7" x14ac:dyDescent="0.25">
      <c r="A536" s="16" t="s">
        <v>40</v>
      </c>
      <c r="B536" s="16" t="s">
        <v>41</v>
      </c>
      <c r="C536">
        <v>6</v>
      </c>
      <c r="D536">
        <v>4</v>
      </c>
      <c r="E536">
        <v>2020</v>
      </c>
      <c r="F536">
        <v>3</v>
      </c>
      <c r="G536" s="16" t="s">
        <v>222</v>
      </c>
    </row>
    <row r="537" spans="1:7" x14ac:dyDescent="0.25">
      <c r="A537" s="16" t="s">
        <v>40</v>
      </c>
      <c r="B537" s="16" t="s">
        <v>41</v>
      </c>
      <c r="C537">
        <v>6</v>
      </c>
      <c r="D537">
        <v>4</v>
      </c>
      <c r="E537">
        <v>2020</v>
      </c>
      <c r="F537">
        <v>4</v>
      </c>
      <c r="G537" s="16" t="s">
        <v>223</v>
      </c>
    </row>
    <row r="538" spans="1:7" x14ac:dyDescent="0.25">
      <c r="A538" s="16" t="s">
        <v>40</v>
      </c>
      <c r="B538" s="16" t="s">
        <v>41</v>
      </c>
      <c r="C538">
        <v>6</v>
      </c>
      <c r="D538">
        <v>4</v>
      </c>
      <c r="E538">
        <v>2020</v>
      </c>
      <c r="F538">
        <v>58</v>
      </c>
      <c r="G538" s="16" t="s">
        <v>224</v>
      </c>
    </row>
    <row r="539" spans="1:7" x14ac:dyDescent="0.25">
      <c r="A539" s="16" t="s">
        <v>40</v>
      </c>
      <c r="B539" s="16" t="s">
        <v>41</v>
      </c>
      <c r="C539">
        <v>6</v>
      </c>
      <c r="D539">
        <v>4</v>
      </c>
      <c r="E539">
        <v>2020</v>
      </c>
      <c r="F539">
        <v>64.5</v>
      </c>
      <c r="G539" s="16" t="s">
        <v>47</v>
      </c>
    </row>
    <row r="540" spans="1:7" x14ac:dyDescent="0.25">
      <c r="A540" s="16" t="s">
        <v>40</v>
      </c>
      <c r="B540" s="16" t="s">
        <v>41</v>
      </c>
      <c r="C540">
        <v>6</v>
      </c>
      <c r="D540">
        <v>4</v>
      </c>
      <c r="E540">
        <v>2020</v>
      </c>
      <c r="F540">
        <v>24.5</v>
      </c>
      <c r="G540" s="16" t="s">
        <v>225</v>
      </c>
    </row>
    <row r="541" spans="1:7" x14ac:dyDescent="0.25">
      <c r="A541" s="16" t="s">
        <v>40</v>
      </c>
      <c r="B541" s="16" t="s">
        <v>41</v>
      </c>
      <c r="C541">
        <v>6</v>
      </c>
      <c r="D541">
        <v>4</v>
      </c>
      <c r="E541">
        <v>2020</v>
      </c>
      <c r="F541">
        <v>25.72</v>
      </c>
      <c r="G541" s="16" t="s">
        <v>226</v>
      </c>
    </row>
    <row r="542" spans="1:7" x14ac:dyDescent="0.25">
      <c r="A542" s="16" t="s">
        <v>40</v>
      </c>
      <c r="B542" s="16" t="s">
        <v>41</v>
      </c>
      <c r="C542">
        <v>6</v>
      </c>
      <c r="D542">
        <v>4</v>
      </c>
      <c r="E542">
        <v>2020</v>
      </c>
      <c r="F542">
        <v>54.41</v>
      </c>
      <c r="G542" s="16" t="s">
        <v>227</v>
      </c>
    </row>
    <row r="543" spans="1:7" x14ac:dyDescent="0.25">
      <c r="A543" s="16" t="s">
        <v>40</v>
      </c>
      <c r="B543" s="16" t="s">
        <v>41</v>
      </c>
      <c r="C543">
        <v>6</v>
      </c>
      <c r="D543">
        <v>4</v>
      </c>
      <c r="E543">
        <v>2020</v>
      </c>
      <c r="F543">
        <v>8.44</v>
      </c>
      <c r="G543" s="16" t="s">
        <v>48</v>
      </c>
    </row>
    <row r="544" spans="1:7" x14ac:dyDescent="0.25">
      <c r="A544" s="16" t="s">
        <v>40</v>
      </c>
      <c r="B544" s="16" t="s">
        <v>41</v>
      </c>
      <c r="C544">
        <v>6</v>
      </c>
      <c r="D544">
        <v>4</v>
      </c>
      <c r="E544">
        <v>2020</v>
      </c>
      <c r="G544" s="16" t="s">
        <v>228</v>
      </c>
    </row>
    <row r="545" spans="1:7" x14ac:dyDescent="0.25">
      <c r="A545" s="16" t="s">
        <v>40</v>
      </c>
      <c r="B545" s="16" t="s">
        <v>41</v>
      </c>
      <c r="C545">
        <v>6</v>
      </c>
      <c r="D545">
        <v>4</v>
      </c>
      <c r="E545">
        <v>2020</v>
      </c>
      <c r="G545" s="16" t="s">
        <v>229</v>
      </c>
    </row>
    <row r="546" spans="1:7" x14ac:dyDescent="0.25">
      <c r="A546" s="16" t="s">
        <v>40</v>
      </c>
      <c r="B546" s="16" t="s">
        <v>41</v>
      </c>
      <c r="C546">
        <v>7</v>
      </c>
      <c r="D546">
        <v>4</v>
      </c>
      <c r="E546">
        <v>2020</v>
      </c>
      <c r="F546">
        <v>109</v>
      </c>
      <c r="G546" s="16" t="s">
        <v>42</v>
      </c>
    </row>
    <row r="547" spans="1:7" x14ac:dyDescent="0.25">
      <c r="A547" s="16" t="s">
        <v>40</v>
      </c>
      <c r="B547" s="16" t="s">
        <v>41</v>
      </c>
      <c r="C547">
        <v>7</v>
      </c>
      <c r="D547">
        <v>4</v>
      </c>
      <c r="E547">
        <v>2020</v>
      </c>
      <c r="F547">
        <v>1394</v>
      </c>
      <c r="G547" s="16" t="s">
        <v>43</v>
      </c>
    </row>
    <row r="548" spans="1:7" x14ac:dyDescent="0.25">
      <c r="A548" s="16" t="s">
        <v>40</v>
      </c>
      <c r="B548" s="16" t="s">
        <v>41</v>
      </c>
      <c r="C548">
        <v>7</v>
      </c>
      <c r="D548">
        <v>4</v>
      </c>
      <c r="E548">
        <v>2020</v>
      </c>
      <c r="F548">
        <v>247</v>
      </c>
      <c r="G548" s="16" t="s">
        <v>44</v>
      </c>
    </row>
    <row r="549" spans="1:7" x14ac:dyDescent="0.25">
      <c r="A549" s="16" t="s">
        <v>40</v>
      </c>
      <c r="B549" s="16" t="s">
        <v>41</v>
      </c>
      <c r="C549">
        <v>7</v>
      </c>
      <c r="D549">
        <v>4</v>
      </c>
      <c r="E549">
        <v>2020</v>
      </c>
      <c r="F549">
        <v>2447</v>
      </c>
      <c r="G549" s="16" t="s">
        <v>220</v>
      </c>
    </row>
    <row r="550" spans="1:7" x14ac:dyDescent="0.25">
      <c r="A550" s="16" t="s">
        <v>40</v>
      </c>
      <c r="B550" s="16" t="s">
        <v>41</v>
      </c>
      <c r="C550">
        <v>7</v>
      </c>
      <c r="D550">
        <v>4</v>
      </c>
      <c r="E550">
        <v>2020</v>
      </c>
      <c r="F550">
        <v>1074</v>
      </c>
      <c r="G550" s="16" t="s">
        <v>45</v>
      </c>
    </row>
    <row r="551" spans="1:7" x14ac:dyDescent="0.25">
      <c r="A551" s="16" t="s">
        <v>40</v>
      </c>
      <c r="B551" s="16" t="s">
        <v>41</v>
      </c>
      <c r="C551">
        <v>7</v>
      </c>
      <c r="D551">
        <v>4</v>
      </c>
      <c r="E551">
        <v>2020</v>
      </c>
      <c r="F551">
        <v>9626</v>
      </c>
      <c r="G551" s="16" t="s">
        <v>221</v>
      </c>
    </row>
    <row r="552" spans="1:7" x14ac:dyDescent="0.25">
      <c r="A552" s="16" t="s">
        <v>40</v>
      </c>
      <c r="B552" s="16" t="s">
        <v>41</v>
      </c>
      <c r="C552">
        <v>7</v>
      </c>
      <c r="D552">
        <v>4</v>
      </c>
      <c r="E552">
        <v>2020</v>
      </c>
      <c r="F552">
        <v>3</v>
      </c>
      <c r="G552" s="16" t="s">
        <v>46</v>
      </c>
    </row>
    <row r="553" spans="1:7" x14ac:dyDescent="0.25">
      <c r="A553" s="16" t="s">
        <v>40</v>
      </c>
      <c r="B553" s="16" t="s">
        <v>41</v>
      </c>
      <c r="C553">
        <v>7</v>
      </c>
      <c r="D553">
        <v>4</v>
      </c>
      <c r="E553">
        <v>2020</v>
      </c>
      <c r="F553">
        <v>2</v>
      </c>
      <c r="G553" s="16" t="s">
        <v>222</v>
      </c>
    </row>
    <row r="554" spans="1:7" x14ac:dyDescent="0.25">
      <c r="A554" s="16" t="s">
        <v>40</v>
      </c>
      <c r="B554" s="16" t="s">
        <v>41</v>
      </c>
      <c r="C554">
        <v>7</v>
      </c>
      <c r="D554">
        <v>4</v>
      </c>
      <c r="E554">
        <v>2020</v>
      </c>
      <c r="F554">
        <v>1</v>
      </c>
      <c r="G554" s="16" t="s">
        <v>223</v>
      </c>
    </row>
    <row r="555" spans="1:7" x14ac:dyDescent="0.25">
      <c r="A555" s="16" t="s">
        <v>40</v>
      </c>
      <c r="B555" s="16" t="s">
        <v>41</v>
      </c>
      <c r="C555">
        <v>7</v>
      </c>
      <c r="D555">
        <v>4</v>
      </c>
      <c r="E555">
        <v>2020</v>
      </c>
      <c r="F555">
        <v>61</v>
      </c>
      <c r="G555" s="16" t="s">
        <v>224</v>
      </c>
    </row>
    <row r="556" spans="1:7" x14ac:dyDescent="0.25">
      <c r="A556" s="16" t="s">
        <v>40</v>
      </c>
      <c r="B556" s="16" t="s">
        <v>41</v>
      </c>
      <c r="C556">
        <v>7</v>
      </c>
      <c r="D556">
        <v>4</v>
      </c>
      <c r="E556">
        <v>2020</v>
      </c>
      <c r="F556">
        <v>62.66</v>
      </c>
      <c r="G556" s="16" t="s">
        <v>47</v>
      </c>
    </row>
    <row r="557" spans="1:7" x14ac:dyDescent="0.25">
      <c r="A557" s="16" t="s">
        <v>40</v>
      </c>
      <c r="B557" s="16" t="s">
        <v>41</v>
      </c>
      <c r="C557">
        <v>7</v>
      </c>
      <c r="D557">
        <v>4</v>
      </c>
      <c r="E557">
        <v>2020</v>
      </c>
      <c r="F557">
        <v>23</v>
      </c>
      <c r="G557" s="16" t="s">
        <v>225</v>
      </c>
    </row>
    <row r="558" spans="1:7" x14ac:dyDescent="0.25">
      <c r="A558" s="16" t="s">
        <v>40</v>
      </c>
      <c r="B558" s="16" t="s">
        <v>41</v>
      </c>
      <c r="C558">
        <v>7</v>
      </c>
      <c r="D558">
        <v>4</v>
      </c>
      <c r="E558">
        <v>2020</v>
      </c>
      <c r="F558">
        <v>25.42</v>
      </c>
      <c r="G558" s="16" t="s">
        <v>226</v>
      </c>
    </row>
    <row r="559" spans="1:7" x14ac:dyDescent="0.25">
      <c r="A559" s="16" t="s">
        <v>40</v>
      </c>
      <c r="B559" s="16" t="s">
        <v>41</v>
      </c>
      <c r="C559">
        <v>7</v>
      </c>
      <c r="D559">
        <v>4</v>
      </c>
      <c r="E559">
        <v>2020</v>
      </c>
      <c r="F559">
        <v>56.97</v>
      </c>
      <c r="G559" s="16" t="s">
        <v>227</v>
      </c>
    </row>
    <row r="560" spans="1:7" x14ac:dyDescent="0.25">
      <c r="A560" s="16" t="s">
        <v>40</v>
      </c>
      <c r="B560" s="16" t="s">
        <v>41</v>
      </c>
      <c r="C560">
        <v>7</v>
      </c>
      <c r="D560">
        <v>4</v>
      </c>
      <c r="E560">
        <v>2020</v>
      </c>
      <c r="F560">
        <v>7.82</v>
      </c>
      <c r="G560" s="16" t="s">
        <v>48</v>
      </c>
    </row>
    <row r="561" spans="1:7" x14ac:dyDescent="0.25">
      <c r="A561" s="16" t="s">
        <v>40</v>
      </c>
      <c r="B561" s="16" t="s">
        <v>41</v>
      </c>
      <c r="C561">
        <v>7</v>
      </c>
      <c r="D561">
        <v>4</v>
      </c>
      <c r="E561">
        <v>2020</v>
      </c>
      <c r="G561" s="16" t="s">
        <v>228</v>
      </c>
    </row>
    <row r="562" spans="1:7" x14ac:dyDescent="0.25">
      <c r="A562" s="16" t="s">
        <v>40</v>
      </c>
      <c r="B562" s="16" t="s">
        <v>41</v>
      </c>
      <c r="C562">
        <v>7</v>
      </c>
      <c r="D562">
        <v>4</v>
      </c>
      <c r="E562">
        <v>2020</v>
      </c>
      <c r="G562" s="16" t="s">
        <v>229</v>
      </c>
    </row>
    <row r="563" spans="1:7" x14ac:dyDescent="0.25">
      <c r="A563" s="16" t="s">
        <v>40</v>
      </c>
      <c r="B563" s="16" t="s">
        <v>41</v>
      </c>
      <c r="C563">
        <v>8</v>
      </c>
      <c r="D563">
        <v>4</v>
      </c>
      <c r="E563">
        <v>2020</v>
      </c>
      <c r="F563">
        <v>112</v>
      </c>
      <c r="G563" s="16" t="s">
        <v>42</v>
      </c>
    </row>
    <row r="564" spans="1:7" x14ac:dyDescent="0.25">
      <c r="A564" s="16" t="s">
        <v>40</v>
      </c>
      <c r="B564" s="16" t="s">
        <v>41</v>
      </c>
      <c r="C564">
        <v>8</v>
      </c>
      <c r="D564">
        <v>4</v>
      </c>
      <c r="E564">
        <v>2020</v>
      </c>
      <c r="F564">
        <v>1705</v>
      </c>
      <c r="G564" s="16" t="s">
        <v>43</v>
      </c>
    </row>
    <row r="565" spans="1:7" x14ac:dyDescent="0.25">
      <c r="A565" s="16" t="s">
        <v>40</v>
      </c>
      <c r="B565" s="16" t="s">
        <v>41</v>
      </c>
      <c r="C565">
        <v>8</v>
      </c>
      <c r="D565">
        <v>4</v>
      </c>
      <c r="E565">
        <v>2020</v>
      </c>
      <c r="F565">
        <v>219</v>
      </c>
      <c r="G565" s="16" t="s">
        <v>44</v>
      </c>
    </row>
    <row r="566" spans="1:7" x14ac:dyDescent="0.25">
      <c r="A566" s="16" t="s">
        <v>40</v>
      </c>
      <c r="B566" s="16" t="s">
        <v>41</v>
      </c>
      <c r="C566">
        <v>8</v>
      </c>
      <c r="D566">
        <v>4</v>
      </c>
      <c r="E566">
        <v>2020</v>
      </c>
      <c r="F566">
        <v>2666</v>
      </c>
      <c r="G566" s="16" t="s">
        <v>220</v>
      </c>
    </row>
    <row r="567" spans="1:7" x14ac:dyDescent="0.25">
      <c r="A567" s="16" t="s">
        <v>40</v>
      </c>
      <c r="B567" s="16" t="s">
        <v>41</v>
      </c>
      <c r="C567">
        <v>8</v>
      </c>
      <c r="D567">
        <v>4</v>
      </c>
      <c r="E567">
        <v>2020</v>
      </c>
      <c r="F567">
        <v>1135</v>
      </c>
      <c r="G567" s="16" t="s">
        <v>45</v>
      </c>
    </row>
    <row r="568" spans="1:7" x14ac:dyDescent="0.25">
      <c r="A568" s="16" t="s">
        <v>40</v>
      </c>
      <c r="B568" s="16" t="s">
        <v>41</v>
      </c>
      <c r="C568">
        <v>8</v>
      </c>
      <c r="D568">
        <v>4</v>
      </c>
      <c r="E568">
        <v>2020</v>
      </c>
      <c r="F568">
        <v>10761</v>
      </c>
      <c r="G568" s="16" t="s">
        <v>221</v>
      </c>
    </row>
    <row r="569" spans="1:7" x14ac:dyDescent="0.25">
      <c r="A569" s="16" t="s">
        <v>40</v>
      </c>
      <c r="B569" s="16" t="s">
        <v>41</v>
      </c>
      <c r="C569">
        <v>8</v>
      </c>
      <c r="D569">
        <v>4</v>
      </c>
      <c r="E569">
        <v>2020</v>
      </c>
      <c r="F569">
        <v>4</v>
      </c>
      <c r="G569" s="16" t="s">
        <v>46</v>
      </c>
    </row>
    <row r="570" spans="1:7" x14ac:dyDescent="0.25">
      <c r="A570" s="16" t="s">
        <v>40</v>
      </c>
      <c r="B570" s="16" t="s">
        <v>41</v>
      </c>
      <c r="C570">
        <v>8</v>
      </c>
      <c r="D570">
        <v>4</v>
      </c>
      <c r="E570">
        <v>2020</v>
      </c>
      <c r="F570">
        <v>4</v>
      </c>
      <c r="G570" s="16" t="s">
        <v>222</v>
      </c>
    </row>
    <row r="571" spans="1:7" x14ac:dyDescent="0.25">
      <c r="A571" s="16" t="s">
        <v>40</v>
      </c>
      <c r="B571" s="16" t="s">
        <v>41</v>
      </c>
      <c r="C571">
        <v>8</v>
      </c>
      <c r="D571">
        <v>4</v>
      </c>
      <c r="E571">
        <v>2020</v>
      </c>
      <c r="F571">
        <v>0</v>
      </c>
      <c r="G571" s="16" t="s">
        <v>223</v>
      </c>
    </row>
    <row r="572" spans="1:7" x14ac:dyDescent="0.25">
      <c r="A572" s="16" t="s">
        <v>40</v>
      </c>
      <c r="B572" s="16" t="s">
        <v>41</v>
      </c>
      <c r="C572">
        <v>8</v>
      </c>
      <c r="D572">
        <v>4</v>
      </c>
      <c r="E572">
        <v>2020</v>
      </c>
      <c r="F572">
        <v>65</v>
      </c>
      <c r="G572" s="16" t="s">
        <v>224</v>
      </c>
    </row>
    <row r="573" spans="1:7" x14ac:dyDescent="0.25">
      <c r="A573" s="16" t="s">
        <v>40</v>
      </c>
      <c r="B573" s="16" t="s">
        <v>41</v>
      </c>
      <c r="C573">
        <v>8</v>
      </c>
      <c r="D573">
        <v>4</v>
      </c>
      <c r="E573">
        <v>2020</v>
      </c>
      <c r="F573">
        <v>62</v>
      </c>
      <c r="G573" s="16" t="s">
        <v>47</v>
      </c>
    </row>
    <row r="574" spans="1:7" x14ac:dyDescent="0.25">
      <c r="A574" s="16" t="s">
        <v>40</v>
      </c>
      <c r="B574" s="16" t="s">
        <v>41</v>
      </c>
      <c r="C574">
        <v>8</v>
      </c>
      <c r="D574">
        <v>4</v>
      </c>
      <c r="E574">
        <v>2020</v>
      </c>
      <c r="F574">
        <v>19.3</v>
      </c>
      <c r="G574" s="16" t="s">
        <v>225</v>
      </c>
    </row>
    <row r="575" spans="1:7" x14ac:dyDescent="0.25">
      <c r="A575" s="16" t="s">
        <v>40</v>
      </c>
      <c r="B575" s="16" t="s">
        <v>41</v>
      </c>
      <c r="C575">
        <v>8</v>
      </c>
      <c r="D575">
        <v>4</v>
      </c>
      <c r="E575">
        <v>2020</v>
      </c>
      <c r="F575">
        <v>24.77</v>
      </c>
      <c r="G575" s="16" t="s">
        <v>226</v>
      </c>
    </row>
    <row r="576" spans="1:7" x14ac:dyDescent="0.25">
      <c r="A576" s="16" t="s">
        <v>40</v>
      </c>
      <c r="B576" s="16" t="s">
        <v>41</v>
      </c>
      <c r="C576">
        <v>8</v>
      </c>
      <c r="D576">
        <v>4</v>
      </c>
      <c r="E576">
        <v>2020</v>
      </c>
      <c r="F576">
        <v>63.95</v>
      </c>
      <c r="G576" s="16" t="s">
        <v>227</v>
      </c>
    </row>
    <row r="577" spans="1:7" x14ac:dyDescent="0.25">
      <c r="A577" s="16" t="s">
        <v>40</v>
      </c>
      <c r="B577" s="16" t="s">
        <v>41</v>
      </c>
      <c r="C577">
        <v>8</v>
      </c>
      <c r="D577">
        <v>4</v>
      </c>
      <c r="E577">
        <v>2020</v>
      </c>
      <c r="F577">
        <v>6.57</v>
      </c>
      <c r="G577" s="16" t="s">
        <v>48</v>
      </c>
    </row>
    <row r="578" spans="1:7" x14ac:dyDescent="0.25">
      <c r="A578" s="16" t="s">
        <v>40</v>
      </c>
      <c r="B578" s="16" t="s">
        <v>41</v>
      </c>
      <c r="C578">
        <v>8</v>
      </c>
      <c r="D578">
        <v>4</v>
      </c>
      <c r="E578">
        <v>2020</v>
      </c>
      <c r="G578" s="16" t="s">
        <v>228</v>
      </c>
    </row>
    <row r="579" spans="1:7" x14ac:dyDescent="0.25">
      <c r="A579" s="16" t="s">
        <v>40</v>
      </c>
      <c r="B579" s="16" t="s">
        <v>41</v>
      </c>
      <c r="C579">
        <v>8</v>
      </c>
      <c r="D579">
        <v>4</v>
      </c>
      <c r="E579">
        <v>2020</v>
      </c>
      <c r="G579" s="16" t="s">
        <v>229</v>
      </c>
    </row>
    <row r="580" spans="1:7" x14ac:dyDescent="0.25">
      <c r="A580" s="16" t="s">
        <v>40</v>
      </c>
      <c r="B580" s="16" t="s">
        <v>41</v>
      </c>
      <c r="C580">
        <v>9</v>
      </c>
      <c r="D580">
        <v>4</v>
      </c>
      <c r="E580">
        <v>2020</v>
      </c>
      <c r="F580">
        <v>127</v>
      </c>
      <c r="G580" s="16" t="s">
        <v>42</v>
      </c>
    </row>
    <row r="581" spans="1:7" x14ac:dyDescent="0.25">
      <c r="A581" s="16" t="s">
        <v>40</v>
      </c>
      <c r="B581" s="16" t="s">
        <v>41</v>
      </c>
      <c r="C581">
        <v>9</v>
      </c>
      <c r="D581">
        <v>4</v>
      </c>
      <c r="E581">
        <v>2020</v>
      </c>
      <c r="F581">
        <v>1907</v>
      </c>
      <c r="G581" s="16" t="s">
        <v>43</v>
      </c>
    </row>
    <row r="582" spans="1:7" x14ac:dyDescent="0.25">
      <c r="A582" s="16" t="s">
        <v>40</v>
      </c>
      <c r="B582" s="16" t="s">
        <v>41</v>
      </c>
      <c r="C582">
        <v>9</v>
      </c>
      <c r="D582">
        <v>4</v>
      </c>
      <c r="E582">
        <v>2020</v>
      </c>
      <c r="F582">
        <v>201</v>
      </c>
      <c r="G582" s="16" t="s">
        <v>44</v>
      </c>
    </row>
    <row r="583" spans="1:7" x14ac:dyDescent="0.25">
      <c r="A583" s="16" t="s">
        <v>40</v>
      </c>
      <c r="B583" s="16" t="s">
        <v>41</v>
      </c>
      <c r="C583">
        <v>9</v>
      </c>
      <c r="D583">
        <v>4</v>
      </c>
      <c r="E583">
        <v>2020</v>
      </c>
      <c r="F583">
        <v>2867</v>
      </c>
      <c r="G583" s="16" t="s">
        <v>220</v>
      </c>
    </row>
    <row r="584" spans="1:7" x14ac:dyDescent="0.25">
      <c r="A584" s="16" t="s">
        <v>40</v>
      </c>
      <c r="B584" s="16" t="s">
        <v>41</v>
      </c>
      <c r="C584">
        <v>9</v>
      </c>
      <c r="D584">
        <v>4</v>
      </c>
      <c r="E584">
        <v>2020</v>
      </c>
      <c r="F584">
        <v>1586</v>
      </c>
      <c r="G584" s="16" t="s">
        <v>45</v>
      </c>
    </row>
    <row r="585" spans="1:7" x14ac:dyDescent="0.25">
      <c r="A585" s="16" t="s">
        <v>40</v>
      </c>
      <c r="B585" s="16" t="s">
        <v>41</v>
      </c>
      <c r="C585">
        <v>9</v>
      </c>
      <c r="D585">
        <v>4</v>
      </c>
      <c r="E585">
        <v>2020</v>
      </c>
      <c r="F585">
        <v>12347</v>
      </c>
      <c r="G585" s="16" t="s">
        <v>221</v>
      </c>
    </row>
    <row r="586" spans="1:7" x14ac:dyDescent="0.25">
      <c r="A586" s="16" t="s">
        <v>40</v>
      </c>
      <c r="B586" s="16" t="s">
        <v>41</v>
      </c>
      <c r="C586">
        <v>9</v>
      </c>
      <c r="D586">
        <v>4</v>
      </c>
      <c r="E586">
        <v>2020</v>
      </c>
      <c r="F586">
        <v>1</v>
      </c>
      <c r="G586" s="16" t="s">
        <v>46</v>
      </c>
    </row>
    <row r="587" spans="1:7" x14ac:dyDescent="0.25">
      <c r="A587" s="16" t="s">
        <v>40</v>
      </c>
      <c r="B587" s="16" t="s">
        <v>41</v>
      </c>
      <c r="C587">
        <v>9</v>
      </c>
      <c r="D587">
        <v>4</v>
      </c>
      <c r="E587">
        <v>2020</v>
      </c>
      <c r="F587">
        <v>1</v>
      </c>
      <c r="G587" s="16" t="s">
        <v>222</v>
      </c>
    </row>
    <row r="588" spans="1:7" x14ac:dyDescent="0.25">
      <c r="A588" s="16" t="s">
        <v>40</v>
      </c>
      <c r="B588" s="16" t="s">
        <v>41</v>
      </c>
      <c r="C588">
        <v>9</v>
      </c>
      <c r="D588">
        <v>4</v>
      </c>
      <c r="E588">
        <v>2020</v>
      </c>
      <c r="F588">
        <v>0</v>
      </c>
      <c r="G588" s="16" t="s">
        <v>223</v>
      </c>
    </row>
    <row r="589" spans="1:7" x14ac:dyDescent="0.25">
      <c r="A589" s="16" t="s">
        <v>40</v>
      </c>
      <c r="B589" s="16" t="s">
        <v>41</v>
      </c>
      <c r="C589">
        <v>9</v>
      </c>
      <c r="D589">
        <v>4</v>
      </c>
      <c r="E589">
        <v>2020</v>
      </c>
      <c r="F589">
        <v>66</v>
      </c>
      <c r="G589" s="16" t="s">
        <v>224</v>
      </c>
    </row>
    <row r="590" spans="1:7" x14ac:dyDescent="0.25">
      <c r="A590" s="16" t="s">
        <v>40</v>
      </c>
      <c r="B590" s="16" t="s">
        <v>41</v>
      </c>
      <c r="C590">
        <v>9</v>
      </c>
      <c r="D590">
        <v>4</v>
      </c>
      <c r="E590">
        <v>2020</v>
      </c>
      <c r="F590">
        <v>64.3</v>
      </c>
      <c r="G590" s="16" t="s">
        <v>47</v>
      </c>
    </row>
    <row r="591" spans="1:7" x14ac:dyDescent="0.25">
      <c r="A591" s="16" t="s">
        <v>40</v>
      </c>
      <c r="B591" s="16" t="s">
        <v>41</v>
      </c>
      <c r="C591">
        <v>9</v>
      </c>
      <c r="D591">
        <v>4</v>
      </c>
      <c r="E591">
        <v>2020</v>
      </c>
      <c r="F591">
        <v>12.67</v>
      </c>
      <c r="G591" s="16" t="s">
        <v>225</v>
      </c>
    </row>
    <row r="592" spans="1:7" x14ac:dyDescent="0.25">
      <c r="A592" s="16" t="s">
        <v>40</v>
      </c>
      <c r="B592" s="16" t="s">
        <v>41</v>
      </c>
      <c r="C592">
        <v>9</v>
      </c>
      <c r="D592">
        <v>4</v>
      </c>
      <c r="E592">
        <v>2020</v>
      </c>
      <c r="F592">
        <v>23.22</v>
      </c>
      <c r="G592" s="16" t="s">
        <v>226</v>
      </c>
    </row>
    <row r="593" spans="1:7" x14ac:dyDescent="0.25">
      <c r="A593" s="16" t="s">
        <v>40</v>
      </c>
      <c r="B593" s="16" t="s">
        <v>41</v>
      </c>
      <c r="C593">
        <v>9</v>
      </c>
      <c r="D593">
        <v>4</v>
      </c>
      <c r="E593">
        <v>2020</v>
      </c>
      <c r="F593">
        <v>66.52</v>
      </c>
      <c r="G593" s="16" t="s">
        <v>227</v>
      </c>
    </row>
    <row r="594" spans="1:7" x14ac:dyDescent="0.25">
      <c r="A594" s="16" t="s">
        <v>40</v>
      </c>
      <c r="B594" s="16" t="s">
        <v>41</v>
      </c>
      <c r="C594">
        <v>9</v>
      </c>
      <c r="D594">
        <v>4</v>
      </c>
      <c r="E594">
        <v>2020</v>
      </c>
      <c r="F594">
        <v>6.66</v>
      </c>
      <c r="G594" s="16" t="s">
        <v>48</v>
      </c>
    </row>
    <row r="595" spans="1:7" x14ac:dyDescent="0.25">
      <c r="A595" s="16" t="s">
        <v>40</v>
      </c>
      <c r="B595" s="16" t="s">
        <v>41</v>
      </c>
      <c r="C595">
        <v>9</v>
      </c>
      <c r="D595">
        <v>4</v>
      </c>
      <c r="E595">
        <v>2020</v>
      </c>
      <c r="G595" s="16" t="s">
        <v>228</v>
      </c>
    </row>
    <row r="596" spans="1:7" x14ac:dyDescent="0.25">
      <c r="A596" s="16" t="s">
        <v>40</v>
      </c>
      <c r="B596" s="16" t="s">
        <v>41</v>
      </c>
      <c r="C596">
        <v>9</v>
      </c>
      <c r="D596">
        <v>4</v>
      </c>
      <c r="E596">
        <v>2020</v>
      </c>
      <c r="G596" s="16" t="s">
        <v>229</v>
      </c>
    </row>
    <row r="597" spans="1:7" x14ac:dyDescent="0.25">
      <c r="A597" s="16" t="s">
        <v>40</v>
      </c>
      <c r="B597" s="16" t="s">
        <v>41</v>
      </c>
      <c r="C597">
        <v>10</v>
      </c>
      <c r="D597">
        <v>4</v>
      </c>
      <c r="E597">
        <v>2020</v>
      </c>
      <c r="F597">
        <v>136</v>
      </c>
      <c r="G597" s="16" t="s">
        <v>42</v>
      </c>
    </row>
    <row r="598" spans="1:7" x14ac:dyDescent="0.25">
      <c r="A598" s="16" t="s">
        <v>40</v>
      </c>
      <c r="B598" s="16" t="s">
        <v>41</v>
      </c>
      <c r="C598">
        <v>10</v>
      </c>
      <c r="D598">
        <v>4</v>
      </c>
      <c r="E598">
        <v>2020</v>
      </c>
      <c r="F598">
        <v>2107</v>
      </c>
      <c r="G598" s="16" t="s">
        <v>43</v>
      </c>
    </row>
    <row r="599" spans="1:7" x14ac:dyDescent="0.25">
      <c r="A599" s="16" t="s">
        <v>40</v>
      </c>
      <c r="B599" s="16" t="s">
        <v>41</v>
      </c>
      <c r="C599">
        <v>10</v>
      </c>
      <c r="D599">
        <v>4</v>
      </c>
      <c r="E599">
        <v>2020</v>
      </c>
      <c r="F599">
        <v>238</v>
      </c>
      <c r="G599" s="16" t="s">
        <v>44</v>
      </c>
    </row>
    <row r="600" spans="1:7" x14ac:dyDescent="0.25">
      <c r="A600" s="16" t="s">
        <v>40</v>
      </c>
      <c r="B600" s="16" t="s">
        <v>41</v>
      </c>
      <c r="C600">
        <v>10</v>
      </c>
      <c r="D600">
        <v>4</v>
      </c>
      <c r="E600">
        <v>2020</v>
      </c>
      <c r="F600">
        <v>3105</v>
      </c>
      <c r="G600" s="16" t="s">
        <v>220</v>
      </c>
    </row>
    <row r="601" spans="1:7" x14ac:dyDescent="0.25">
      <c r="A601" s="16" t="s">
        <v>40</v>
      </c>
      <c r="B601" s="16" t="s">
        <v>41</v>
      </c>
      <c r="C601">
        <v>10</v>
      </c>
      <c r="D601">
        <v>4</v>
      </c>
      <c r="E601">
        <v>2020</v>
      </c>
      <c r="F601">
        <v>1893</v>
      </c>
      <c r="G601" s="16" t="s">
        <v>45</v>
      </c>
    </row>
    <row r="602" spans="1:7" x14ac:dyDescent="0.25">
      <c r="A602" s="16" t="s">
        <v>40</v>
      </c>
      <c r="B602" s="16" t="s">
        <v>41</v>
      </c>
      <c r="C602">
        <v>10</v>
      </c>
      <c r="D602">
        <v>4</v>
      </c>
      <c r="E602">
        <v>2020</v>
      </c>
      <c r="F602">
        <v>14240</v>
      </c>
      <c r="G602" s="16" t="s">
        <v>221</v>
      </c>
    </row>
    <row r="603" spans="1:7" x14ac:dyDescent="0.25">
      <c r="A603" s="16" t="s">
        <v>40</v>
      </c>
      <c r="B603" s="16" t="s">
        <v>41</v>
      </c>
      <c r="C603">
        <v>10</v>
      </c>
      <c r="D603">
        <v>4</v>
      </c>
      <c r="E603">
        <v>2020</v>
      </c>
      <c r="F603">
        <v>5</v>
      </c>
      <c r="G603" s="16" t="s">
        <v>46</v>
      </c>
    </row>
    <row r="604" spans="1:7" x14ac:dyDescent="0.25">
      <c r="A604" s="16" t="s">
        <v>40</v>
      </c>
      <c r="B604" s="16" t="s">
        <v>41</v>
      </c>
      <c r="C604">
        <v>10</v>
      </c>
      <c r="D604">
        <v>4</v>
      </c>
      <c r="E604">
        <v>2020</v>
      </c>
      <c r="F604">
        <v>4</v>
      </c>
      <c r="G604" s="16" t="s">
        <v>222</v>
      </c>
    </row>
    <row r="605" spans="1:7" x14ac:dyDescent="0.25">
      <c r="A605" s="16" t="s">
        <v>40</v>
      </c>
      <c r="B605" s="16" t="s">
        <v>41</v>
      </c>
      <c r="C605">
        <v>10</v>
      </c>
      <c r="D605">
        <v>4</v>
      </c>
      <c r="E605">
        <v>2020</v>
      </c>
      <c r="F605">
        <v>1</v>
      </c>
      <c r="G605" s="16" t="s">
        <v>223</v>
      </c>
    </row>
    <row r="606" spans="1:7" x14ac:dyDescent="0.25">
      <c r="A606" s="16" t="s">
        <v>40</v>
      </c>
      <c r="B606" s="16" t="s">
        <v>41</v>
      </c>
      <c r="C606">
        <v>10</v>
      </c>
      <c r="D606">
        <v>4</v>
      </c>
      <c r="E606">
        <v>2020</v>
      </c>
      <c r="F606">
        <v>71</v>
      </c>
      <c r="G606" s="16" t="s">
        <v>224</v>
      </c>
    </row>
    <row r="607" spans="1:7" x14ac:dyDescent="0.25">
      <c r="A607" s="16" t="s">
        <v>40</v>
      </c>
      <c r="B607" s="16" t="s">
        <v>41</v>
      </c>
      <c r="C607">
        <v>10</v>
      </c>
      <c r="D607">
        <v>4</v>
      </c>
      <c r="E607">
        <v>2020</v>
      </c>
      <c r="F607">
        <v>60.4</v>
      </c>
      <c r="G607" s="16" t="s">
        <v>47</v>
      </c>
    </row>
    <row r="608" spans="1:7" x14ac:dyDescent="0.25">
      <c r="A608" s="16" t="s">
        <v>40</v>
      </c>
      <c r="B608" s="16" t="s">
        <v>41</v>
      </c>
      <c r="C608">
        <v>10</v>
      </c>
      <c r="D608">
        <v>4</v>
      </c>
      <c r="E608">
        <v>2020</v>
      </c>
      <c r="F608">
        <v>12.57</v>
      </c>
      <c r="G608" s="16" t="s">
        <v>225</v>
      </c>
    </row>
    <row r="609" spans="1:7" x14ac:dyDescent="0.25">
      <c r="A609" s="16" t="s">
        <v>40</v>
      </c>
      <c r="B609" s="16" t="s">
        <v>41</v>
      </c>
      <c r="C609">
        <v>10</v>
      </c>
      <c r="D609">
        <v>4</v>
      </c>
      <c r="E609">
        <v>2020</v>
      </c>
      <c r="F609">
        <v>21.8</v>
      </c>
      <c r="G609" s="16" t="s">
        <v>226</v>
      </c>
    </row>
    <row r="610" spans="1:7" x14ac:dyDescent="0.25">
      <c r="A610" s="16" t="s">
        <v>40</v>
      </c>
      <c r="B610" s="16" t="s">
        <v>41</v>
      </c>
      <c r="C610">
        <v>10</v>
      </c>
      <c r="D610">
        <v>4</v>
      </c>
      <c r="E610">
        <v>2020</v>
      </c>
      <c r="F610">
        <v>67.86</v>
      </c>
      <c r="G610" s="16" t="s">
        <v>227</v>
      </c>
    </row>
    <row r="611" spans="1:7" x14ac:dyDescent="0.25">
      <c r="A611" s="16" t="s">
        <v>40</v>
      </c>
      <c r="B611" s="16" t="s">
        <v>41</v>
      </c>
      <c r="C611">
        <v>10</v>
      </c>
      <c r="D611">
        <v>4</v>
      </c>
      <c r="E611">
        <v>2020</v>
      </c>
      <c r="F611">
        <v>6.45</v>
      </c>
      <c r="G611" s="16" t="s">
        <v>48</v>
      </c>
    </row>
    <row r="612" spans="1:7" x14ac:dyDescent="0.25">
      <c r="A612" s="16" t="s">
        <v>40</v>
      </c>
      <c r="B612" s="16" t="s">
        <v>41</v>
      </c>
      <c r="C612">
        <v>10</v>
      </c>
      <c r="D612">
        <v>4</v>
      </c>
      <c r="E612">
        <v>2020</v>
      </c>
      <c r="G612" s="16" t="s">
        <v>228</v>
      </c>
    </row>
    <row r="613" spans="1:7" x14ac:dyDescent="0.25">
      <c r="A613" s="16" t="s">
        <v>40</v>
      </c>
      <c r="B613" s="16" t="s">
        <v>41</v>
      </c>
      <c r="C613">
        <v>10</v>
      </c>
      <c r="D613">
        <v>4</v>
      </c>
      <c r="E613">
        <v>2020</v>
      </c>
      <c r="G613" s="16" t="s">
        <v>229</v>
      </c>
    </row>
    <row r="614" spans="1:7" x14ac:dyDescent="0.25">
      <c r="A614" s="16" t="s">
        <v>40</v>
      </c>
      <c r="B614" s="16" t="s">
        <v>41</v>
      </c>
      <c r="C614">
        <v>11</v>
      </c>
      <c r="D614">
        <v>4</v>
      </c>
      <c r="E614">
        <v>2020</v>
      </c>
      <c r="F614">
        <v>145</v>
      </c>
      <c r="G614" s="16" t="s">
        <v>42</v>
      </c>
    </row>
    <row r="615" spans="1:7" x14ac:dyDescent="0.25">
      <c r="A615" s="16" t="s">
        <v>40</v>
      </c>
      <c r="B615" s="16" t="s">
        <v>41</v>
      </c>
      <c r="C615">
        <v>11</v>
      </c>
      <c r="D615">
        <v>4</v>
      </c>
      <c r="E615">
        <v>2020</v>
      </c>
      <c r="F615">
        <v>2436</v>
      </c>
      <c r="G615" s="16" t="s">
        <v>43</v>
      </c>
    </row>
    <row r="616" spans="1:7" x14ac:dyDescent="0.25">
      <c r="A616" s="16" t="s">
        <v>40</v>
      </c>
      <c r="B616" s="16" t="s">
        <v>41</v>
      </c>
      <c r="C616">
        <v>11</v>
      </c>
      <c r="D616">
        <v>4</v>
      </c>
      <c r="E616">
        <v>2020</v>
      </c>
      <c r="F616">
        <v>275</v>
      </c>
      <c r="G616" s="16" t="s">
        <v>44</v>
      </c>
    </row>
    <row r="617" spans="1:7" x14ac:dyDescent="0.25">
      <c r="A617" s="16" t="s">
        <v>40</v>
      </c>
      <c r="B617" s="16" t="s">
        <v>41</v>
      </c>
      <c r="C617">
        <v>11</v>
      </c>
      <c r="D617">
        <v>4</v>
      </c>
      <c r="E617">
        <v>2020</v>
      </c>
      <c r="F617">
        <v>3380</v>
      </c>
      <c r="G617" s="16" t="s">
        <v>220</v>
      </c>
    </row>
    <row r="618" spans="1:7" x14ac:dyDescent="0.25">
      <c r="A618" s="16" t="s">
        <v>40</v>
      </c>
      <c r="B618" s="16" t="s">
        <v>41</v>
      </c>
      <c r="C618">
        <v>11</v>
      </c>
      <c r="D618">
        <v>4</v>
      </c>
      <c r="E618">
        <v>2020</v>
      </c>
      <c r="F618">
        <v>2159</v>
      </c>
      <c r="G618" s="16" t="s">
        <v>45</v>
      </c>
    </row>
    <row r="619" spans="1:7" x14ac:dyDescent="0.25">
      <c r="A619" s="16" t="s">
        <v>40</v>
      </c>
      <c r="B619" s="16" t="s">
        <v>41</v>
      </c>
      <c r="C619">
        <v>11</v>
      </c>
      <c r="D619">
        <v>4</v>
      </c>
      <c r="E619">
        <v>2020</v>
      </c>
      <c r="F619">
        <v>16399</v>
      </c>
      <c r="G619" s="16" t="s">
        <v>221</v>
      </c>
    </row>
    <row r="620" spans="1:7" x14ac:dyDescent="0.25">
      <c r="A620" s="16" t="s">
        <v>40</v>
      </c>
      <c r="B620" s="16" t="s">
        <v>41</v>
      </c>
      <c r="C620">
        <v>11</v>
      </c>
      <c r="D620">
        <v>4</v>
      </c>
      <c r="E620">
        <v>2020</v>
      </c>
      <c r="F620">
        <v>3</v>
      </c>
      <c r="G620" s="16" t="s">
        <v>46</v>
      </c>
    </row>
    <row r="621" spans="1:7" x14ac:dyDescent="0.25">
      <c r="A621" s="16" t="s">
        <v>40</v>
      </c>
      <c r="B621" s="16" t="s">
        <v>41</v>
      </c>
      <c r="C621">
        <v>11</v>
      </c>
      <c r="D621">
        <v>4</v>
      </c>
      <c r="E621">
        <v>2020</v>
      </c>
      <c r="F621">
        <v>1</v>
      </c>
      <c r="G621" s="16" t="s">
        <v>222</v>
      </c>
    </row>
    <row r="622" spans="1:7" x14ac:dyDescent="0.25">
      <c r="A622" s="16" t="s">
        <v>40</v>
      </c>
      <c r="B622" s="16" t="s">
        <v>41</v>
      </c>
      <c r="C622">
        <v>11</v>
      </c>
      <c r="D622">
        <v>4</v>
      </c>
      <c r="E622">
        <v>2020</v>
      </c>
      <c r="F622">
        <v>2</v>
      </c>
      <c r="G622" s="16" t="s">
        <v>223</v>
      </c>
    </row>
    <row r="623" spans="1:7" x14ac:dyDescent="0.25">
      <c r="A623" s="16" t="s">
        <v>40</v>
      </c>
      <c r="B623" s="16" t="s">
        <v>41</v>
      </c>
      <c r="C623">
        <v>11</v>
      </c>
      <c r="D623">
        <v>4</v>
      </c>
      <c r="E623">
        <v>2020</v>
      </c>
      <c r="F623">
        <v>74</v>
      </c>
      <c r="G623" s="16" t="s">
        <v>224</v>
      </c>
    </row>
    <row r="624" spans="1:7" x14ac:dyDescent="0.25">
      <c r="A624" s="16" t="s">
        <v>40</v>
      </c>
      <c r="B624" s="16" t="s">
        <v>41</v>
      </c>
      <c r="C624">
        <v>11</v>
      </c>
      <c r="D624">
        <v>4</v>
      </c>
      <c r="E624">
        <v>2020</v>
      </c>
      <c r="F624">
        <v>68.599999999999994</v>
      </c>
      <c r="G624" s="16" t="s">
        <v>47</v>
      </c>
    </row>
    <row r="625" spans="1:7" x14ac:dyDescent="0.25">
      <c r="A625" s="16" t="s">
        <v>40</v>
      </c>
      <c r="B625" s="16" t="s">
        <v>41</v>
      </c>
      <c r="C625">
        <v>11</v>
      </c>
      <c r="D625">
        <v>4</v>
      </c>
      <c r="E625">
        <v>2020</v>
      </c>
      <c r="F625">
        <v>12.74</v>
      </c>
      <c r="G625" s="16" t="s">
        <v>225</v>
      </c>
    </row>
    <row r="626" spans="1:7" x14ac:dyDescent="0.25">
      <c r="A626" s="16" t="s">
        <v>40</v>
      </c>
      <c r="B626" s="16" t="s">
        <v>41</v>
      </c>
      <c r="C626">
        <v>11</v>
      </c>
      <c r="D626">
        <v>4</v>
      </c>
      <c r="E626">
        <v>2020</v>
      </c>
      <c r="F626">
        <v>20.61</v>
      </c>
      <c r="G626" s="16" t="s">
        <v>226</v>
      </c>
    </row>
    <row r="627" spans="1:7" x14ac:dyDescent="0.25">
      <c r="A627" s="16" t="s">
        <v>40</v>
      </c>
      <c r="B627" s="16" t="s">
        <v>41</v>
      </c>
      <c r="C627">
        <v>11</v>
      </c>
      <c r="D627">
        <v>4</v>
      </c>
      <c r="E627">
        <v>2020</v>
      </c>
      <c r="F627">
        <v>72.069999999999993</v>
      </c>
      <c r="G627" s="16" t="s">
        <v>227</v>
      </c>
    </row>
    <row r="628" spans="1:7" x14ac:dyDescent="0.25">
      <c r="A628" s="16" t="s">
        <v>40</v>
      </c>
      <c r="B628" s="16" t="s">
        <v>41</v>
      </c>
      <c r="C628">
        <v>11</v>
      </c>
      <c r="D628">
        <v>4</v>
      </c>
      <c r="E628">
        <v>2020</v>
      </c>
      <c r="F628">
        <v>5.95</v>
      </c>
      <c r="G628" s="16" t="s">
        <v>48</v>
      </c>
    </row>
    <row r="629" spans="1:7" x14ac:dyDescent="0.25">
      <c r="A629" s="16" t="s">
        <v>40</v>
      </c>
      <c r="B629" s="16" t="s">
        <v>41</v>
      </c>
      <c r="C629">
        <v>11</v>
      </c>
      <c r="D629">
        <v>4</v>
      </c>
      <c r="E629">
        <v>2020</v>
      </c>
      <c r="G629" s="16" t="s">
        <v>228</v>
      </c>
    </row>
    <row r="630" spans="1:7" x14ac:dyDescent="0.25">
      <c r="A630" s="16" t="s">
        <v>40</v>
      </c>
      <c r="B630" s="16" t="s">
        <v>41</v>
      </c>
      <c r="C630">
        <v>11</v>
      </c>
      <c r="D630">
        <v>4</v>
      </c>
      <c r="E630">
        <v>2020</v>
      </c>
      <c r="G630" s="16" t="s">
        <v>229</v>
      </c>
    </row>
    <row r="631" spans="1:7" x14ac:dyDescent="0.25">
      <c r="A631" s="16" t="s">
        <v>40</v>
      </c>
      <c r="B631" s="16" t="s">
        <v>41</v>
      </c>
      <c r="C631">
        <v>12</v>
      </c>
      <c r="D631">
        <v>4</v>
      </c>
      <c r="E631">
        <v>2020</v>
      </c>
      <c r="F631">
        <v>146</v>
      </c>
      <c r="G631" s="16" t="s">
        <v>42</v>
      </c>
    </row>
    <row r="632" spans="1:7" x14ac:dyDescent="0.25">
      <c r="A632" s="16" t="s">
        <v>40</v>
      </c>
      <c r="B632" s="16" t="s">
        <v>41</v>
      </c>
      <c r="C632">
        <v>12</v>
      </c>
      <c r="D632">
        <v>4</v>
      </c>
      <c r="E632">
        <v>2020</v>
      </c>
      <c r="F632">
        <v>2684</v>
      </c>
      <c r="G632" s="16" t="s">
        <v>43</v>
      </c>
    </row>
    <row r="633" spans="1:7" x14ac:dyDescent="0.25">
      <c r="A633" s="16" t="s">
        <v>40</v>
      </c>
      <c r="B633" s="16" t="s">
        <v>41</v>
      </c>
      <c r="C633">
        <v>12</v>
      </c>
      <c r="D633">
        <v>4</v>
      </c>
      <c r="E633">
        <v>2020</v>
      </c>
      <c r="F633">
        <v>250</v>
      </c>
      <c r="G633" s="16" t="s">
        <v>44</v>
      </c>
    </row>
    <row r="634" spans="1:7" x14ac:dyDescent="0.25">
      <c r="A634" s="16" t="s">
        <v>40</v>
      </c>
      <c r="B634" s="16" t="s">
        <v>41</v>
      </c>
      <c r="C634">
        <v>12</v>
      </c>
      <c r="D634">
        <v>4</v>
      </c>
      <c r="E634">
        <v>2020</v>
      </c>
      <c r="F634">
        <v>3630</v>
      </c>
      <c r="G634" s="16" t="s">
        <v>220</v>
      </c>
    </row>
    <row r="635" spans="1:7" x14ac:dyDescent="0.25">
      <c r="A635" s="16" t="s">
        <v>40</v>
      </c>
      <c r="B635" s="16" t="s">
        <v>41</v>
      </c>
      <c r="C635">
        <v>12</v>
      </c>
      <c r="D635">
        <v>4</v>
      </c>
      <c r="E635">
        <v>2020</v>
      </c>
      <c r="F635">
        <v>1913</v>
      </c>
      <c r="G635" s="16" t="s">
        <v>45</v>
      </c>
    </row>
    <row r="636" spans="1:7" x14ac:dyDescent="0.25">
      <c r="A636" s="16" t="s">
        <v>40</v>
      </c>
      <c r="B636" s="16" t="s">
        <v>41</v>
      </c>
      <c r="C636">
        <v>12</v>
      </c>
      <c r="D636">
        <v>4</v>
      </c>
      <c r="E636">
        <v>2020</v>
      </c>
      <c r="F636">
        <v>18312</v>
      </c>
      <c r="G636" s="16" t="s">
        <v>221</v>
      </c>
    </row>
    <row r="637" spans="1:7" x14ac:dyDescent="0.25">
      <c r="A637" s="16" t="s">
        <v>40</v>
      </c>
      <c r="B637" s="16" t="s">
        <v>41</v>
      </c>
      <c r="C637">
        <v>12</v>
      </c>
      <c r="D637">
        <v>4</v>
      </c>
      <c r="E637">
        <v>2020</v>
      </c>
      <c r="F637">
        <v>6</v>
      </c>
      <c r="G637" s="16" t="s">
        <v>46</v>
      </c>
    </row>
    <row r="638" spans="1:7" x14ac:dyDescent="0.25">
      <c r="A638" s="16" t="s">
        <v>40</v>
      </c>
      <c r="B638" s="16" t="s">
        <v>41</v>
      </c>
      <c r="C638">
        <v>12</v>
      </c>
      <c r="D638">
        <v>4</v>
      </c>
      <c r="E638">
        <v>2020</v>
      </c>
      <c r="F638">
        <v>3</v>
      </c>
      <c r="G638" s="16" t="s">
        <v>222</v>
      </c>
    </row>
    <row r="639" spans="1:7" x14ac:dyDescent="0.25">
      <c r="A639" s="16" t="s">
        <v>40</v>
      </c>
      <c r="B639" s="16" t="s">
        <v>41</v>
      </c>
      <c r="C639">
        <v>12</v>
      </c>
      <c r="D639">
        <v>4</v>
      </c>
      <c r="E639">
        <v>2020</v>
      </c>
      <c r="F639">
        <v>3</v>
      </c>
      <c r="G639" s="16" t="s">
        <v>223</v>
      </c>
    </row>
    <row r="640" spans="1:7" x14ac:dyDescent="0.25">
      <c r="A640" s="16" t="s">
        <v>40</v>
      </c>
      <c r="B640" s="16" t="s">
        <v>41</v>
      </c>
      <c r="C640">
        <v>12</v>
      </c>
      <c r="D640">
        <v>4</v>
      </c>
      <c r="E640">
        <v>2020</v>
      </c>
      <c r="F640">
        <v>80</v>
      </c>
      <c r="G640" s="16" t="s">
        <v>224</v>
      </c>
    </row>
    <row r="641" spans="1:7" x14ac:dyDescent="0.25">
      <c r="A641" s="16" t="s">
        <v>40</v>
      </c>
      <c r="B641" s="16" t="s">
        <v>41</v>
      </c>
      <c r="C641">
        <v>12</v>
      </c>
      <c r="D641">
        <v>4</v>
      </c>
      <c r="E641">
        <v>2020</v>
      </c>
      <c r="F641">
        <v>57.5</v>
      </c>
      <c r="G641" s="16" t="s">
        <v>47</v>
      </c>
    </row>
    <row r="642" spans="1:7" x14ac:dyDescent="0.25">
      <c r="A642" s="16" t="s">
        <v>40</v>
      </c>
      <c r="B642" s="16" t="s">
        <v>41</v>
      </c>
      <c r="C642">
        <v>12</v>
      </c>
      <c r="D642">
        <v>4</v>
      </c>
      <c r="E642">
        <v>2020</v>
      </c>
      <c r="F642">
        <v>13.07</v>
      </c>
      <c r="G642" s="16" t="s">
        <v>225</v>
      </c>
    </row>
    <row r="643" spans="1:7" x14ac:dyDescent="0.25">
      <c r="A643" s="16" t="s">
        <v>40</v>
      </c>
      <c r="B643" s="16" t="s">
        <v>41</v>
      </c>
      <c r="C643">
        <v>12</v>
      </c>
      <c r="D643">
        <v>4</v>
      </c>
      <c r="E643">
        <v>2020</v>
      </c>
      <c r="F643">
        <v>19.82</v>
      </c>
      <c r="G643" s="16" t="s">
        <v>226</v>
      </c>
    </row>
    <row r="644" spans="1:7" x14ac:dyDescent="0.25">
      <c r="A644" s="16" t="s">
        <v>40</v>
      </c>
      <c r="B644" s="16" t="s">
        <v>41</v>
      </c>
      <c r="C644">
        <v>12</v>
      </c>
      <c r="D644">
        <v>4</v>
      </c>
      <c r="E644">
        <v>2020</v>
      </c>
      <c r="F644">
        <v>73.94</v>
      </c>
      <c r="G644" s="16" t="s">
        <v>227</v>
      </c>
    </row>
    <row r="645" spans="1:7" x14ac:dyDescent="0.25">
      <c r="A645" s="16" t="s">
        <v>40</v>
      </c>
      <c r="B645" s="16" t="s">
        <v>41</v>
      </c>
      <c r="C645">
        <v>12</v>
      </c>
      <c r="D645">
        <v>4</v>
      </c>
      <c r="E645">
        <v>2020</v>
      </c>
      <c r="F645">
        <v>5.44</v>
      </c>
      <c r="G645" s="16" t="s">
        <v>48</v>
      </c>
    </row>
    <row r="646" spans="1:7" x14ac:dyDescent="0.25">
      <c r="A646" s="16" t="s">
        <v>40</v>
      </c>
      <c r="B646" s="16" t="s">
        <v>41</v>
      </c>
      <c r="C646">
        <v>12</v>
      </c>
      <c r="D646">
        <v>4</v>
      </c>
      <c r="E646">
        <v>2020</v>
      </c>
      <c r="G646" s="16" t="s">
        <v>228</v>
      </c>
    </row>
    <row r="647" spans="1:7" x14ac:dyDescent="0.25">
      <c r="A647" s="16" t="s">
        <v>40</v>
      </c>
      <c r="B647" s="16" t="s">
        <v>41</v>
      </c>
      <c r="C647">
        <v>12</v>
      </c>
      <c r="D647">
        <v>4</v>
      </c>
      <c r="E647">
        <v>2020</v>
      </c>
      <c r="G647" s="16" t="s">
        <v>229</v>
      </c>
    </row>
    <row r="648" spans="1:7" x14ac:dyDescent="0.25">
      <c r="A648" s="16" t="s">
        <v>40</v>
      </c>
      <c r="B648" s="16" t="s">
        <v>41</v>
      </c>
      <c r="C648">
        <v>13</v>
      </c>
      <c r="D648">
        <v>4</v>
      </c>
      <c r="E648">
        <v>2020</v>
      </c>
      <c r="F648">
        <v>138</v>
      </c>
      <c r="G648" s="16" t="s">
        <v>42</v>
      </c>
    </row>
    <row r="649" spans="1:7" x14ac:dyDescent="0.25">
      <c r="A649" s="16" t="s">
        <v>40</v>
      </c>
      <c r="B649" s="16" t="s">
        <v>41</v>
      </c>
      <c r="C649">
        <v>13</v>
      </c>
      <c r="D649">
        <v>4</v>
      </c>
      <c r="E649">
        <v>2020</v>
      </c>
      <c r="F649">
        <v>2890</v>
      </c>
      <c r="G649" s="16" t="s">
        <v>43</v>
      </c>
    </row>
    <row r="650" spans="1:7" x14ac:dyDescent="0.25">
      <c r="A650" s="16" t="s">
        <v>40</v>
      </c>
      <c r="B650" s="16" t="s">
        <v>41</v>
      </c>
      <c r="C650">
        <v>13</v>
      </c>
      <c r="D650">
        <v>4</v>
      </c>
      <c r="E650">
        <v>2020</v>
      </c>
      <c r="F650">
        <v>424</v>
      </c>
      <c r="G650" s="16" t="s">
        <v>44</v>
      </c>
    </row>
    <row r="651" spans="1:7" x14ac:dyDescent="0.25">
      <c r="A651" s="16" t="s">
        <v>40</v>
      </c>
      <c r="B651" s="16" t="s">
        <v>41</v>
      </c>
      <c r="C651">
        <v>13</v>
      </c>
      <c r="D651">
        <v>4</v>
      </c>
      <c r="E651">
        <v>2020</v>
      </c>
      <c r="F651">
        <v>4054</v>
      </c>
      <c r="G651" s="16" t="s">
        <v>220</v>
      </c>
    </row>
    <row r="652" spans="1:7" x14ac:dyDescent="0.25">
      <c r="A652" s="16" t="s">
        <v>40</v>
      </c>
      <c r="B652" s="16" t="s">
        <v>41</v>
      </c>
      <c r="C652">
        <v>13</v>
      </c>
      <c r="D652">
        <v>4</v>
      </c>
      <c r="E652">
        <v>2020</v>
      </c>
      <c r="F652">
        <v>2646</v>
      </c>
      <c r="G652" s="16" t="s">
        <v>45</v>
      </c>
    </row>
    <row r="653" spans="1:7" x14ac:dyDescent="0.25">
      <c r="A653" s="16" t="s">
        <v>40</v>
      </c>
      <c r="B653" s="16" t="s">
        <v>41</v>
      </c>
      <c r="C653">
        <v>13</v>
      </c>
      <c r="D653">
        <v>4</v>
      </c>
      <c r="E653">
        <v>2020</v>
      </c>
      <c r="F653">
        <v>20958</v>
      </c>
      <c r="G653" s="16" t="s">
        <v>221</v>
      </c>
    </row>
    <row r="654" spans="1:7" x14ac:dyDescent="0.25">
      <c r="A654" s="16" t="s">
        <v>40</v>
      </c>
      <c r="B654" s="16" t="s">
        <v>41</v>
      </c>
      <c r="C654">
        <v>13</v>
      </c>
      <c r="D654">
        <v>4</v>
      </c>
      <c r="E654">
        <v>2020</v>
      </c>
      <c r="F654">
        <v>5</v>
      </c>
      <c r="G654" s="16" t="s">
        <v>46</v>
      </c>
    </row>
    <row r="655" spans="1:7" x14ac:dyDescent="0.25">
      <c r="A655" s="16" t="s">
        <v>40</v>
      </c>
      <c r="B655" s="16" t="s">
        <v>41</v>
      </c>
      <c r="C655">
        <v>13</v>
      </c>
      <c r="D655">
        <v>4</v>
      </c>
      <c r="E655">
        <v>2020</v>
      </c>
      <c r="F655">
        <v>3</v>
      </c>
      <c r="G655" s="16" t="s">
        <v>222</v>
      </c>
    </row>
    <row r="656" spans="1:7" x14ac:dyDescent="0.25">
      <c r="A656" s="16" t="s">
        <v>40</v>
      </c>
      <c r="B656" s="16" t="s">
        <v>41</v>
      </c>
      <c r="C656">
        <v>13</v>
      </c>
      <c r="D656">
        <v>4</v>
      </c>
      <c r="E656">
        <v>2020</v>
      </c>
      <c r="F656">
        <v>2</v>
      </c>
      <c r="G656" s="16" t="s">
        <v>223</v>
      </c>
    </row>
    <row r="657" spans="1:7" x14ac:dyDescent="0.25">
      <c r="A657" s="16" t="s">
        <v>40</v>
      </c>
      <c r="B657" s="16" t="s">
        <v>41</v>
      </c>
      <c r="C657">
        <v>13</v>
      </c>
      <c r="D657">
        <v>4</v>
      </c>
      <c r="E657">
        <v>2020</v>
      </c>
      <c r="F657">
        <v>85</v>
      </c>
      <c r="G657" s="16" t="s">
        <v>224</v>
      </c>
    </row>
    <row r="658" spans="1:7" x14ac:dyDescent="0.25">
      <c r="A658" s="16" t="s">
        <v>40</v>
      </c>
      <c r="B658" s="16" t="s">
        <v>41</v>
      </c>
      <c r="C658">
        <v>13</v>
      </c>
      <c r="D658">
        <v>4</v>
      </c>
      <c r="E658">
        <v>2020</v>
      </c>
      <c r="F658">
        <v>76</v>
      </c>
      <c r="G658" s="16" t="s">
        <v>47</v>
      </c>
    </row>
    <row r="659" spans="1:7" x14ac:dyDescent="0.25">
      <c r="A659" s="16" t="s">
        <v>40</v>
      </c>
      <c r="B659" s="16" t="s">
        <v>41</v>
      </c>
      <c r="C659">
        <v>13</v>
      </c>
      <c r="D659">
        <v>4</v>
      </c>
      <c r="E659">
        <v>2020</v>
      </c>
      <c r="F659">
        <v>16.02</v>
      </c>
      <c r="G659" s="16" t="s">
        <v>225</v>
      </c>
    </row>
    <row r="660" spans="1:7" x14ac:dyDescent="0.25">
      <c r="A660" s="16" t="s">
        <v>40</v>
      </c>
      <c r="B660" s="16" t="s">
        <v>41</v>
      </c>
      <c r="C660">
        <v>13</v>
      </c>
      <c r="D660">
        <v>4</v>
      </c>
      <c r="E660">
        <v>2020</v>
      </c>
      <c r="F660">
        <v>19.34</v>
      </c>
      <c r="G660" s="16" t="s">
        <v>226</v>
      </c>
    </row>
    <row r="661" spans="1:7" x14ac:dyDescent="0.25">
      <c r="A661" s="16" t="s">
        <v>40</v>
      </c>
      <c r="B661" s="16" t="s">
        <v>41</v>
      </c>
      <c r="C661">
        <v>13</v>
      </c>
      <c r="D661">
        <v>4</v>
      </c>
      <c r="E661">
        <v>2020</v>
      </c>
      <c r="F661">
        <v>71.290000000000006</v>
      </c>
      <c r="G661" s="16" t="s">
        <v>227</v>
      </c>
    </row>
    <row r="662" spans="1:7" x14ac:dyDescent="0.25">
      <c r="A662" s="16" t="s">
        <v>40</v>
      </c>
      <c r="B662" s="16" t="s">
        <v>41</v>
      </c>
      <c r="C662">
        <v>13</v>
      </c>
      <c r="D662">
        <v>4</v>
      </c>
      <c r="E662">
        <v>2020</v>
      </c>
      <c r="F662">
        <v>4.78</v>
      </c>
      <c r="G662" s="16" t="s">
        <v>48</v>
      </c>
    </row>
    <row r="663" spans="1:7" x14ac:dyDescent="0.25">
      <c r="A663" s="16" t="s">
        <v>40</v>
      </c>
      <c r="B663" s="16" t="s">
        <v>41</v>
      </c>
      <c r="C663">
        <v>13</v>
      </c>
      <c r="D663">
        <v>4</v>
      </c>
      <c r="E663">
        <v>2020</v>
      </c>
      <c r="G663" s="16" t="s">
        <v>228</v>
      </c>
    </row>
    <row r="664" spans="1:7" x14ac:dyDescent="0.25">
      <c r="A664" s="16" t="s">
        <v>40</v>
      </c>
      <c r="B664" s="16" t="s">
        <v>41</v>
      </c>
      <c r="C664">
        <v>13</v>
      </c>
      <c r="D664">
        <v>4</v>
      </c>
      <c r="E664">
        <v>2020</v>
      </c>
      <c r="G664" s="16" t="s">
        <v>229</v>
      </c>
    </row>
    <row r="665" spans="1:7" x14ac:dyDescent="0.25">
      <c r="A665" s="16" t="s">
        <v>40</v>
      </c>
      <c r="B665" s="16" t="s">
        <v>41</v>
      </c>
      <c r="C665">
        <v>14</v>
      </c>
      <c r="D665">
        <v>4</v>
      </c>
      <c r="E665">
        <v>2020</v>
      </c>
      <c r="F665">
        <v>131</v>
      </c>
      <c r="G665" s="16" t="s">
        <v>42</v>
      </c>
    </row>
    <row r="666" spans="1:7" x14ac:dyDescent="0.25">
      <c r="A666" s="16" t="s">
        <v>40</v>
      </c>
      <c r="B666" s="16" t="s">
        <v>41</v>
      </c>
      <c r="C666">
        <v>14</v>
      </c>
      <c r="D666">
        <v>4</v>
      </c>
      <c r="E666">
        <v>2020</v>
      </c>
      <c r="F666">
        <v>3006</v>
      </c>
      <c r="G666" s="16" t="s">
        <v>43</v>
      </c>
    </row>
    <row r="667" spans="1:7" x14ac:dyDescent="0.25">
      <c r="A667" s="16" t="s">
        <v>40</v>
      </c>
      <c r="B667" s="16" t="s">
        <v>41</v>
      </c>
      <c r="C667">
        <v>14</v>
      </c>
      <c r="D667">
        <v>4</v>
      </c>
      <c r="E667">
        <v>2020</v>
      </c>
      <c r="F667">
        <v>411</v>
      </c>
      <c r="G667" s="16" t="s">
        <v>44</v>
      </c>
    </row>
    <row r="668" spans="1:7" x14ac:dyDescent="0.25">
      <c r="A668" s="16" t="s">
        <v>40</v>
      </c>
      <c r="B668" s="16" t="s">
        <v>41</v>
      </c>
      <c r="C668">
        <v>14</v>
      </c>
      <c r="D668">
        <v>4</v>
      </c>
      <c r="E668">
        <v>2020</v>
      </c>
      <c r="F668">
        <v>4465</v>
      </c>
      <c r="G668" s="16" t="s">
        <v>220</v>
      </c>
    </row>
    <row r="669" spans="1:7" x14ac:dyDescent="0.25">
      <c r="A669" s="16" t="s">
        <v>40</v>
      </c>
      <c r="B669" s="16" t="s">
        <v>41</v>
      </c>
      <c r="C669">
        <v>14</v>
      </c>
      <c r="D669">
        <v>4</v>
      </c>
      <c r="E669">
        <v>2020</v>
      </c>
      <c r="F669">
        <v>2440</v>
      </c>
      <c r="G669" s="16" t="s">
        <v>45</v>
      </c>
    </row>
    <row r="670" spans="1:7" x14ac:dyDescent="0.25">
      <c r="A670" s="16" t="s">
        <v>40</v>
      </c>
      <c r="B670" s="16" t="s">
        <v>41</v>
      </c>
      <c r="C670">
        <v>14</v>
      </c>
      <c r="D670">
        <v>4</v>
      </c>
      <c r="E670">
        <v>2020</v>
      </c>
      <c r="F670">
        <v>23398</v>
      </c>
      <c r="G670" s="16" t="s">
        <v>221</v>
      </c>
    </row>
    <row r="671" spans="1:7" x14ac:dyDescent="0.25">
      <c r="A671" s="16" t="s">
        <v>40</v>
      </c>
      <c r="B671" s="16" t="s">
        <v>41</v>
      </c>
      <c r="C671">
        <v>14</v>
      </c>
      <c r="D671">
        <v>4</v>
      </c>
      <c r="E671">
        <v>2020</v>
      </c>
      <c r="F671">
        <v>9</v>
      </c>
      <c r="G671" s="16" t="s">
        <v>46</v>
      </c>
    </row>
    <row r="672" spans="1:7" x14ac:dyDescent="0.25">
      <c r="A672" s="16" t="s">
        <v>40</v>
      </c>
      <c r="B672" s="16" t="s">
        <v>41</v>
      </c>
      <c r="C672">
        <v>14</v>
      </c>
      <c r="D672">
        <v>4</v>
      </c>
      <c r="E672">
        <v>2020</v>
      </c>
      <c r="F672">
        <v>7</v>
      </c>
      <c r="G672" s="16" t="s">
        <v>222</v>
      </c>
    </row>
    <row r="673" spans="1:7" x14ac:dyDescent="0.25">
      <c r="A673" s="16" t="s">
        <v>40</v>
      </c>
      <c r="B673" s="16" t="s">
        <v>41</v>
      </c>
      <c r="C673">
        <v>14</v>
      </c>
      <c r="D673">
        <v>4</v>
      </c>
      <c r="E673">
        <v>2020</v>
      </c>
      <c r="F673">
        <v>2</v>
      </c>
      <c r="G673" s="16" t="s">
        <v>223</v>
      </c>
    </row>
    <row r="674" spans="1:7" x14ac:dyDescent="0.25">
      <c r="A674" s="16" t="s">
        <v>40</v>
      </c>
      <c r="B674" s="16" t="s">
        <v>41</v>
      </c>
      <c r="C674">
        <v>14</v>
      </c>
      <c r="D674">
        <v>4</v>
      </c>
      <c r="E674">
        <v>2020</v>
      </c>
      <c r="F674">
        <v>94</v>
      </c>
      <c r="G674" s="16" t="s">
        <v>224</v>
      </c>
    </row>
    <row r="675" spans="1:7" x14ac:dyDescent="0.25">
      <c r="A675" s="16" t="s">
        <v>40</v>
      </c>
      <c r="B675" s="16" t="s">
        <v>41</v>
      </c>
      <c r="C675">
        <v>14</v>
      </c>
      <c r="D675">
        <v>4</v>
      </c>
      <c r="E675">
        <v>2020</v>
      </c>
      <c r="F675">
        <v>68.599999999999994</v>
      </c>
      <c r="G675" s="16" t="s">
        <v>47</v>
      </c>
    </row>
    <row r="676" spans="1:7" x14ac:dyDescent="0.25">
      <c r="A676" s="16" t="s">
        <v>40</v>
      </c>
      <c r="B676" s="16" t="s">
        <v>41</v>
      </c>
      <c r="C676">
        <v>14</v>
      </c>
      <c r="D676">
        <v>4</v>
      </c>
      <c r="E676">
        <v>2020</v>
      </c>
      <c r="F676">
        <v>16.84</v>
      </c>
      <c r="G676" s="16" t="s">
        <v>225</v>
      </c>
    </row>
    <row r="677" spans="1:7" x14ac:dyDescent="0.25">
      <c r="A677" s="16" t="s">
        <v>40</v>
      </c>
      <c r="B677" s="16" t="s">
        <v>41</v>
      </c>
      <c r="C677">
        <v>14</v>
      </c>
      <c r="D677">
        <v>4</v>
      </c>
      <c r="E677">
        <v>2020</v>
      </c>
      <c r="F677">
        <v>19.082999999999998</v>
      </c>
      <c r="G677" s="16" t="s">
        <v>226</v>
      </c>
    </row>
    <row r="678" spans="1:7" x14ac:dyDescent="0.25">
      <c r="A678" s="16" t="s">
        <v>40</v>
      </c>
      <c r="B678" s="16" t="s">
        <v>41</v>
      </c>
      <c r="C678">
        <v>14</v>
      </c>
      <c r="D678">
        <v>4</v>
      </c>
      <c r="E678">
        <v>2020</v>
      </c>
      <c r="F678">
        <v>67.319999999999993</v>
      </c>
      <c r="G678" s="16" t="s">
        <v>227</v>
      </c>
    </row>
    <row r="679" spans="1:7" x14ac:dyDescent="0.25">
      <c r="A679" s="16" t="s">
        <v>40</v>
      </c>
      <c r="B679" s="16" t="s">
        <v>41</v>
      </c>
      <c r="C679">
        <v>14</v>
      </c>
      <c r="D679">
        <v>4</v>
      </c>
      <c r="E679">
        <v>2020</v>
      </c>
      <c r="F679">
        <v>4.3600000000000003</v>
      </c>
      <c r="G679" s="16" t="s">
        <v>48</v>
      </c>
    </row>
    <row r="680" spans="1:7" x14ac:dyDescent="0.25">
      <c r="A680" s="16" t="s">
        <v>40</v>
      </c>
      <c r="B680" s="16" t="s">
        <v>41</v>
      </c>
      <c r="C680">
        <v>14</v>
      </c>
      <c r="D680">
        <v>4</v>
      </c>
      <c r="E680">
        <v>2020</v>
      </c>
      <c r="G680" s="16" t="s">
        <v>228</v>
      </c>
    </row>
    <row r="681" spans="1:7" x14ac:dyDescent="0.25">
      <c r="A681" s="16" t="s">
        <v>40</v>
      </c>
      <c r="B681" s="16" t="s">
        <v>41</v>
      </c>
      <c r="C681">
        <v>14</v>
      </c>
      <c r="D681">
        <v>4</v>
      </c>
      <c r="E681">
        <v>2020</v>
      </c>
      <c r="G681" s="16" t="s">
        <v>229</v>
      </c>
    </row>
    <row r="682" spans="1:7" x14ac:dyDescent="0.25">
      <c r="A682" s="16" t="s">
        <v>40</v>
      </c>
      <c r="B682" s="16" t="s">
        <v>41</v>
      </c>
      <c r="C682">
        <v>15</v>
      </c>
      <c r="D682">
        <v>4</v>
      </c>
      <c r="E682">
        <v>2020</v>
      </c>
      <c r="F682">
        <v>128</v>
      </c>
      <c r="G682" s="16" t="s">
        <v>42</v>
      </c>
    </row>
    <row r="683" spans="1:7" x14ac:dyDescent="0.25">
      <c r="A683" s="16" t="s">
        <v>40</v>
      </c>
      <c r="B683" s="16" t="s">
        <v>41</v>
      </c>
      <c r="C683">
        <v>15</v>
      </c>
      <c r="D683">
        <v>4</v>
      </c>
      <c r="E683">
        <v>2020</v>
      </c>
      <c r="F683">
        <v>3245</v>
      </c>
      <c r="G683" s="16" t="s">
        <v>43</v>
      </c>
    </row>
    <row r="684" spans="1:7" x14ac:dyDescent="0.25">
      <c r="A684" s="16" t="s">
        <v>40</v>
      </c>
      <c r="B684" s="16" t="s">
        <v>41</v>
      </c>
      <c r="C684">
        <v>15</v>
      </c>
      <c r="D684">
        <v>4</v>
      </c>
      <c r="E684">
        <v>2020</v>
      </c>
      <c r="F684">
        <v>408</v>
      </c>
      <c r="G684" s="16" t="s">
        <v>44</v>
      </c>
    </row>
    <row r="685" spans="1:7" x14ac:dyDescent="0.25">
      <c r="A685" s="16" t="s">
        <v>40</v>
      </c>
      <c r="B685" s="16" t="s">
        <v>41</v>
      </c>
      <c r="C685">
        <v>15</v>
      </c>
      <c r="D685">
        <v>4</v>
      </c>
      <c r="E685">
        <v>2020</v>
      </c>
      <c r="F685">
        <v>4873</v>
      </c>
      <c r="G685" s="16" t="s">
        <v>220</v>
      </c>
    </row>
    <row r="686" spans="1:7" x14ac:dyDescent="0.25">
      <c r="A686" s="16" t="s">
        <v>40</v>
      </c>
      <c r="B686" s="16" t="s">
        <v>41</v>
      </c>
      <c r="C686">
        <v>15</v>
      </c>
      <c r="D686">
        <v>4</v>
      </c>
      <c r="E686">
        <v>2020</v>
      </c>
      <c r="F686">
        <v>2880</v>
      </c>
      <c r="G686" s="16" t="s">
        <v>45</v>
      </c>
    </row>
    <row r="687" spans="1:7" x14ac:dyDescent="0.25">
      <c r="A687" s="16" t="s">
        <v>40</v>
      </c>
      <c r="B687" s="16" t="s">
        <v>41</v>
      </c>
      <c r="C687">
        <v>15</v>
      </c>
      <c r="D687">
        <v>4</v>
      </c>
      <c r="E687">
        <v>2020</v>
      </c>
      <c r="F687">
        <v>26278</v>
      </c>
      <c r="G687" s="16" t="s">
        <v>221</v>
      </c>
    </row>
    <row r="688" spans="1:7" x14ac:dyDescent="0.25">
      <c r="A688" s="16" t="s">
        <v>40</v>
      </c>
      <c r="B688" s="16" t="s">
        <v>41</v>
      </c>
      <c r="C688">
        <v>15</v>
      </c>
      <c r="D688">
        <v>4</v>
      </c>
      <c r="E688">
        <v>2020</v>
      </c>
      <c r="F688">
        <v>5</v>
      </c>
      <c r="G688" s="16" t="s">
        <v>46</v>
      </c>
    </row>
    <row r="689" spans="1:7" x14ac:dyDescent="0.25">
      <c r="A689" s="16" t="s">
        <v>40</v>
      </c>
      <c r="B689" s="16" t="s">
        <v>41</v>
      </c>
      <c r="C689">
        <v>15</v>
      </c>
      <c r="D689">
        <v>4</v>
      </c>
      <c r="E689">
        <v>2020</v>
      </c>
      <c r="F689">
        <v>2</v>
      </c>
      <c r="G689" s="16" t="s">
        <v>222</v>
      </c>
    </row>
    <row r="690" spans="1:7" x14ac:dyDescent="0.25">
      <c r="A690" s="16" t="s">
        <v>40</v>
      </c>
      <c r="B690" s="16" t="s">
        <v>41</v>
      </c>
      <c r="C690">
        <v>15</v>
      </c>
      <c r="D690">
        <v>4</v>
      </c>
      <c r="E690">
        <v>2020</v>
      </c>
      <c r="F690">
        <v>3</v>
      </c>
      <c r="G690" s="16" t="s">
        <v>223</v>
      </c>
    </row>
    <row r="691" spans="1:7" x14ac:dyDescent="0.25">
      <c r="A691" s="16" t="s">
        <v>40</v>
      </c>
      <c r="B691" s="16" t="s">
        <v>41</v>
      </c>
      <c r="C691">
        <v>15</v>
      </c>
      <c r="D691">
        <v>4</v>
      </c>
      <c r="E691">
        <v>2020</v>
      </c>
      <c r="F691">
        <v>99</v>
      </c>
      <c r="G691" s="16" t="s">
        <v>224</v>
      </c>
    </row>
    <row r="692" spans="1:7" x14ac:dyDescent="0.25">
      <c r="A692" s="16" t="s">
        <v>40</v>
      </c>
      <c r="B692" s="16" t="s">
        <v>41</v>
      </c>
      <c r="C692">
        <v>15</v>
      </c>
      <c r="D692">
        <v>4</v>
      </c>
      <c r="E692">
        <v>2020</v>
      </c>
      <c r="F692">
        <v>69</v>
      </c>
      <c r="G692" s="16" t="s">
        <v>47</v>
      </c>
    </row>
    <row r="693" spans="1:7" x14ac:dyDescent="0.25">
      <c r="A693" s="16" t="s">
        <v>40</v>
      </c>
      <c r="B693" s="16" t="s">
        <v>41</v>
      </c>
      <c r="C693">
        <v>15</v>
      </c>
      <c r="D693">
        <v>4</v>
      </c>
      <c r="E693">
        <v>2020</v>
      </c>
      <c r="F693">
        <v>14.17</v>
      </c>
      <c r="G693" s="16" t="s">
        <v>225</v>
      </c>
    </row>
    <row r="694" spans="1:7" x14ac:dyDescent="0.25">
      <c r="A694" s="16" t="s">
        <v>40</v>
      </c>
      <c r="B694" s="16" t="s">
        <v>41</v>
      </c>
      <c r="C694">
        <v>15</v>
      </c>
      <c r="D694">
        <v>4</v>
      </c>
      <c r="E694">
        <v>2020</v>
      </c>
      <c r="F694">
        <v>18.54</v>
      </c>
      <c r="G694" s="16" t="s">
        <v>226</v>
      </c>
    </row>
    <row r="695" spans="1:7" x14ac:dyDescent="0.25">
      <c r="A695" s="16" t="s">
        <v>40</v>
      </c>
      <c r="B695" s="16" t="s">
        <v>41</v>
      </c>
      <c r="C695">
        <v>15</v>
      </c>
      <c r="D695">
        <v>4</v>
      </c>
      <c r="E695">
        <v>2020</v>
      </c>
      <c r="F695">
        <v>66.59</v>
      </c>
      <c r="G695" s="16" t="s">
        <v>227</v>
      </c>
    </row>
    <row r="696" spans="1:7" x14ac:dyDescent="0.25">
      <c r="A696" s="16" t="s">
        <v>40</v>
      </c>
      <c r="B696" s="16" t="s">
        <v>41</v>
      </c>
      <c r="C696">
        <v>15</v>
      </c>
      <c r="D696">
        <v>4</v>
      </c>
      <c r="E696">
        <v>2020</v>
      </c>
      <c r="F696">
        <v>3.94</v>
      </c>
      <c r="G696" s="16" t="s">
        <v>48</v>
      </c>
    </row>
    <row r="697" spans="1:7" x14ac:dyDescent="0.25">
      <c r="A697" s="16" t="s">
        <v>40</v>
      </c>
      <c r="B697" s="16" t="s">
        <v>41</v>
      </c>
      <c r="C697">
        <v>15</v>
      </c>
      <c r="D697">
        <v>4</v>
      </c>
      <c r="E697">
        <v>2020</v>
      </c>
      <c r="G697" s="16" t="s">
        <v>228</v>
      </c>
    </row>
    <row r="698" spans="1:7" x14ac:dyDescent="0.25">
      <c r="A698" s="16" t="s">
        <v>40</v>
      </c>
      <c r="B698" s="16" t="s">
        <v>41</v>
      </c>
      <c r="C698">
        <v>15</v>
      </c>
      <c r="D698">
        <v>4</v>
      </c>
      <c r="E698">
        <v>2020</v>
      </c>
      <c r="G698" s="16" t="s">
        <v>229</v>
      </c>
    </row>
    <row r="699" spans="1:7" x14ac:dyDescent="0.25">
      <c r="A699" s="16" t="s">
        <v>40</v>
      </c>
      <c r="B699" s="16" t="s">
        <v>41</v>
      </c>
      <c r="C699">
        <v>16</v>
      </c>
      <c r="D699">
        <v>4</v>
      </c>
      <c r="E699">
        <v>2020</v>
      </c>
      <c r="F699">
        <v>120</v>
      </c>
      <c r="G699" s="16" t="s">
        <v>42</v>
      </c>
    </row>
    <row r="700" spans="1:7" x14ac:dyDescent="0.25">
      <c r="A700" s="16" t="s">
        <v>40</v>
      </c>
      <c r="B700" s="16" t="s">
        <v>41</v>
      </c>
      <c r="C700">
        <v>16</v>
      </c>
      <c r="D700">
        <v>4</v>
      </c>
      <c r="E700">
        <v>2020</v>
      </c>
      <c r="F700">
        <v>3511</v>
      </c>
      <c r="G700" s="16" t="s">
        <v>43</v>
      </c>
    </row>
    <row r="701" spans="1:7" x14ac:dyDescent="0.25">
      <c r="A701" s="16" t="s">
        <v>40</v>
      </c>
      <c r="B701" s="16" t="s">
        <v>41</v>
      </c>
      <c r="C701">
        <v>16</v>
      </c>
      <c r="D701">
        <v>4</v>
      </c>
      <c r="E701">
        <v>2020</v>
      </c>
      <c r="F701">
        <v>445</v>
      </c>
      <c r="G701" s="16" t="s">
        <v>44</v>
      </c>
    </row>
    <row r="702" spans="1:7" x14ac:dyDescent="0.25">
      <c r="A702" s="16" t="s">
        <v>40</v>
      </c>
      <c r="B702" s="16" t="s">
        <v>41</v>
      </c>
      <c r="C702">
        <v>16</v>
      </c>
      <c r="D702">
        <v>4</v>
      </c>
      <c r="E702">
        <v>2020</v>
      </c>
      <c r="F702">
        <v>5318</v>
      </c>
      <c r="G702" s="16" t="s">
        <v>220</v>
      </c>
    </row>
    <row r="703" spans="1:7" x14ac:dyDescent="0.25">
      <c r="A703" s="16" t="s">
        <v>40</v>
      </c>
      <c r="B703" s="16" t="s">
        <v>41</v>
      </c>
      <c r="C703">
        <v>16</v>
      </c>
      <c r="D703">
        <v>4</v>
      </c>
      <c r="E703">
        <v>2020</v>
      </c>
      <c r="F703">
        <v>3194</v>
      </c>
      <c r="G703" s="16" t="s">
        <v>45</v>
      </c>
    </row>
    <row r="704" spans="1:7" x14ac:dyDescent="0.25">
      <c r="A704" s="16" t="s">
        <v>40</v>
      </c>
      <c r="B704" s="16" t="s">
        <v>41</v>
      </c>
      <c r="C704">
        <v>16</v>
      </c>
      <c r="D704">
        <v>4</v>
      </c>
      <c r="E704">
        <v>2020</v>
      </c>
      <c r="F704">
        <v>29472</v>
      </c>
      <c r="G704" s="16" t="s">
        <v>221</v>
      </c>
    </row>
    <row r="705" spans="1:7" x14ac:dyDescent="0.25">
      <c r="A705" s="16" t="s">
        <v>40</v>
      </c>
      <c r="B705" s="16" t="s">
        <v>41</v>
      </c>
      <c r="C705">
        <v>16</v>
      </c>
      <c r="D705">
        <v>4</v>
      </c>
      <c r="E705">
        <v>2020</v>
      </c>
      <c r="F705">
        <v>4</v>
      </c>
      <c r="G705" s="16" t="s">
        <v>46</v>
      </c>
    </row>
    <row r="706" spans="1:7" x14ac:dyDescent="0.25">
      <c r="A706" s="16" t="s">
        <v>40</v>
      </c>
      <c r="B706" s="16" t="s">
        <v>41</v>
      </c>
      <c r="C706">
        <v>16</v>
      </c>
      <c r="D706">
        <v>4</v>
      </c>
      <c r="E706">
        <v>2020</v>
      </c>
      <c r="F706">
        <v>3</v>
      </c>
      <c r="G706" s="16" t="s">
        <v>222</v>
      </c>
    </row>
    <row r="707" spans="1:7" x14ac:dyDescent="0.25">
      <c r="A707" s="16" t="s">
        <v>40</v>
      </c>
      <c r="B707" s="16" t="s">
        <v>41</v>
      </c>
      <c r="C707">
        <v>16</v>
      </c>
      <c r="D707">
        <v>4</v>
      </c>
      <c r="E707">
        <v>2020</v>
      </c>
      <c r="F707">
        <v>1</v>
      </c>
      <c r="G707" s="16" t="s">
        <v>223</v>
      </c>
    </row>
    <row r="708" spans="1:7" x14ac:dyDescent="0.25">
      <c r="A708" s="16" t="s">
        <v>40</v>
      </c>
      <c r="B708" s="16" t="s">
        <v>41</v>
      </c>
      <c r="C708">
        <v>16</v>
      </c>
      <c r="D708">
        <v>4</v>
      </c>
      <c r="E708">
        <v>2020</v>
      </c>
      <c r="F708">
        <v>103</v>
      </c>
      <c r="G708" s="16" t="s">
        <v>224</v>
      </c>
    </row>
    <row r="709" spans="1:7" x14ac:dyDescent="0.25">
      <c r="A709" s="16" t="s">
        <v>40</v>
      </c>
      <c r="B709" s="16" t="s">
        <v>41</v>
      </c>
      <c r="C709">
        <v>16</v>
      </c>
      <c r="D709">
        <v>4</v>
      </c>
      <c r="E709">
        <v>2020</v>
      </c>
      <c r="G709" s="16" t="s">
        <v>47</v>
      </c>
    </row>
    <row r="710" spans="1:7" x14ac:dyDescent="0.25">
      <c r="A710" s="16" t="s">
        <v>40</v>
      </c>
      <c r="B710" s="16" t="s">
        <v>41</v>
      </c>
      <c r="C710">
        <v>16</v>
      </c>
      <c r="D710">
        <v>4</v>
      </c>
      <c r="E710">
        <v>2020</v>
      </c>
      <c r="F710">
        <v>13.93</v>
      </c>
      <c r="G710" s="16" t="s">
        <v>225</v>
      </c>
    </row>
    <row r="711" spans="1:7" x14ac:dyDescent="0.25">
      <c r="A711" s="16" t="s">
        <v>40</v>
      </c>
      <c r="B711" s="16" t="s">
        <v>41</v>
      </c>
      <c r="C711">
        <v>16</v>
      </c>
      <c r="D711">
        <v>4</v>
      </c>
      <c r="E711">
        <v>2020</v>
      </c>
      <c r="F711">
        <v>18.04</v>
      </c>
      <c r="G711" s="16" t="s">
        <v>226</v>
      </c>
    </row>
    <row r="712" spans="1:7" x14ac:dyDescent="0.25">
      <c r="A712" s="16" t="s">
        <v>40</v>
      </c>
      <c r="B712" s="16" t="s">
        <v>41</v>
      </c>
      <c r="C712">
        <v>16</v>
      </c>
      <c r="D712">
        <v>4</v>
      </c>
      <c r="E712">
        <v>2020</v>
      </c>
      <c r="F712">
        <v>66.02</v>
      </c>
      <c r="G712" s="16" t="s">
        <v>227</v>
      </c>
    </row>
    <row r="713" spans="1:7" x14ac:dyDescent="0.25">
      <c r="A713" s="16" t="s">
        <v>40</v>
      </c>
      <c r="B713" s="16" t="s">
        <v>41</v>
      </c>
      <c r="C713">
        <v>16</v>
      </c>
      <c r="D713">
        <v>4</v>
      </c>
      <c r="E713">
        <v>2020</v>
      </c>
      <c r="F713">
        <v>443</v>
      </c>
      <c r="G713" s="16" t="s">
        <v>228</v>
      </c>
    </row>
    <row r="714" spans="1:7" x14ac:dyDescent="0.25">
      <c r="A714" s="16" t="s">
        <v>40</v>
      </c>
      <c r="B714" s="16" t="s">
        <v>41</v>
      </c>
      <c r="C714">
        <v>16</v>
      </c>
      <c r="D714">
        <v>4</v>
      </c>
      <c r="E714">
        <v>2020</v>
      </c>
      <c r="F714">
        <v>8.33</v>
      </c>
      <c r="G714" s="16" t="s">
        <v>229</v>
      </c>
    </row>
    <row r="715" spans="1:7" x14ac:dyDescent="0.25">
      <c r="A715" s="16" t="s">
        <v>40</v>
      </c>
      <c r="B715" s="16" t="s">
        <v>41</v>
      </c>
      <c r="C715">
        <v>16</v>
      </c>
      <c r="D715">
        <v>4</v>
      </c>
      <c r="E715">
        <v>2020</v>
      </c>
      <c r="F715">
        <v>3.42</v>
      </c>
      <c r="G715" s="16" t="s">
        <v>48</v>
      </c>
    </row>
    <row r="716" spans="1:7" x14ac:dyDescent="0.25">
      <c r="A716" s="16" t="s">
        <v>40</v>
      </c>
      <c r="B716" s="16" t="s">
        <v>41</v>
      </c>
      <c r="C716">
        <v>17</v>
      </c>
      <c r="D716">
        <v>4</v>
      </c>
      <c r="E716">
        <v>2020</v>
      </c>
      <c r="F716">
        <v>122</v>
      </c>
      <c r="G716" s="16" t="s">
        <v>42</v>
      </c>
    </row>
    <row r="717" spans="1:7" x14ac:dyDescent="0.25">
      <c r="A717" s="16" t="s">
        <v>40</v>
      </c>
      <c r="B717" s="16" t="s">
        <v>41</v>
      </c>
      <c r="C717">
        <v>17</v>
      </c>
      <c r="D717">
        <v>4</v>
      </c>
      <c r="E717">
        <v>2020</v>
      </c>
      <c r="F717">
        <v>3765</v>
      </c>
      <c r="G717" s="16" t="s">
        <v>43</v>
      </c>
    </row>
    <row r="718" spans="1:7" x14ac:dyDescent="0.25">
      <c r="A718" s="16" t="s">
        <v>40</v>
      </c>
      <c r="B718" s="16" t="s">
        <v>41</v>
      </c>
      <c r="C718">
        <v>17</v>
      </c>
      <c r="D718">
        <v>4</v>
      </c>
      <c r="E718">
        <v>2020</v>
      </c>
      <c r="F718">
        <v>372</v>
      </c>
      <c r="G718" s="16" t="s">
        <v>44</v>
      </c>
    </row>
    <row r="719" spans="1:7" x14ac:dyDescent="0.25">
      <c r="A719" s="16" t="s">
        <v>40</v>
      </c>
      <c r="B719" s="16" t="s">
        <v>41</v>
      </c>
      <c r="C719">
        <v>17</v>
      </c>
      <c r="D719">
        <v>4</v>
      </c>
      <c r="E719">
        <v>2020</v>
      </c>
      <c r="F719">
        <v>5690</v>
      </c>
      <c r="G719" s="16" t="s">
        <v>220</v>
      </c>
    </row>
    <row r="720" spans="1:7" x14ac:dyDescent="0.25">
      <c r="A720" s="16" t="s">
        <v>40</v>
      </c>
      <c r="B720" s="16" t="s">
        <v>41</v>
      </c>
      <c r="C720">
        <v>17</v>
      </c>
      <c r="D720">
        <v>4</v>
      </c>
      <c r="E720">
        <v>2020</v>
      </c>
      <c r="F720">
        <v>3094</v>
      </c>
      <c r="G720" s="16" t="s">
        <v>45</v>
      </c>
    </row>
    <row r="721" spans="1:7" x14ac:dyDescent="0.25">
      <c r="A721" s="16" t="s">
        <v>40</v>
      </c>
      <c r="B721" s="16" t="s">
        <v>41</v>
      </c>
      <c r="C721">
        <v>17</v>
      </c>
      <c r="D721">
        <v>4</v>
      </c>
      <c r="E721">
        <v>2020</v>
      </c>
      <c r="F721">
        <v>32566</v>
      </c>
      <c r="G721" s="16" t="s">
        <v>221</v>
      </c>
    </row>
    <row r="722" spans="1:7" x14ac:dyDescent="0.25">
      <c r="A722" s="16" t="s">
        <v>40</v>
      </c>
      <c r="B722" s="16" t="s">
        <v>41</v>
      </c>
      <c r="C722">
        <v>17</v>
      </c>
      <c r="D722">
        <v>4</v>
      </c>
      <c r="E722">
        <v>2020</v>
      </c>
      <c r="F722">
        <v>7</v>
      </c>
      <c r="G722" s="16" t="s">
        <v>46</v>
      </c>
    </row>
    <row r="723" spans="1:7" x14ac:dyDescent="0.25">
      <c r="A723" s="16" t="s">
        <v>40</v>
      </c>
      <c r="B723" s="16" t="s">
        <v>41</v>
      </c>
      <c r="C723">
        <v>17</v>
      </c>
      <c r="D723">
        <v>4</v>
      </c>
      <c r="E723">
        <v>2020</v>
      </c>
      <c r="F723">
        <v>5</v>
      </c>
      <c r="G723" s="16" t="s">
        <v>222</v>
      </c>
    </row>
    <row r="724" spans="1:7" x14ac:dyDescent="0.25">
      <c r="A724" s="16" t="s">
        <v>40</v>
      </c>
      <c r="B724" s="16" t="s">
        <v>41</v>
      </c>
      <c r="C724">
        <v>17</v>
      </c>
      <c r="D724">
        <v>4</v>
      </c>
      <c r="E724">
        <v>2020</v>
      </c>
      <c r="F724">
        <v>2</v>
      </c>
      <c r="G724" s="16" t="s">
        <v>223</v>
      </c>
    </row>
    <row r="725" spans="1:7" x14ac:dyDescent="0.25">
      <c r="A725" s="16" t="s">
        <v>40</v>
      </c>
      <c r="B725" s="16" t="s">
        <v>41</v>
      </c>
      <c r="C725">
        <v>17</v>
      </c>
      <c r="D725">
        <v>4</v>
      </c>
      <c r="E725">
        <v>2020</v>
      </c>
      <c r="F725">
        <v>110</v>
      </c>
      <c r="G725" s="16" t="s">
        <v>224</v>
      </c>
    </row>
    <row r="726" spans="1:7" x14ac:dyDescent="0.25">
      <c r="A726" s="16" t="s">
        <v>40</v>
      </c>
      <c r="B726" s="16" t="s">
        <v>41</v>
      </c>
      <c r="C726">
        <v>17</v>
      </c>
      <c r="D726">
        <v>4</v>
      </c>
      <c r="E726">
        <v>2020</v>
      </c>
      <c r="G726" s="16" t="s">
        <v>47</v>
      </c>
    </row>
    <row r="727" spans="1:7" x14ac:dyDescent="0.25">
      <c r="A727" s="16" t="s">
        <v>40</v>
      </c>
      <c r="B727" s="16" t="s">
        <v>41</v>
      </c>
      <c r="C727">
        <v>17</v>
      </c>
      <c r="D727">
        <v>4</v>
      </c>
      <c r="E727">
        <v>2020</v>
      </c>
      <c r="F727">
        <v>12.02</v>
      </c>
      <c r="G727" s="16" t="s">
        <v>225</v>
      </c>
    </row>
    <row r="728" spans="1:7" x14ac:dyDescent="0.25">
      <c r="A728" s="16" t="s">
        <v>40</v>
      </c>
      <c r="B728" s="16" t="s">
        <v>41</v>
      </c>
      <c r="C728">
        <v>17</v>
      </c>
      <c r="D728">
        <v>4</v>
      </c>
      <c r="E728">
        <v>2020</v>
      </c>
      <c r="F728">
        <v>17.47</v>
      </c>
      <c r="G728" s="16" t="s">
        <v>226</v>
      </c>
    </row>
    <row r="729" spans="1:7" x14ac:dyDescent="0.25">
      <c r="A729" s="16" t="s">
        <v>40</v>
      </c>
      <c r="B729" s="16" t="s">
        <v>41</v>
      </c>
      <c r="C729">
        <v>17</v>
      </c>
      <c r="D729">
        <v>4</v>
      </c>
      <c r="E729">
        <v>2020</v>
      </c>
      <c r="F729">
        <v>66.17</v>
      </c>
      <c r="G729" s="16" t="s">
        <v>227</v>
      </c>
    </row>
    <row r="730" spans="1:7" x14ac:dyDescent="0.25">
      <c r="A730" s="16" t="s">
        <v>40</v>
      </c>
      <c r="B730" s="16" t="s">
        <v>41</v>
      </c>
      <c r="C730">
        <v>17</v>
      </c>
      <c r="D730">
        <v>4</v>
      </c>
      <c r="E730">
        <v>2020</v>
      </c>
      <c r="F730">
        <v>534</v>
      </c>
      <c r="G730" s="16" t="s">
        <v>228</v>
      </c>
    </row>
    <row r="731" spans="1:7" x14ac:dyDescent="0.25">
      <c r="A731" s="16" t="s">
        <v>40</v>
      </c>
      <c r="B731" s="16" t="s">
        <v>41</v>
      </c>
      <c r="C731">
        <v>17</v>
      </c>
      <c r="D731">
        <v>4</v>
      </c>
      <c r="E731">
        <v>2020</v>
      </c>
      <c r="F731">
        <v>9.3800000000000008</v>
      </c>
      <c r="G731" s="16" t="s">
        <v>229</v>
      </c>
    </row>
    <row r="732" spans="1:7" x14ac:dyDescent="0.25">
      <c r="A732" s="16" t="s">
        <v>40</v>
      </c>
      <c r="B732" s="16" t="s">
        <v>41</v>
      </c>
      <c r="C732">
        <v>17</v>
      </c>
      <c r="D732">
        <v>4</v>
      </c>
      <c r="E732">
        <v>2020</v>
      </c>
      <c r="F732">
        <v>3.24</v>
      </c>
      <c r="G732" s="16" t="s">
        <v>48</v>
      </c>
    </row>
    <row r="733" spans="1:7" x14ac:dyDescent="0.25">
      <c r="A733" s="16" t="s">
        <v>40</v>
      </c>
      <c r="B733" s="16" t="s">
        <v>41</v>
      </c>
      <c r="C733">
        <v>18</v>
      </c>
      <c r="D733">
        <v>4</v>
      </c>
      <c r="E733">
        <v>2020</v>
      </c>
      <c r="F733">
        <v>126</v>
      </c>
      <c r="G733" s="16" t="s">
        <v>42</v>
      </c>
    </row>
    <row r="734" spans="1:7" x14ac:dyDescent="0.25">
      <c r="A734" s="16" t="s">
        <v>40</v>
      </c>
      <c r="B734" s="16" t="s">
        <v>41</v>
      </c>
      <c r="C734">
        <v>18</v>
      </c>
      <c r="D734">
        <v>4</v>
      </c>
      <c r="E734">
        <v>2020</v>
      </c>
      <c r="F734">
        <v>3853</v>
      </c>
      <c r="G734" s="16" t="s">
        <v>43</v>
      </c>
    </row>
    <row r="735" spans="1:7" x14ac:dyDescent="0.25">
      <c r="A735" s="16" t="s">
        <v>40</v>
      </c>
      <c r="B735" s="16" t="s">
        <v>41</v>
      </c>
      <c r="C735">
        <v>18</v>
      </c>
      <c r="D735">
        <v>4</v>
      </c>
      <c r="E735">
        <v>2020</v>
      </c>
      <c r="F735">
        <v>304</v>
      </c>
      <c r="G735" s="16" t="s">
        <v>44</v>
      </c>
    </row>
    <row r="736" spans="1:7" x14ac:dyDescent="0.25">
      <c r="A736" s="16" t="s">
        <v>40</v>
      </c>
      <c r="B736" s="16" t="s">
        <v>41</v>
      </c>
      <c r="C736">
        <v>18</v>
      </c>
      <c r="D736">
        <v>4</v>
      </c>
      <c r="E736">
        <v>2020</v>
      </c>
      <c r="F736">
        <v>5994</v>
      </c>
      <c r="G736" s="16" t="s">
        <v>220</v>
      </c>
    </row>
    <row r="737" spans="1:7" x14ac:dyDescent="0.25">
      <c r="A737" s="16" t="s">
        <v>40</v>
      </c>
      <c r="B737" s="16" t="s">
        <v>41</v>
      </c>
      <c r="C737">
        <v>18</v>
      </c>
      <c r="D737">
        <v>4</v>
      </c>
      <c r="E737">
        <v>2020</v>
      </c>
      <c r="F737">
        <v>3462</v>
      </c>
      <c r="G737" s="16" t="s">
        <v>45</v>
      </c>
    </row>
    <row r="738" spans="1:7" x14ac:dyDescent="0.25">
      <c r="A738" s="16" t="s">
        <v>40</v>
      </c>
      <c r="B738" s="16" t="s">
        <v>41</v>
      </c>
      <c r="C738">
        <v>18</v>
      </c>
      <c r="D738">
        <v>4</v>
      </c>
      <c r="E738">
        <v>2020</v>
      </c>
      <c r="F738">
        <v>36028</v>
      </c>
      <c r="G738" s="16" t="s">
        <v>221</v>
      </c>
    </row>
    <row r="739" spans="1:7" x14ac:dyDescent="0.25">
      <c r="A739" s="16" t="s">
        <v>40</v>
      </c>
      <c r="B739" s="16" t="s">
        <v>41</v>
      </c>
      <c r="C739">
        <v>18</v>
      </c>
      <c r="D739">
        <v>4</v>
      </c>
      <c r="E739">
        <v>2020</v>
      </c>
      <c r="F739">
        <v>7</v>
      </c>
      <c r="G739" s="16" t="s">
        <v>46</v>
      </c>
    </row>
    <row r="740" spans="1:7" x14ac:dyDescent="0.25">
      <c r="A740" s="16" t="s">
        <v>40</v>
      </c>
      <c r="B740" s="16" t="s">
        <v>41</v>
      </c>
      <c r="C740">
        <v>18</v>
      </c>
      <c r="D740">
        <v>4</v>
      </c>
      <c r="E740">
        <v>2020</v>
      </c>
      <c r="F740">
        <v>4</v>
      </c>
      <c r="G740" s="16" t="s">
        <v>222</v>
      </c>
    </row>
    <row r="741" spans="1:7" x14ac:dyDescent="0.25">
      <c r="A741" s="16" t="s">
        <v>40</v>
      </c>
      <c r="B741" s="16" t="s">
        <v>41</v>
      </c>
      <c r="C741">
        <v>18</v>
      </c>
      <c r="D741">
        <v>4</v>
      </c>
      <c r="E741">
        <v>2020</v>
      </c>
      <c r="F741">
        <v>3</v>
      </c>
      <c r="G741" s="16" t="s">
        <v>223</v>
      </c>
    </row>
    <row r="742" spans="1:7" x14ac:dyDescent="0.25">
      <c r="A742" s="16" t="s">
        <v>40</v>
      </c>
      <c r="B742" s="16" t="s">
        <v>41</v>
      </c>
      <c r="C742">
        <v>18</v>
      </c>
      <c r="D742">
        <v>4</v>
      </c>
      <c r="E742">
        <v>2020</v>
      </c>
      <c r="F742">
        <v>117</v>
      </c>
      <c r="G742" s="16" t="s">
        <v>224</v>
      </c>
    </row>
    <row r="743" spans="1:7" x14ac:dyDescent="0.25">
      <c r="A743" s="16" t="s">
        <v>40</v>
      </c>
      <c r="B743" s="16" t="s">
        <v>41</v>
      </c>
      <c r="C743">
        <v>18</v>
      </c>
      <c r="D743">
        <v>4</v>
      </c>
      <c r="E743">
        <v>2020</v>
      </c>
      <c r="G743" s="16" t="s">
        <v>47</v>
      </c>
    </row>
    <row r="744" spans="1:7" x14ac:dyDescent="0.25">
      <c r="A744" s="16" t="s">
        <v>40</v>
      </c>
      <c r="B744" s="16" t="s">
        <v>41</v>
      </c>
      <c r="C744">
        <v>18</v>
      </c>
      <c r="D744">
        <v>4</v>
      </c>
      <c r="E744">
        <v>2020</v>
      </c>
      <c r="F744">
        <v>8.7799999999999994</v>
      </c>
      <c r="G744" s="16" t="s">
        <v>225</v>
      </c>
    </row>
    <row r="745" spans="1:7" x14ac:dyDescent="0.25">
      <c r="A745" s="16" t="s">
        <v>40</v>
      </c>
      <c r="B745" s="16" t="s">
        <v>41</v>
      </c>
      <c r="C745">
        <v>18</v>
      </c>
      <c r="D745">
        <v>4</v>
      </c>
      <c r="E745">
        <v>2020</v>
      </c>
      <c r="F745">
        <v>16.64</v>
      </c>
      <c r="G745" s="16" t="s">
        <v>226</v>
      </c>
    </row>
    <row r="746" spans="1:7" x14ac:dyDescent="0.25">
      <c r="A746" s="16" t="s">
        <v>40</v>
      </c>
      <c r="B746" s="16" t="s">
        <v>41</v>
      </c>
      <c r="C746">
        <v>18</v>
      </c>
      <c r="D746">
        <v>4</v>
      </c>
      <c r="E746">
        <v>2020</v>
      </c>
      <c r="F746">
        <v>64.28</v>
      </c>
      <c r="G746" s="16" t="s">
        <v>227</v>
      </c>
    </row>
    <row r="747" spans="1:7" x14ac:dyDescent="0.25">
      <c r="A747" s="16" t="s">
        <v>40</v>
      </c>
      <c r="B747" s="16" t="s">
        <v>41</v>
      </c>
      <c r="C747">
        <v>18</v>
      </c>
      <c r="D747">
        <v>4</v>
      </c>
      <c r="E747">
        <v>2020</v>
      </c>
      <c r="F747">
        <v>637</v>
      </c>
      <c r="G747" s="16" t="s">
        <v>228</v>
      </c>
    </row>
    <row r="748" spans="1:7" x14ac:dyDescent="0.25">
      <c r="A748" s="16" t="s">
        <v>40</v>
      </c>
      <c r="B748" s="16" t="s">
        <v>41</v>
      </c>
      <c r="C748">
        <v>18</v>
      </c>
      <c r="D748">
        <v>4</v>
      </c>
      <c r="E748">
        <v>2020</v>
      </c>
      <c r="F748">
        <v>10.63</v>
      </c>
      <c r="G748" s="16" t="s">
        <v>229</v>
      </c>
    </row>
    <row r="749" spans="1:7" x14ac:dyDescent="0.25">
      <c r="A749" s="16" t="s">
        <v>40</v>
      </c>
      <c r="B749" s="16" t="s">
        <v>41</v>
      </c>
      <c r="C749">
        <v>18</v>
      </c>
      <c r="D749">
        <v>4</v>
      </c>
      <c r="E749">
        <v>2020</v>
      </c>
      <c r="F749">
        <v>3.27</v>
      </c>
      <c r="G749" s="16" t="s">
        <v>48</v>
      </c>
    </row>
    <row r="750" spans="1:7" x14ac:dyDescent="0.25">
      <c r="A750" s="16" t="s">
        <v>40</v>
      </c>
      <c r="B750" s="16" t="s">
        <v>41</v>
      </c>
      <c r="C750">
        <v>19</v>
      </c>
      <c r="D750">
        <v>4</v>
      </c>
      <c r="E750">
        <v>2020</v>
      </c>
      <c r="F750">
        <v>120</v>
      </c>
      <c r="G750" s="16" t="s">
        <v>42</v>
      </c>
    </row>
    <row r="751" spans="1:7" x14ac:dyDescent="0.25">
      <c r="A751" s="16" t="s">
        <v>40</v>
      </c>
      <c r="B751" s="16" t="s">
        <v>41</v>
      </c>
      <c r="C751">
        <v>19</v>
      </c>
      <c r="D751">
        <v>4</v>
      </c>
      <c r="E751">
        <v>2020</v>
      </c>
      <c r="F751">
        <v>3900</v>
      </c>
      <c r="G751" s="16" t="s">
        <v>43</v>
      </c>
    </row>
    <row r="752" spans="1:7" x14ac:dyDescent="0.25">
      <c r="A752" s="16" t="s">
        <v>40</v>
      </c>
      <c r="B752" s="16" t="s">
        <v>41</v>
      </c>
      <c r="C752">
        <v>19</v>
      </c>
      <c r="D752">
        <v>4</v>
      </c>
      <c r="E752">
        <v>2020</v>
      </c>
      <c r="F752">
        <v>324</v>
      </c>
      <c r="G752" s="16" t="s">
        <v>44</v>
      </c>
    </row>
    <row r="753" spans="1:7" x14ac:dyDescent="0.25">
      <c r="A753" s="16" t="s">
        <v>40</v>
      </c>
      <c r="B753" s="16" t="s">
        <v>41</v>
      </c>
      <c r="C753">
        <v>19</v>
      </c>
      <c r="D753">
        <v>4</v>
      </c>
      <c r="E753">
        <v>2020</v>
      </c>
      <c r="F753">
        <v>6318</v>
      </c>
      <c r="G753" s="16" t="s">
        <v>220</v>
      </c>
    </row>
    <row r="754" spans="1:7" x14ac:dyDescent="0.25">
      <c r="A754" s="16" t="s">
        <v>40</v>
      </c>
      <c r="B754" s="16" t="s">
        <v>41</v>
      </c>
      <c r="C754">
        <v>19</v>
      </c>
      <c r="D754">
        <v>4</v>
      </c>
      <c r="E754">
        <v>2020</v>
      </c>
      <c r="F754">
        <v>2673</v>
      </c>
      <c r="G754" s="16" t="s">
        <v>45</v>
      </c>
    </row>
    <row r="755" spans="1:7" x14ac:dyDescent="0.25">
      <c r="A755" s="16" t="s">
        <v>40</v>
      </c>
      <c r="B755" s="16" t="s">
        <v>41</v>
      </c>
      <c r="C755">
        <v>19</v>
      </c>
      <c r="D755">
        <v>4</v>
      </c>
      <c r="E755">
        <v>2020</v>
      </c>
      <c r="F755">
        <v>38701</v>
      </c>
      <c r="G755" s="16" t="s">
        <v>221</v>
      </c>
    </row>
    <row r="756" spans="1:7" x14ac:dyDescent="0.25">
      <c r="A756" s="16" t="s">
        <v>40</v>
      </c>
      <c r="B756" s="16" t="s">
        <v>41</v>
      </c>
      <c r="C756">
        <v>19</v>
      </c>
      <c r="D756">
        <v>4</v>
      </c>
      <c r="E756">
        <v>2020</v>
      </c>
      <c r="F756">
        <v>5</v>
      </c>
      <c r="G756" s="16" t="s">
        <v>46</v>
      </c>
    </row>
    <row r="757" spans="1:7" x14ac:dyDescent="0.25">
      <c r="A757" s="16" t="s">
        <v>40</v>
      </c>
      <c r="B757" s="16" t="s">
        <v>41</v>
      </c>
      <c r="C757">
        <v>19</v>
      </c>
      <c r="D757">
        <v>4</v>
      </c>
      <c r="E757">
        <v>2020</v>
      </c>
      <c r="F757">
        <v>1</v>
      </c>
      <c r="G757" s="16" t="s">
        <v>222</v>
      </c>
    </row>
    <row r="758" spans="1:7" x14ac:dyDescent="0.25">
      <c r="A758" s="16" t="s">
        <v>40</v>
      </c>
      <c r="B758" s="16" t="s">
        <v>41</v>
      </c>
      <c r="C758">
        <v>19</v>
      </c>
      <c r="D758">
        <v>4</v>
      </c>
      <c r="E758">
        <v>2020</v>
      </c>
      <c r="F758">
        <v>4</v>
      </c>
      <c r="G758" s="16" t="s">
        <v>223</v>
      </c>
    </row>
    <row r="759" spans="1:7" x14ac:dyDescent="0.25">
      <c r="A759" s="16" t="s">
        <v>40</v>
      </c>
      <c r="B759" s="16" t="s">
        <v>41</v>
      </c>
      <c r="C759">
        <v>19</v>
      </c>
      <c r="D759">
        <v>4</v>
      </c>
      <c r="E759">
        <v>2020</v>
      </c>
      <c r="F759">
        <v>122</v>
      </c>
      <c r="G759" s="16" t="s">
        <v>224</v>
      </c>
    </row>
    <row r="760" spans="1:7" x14ac:dyDescent="0.25">
      <c r="A760" s="16" t="s">
        <v>40</v>
      </c>
      <c r="B760" s="16" t="s">
        <v>41</v>
      </c>
      <c r="C760">
        <v>19</v>
      </c>
      <c r="D760">
        <v>4</v>
      </c>
      <c r="E760">
        <v>2020</v>
      </c>
      <c r="G760" s="16" t="s">
        <v>47</v>
      </c>
    </row>
    <row r="761" spans="1:7" x14ac:dyDescent="0.25">
      <c r="A761" s="16" t="s">
        <v>40</v>
      </c>
      <c r="B761" s="16" t="s">
        <v>41</v>
      </c>
      <c r="C761">
        <v>19</v>
      </c>
      <c r="D761">
        <v>4</v>
      </c>
      <c r="E761">
        <v>2020</v>
      </c>
      <c r="F761">
        <v>12.12</v>
      </c>
      <c r="G761" s="16" t="s">
        <v>225</v>
      </c>
    </row>
    <row r="762" spans="1:7" x14ac:dyDescent="0.25">
      <c r="A762" s="16" t="s">
        <v>40</v>
      </c>
      <c r="B762" s="16" t="s">
        <v>41</v>
      </c>
      <c r="C762">
        <v>19</v>
      </c>
      <c r="D762">
        <v>4</v>
      </c>
      <c r="E762">
        <v>2020</v>
      </c>
      <c r="F762">
        <v>16.329999999999998</v>
      </c>
      <c r="G762" s="16" t="s">
        <v>226</v>
      </c>
    </row>
    <row r="763" spans="1:7" x14ac:dyDescent="0.25">
      <c r="A763" s="16" t="s">
        <v>40</v>
      </c>
      <c r="B763" s="16" t="s">
        <v>41</v>
      </c>
      <c r="C763">
        <v>19</v>
      </c>
      <c r="D763">
        <v>4</v>
      </c>
      <c r="E763">
        <v>2020</v>
      </c>
      <c r="F763">
        <v>61.73</v>
      </c>
      <c r="G763" s="16" t="s">
        <v>227</v>
      </c>
    </row>
    <row r="764" spans="1:7" x14ac:dyDescent="0.25">
      <c r="A764" s="16" t="s">
        <v>40</v>
      </c>
      <c r="B764" s="16" t="s">
        <v>41</v>
      </c>
      <c r="C764">
        <v>19</v>
      </c>
      <c r="D764">
        <v>4</v>
      </c>
      <c r="E764">
        <v>2020</v>
      </c>
      <c r="F764">
        <v>753</v>
      </c>
      <c r="G764" s="16" t="s">
        <v>228</v>
      </c>
    </row>
    <row r="765" spans="1:7" x14ac:dyDescent="0.25">
      <c r="A765" s="16" t="s">
        <v>40</v>
      </c>
      <c r="B765" s="16" t="s">
        <v>41</v>
      </c>
      <c r="C765">
        <v>19</v>
      </c>
      <c r="D765">
        <v>4</v>
      </c>
      <c r="E765">
        <v>2020</v>
      </c>
      <c r="F765">
        <v>11.92</v>
      </c>
      <c r="G765" s="16" t="s">
        <v>229</v>
      </c>
    </row>
    <row r="766" spans="1:7" x14ac:dyDescent="0.25">
      <c r="A766" s="16" t="s">
        <v>40</v>
      </c>
      <c r="B766" s="16" t="s">
        <v>41</v>
      </c>
      <c r="C766">
        <v>19</v>
      </c>
      <c r="D766">
        <v>4</v>
      </c>
      <c r="E766">
        <v>2020</v>
      </c>
      <c r="F766">
        <v>3.08</v>
      </c>
      <c r="G766" s="16" t="s">
        <v>48</v>
      </c>
    </row>
    <row r="767" spans="1:7" x14ac:dyDescent="0.25">
      <c r="A767" s="16" t="s">
        <v>40</v>
      </c>
      <c r="B767" s="16" t="s">
        <v>41</v>
      </c>
      <c r="C767">
        <v>20</v>
      </c>
      <c r="D767">
        <v>4</v>
      </c>
      <c r="E767">
        <v>2020</v>
      </c>
      <c r="F767">
        <v>108</v>
      </c>
      <c r="G767" s="16" t="s">
        <v>42</v>
      </c>
    </row>
    <row r="768" spans="1:7" x14ac:dyDescent="0.25">
      <c r="A768" s="16" t="s">
        <v>40</v>
      </c>
      <c r="B768" s="16" t="s">
        <v>41</v>
      </c>
      <c r="C768">
        <v>20</v>
      </c>
      <c r="D768">
        <v>4</v>
      </c>
      <c r="E768">
        <v>2020</v>
      </c>
      <c r="F768">
        <v>3703</v>
      </c>
      <c r="G768" s="16" t="s">
        <v>43</v>
      </c>
    </row>
    <row r="769" spans="1:7" x14ac:dyDescent="0.25">
      <c r="A769" s="16" t="s">
        <v>40</v>
      </c>
      <c r="B769" s="16" t="s">
        <v>41</v>
      </c>
      <c r="C769">
        <v>20</v>
      </c>
      <c r="D769">
        <v>4</v>
      </c>
      <c r="E769">
        <v>2020</v>
      </c>
      <c r="F769">
        <v>312</v>
      </c>
      <c r="G769" s="16" t="s">
        <v>44</v>
      </c>
    </row>
    <row r="770" spans="1:7" x14ac:dyDescent="0.25">
      <c r="A770" s="16" t="s">
        <v>40</v>
      </c>
      <c r="B770" s="16" t="s">
        <v>41</v>
      </c>
      <c r="C770">
        <v>20</v>
      </c>
      <c r="D770">
        <v>4</v>
      </c>
      <c r="E770">
        <v>2020</v>
      </c>
      <c r="F770">
        <v>6630</v>
      </c>
      <c r="G770" s="16" t="s">
        <v>220</v>
      </c>
    </row>
    <row r="771" spans="1:7" x14ac:dyDescent="0.25">
      <c r="A771" s="16" t="s">
        <v>40</v>
      </c>
      <c r="B771" s="16" t="s">
        <v>41</v>
      </c>
      <c r="C771">
        <v>20</v>
      </c>
      <c r="D771">
        <v>4</v>
      </c>
      <c r="E771">
        <v>2020</v>
      </c>
      <c r="F771">
        <v>3111</v>
      </c>
      <c r="G771" s="16" t="s">
        <v>45</v>
      </c>
    </row>
    <row r="772" spans="1:7" x14ac:dyDescent="0.25">
      <c r="A772" s="16" t="s">
        <v>40</v>
      </c>
      <c r="B772" s="16" t="s">
        <v>41</v>
      </c>
      <c r="C772">
        <v>20</v>
      </c>
      <c r="D772">
        <v>4</v>
      </c>
      <c r="E772">
        <v>2020</v>
      </c>
      <c r="F772">
        <v>41812</v>
      </c>
      <c r="G772" s="16" t="s">
        <v>221</v>
      </c>
    </row>
    <row r="773" spans="1:7" x14ac:dyDescent="0.25">
      <c r="A773" s="16" t="s">
        <v>40</v>
      </c>
      <c r="B773" s="16" t="s">
        <v>41</v>
      </c>
      <c r="C773">
        <v>20</v>
      </c>
      <c r="D773">
        <v>4</v>
      </c>
      <c r="E773">
        <v>2020</v>
      </c>
      <c r="F773">
        <v>3</v>
      </c>
      <c r="G773" s="16" t="s">
        <v>46</v>
      </c>
    </row>
    <row r="774" spans="1:7" x14ac:dyDescent="0.25">
      <c r="A774" s="16" t="s">
        <v>40</v>
      </c>
      <c r="B774" s="16" t="s">
        <v>41</v>
      </c>
      <c r="C774">
        <v>20</v>
      </c>
      <c r="D774">
        <v>4</v>
      </c>
      <c r="E774">
        <v>2020</v>
      </c>
      <c r="F774">
        <v>2</v>
      </c>
      <c r="G774" s="16" t="s">
        <v>222</v>
      </c>
    </row>
    <row r="775" spans="1:7" x14ac:dyDescent="0.25">
      <c r="A775" s="16" t="s">
        <v>40</v>
      </c>
      <c r="B775" s="16" t="s">
        <v>41</v>
      </c>
      <c r="C775">
        <v>20</v>
      </c>
      <c r="D775">
        <v>4</v>
      </c>
      <c r="E775">
        <v>2020</v>
      </c>
      <c r="F775">
        <v>1</v>
      </c>
      <c r="G775" s="16" t="s">
        <v>223</v>
      </c>
    </row>
    <row r="776" spans="1:7" x14ac:dyDescent="0.25">
      <c r="A776" s="16" t="s">
        <v>40</v>
      </c>
      <c r="B776" s="16" t="s">
        <v>41</v>
      </c>
      <c r="C776">
        <v>20</v>
      </c>
      <c r="D776">
        <v>4</v>
      </c>
      <c r="E776">
        <v>2020</v>
      </c>
      <c r="F776">
        <v>125</v>
      </c>
      <c r="G776" s="16" t="s">
        <v>224</v>
      </c>
    </row>
    <row r="777" spans="1:7" x14ac:dyDescent="0.25">
      <c r="A777" s="16" t="s">
        <v>40</v>
      </c>
      <c r="B777" s="16" t="s">
        <v>41</v>
      </c>
      <c r="C777">
        <v>20</v>
      </c>
      <c r="D777">
        <v>4</v>
      </c>
      <c r="E777">
        <v>2020</v>
      </c>
      <c r="G777" s="16" t="s">
        <v>47</v>
      </c>
    </row>
    <row r="778" spans="1:7" x14ac:dyDescent="0.25">
      <c r="A778" s="16" t="s">
        <v>40</v>
      </c>
      <c r="B778" s="16" t="s">
        <v>41</v>
      </c>
      <c r="C778">
        <v>20</v>
      </c>
      <c r="D778">
        <v>4</v>
      </c>
      <c r="E778">
        <v>2020</v>
      </c>
      <c r="F778">
        <v>10.029999999999999</v>
      </c>
      <c r="G778" s="16" t="s">
        <v>225</v>
      </c>
    </row>
    <row r="779" spans="1:7" x14ac:dyDescent="0.25">
      <c r="A779" s="16" t="s">
        <v>40</v>
      </c>
      <c r="B779" s="16" t="s">
        <v>41</v>
      </c>
      <c r="C779">
        <v>20</v>
      </c>
      <c r="D779">
        <v>4</v>
      </c>
      <c r="E779">
        <v>2020</v>
      </c>
      <c r="F779">
        <v>15.86</v>
      </c>
      <c r="G779" s="16" t="s">
        <v>226</v>
      </c>
    </row>
    <row r="780" spans="1:7" x14ac:dyDescent="0.25">
      <c r="A780" s="16" t="s">
        <v>40</v>
      </c>
      <c r="B780" s="16" t="s">
        <v>41</v>
      </c>
      <c r="C780">
        <v>20</v>
      </c>
      <c r="D780">
        <v>4</v>
      </c>
      <c r="E780">
        <v>2020</v>
      </c>
      <c r="F780">
        <v>55.85</v>
      </c>
      <c r="G780" s="16" t="s">
        <v>227</v>
      </c>
    </row>
    <row r="781" spans="1:7" x14ac:dyDescent="0.25">
      <c r="A781" s="16" t="s">
        <v>40</v>
      </c>
      <c r="B781" s="16" t="s">
        <v>41</v>
      </c>
      <c r="C781">
        <v>20</v>
      </c>
      <c r="D781">
        <v>4</v>
      </c>
      <c r="E781">
        <v>2020</v>
      </c>
      <c r="F781">
        <v>870</v>
      </c>
      <c r="G781" s="16" t="s">
        <v>228</v>
      </c>
    </row>
    <row r="782" spans="1:7" x14ac:dyDescent="0.25">
      <c r="A782" s="16" t="s">
        <v>40</v>
      </c>
      <c r="B782" s="16" t="s">
        <v>41</v>
      </c>
      <c r="C782">
        <v>20</v>
      </c>
      <c r="D782">
        <v>4</v>
      </c>
      <c r="E782">
        <v>2020</v>
      </c>
      <c r="F782">
        <v>13.12</v>
      </c>
      <c r="G782" s="16" t="s">
        <v>229</v>
      </c>
    </row>
    <row r="783" spans="1:7" x14ac:dyDescent="0.25">
      <c r="A783" s="16" t="s">
        <v>40</v>
      </c>
      <c r="B783" s="16" t="s">
        <v>41</v>
      </c>
      <c r="C783">
        <v>20</v>
      </c>
      <c r="D783">
        <v>4</v>
      </c>
      <c r="E783">
        <v>2020</v>
      </c>
      <c r="F783">
        <v>2.92</v>
      </c>
      <c r="G783" s="16" t="s">
        <v>48</v>
      </c>
    </row>
    <row r="784" spans="1:7" x14ac:dyDescent="0.25">
      <c r="A784" s="16" t="s">
        <v>40</v>
      </c>
      <c r="B784" s="16" t="s">
        <v>41</v>
      </c>
      <c r="C784">
        <v>21</v>
      </c>
      <c r="D784">
        <v>4</v>
      </c>
      <c r="E784">
        <v>2020</v>
      </c>
      <c r="F784">
        <v>101</v>
      </c>
      <c r="G784" s="16" t="s">
        <v>42</v>
      </c>
    </row>
    <row r="785" spans="1:7" x14ac:dyDescent="0.25">
      <c r="A785" s="16" t="s">
        <v>40</v>
      </c>
      <c r="B785" s="16" t="s">
        <v>41</v>
      </c>
      <c r="C785">
        <v>21</v>
      </c>
      <c r="D785">
        <v>4</v>
      </c>
      <c r="E785">
        <v>2020</v>
      </c>
      <c r="F785">
        <v>3660</v>
      </c>
      <c r="G785" s="16" t="s">
        <v>43</v>
      </c>
    </row>
    <row r="786" spans="1:7" x14ac:dyDescent="0.25">
      <c r="A786" s="16" t="s">
        <v>40</v>
      </c>
      <c r="B786" s="16" t="s">
        <v>41</v>
      </c>
      <c r="C786">
        <v>21</v>
      </c>
      <c r="D786">
        <v>4</v>
      </c>
      <c r="E786">
        <v>2020</v>
      </c>
      <c r="F786">
        <v>260</v>
      </c>
      <c r="G786" s="16" t="s">
        <v>44</v>
      </c>
    </row>
    <row r="787" spans="1:7" x14ac:dyDescent="0.25">
      <c r="A787" s="16" t="s">
        <v>40</v>
      </c>
      <c r="B787" s="16" t="s">
        <v>41</v>
      </c>
      <c r="C787">
        <v>21</v>
      </c>
      <c r="D787">
        <v>4</v>
      </c>
      <c r="E787">
        <v>2020</v>
      </c>
      <c r="F787">
        <v>6890</v>
      </c>
      <c r="G787" s="16" t="s">
        <v>220</v>
      </c>
    </row>
    <row r="788" spans="1:7" x14ac:dyDescent="0.25">
      <c r="A788" s="16" t="s">
        <v>40</v>
      </c>
      <c r="B788" s="16" t="s">
        <v>41</v>
      </c>
      <c r="C788">
        <v>21</v>
      </c>
      <c r="D788">
        <v>4</v>
      </c>
      <c r="E788">
        <v>2020</v>
      </c>
      <c r="F788">
        <v>3543</v>
      </c>
      <c r="G788" s="16" t="s">
        <v>45</v>
      </c>
    </row>
    <row r="789" spans="1:7" x14ac:dyDescent="0.25">
      <c r="A789" s="16" t="s">
        <v>40</v>
      </c>
      <c r="B789" s="16" t="s">
        <v>41</v>
      </c>
      <c r="C789">
        <v>21</v>
      </c>
      <c r="D789">
        <v>4</v>
      </c>
      <c r="E789">
        <v>2020</v>
      </c>
      <c r="F789">
        <v>45355</v>
      </c>
      <c r="G789" s="16" t="s">
        <v>221</v>
      </c>
    </row>
    <row r="790" spans="1:7" x14ac:dyDescent="0.25">
      <c r="A790" s="16" t="s">
        <v>40</v>
      </c>
      <c r="B790" s="16" t="s">
        <v>41</v>
      </c>
      <c r="C790">
        <v>21</v>
      </c>
      <c r="D790">
        <v>4</v>
      </c>
      <c r="E790">
        <v>2020</v>
      </c>
      <c r="F790">
        <v>5</v>
      </c>
      <c r="G790" s="16" t="s">
        <v>46</v>
      </c>
    </row>
    <row r="791" spans="1:7" x14ac:dyDescent="0.25">
      <c r="A791" s="16" t="s">
        <v>40</v>
      </c>
      <c r="B791" s="16" t="s">
        <v>41</v>
      </c>
      <c r="C791">
        <v>21</v>
      </c>
      <c r="D791">
        <v>4</v>
      </c>
      <c r="E791">
        <v>2020</v>
      </c>
      <c r="F791">
        <v>2</v>
      </c>
      <c r="G791" s="16" t="s">
        <v>222</v>
      </c>
    </row>
    <row r="792" spans="1:7" x14ac:dyDescent="0.25">
      <c r="A792" s="16" t="s">
        <v>40</v>
      </c>
      <c r="B792" s="16" t="s">
        <v>41</v>
      </c>
      <c r="C792">
        <v>21</v>
      </c>
      <c r="D792">
        <v>4</v>
      </c>
      <c r="E792">
        <v>2020</v>
      </c>
      <c r="F792">
        <v>3</v>
      </c>
      <c r="G792" s="16" t="s">
        <v>223</v>
      </c>
    </row>
    <row r="793" spans="1:7" x14ac:dyDescent="0.25">
      <c r="A793" s="16" t="s">
        <v>40</v>
      </c>
      <c r="B793" s="16" t="s">
        <v>41</v>
      </c>
      <c r="C793">
        <v>21</v>
      </c>
      <c r="D793">
        <v>4</v>
      </c>
      <c r="E793">
        <v>2020</v>
      </c>
      <c r="F793">
        <v>130</v>
      </c>
      <c r="G793" s="16" t="s">
        <v>224</v>
      </c>
    </row>
    <row r="794" spans="1:7" x14ac:dyDescent="0.25">
      <c r="A794" s="16" t="s">
        <v>40</v>
      </c>
      <c r="B794" s="16" t="s">
        <v>41</v>
      </c>
      <c r="C794">
        <v>21</v>
      </c>
      <c r="D794">
        <v>4</v>
      </c>
      <c r="E794">
        <v>2020</v>
      </c>
      <c r="G794" s="16" t="s">
        <v>47</v>
      </c>
    </row>
    <row r="795" spans="1:7" x14ac:dyDescent="0.25">
      <c r="A795" s="16" t="s">
        <v>40</v>
      </c>
      <c r="B795" s="16" t="s">
        <v>41</v>
      </c>
      <c r="C795">
        <v>21</v>
      </c>
      <c r="D795">
        <v>4</v>
      </c>
      <c r="E795">
        <v>2020</v>
      </c>
      <c r="F795">
        <v>7.34</v>
      </c>
      <c r="G795" s="16" t="s">
        <v>225</v>
      </c>
    </row>
    <row r="796" spans="1:7" x14ac:dyDescent="0.25">
      <c r="A796" s="16" t="s">
        <v>40</v>
      </c>
      <c r="B796" s="16" t="s">
        <v>41</v>
      </c>
      <c r="C796">
        <v>21</v>
      </c>
      <c r="D796">
        <v>4</v>
      </c>
      <c r="E796">
        <v>2020</v>
      </c>
      <c r="F796">
        <v>15.19</v>
      </c>
      <c r="G796" s="16" t="s">
        <v>226</v>
      </c>
    </row>
    <row r="797" spans="1:7" x14ac:dyDescent="0.25">
      <c r="A797" s="16" t="s">
        <v>40</v>
      </c>
      <c r="B797" s="16" t="s">
        <v>41</v>
      </c>
      <c r="C797">
        <v>21</v>
      </c>
      <c r="D797">
        <v>4</v>
      </c>
      <c r="E797">
        <v>2020</v>
      </c>
      <c r="F797">
        <v>53.12</v>
      </c>
      <c r="G797" s="16" t="s">
        <v>227</v>
      </c>
    </row>
    <row r="798" spans="1:7" x14ac:dyDescent="0.25">
      <c r="A798" s="16" t="s">
        <v>40</v>
      </c>
      <c r="B798" s="16" t="s">
        <v>41</v>
      </c>
      <c r="C798">
        <v>21</v>
      </c>
      <c r="D798">
        <v>4</v>
      </c>
      <c r="E798">
        <v>2020</v>
      </c>
      <c r="F798">
        <v>977</v>
      </c>
      <c r="G798" s="16" t="s">
        <v>228</v>
      </c>
    </row>
    <row r="799" spans="1:7" x14ac:dyDescent="0.25">
      <c r="A799" s="16" t="s">
        <v>40</v>
      </c>
      <c r="B799" s="16" t="s">
        <v>41</v>
      </c>
      <c r="C799">
        <v>21</v>
      </c>
      <c r="D799">
        <v>4</v>
      </c>
      <c r="E799">
        <v>2020</v>
      </c>
      <c r="F799">
        <v>14.18</v>
      </c>
      <c r="G799" s="16" t="s">
        <v>229</v>
      </c>
    </row>
    <row r="800" spans="1:7" x14ac:dyDescent="0.25">
      <c r="A800" s="16" t="s">
        <v>40</v>
      </c>
      <c r="B800" s="16" t="s">
        <v>41</v>
      </c>
      <c r="C800">
        <v>21</v>
      </c>
      <c r="D800">
        <v>4</v>
      </c>
      <c r="E800">
        <v>2020</v>
      </c>
      <c r="F800">
        <v>2.76</v>
      </c>
      <c r="G800" s="16" t="s">
        <v>48</v>
      </c>
    </row>
    <row r="801" spans="1:7" x14ac:dyDescent="0.25">
      <c r="A801" s="16" t="s">
        <v>40</v>
      </c>
      <c r="B801" s="16" t="s">
        <v>41</v>
      </c>
      <c r="C801">
        <v>22</v>
      </c>
      <c r="D801">
        <v>4</v>
      </c>
      <c r="E801">
        <v>2020</v>
      </c>
      <c r="F801">
        <v>103</v>
      </c>
      <c r="G801" s="16" t="s">
        <v>42</v>
      </c>
    </row>
    <row r="802" spans="1:7" x14ac:dyDescent="0.25">
      <c r="A802" s="16" t="s">
        <v>40</v>
      </c>
      <c r="B802" s="16" t="s">
        <v>41</v>
      </c>
      <c r="C802">
        <v>22</v>
      </c>
      <c r="D802">
        <v>4</v>
      </c>
      <c r="E802">
        <v>2020</v>
      </c>
      <c r="F802">
        <v>3266</v>
      </c>
      <c r="G802" s="16" t="s">
        <v>43</v>
      </c>
    </row>
    <row r="803" spans="1:7" x14ac:dyDescent="0.25">
      <c r="A803" s="16" t="s">
        <v>40</v>
      </c>
      <c r="B803" s="16" t="s">
        <v>41</v>
      </c>
      <c r="C803">
        <v>22</v>
      </c>
      <c r="D803">
        <v>4</v>
      </c>
      <c r="E803">
        <v>2020</v>
      </c>
      <c r="F803">
        <v>224</v>
      </c>
      <c r="G803" s="16" t="s">
        <v>44</v>
      </c>
    </row>
    <row r="804" spans="1:7" x14ac:dyDescent="0.25">
      <c r="A804" s="16" t="s">
        <v>40</v>
      </c>
      <c r="B804" s="16" t="s">
        <v>41</v>
      </c>
      <c r="C804">
        <v>22</v>
      </c>
      <c r="D804">
        <v>4</v>
      </c>
      <c r="E804">
        <v>2020</v>
      </c>
      <c r="F804">
        <v>7114</v>
      </c>
      <c r="G804" s="16" t="s">
        <v>220</v>
      </c>
    </row>
    <row r="805" spans="1:7" x14ac:dyDescent="0.25">
      <c r="A805" s="16" t="s">
        <v>40</v>
      </c>
      <c r="B805" s="16" t="s">
        <v>41</v>
      </c>
      <c r="C805">
        <v>22</v>
      </c>
      <c r="D805">
        <v>4</v>
      </c>
      <c r="E805">
        <v>2020</v>
      </c>
      <c r="F805">
        <v>3281</v>
      </c>
      <c r="G805" s="16" t="s">
        <v>45</v>
      </c>
    </row>
    <row r="806" spans="1:7" x14ac:dyDescent="0.25">
      <c r="A806" s="16" t="s">
        <v>40</v>
      </c>
      <c r="B806" s="16" t="s">
        <v>41</v>
      </c>
      <c r="C806">
        <v>22</v>
      </c>
      <c r="D806">
        <v>4</v>
      </c>
      <c r="E806">
        <v>2020</v>
      </c>
      <c r="F806">
        <v>48636</v>
      </c>
      <c r="G806" s="16" t="s">
        <v>221</v>
      </c>
    </row>
    <row r="807" spans="1:7" x14ac:dyDescent="0.25">
      <c r="A807" s="16" t="s">
        <v>40</v>
      </c>
      <c r="B807" s="16" t="s">
        <v>41</v>
      </c>
      <c r="C807">
        <v>22</v>
      </c>
      <c r="D807">
        <v>4</v>
      </c>
      <c r="E807">
        <v>2020</v>
      </c>
      <c r="F807">
        <v>4</v>
      </c>
      <c r="G807" s="16" t="s">
        <v>46</v>
      </c>
    </row>
    <row r="808" spans="1:7" x14ac:dyDescent="0.25">
      <c r="A808" s="16" t="s">
        <v>40</v>
      </c>
      <c r="B808" s="16" t="s">
        <v>41</v>
      </c>
      <c r="C808">
        <v>22</v>
      </c>
      <c r="D808">
        <v>4</v>
      </c>
      <c r="E808">
        <v>2020</v>
      </c>
      <c r="F808">
        <v>3</v>
      </c>
      <c r="G808" s="16" t="s">
        <v>222</v>
      </c>
    </row>
    <row r="809" spans="1:7" x14ac:dyDescent="0.25">
      <c r="A809" s="16" t="s">
        <v>40</v>
      </c>
      <c r="B809" s="16" t="s">
        <v>41</v>
      </c>
      <c r="C809">
        <v>22</v>
      </c>
      <c r="D809">
        <v>4</v>
      </c>
      <c r="E809">
        <v>2020</v>
      </c>
      <c r="F809">
        <v>1</v>
      </c>
      <c r="G809" s="16" t="s">
        <v>223</v>
      </c>
    </row>
    <row r="810" spans="1:7" x14ac:dyDescent="0.25">
      <c r="A810" s="16" t="s">
        <v>40</v>
      </c>
      <c r="B810" s="16" t="s">
        <v>41</v>
      </c>
      <c r="C810">
        <v>22</v>
      </c>
      <c r="D810">
        <v>4</v>
      </c>
      <c r="E810">
        <v>2020</v>
      </c>
      <c r="F810">
        <v>134</v>
      </c>
      <c r="G810" s="16" t="s">
        <v>224</v>
      </c>
    </row>
    <row r="811" spans="1:7" x14ac:dyDescent="0.25">
      <c r="A811" s="16" t="s">
        <v>40</v>
      </c>
      <c r="B811" s="16" t="s">
        <v>41</v>
      </c>
      <c r="C811">
        <v>22</v>
      </c>
      <c r="D811">
        <v>4</v>
      </c>
      <c r="E811">
        <v>2020</v>
      </c>
      <c r="G811" s="16" t="s">
        <v>47</v>
      </c>
    </row>
    <row r="812" spans="1:7" x14ac:dyDescent="0.25">
      <c r="A812" s="16" t="s">
        <v>40</v>
      </c>
      <c r="B812" s="16" t="s">
        <v>41</v>
      </c>
      <c r="C812">
        <v>22</v>
      </c>
      <c r="D812">
        <v>4</v>
      </c>
      <c r="E812">
        <v>2020</v>
      </c>
      <c r="F812">
        <v>6.83</v>
      </c>
      <c r="G812" s="16" t="s">
        <v>225</v>
      </c>
    </row>
    <row r="813" spans="1:7" x14ac:dyDescent="0.25">
      <c r="A813" s="16" t="s">
        <v>40</v>
      </c>
      <c r="B813" s="16" t="s">
        <v>41</v>
      </c>
      <c r="C813">
        <v>22</v>
      </c>
      <c r="D813">
        <v>4</v>
      </c>
      <c r="E813">
        <v>2020</v>
      </c>
      <c r="F813">
        <v>14.63</v>
      </c>
      <c r="G813" s="16" t="s">
        <v>226</v>
      </c>
    </row>
    <row r="814" spans="1:7" x14ac:dyDescent="0.25">
      <c r="A814" s="16" t="s">
        <v>40</v>
      </c>
      <c r="B814" s="16" t="s">
        <v>41</v>
      </c>
      <c r="C814">
        <v>22</v>
      </c>
      <c r="D814">
        <v>4</v>
      </c>
      <c r="E814">
        <v>2020</v>
      </c>
      <c r="F814">
        <v>45.91</v>
      </c>
      <c r="G814" s="16" t="s">
        <v>227</v>
      </c>
    </row>
    <row r="815" spans="1:7" x14ac:dyDescent="0.25">
      <c r="A815" s="16" t="s">
        <v>40</v>
      </c>
      <c r="B815" s="16" t="s">
        <v>41</v>
      </c>
      <c r="C815">
        <v>22</v>
      </c>
      <c r="D815">
        <v>4</v>
      </c>
      <c r="E815">
        <v>2020</v>
      </c>
      <c r="F815">
        <v>1025</v>
      </c>
      <c r="G815" s="16" t="s">
        <v>228</v>
      </c>
    </row>
    <row r="816" spans="1:7" x14ac:dyDescent="0.25">
      <c r="A816" s="16" t="s">
        <v>40</v>
      </c>
      <c r="B816" s="16" t="s">
        <v>41</v>
      </c>
      <c r="C816">
        <v>22</v>
      </c>
      <c r="D816">
        <v>4</v>
      </c>
      <c r="E816">
        <v>2020</v>
      </c>
      <c r="F816">
        <v>14.41</v>
      </c>
      <c r="G816" s="16" t="s">
        <v>229</v>
      </c>
    </row>
    <row r="817" spans="1:7" x14ac:dyDescent="0.25">
      <c r="A817" s="16" t="s">
        <v>40</v>
      </c>
      <c r="B817" s="16" t="s">
        <v>41</v>
      </c>
      <c r="C817">
        <v>22</v>
      </c>
      <c r="D817">
        <v>4</v>
      </c>
      <c r="E817">
        <v>2020</v>
      </c>
      <c r="F817">
        <v>3.15</v>
      </c>
      <c r="G817" s="16" t="s">
        <v>48</v>
      </c>
    </row>
    <row r="818" spans="1:7" x14ac:dyDescent="0.25">
      <c r="A818" s="16" t="s">
        <v>40</v>
      </c>
      <c r="B818" s="16" t="s">
        <v>41</v>
      </c>
      <c r="C818">
        <v>23</v>
      </c>
      <c r="D818">
        <v>4</v>
      </c>
      <c r="E818">
        <v>2020</v>
      </c>
      <c r="F818">
        <v>96</v>
      </c>
      <c r="G818" s="16" t="s">
        <v>42</v>
      </c>
    </row>
    <row r="819" spans="1:7" x14ac:dyDescent="0.25">
      <c r="A819" s="16" t="s">
        <v>40</v>
      </c>
      <c r="B819" s="16" t="s">
        <v>41</v>
      </c>
      <c r="C819">
        <v>23</v>
      </c>
      <c r="D819">
        <v>4</v>
      </c>
      <c r="E819">
        <v>2020</v>
      </c>
      <c r="F819">
        <v>3477</v>
      </c>
      <c r="G819" s="16" t="s">
        <v>43</v>
      </c>
    </row>
    <row r="820" spans="1:7" x14ac:dyDescent="0.25">
      <c r="A820" s="16" t="s">
        <v>40</v>
      </c>
      <c r="B820" s="16" t="s">
        <v>41</v>
      </c>
      <c r="C820">
        <v>23</v>
      </c>
      <c r="D820">
        <v>4</v>
      </c>
      <c r="E820">
        <v>2020</v>
      </c>
      <c r="F820">
        <v>162</v>
      </c>
      <c r="G820" s="16" t="s">
        <v>44</v>
      </c>
    </row>
    <row r="821" spans="1:7" x14ac:dyDescent="0.25">
      <c r="A821" s="16" t="s">
        <v>40</v>
      </c>
      <c r="B821" s="16" t="s">
        <v>41</v>
      </c>
      <c r="C821">
        <v>23</v>
      </c>
      <c r="D821">
        <v>4</v>
      </c>
      <c r="E821">
        <v>2020</v>
      </c>
      <c r="F821">
        <v>7276</v>
      </c>
      <c r="G821" s="16" t="s">
        <v>220</v>
      </c>
    </row>
    <row r="822" spans="1:7" x14ac:dyDescent="0.25">
      <c r="A822" s="16" t="s">
        <v>40</v>
      </c>
      <c r="B822" s="16" t="s">
        <v>41</v>
      </c>
      <c r="C822">
        <v>23</v>
      </c>
      <c r="D822">
        <v>4</v>
      </c>
      <c r="E822">
        <v>2020</v>
      </c>
      <c r="F822">
        <v>2688</v>
      </c>
      <c r="G822" s="16" t="s">
        <v>45</v>
      </c>
    </row>
    <row r="823" spans="1:7" x14ac:dyDescent="0.25">
      <c r="A823" s="16" t="s">
        <v>40</v>
      </c>
      <c r="B823" s="16" t="s">
        <v>41</v>
      </c>
      <c r="C823">
        <v>23</v>
      </c>
      <c r="D823">
        <v>4</v>
      </c>
      <c r="E823">
        <v>2020</v>
      </c>
      <c r="F823">
        <v>51324</v>
      </c>
      <c r="G823" s="16" t="s">
        <v>221</v>
      </c>
    </row>
    <row r="824" spans="1:7" x14ac:dyDescent="0.25">
      <c r="A824" s="16" t="s">
        <v>40</v>
      </c>
      <c r="B824" s="16" t="s">
        <v>41</v>
      </c>
      <c r="C824">
        <v>23</v>
      </c>
      <c r="D824">
        <v>4</v>
      </c>
      <c r="E824">
        <v>2020</v>
      </c>
      <c r="F824">
        <v>5</v>
      </c>
      <c r="G824" s="16" t="s">
        <v>46</v>
      </c>
    </row>
    <row r="825" spans="1:7" x14ac:dyDescent="0.25">
      <c r="A825" s="16" t="s">
        <v>40</v>
      </c>
      <c r="B825" s="16" t="s">
        <v>41</v>
      </c>
      <c r="C825">
        <v>23</v>
      </c>
      <c r="D825">
        <v>4</v>
      </c>
      <c r="E825">
        <v>2020</v>
      </c>
      <c r="F825">
        <v>4</v>
      </c>
      <c r="G825" s="16" t="s">
        <v>222</v>
      </c>
    </row>
    <row r="826" spans="1:7" x14ac:dyDescent="0.25">
      <c r="A826" s="16" t="s">
        <v>40</v>
      </c>
      <c r="B826" s="16" t="s">
        <v>41</v>
      </c>
      <c r="C826">
        <v>23</v>
      </c>
      <c r="D826">
        <v>4</v>
      </c>
      <c r="E826">
        <v>2020</v>
      </c>
      <c r="F826">
        <v>1</v>
      </c>
      <c r="G826" s="16" t="s">
        <v>223</v>
      </c>
    </row>
    <row r="827" spans="1:7" x14ac:dyDescent="0.25">
      <c r="A827" s="16" t="s">
        <v>40</v>
      </c>
      <c r="B827" s="16" t="s">
        <v>41</v>
      </c>
      <c r="C827">
        <v>23</v>
      </c>
      <c r="D827">
        <v>4</v>
      </c>
      <c r="E827">
        <v>2020</v>
      </c>
      <c r="F827">
        <v>139</v>
      </c>
      <c r="G827" s="16" t="s">
        <v>224</v>
      </c>
    </row>
    <row r="828" spans="1:7" x14ac:dyDescent="0.25">
      <c r="A828" s="16" t="s">
        <v>40</v>
      </c>
      <c r="B828" s="16" t="s">
        <v>41</v>
      </c>
      <c r="C828">
        <v>23</v>
      </c>
      <c r="D828">
        <v>4</v>
      </c>
      <c r="E828">
        <v>2020</v>
      </c>
      <c r="G828" s="16" t="s">
        <v>47</v>
      </c>
    </row>
    <row r="829" spans="1:7" x14ac:dyDescent="0.25">
      <c r="A829" s="16" t="s">
        <v>40</v>
      </c>
      <c r="B829" s="16" t="s">
        <v>41</v>
      </c>
      <c r="C829">
        <v>23</v>
      </c>
      <c r="D829">
        <v>4</v>
      </c>
      <c r="E829">
        <v>2020</v>
      </c>
      <c r="F829">
        <v>6.03</v>
      </c>
      <c r="G829" s="16" t="s">
        <v>225</v>
      </c>
    </row>
    <row r="830" spans="1:7" x14ac:dyDescent="0.25">
      <c r="A830" s="16" t="s">
        <v>40</v>
      </c>
      <c r="B830" s="16" t="s">
        <v>41</v>
      </c>
      <c r="C830">
        <v>23</v>
      </c>
      <c r="D830">
        <v>4</v>
      </c>
      <c r="E830">
        <v>2020</v>
      </c>
      <c r="F830">
        <v>14.18</v>
      </c>
      <c r="G830" s="16" t="s">
        <v>226</v>
      </c>
    </row>
    <row r="831" spans="1:7" x14ac:dyDescent="0.25">
      <c r="A831" s="16" t="s">
        <v>40</v>
      </c>
      <c r="B831" s="16" t="s">
        <v>41</v>
      </c>
      <c r="C831">
        <v>23</v>
      </c>
      <c r="D831">
        <v>4</v>
      </c>
      <c r="E831">
        <v>2020</v>
      </c>
      <c r="F831">
        <v>47.79</v>
      </c>
      <c r="G831" s="16" t="s">
        <v>227</v>
      </c>
    </row>
    <row r="832" spans="1:7" x14ac:dyDescent="0.25">
      <c r="A832" s="16" t="s">
        <v>40</v>
      </c>
      <c r="B832" s="16" t="s">
        <v>41</v>
      </c>
      <c r="C832">
        <v>23</v>
      </c>
      <c r="D832">
        <v>4</v>
      </c>
      <c r="E832">
        <v>2020</v>
      </c>
      <c r="F832">
        <v>1063</v>
      </c>
      <c r="G832" s="16" t="s">
        <v>228</v>
      </c>
    </row>
    <row r="833" spans="1:7" x14ac:dyDescent="0.25">
      <c r="A833" s="16" t="s">
        <v>40</v>
      </c>
      <c r="B833" s="16" t="s">
        <v>41</v>
      </c>
      <c r="C833">
        <v>23</v>
      </c>
      <c r="D833">
        <v>4</v>
      </c>
      <c r="E833">
        <v>2020</v>
      </c>
      <c r="F833">
        <v>14.61</v>
      </c>
      <c r="G833" s="16" t="s">
        <v>229</v>
      </c>
    </row>
    <row r="834" spans="1:7" x14ac:dyDescent="0.25">
      <c r="A834" s="16" t="s">
        <v>40</v>
      </c>
      <c r="B834" s="16" t="s">
        <v>41</v>
      </c>
      <c r="C834">
        <v>23</v>
      </c>
      <c r="D834">
        <v>4</v>
      </c>
      <c r="E834">
        <v>2020</v>
      </c>
      <c r="F834">
        <v>2.76</v>
      </c>
      <c r="G834" s="16" t="s">
        <v>48</v>
      </c>
    </row>
    <row r="835" spans="1:7" x14ac:dyDescent="0.25">
      <c r="A835" s="16" t="s">
        <v>40</v>
      </c>
      <c r="B835" s="16" t="s">
        <v>41</v>
      </c>
      <c r="C835">
        <v>24</v>
      </c>
      <c r="D835">
        <v>4</v>
      </c>
      <c r="E835">
        <v>2020</v>
      </c>
      <c r="F835">
        <v>95</v>
      </c>
      <c r="G835" s="16" t="s">
        <v>42</v>
      </c>
    </row>
    <row r="836" spans="1:7" x14ac:dyDescent="0.25">
      <c r="A836" s="16" t="s">
        <v>40</v>
      </c>
      <c r="B836" s="16" t="s">
        <v>41</v>
      </c>
      <c r="C836">
        <v>24</v>
      </c>
      <c r="D836">
        <v>4</v>
      </c>
      <c r="E836">
        <v>2020</v>
      </c>
      <c r="F836">
        <v>3164</v>
      </c>
      <c r="G836" s="16" t="s">
        <v>43</v>
      </c>
    </row>
    <row r="837" spans="1:7" x14ac:dyDescent="0.25">
      <c r="A837" s="16" t="s">
        <v>40</v>
      </c>
      <c r="B837" s="16" t="s">
        <v>41</v>
      </c>
      <c r="C837">
        <v>24</v>
      </c>
      <c r="D837">
        <v>4</v>
      </c>
      <c r="E837">
        <v>2020</v>
      </c>
      <c r="F837">
        <v>207</v>
      </c>
      <c r="G837" s="16" t="s">
        <v>44</v>
      </c>
    </row>
    <row r="838" spans="1:7" x14ac:dyDescent="0.25">
      <c r="A838" s="16" t="s">
        <v>40</v>
      </c>
      <c r="B838" s="16" t="s">
        <v>41</v>
      </c>
      <c r="C838">
        <v>24</v>
      </c>
      <c r="D838">
        <v>4</v>
      </c>
      <c r="E838">
        <v>2020</v>
      </c>
      <c r="F838">
        <v>7483</v>
      </c>
      <c r="G838" s="16" t="s">
        <v>220</v>
      </c>
    </row>
    <row r="839" spans="1:7" x14ac:dyDescent="0.25">
      <c r="A839" s="16" t="s">
        <v>40</v>
      </c>
      <c r="B839" s="16" t="s">
        <v>41</v>
      </c>
      <c r="C839">
        <v>24</v>
      </c>
      <c r="D839">
        <v>4</v>
      </c>
      <c r="E839">
        <v>2020</v>
      </c>
      <c r="F839">
        <v>3563</v>
      </c>
      <c r="G839" s="16" t="s">
        <v>45</v>
      </c>
    </row>
    <row r="840" spans="1:7" x14ac:dyDescent="0.25">
      <c r="A840" s="16" t="s">
        <v>40</v>
      </c>
      <c r="B840" s="16" t="s">
        <v>41</v>
      </c>
      <c r="C840">
        <v>24</v>
      </c>
      <c r="D840">
        <v>4</v>
      </c>
      <c r="E840">
        <v>2020</v>
      </c>
      <c r="F840">
        <v>54887</v>
      </c>
      <c r="G840" s="16" t="s">
        <v>221</v>
      </c>
    </row>
    <row r="841" spans="1:7" x14ac:dyDescent="0.25">
      <c r="A841" s="16" t="s">
        <v>40</v>
      </c>
      <c r="B841" s="16" t="s">
        <v>41</v>
      </c>
      <c r="C841">
        <v>24</v>
      </c>
      <c r="D841">
        <v>4</v>
      </c>
      <c r="E841">
        <v>2020</v>
      </c>
      <c r="F841">
        <v>5</v>
      </c>
      <c r="G841" s="16" t="s">
        <v>46</v>
      </c>
    </row>
    <row r="842" spans="1:7" x14ac:dyDescent="0.25">
      <c r="A842" s="16" t="s">
        <v>40</v>
      </c>
      <c r="B842" s="16" t="s">
        <v>41</v>
      </c>
      <c r="C842">
        <v>24</v>
      </c>
      <c r="D842">
        <v>4</v>
      </c>
      <c r="E842">
        <v>2020</v>
      </c>
      <c r="F842">
        <v>2</v>
      </c>
      <c r="G842" s="16" t="s">
        <v>222</v>
      </c>
    </row>
    <row r="843" spans="1:7" x14ac:dyDescent="0.25">
      <c r="A843" s="16" t="s">
        <v>40</v>
      </c>
      <c r="B843" s="16" t="s">
        <v>41</v>
      </c>
      <c r="C843">
        <v>24</v>
      </c>
      <c r="D843">
        <v>4</v>
      </c>
      <c r="E843">
        <v>2020</v>
      </c>
      <c r="F843">
        <v>3</v>
      </c>
      <c r="G843" s="16" t="s">
        <v>223</v>
      </c>
    </row>
    <row r="844" spans="1:7" x14ac:dyDescent="0.25">
      <c r="A844" s="16" t="s">
        <v>40</v>
      </c>
      <c r="B844" s="16" t="s">
        <v>41</v>
      </c>
      <c r="C844">
        <v>24</v>
      </c>
      <c r="D844">
        <v>4</v>
      </c>
      <c r="E844">
        <v>2020</v>
      </c>
      <c r="F844">
        <v>144</v>
      </c>
      <c r="G844" s="16" t="s">
        <v>224</v>
      </c>
    </row>
    <row r="845" spans="1:7" x14ac:dyDescent="0.25">
      <c r="A845" s="16" t="s">
        <v>40</v>
      </c>
      <c r="B845" s="16" t="s">
        <v>41</v>
      </c>
      <c r="C845">
        <v>24</v>
      </c>
      <c r="D845">
        <v>4</v>
      </c>
      <c r="E845">
        <v>2020</v>
      </c>
      <c r="G845" s="16" t="s">
        <v>47</v>
      </c>
    </row>
    <row r="846" spans="1:7" x14ac:dyDescent="0.25">
      <c r="A846" s="16" t="s">
        <v>40</v>
      </c>
      <c r="B846" s="16" t="s">
        <v>41</v>
      </c>
      <c r="C846">
        <v>24</v>
      </c>
      <c r="D846">
        <v>4</v>
      </c>
      <c r="E846">
        <v>2020</v>
      </c>
      <c r="F846">
        <v>5.81</v>
      </c>
      <c r="G846" s="16" t="s">
        <v>225</v>
      </c>
    </row>
    <row r="847" spans="1:7" x14ac:dyDescent="0.25">
      <c r="A847" s="16" t="s">
        <v>40</v>
      </c>
      <c r="B847" s="16" t="s">
        <v>41</v>
      </c>
      <c r="C847">
        <v>24</v>
      </c>
      <c r="D847">
        <v>4</v>
      </c>
      <c r="E847">
        <v>2020</v>
      </c>
      <c r="F847">
        <v>13.63</v>
      </c>
      <c r="G847" s="16" t="s">
        <v>226</v>
      </c>
    </row>
    <row r="848" spans="1:7" x14ac:dyDescent="0.25">
      <c r="A848" s="16" t="s">
        <v>40</v>
      </c>
      <c r="B848" s="16" t="s">
        <v>41</v>
      </c>
      <c r="C848">
        <v>24</v>
      </c>
      <c r="D848">
        <v>4</v>
      </c>
      <c r="E848">
        <v>2020</v>
      </c>
      <c r="F848">
        <v>42.28</v>
      </c>
      <c r="G848" s="16" t="s">
        <v>227</v>
      </c>
    </row>
    <row r="849" spans="1:7" x14ac:dyDescent="0.25">
      <c r="A849" s="16" t="s">
        <v>40</v>
      </c>
      <c r="B849" s="16" t="s">
        <v>41</v>
      </c>
      <c r="C849">
        <v>24</v>
      </c>
      <c r="D849">
        <v>4</v>
      </c>
      <c r="E849">
        <v>2020</v>
      </c>
      <c r="F849">
        <v>1094</v>
      </c>
      <c r="G849" s="16" t="s">
        <v>228</v>
      </c>
    </row>
    <row r="850" spans="1:7" x14ac:dyDescent="0.25">
      <c r="A850" s="16" t="s">
        <v>40</v>
      </c>
      <c r="B850" s="16" t="s">
        <v>41</v>
      </c>
      <c r="C850">
        <v>24</v>
      </c>
      <c r="D850">
        <v>4</v>
      </c>
      <c r="E850">
        <v>2020</v>
      </c>
      <c r="F850">
        <v>14.62</v>
      </c>
      <c r="G850" s="16" t="s">
        <v>229</v>
      </c>
    </row>
    <row r="851" spans="1:7" x14ac:dyDescent="0.25">
      <c r="A851" s="16" t="s">
        <v>40</v>
      </c>
      <c r="B851" s="16" t="s">
        <v>41</v>
      </c>
      <c r="C851">
        <v>24</v>
      </c>
      <c r="D851">
        <v>4</v>
      </c>
      <c r="E851">
        <v>2020</v>
      </c>
      <c r="F851">
        <v>3</v>
      </c>
      <c r="G851" s="16" t="s">
        <v>48</v>
      </c>
    </row>
    <row r="852" spans="1:7" x14ac:dyDescent="0.25">
      <c r="A852" s="16" t="s">
        <v>40</v>
      </c>
      <c r="B852" s="16" t="s">
        <v>41</v>
      </c>
      <c r="C852">
        <v>25</v>
      </c>
      <c r="D852">
        <v>4</v>
      </c>
      <c r="E852">
        <v>2020</v>
      </c>
      <c r="F852">
        <v>91</v>
      </c>
      <c r="G852" s="16" t="s">
        <v>42</v>
      </c>
    </row>
    <row r="853" spans="1:7" x14ac:dyDescent="0.25">
      <c r="A853" s="16" t="s">
        <v>40</v>
      </c>
      <c r="B853" s="16" t="s">
        <v>41</v>
      </c>
      <c r="C853">
        <v>25</v>
      </c>
      <c r="D853">
        <v>4</v>
      </c>
      <c r="E853">
        <v>2020</v>
      </c>
      <c r="F853">
        <v>3135</v>
      </c>
      <c r="G853" s="16" t="s">
        <v>43</v>
      </c>
    </row>
    <row r="854" spans="1:7" x14ac:dyDescent="0.25">
      <c r="A854" s="16" t="s">
        <v>40</v>
      </c>
      <c r="B854" s="16" t="s">
        <v>41</v>
      </c>
      <c r="C854">
        <v>25</v>
      </c>
      <c r="D854">
        <v>4</v>
      </c>
      <c r="E854">
        <v>2020</v>
      </c>
      <c r="F854">
        <v>296</v>
      </c>
      <c r="G854" s="16" t="s">
        <v>44</v>
      </c>
    </row>
    <row r="855" spans="1:7" x14ac:dyDescent="0.25">
      <c r="A855" s="16" t="s">
        <v>40</v>
      </c>
      <c r="B855" s="16" t="s">
        <v>41</v>
      </c>
      <c r="C855">
        <v>25</v>
      </c>
      <c r="D855">
        <v>4</v>
      </c>
      <c r="E855">
        <v>2020</v>
      </c>
      <c r="F855">
        <v>7779</v>
      </c>
      <c r="G855" s="16" t="s">
        <v>220</v>
      </c>
    </row>
    <row r="856" spans="1:7" x14ac:dyDescent="0.25">
      <c r="A856" s="16" t="s">
        <v>40</v>
      </c>
      <c r="B856" s="16" t="s">
        <v>41</v>
      </c>
      <c r="C856">
        <v>25</v>
      </c>
      <c r="D856">
        <v>4</v>
      </c>
      <c r="E856">
        <v>2020</v>
      </c>
      <c r="F856">
        <v>5051</v>
      </c>
      <c r="G856" s="16" t="s">
        <v>45</v>
      </c>
    </row>
    <row r="857" spans="1:7" x14ac:dyDescent="0.25">
      <c r="A857" s="16" t="s">
        <v>40</v>
      </c>
      <c r="B857" s="16" t="s">
        <v>41</v>
      </c>
      <c r="C857">
        <v>25</v>
      </c>
      <c r="D857">
        <v>4</v>
      </c>
      <c r="E857">
        <v>2020</v>
      </c>
      <c r="F857">
        <v>59938</v>
      </c>
      <c r="G857" s="16" t="s">
        <v>221</v>
      </c>
    </row>
    <row r="858" spans="1:7" x14ac:dyDescent="0.25">
      <c r="A858" s="16" t="s">
        <v>40</v>
      </c>
      <c r="B858" s="16" t="s">
        <v>41</v>
      </c>
      <c r="C858">
        <v>25</v>
      </c>
      <c r="D858">
        <v>4</v>
      </c>
      <c r="E858">
        <v>2020</v>
      </c>
      <c r="F858">
        <v>7</v>
      </c>
      <c r="G858" s="16" t="s">
        <v>46</v>
      </c>
    </row>
    <row r="859" spans="1:7" x14ac:dyDescent="0.25">
      <c r="A859" s="16" t="s">
        <v>40</v>
      </c>
      <c r="B859" s="16" t="s">
        <v>41</v>
      </c>
      <c r="C859">
        <v>25</v>
      </c>
      <c r="D859">
        <v>4</v>
      </c>
      <c r="E859">
        <v>2020</v>
      </c>
      <c r="F859">
        <v>4</v>
      </c>
      <c r="G859" s="16" t="s">
        <v>222</v>
      </c>
    </row>
    <row r="860" spans="1:7" x14ac:dyDescent="0.25">
      <c r="A860" s="16" t="s">
        <v>40</v>
      </c>
      <c r="B860" s="16" t="s">
        <v>41</v>
      </c>
      <c r="C860">
        <v>25</v>
      </c>
      <c r="D860">
        <v>4</v>
      </c>
      <c r="E860">
        <v>2020</v>
      </c>
      <c r="F860">
        <v>3</v>
      </c>
      <c r="G860" s="16" t="s">
        <v>223</v>
      </c>
    </row>
    <row r="861" spans="1:7" x14ac:dyDescent="0.25">
      <c r="A861" s="16" t="s">
        <v>40</v>
      </c>
      <c r="B861" s="16" t="s">
        <v>41</v>
      </c>
      <c r="C861">
        <v>25</v>
      </c>
      <c r="D861">
        <v>4</v>
      </c>
      <c r="E861">
        <v>2020</v>
      </c>
      <c r="F861">
        <v>151</v>
      </c>
      <c r="G861" s="16" t="s">
        <v>224</v>
      </c>
    </row>
    <row r="862" spans="1:7" x14ac:dyDescent="0.25">
      <c r="A862" s="16" t="s">
        <v>40</v>
      </c>
      <c r="B862" s="16" t="s">
        <v>41</v>
      </c>
      <c r="C862">
        <v>25</v>
      </c>
      <c r="D862">
        <v>4</v>
      </c>
      <c r="E862">
        <v>2020</v>
      </c>
      <c r="G862" s="16" t="s">
        <v>47</v>
      </c>
    </row>
    <row r="863" spans="1:7" x14ac:dyDescent="0.25">
      <c r="A863" s="16" t="s">
        <v>40</v>
      </c>
      <c r="B863" s="16" t="s">
        <v>41</v>
      </c>
      <c r="C863">
        <v>25</v>
      </c>
      <c r="D863">
        <v>4</v>
      </c>
      <c r="E863">
        <v>2020</v>
      </c>
      <c r="F863">
        <v>5.86</v>
      </c>
      <c r="G863" s="16" t="s">
        <v>225</v>
      </c>
    </row>
    <row r="864" spans="1:7" x14ac:dyDescent="0.25">
      <c r="A864" s="16" t="s">
        <v>40</v>
      </c>
      <c r="B864" s="16" t="s">
        <v>41</v>
      </c>
      <c r="C864">
        <v>25</v>
      </c>
      <c r="D864">
        <v>4</v>
      </c>
      <c r="E864">
        <v>2020</v>
      </c>
      <c r="F864">
        <v>12.98</v>
      </c>
      <c r="G864" s="16" t="s">
        <v>226</v>
      </c>
    </row>
    <row r="865" spans="1:7" x14ac:dyDescent="0.25">
      <c r="A865" s="16" t="s">
        <v>40</v>
      </c>
      <c r="B865" s="16" t="s">
        <v>41</v>
      </c>
      <c r="C865">
        <v>25</v>
      </c>
      <c r="D865">
        <v>4</v>
      </c>
      <c r="E865">
        <v>2020</v>
      </c>
      <c r="F865">
        <v>40.299999999999997</v>
      </c>
      <c r="G865" s="16" t="s">
        <v>227</v>
      </c>
    </row>
    <row r="866" spans="1:7" x14ac:dyDescent="0.25">
      <c r="A866" s="16" t="s">
        <v>40</v>
      </c>
      <c r="B866" s="16" t="s">
        <v>41</v>
      </c>
      <c r="C866">
        <v>25</v>
      </c>
      <c r="D866">
        <v>4</v>
      </c>
      <c r="E866">
        <v>2020</v>
      </c>
      <c r="F866">
        <v>1152</v>
      </c>
      <c r="G866" s="16" t="s">
        <v>228</v>
      </c>
    </row>
    <row r="867" spans="1:7" x14ac:dyDescent="0.25">
      <c r="A867" s="16" t="s">
        <v>40</v>
      </c>
      <c r="B867" s="16" t="s">
        <v>41</v>
      </c>
      <c r="C867">
        <v>25</v>
      </c>
      <c r="D867">
        <v>4</v>
      </c>
      <c r="E867">
        <v>2020</v>
      </c>
      <c r="F867">
        <v>14.81</v>
      </c>
      <c r="G867" s="16" t="s">
        <v>229</v>
      </c>
    </row>
    <row r="868" spans="1:7" x14ac:dyDescent="0.25">
      <c r="A868" s="16" t="s">
        <v>40</v>
      </c>
      <c r="B868" s="16" t="s">
        <v>41</v>
      </c>
      <c r="C868">
        <v>25</v>
      </c>
      <c r="D868">
        <v>4</v>
      </c>
      <c r="E868">
        <v>2020</v>
      </c>
      <c r="F868">
        <v>2.9</v>
      </c>
      <c r="G868" s="16" t="s">
        <v>48</v>
      </c>
    </row>
    <row r="869" spans="1:7" x14ac:dyDescent="0.25">
      <c r="A869" s="16" t="s">
        <v>40</v>
      </c>
      <c r="B869" s="16" t="s">
        <v>41</v>
      </c>
      <c r="C869">
        <v>26</v>
      </c>
      <c r="D869">
        <v>4</v>
      </c>
      <c r="E869">
        <v>2020</v>
      </c>
      <c r="F869">
        <v>85</v>
      </c>
      <c r="G869" s="16" t="s">
        <v>42</v>
      </c>
    </row>
    <row r="870" spans="1:7" x14ac:dyDescent="0.25">
      <c r="A870" s="16" t="s">
        <v>40</v>
      </c>
      <c r="B870" s="16" t="s">
        <v>41</v>
      </c>
      <c r="C870">
        <v>26</v>
      </c>
      <c r="D870">
        <v>4</v>
      </c>
      <c r="E870">
        <v>2020</v>
      </c>
      <c r="F870">
        <v>3044</v>
      </c>
      <c r="G870" s="16" t="s">
        <v>43</v>
      </c>
    </row>
    <row r="871" spans="1:7" x14ac:dyDescent="0.25">
      <c r="A871" s="16" t="s">
        <v>40</v>
      </c>
      <c r="B871" s="16" t="s">
        <v>41</v>
      </c>
      <c r="C871">
        <v>26</v>
      </c>
      <c r="D871">
        <v>4</v>
      </c>
      <c r="E871">
        <v>2020</v>
      </c>
      <c r="F871">
        <v>263</v>
      </c>
      <c r="G871" s="16" t="s">
        <v>44</v>
      </c>
    </row>
    <row r="872" spans="1:7" x14ac:dyDescent="0.25">
      <c r="A872" s="16" t="s">
        <v>40</v>
      </c>
      <c r="B872" s="16" t="s">
        <v>41</v>
      </c>
      <c r="C872">
        <v>26</v>
      </c>
      <c r="D872">
        <v>4</v>
      </c>
      <c r="E872">
        <v>2020</v>
      </c>
      <c r="F872">
        <v>8042</v>
      </c>
      <c r="G872" s="16" t="s">
        <v>220</v>
      </c>
    </row>
    <row r="873" spans="1:7" x14ac:dyDescent="0.25">
      <c r="A873" s="16" t="s">
        <v>40</v>
      </c>
      <c r="B873" s="16" t="s">
        <v>41</v>
      </c>
      <c r="C873">
        <v>26</v>
      </c>
      <c r="D873">
        <v>4</v>
      </c>
      <c r="E873">
        <v>2020</v>
      </c>
      <c r="F873">
        <v>4365</v>
      </c>
      <c r="G873" s="16" t="s">
        <v>45</v>
      </c>
    </row>
    <row r="874" spans="1:7" x14ac:dyDescent="0.25">
      <c r="A874" s="16" t="s">
        <v>40</v>
      </c>
      <c r="B874" s="16" t="s">
        <v>41</v>
      </c>
      <c r="C874">
        <v>26</v>
      </c>
      <c r="D874">
        <v>4</v>
      </c>
      <c r="E874">
        <v>2020</v>
      </c>
      <c r="F874">
        <v>64303</v>
      </c>
      <c r="G874" s="16" t="s">
        <v>221</v>
      </c>
    </row>
    <row r="875" spans="1:7" x14ac:dyDescent="0.25">
      <c r="A875" s="16" t="s">
        <v>40</v>
      </c>
      <c r="B875" s="16" t="s">
        <v>41</v>
      </c>
      <c r="C875">
        <v>26</v>
      </c>
      <c r="D875">
        <v>4</v>
      </c>
      <c r="E875">
        <v>2020</v>
      </c>
      <c r="F875">
        <v>5</v>
      </c>
      <c r="G875" s="16" t="s">
        <v>46</v>
      </c>
    </row>
    <row r="876" spans="1:7" x14ac:dyDescent="0.25">
      <c r="A876" s="16" t="s">
        <v>40</v>
      </c>
      <c r="B876" s="16" t="s">
        <v>41</v>
      </c>
      <c r="C876">
        <v>26</v>
      </c>
      <c r="D876">
        <v>4</v>
      </c>
      <c r="E876">
        <v>2020</v>
      </c>
      <c r="F876">
        <v>2</v>
      </c>
      <c r="G876" s="16" t="s">
        <v>222</v>
      </c>
    </row>
    <row r="877" spans="1:7" x14ac:dyDescent="0.25">
      <c r="A877" s="16" t="s">
        <v>40</v>
      </c>
      <c r="B877" s="16" t="s">
        <v>41</v>
      </c>
      <c r="C877">
        <v>26</v>
      </c>
      <c r="D877">
        <v>4</v>
      </c>
      <c r="E877">
        <v>2020</v>
      </c>
      <c r="F877">
        <v>3</v>
      </c>
      <c r="G877" s="16" t="s">
        <v>223</v>
      </c>
    </row>
    <row r="878" spans="1:7" x14ac:dyDescent="0.25">
      <c r="A878" s="16" t="s">
        <v>40</v>
      </c>
      <c r="B878" s="16" t="s">
        <v>41</v>
      </c>
      <c r="C878">
        <v>26</v>
      </c>
      <c r="D878">
        <v>4</v>
      </c>
      <c r="E878">
        <v>2020</v>
      </c>
      <c r="F878">
        <v>156</v>
      </c>
      <c r="G878" s="16" t="s">
        <v>224</v>
      </c>
    </row>
    <row r="879" spans="1:7" x14ac:dyDescent="0.25">
      <c r="A879" s="16" t="s">
        <v>40</v>
      </c>
      <c r="B879" s="16" t="s">
        <v>41</v>
      </c>
      <c r="C879">
        <v>26</v>
      </c>
      <c r="D879">
        <v>4</v>
      </c>
      <c r="E879">
        <v>2020</v>
      </c>
      <c r="G879" s="16" t="s">
        <v>47</v>
      </c>
    </row>
    <row r="880" spans="1:7" x14ac:dyDescent="0.25">
      <c r="A880" s="16" t="s">
        <v>40</v>
      </c>
      <c r="B880" s="16" t="s">
        <v>41</v>
      </c>
      <c r="C880">
        <v>26</v>
      </c>
      <c r="D880">
        <v>4</v>
      </c>
      <c r="E880">
        <v>2020</v>
      </c>
      <c r="F880">
        <v>6.03</v>
      </c>
      <c r="G880" s="16" t="s">
        <v>225</v>
      </c>
    </row>
    <row r="881" spans="1:7" x14ac:dyDescent="0.25">
      <c r="A881" s="16" t="s">
        <v>40</v>
      </c>
      <c r="B881" s="16" t="s">
        <v>41</v>
      </c>
      <c r="C881">
        <v>26</v>
      </c>
      <c r="D881">
        <v>4</v>
      </c>
      <c r="E881">
        <v>2020</v>
      </c>
      <c r="F881">
        <v>12.51</v>
      </c>
      <c r="G881" s="16" t="s">
        <v>226</v>
      </c>
    </row>
    <row r="882" spans="1:7" x14ac:dyDescent="0.25">
      <c r="A882" s="16" t="s">
        <v>40</v>
      </c>
      <c r="B882" s="16" t="s">
        <v>41</v>
      </c>
      <c r="C882">
        <v>26</v>
      </c>
      <c r="D882">
        <v>4</v>
      </c>
      <c r="E882">
        <v>2020</v>
      </c>
      <c r="F882">
        <v>37.85</v>
      </c>
      <c r="G882" s="16" t="s">
        <v>227</v>
      </c>
    </row>
    <row r="883" spans="1:7" x14ac:dyDescent="0.25">
      <c r="A883" s="16" t="s">
        <v>40</v>
      </c>
      <c r="B883" s="16" t="s">
        <v>41</v>
      </c>
      <c r="C883">
        <v>26</v>
      </c>
      <c r="D883">
        <v>4</v>
      </c>
      <c r="E883">
        <v>2020</v>
      </c>
      <c r="F883">
        <v>1182</v>
      </c>
      <c r="G883" s="16" t="s">
        <v>228</v>
      </c>
    </row>
    <row r="884" spans="1:7" x14ac:dyDescent="0.25">
      <c r="A884" s="16" t="s">
        <v>40</v>
      </c>
      <c r="B884" s="16" t="s">
        <v>41</v>
      </c>
      <c r="C884">
        <v>26</v>
      </c>
      <c r="D884">
        <v>4</v>
      </c>
      <c r="E884">
        <v>2020</v>
      </c>
      <c r="F884">
        <v>14.7</v>
      </c>
      <c r="G884" s="16" t="s">
        <v>229</v>
      </c>
    </row>
    <row r="885" spans="1:7" x14ac:dyDescent="0.25">
      <c r="A885" s="16" t="s">
        <v>40</v>
      </c>
      <c r="B885" s="16" t="s">
        <v>41</v>
      </c>
      <c r="C885">
        <v>26</v>
      </c>
      <c r="D885">
        <v>4</v>
      </c>
      <c r="E885">
        <v>2020</v>
      </c>
      <c r="F885">
        <v>2.79</v>
      </c>
      <c r="G885" s="16" t="s">
        <v>48</v>
      </c>
    </row>
    <row r="886" spans="1:7" x14ac:dyDescent="0.25">
      <c r="A886" s="16" t="s">
        <v>40</v>
      </c>
      <c r="B886" s="16" t="s">
        <v>41</v>
      </c>
      <c r="C886">
        <v>27</v>
      </c>
      <c r="D886">
        <v>4</v>
      </c>
      <c r="E886">
        <v>2020</v>
      </c>
      <c r="F886">
        <v>85</v>
      </c>
      <c r="G886" s="16" t="s">
        <v>42</v>
      </c>
    </row>
    <row r="887" spans="1:7" x14ac:dyDescent="0.25">
      <c r="A887" s="16" t="s">
        <v>40</v>
      </c>
      <c r="B887" s="16" t="s">
        <v>41</v>
      </c>
      <c r="C887">
        <v>27</v>
      </c>
      <c r="D887">
        <v>4</v>
      </c>
      <c r="E887">
        <v>2020</v>
      </c>
      <c r="F887">
        <v>2701</v>
      </c>
      <c r="G887" s="16" t="s">
        <v>43</v>
      </c>
    </row>
    <row r="888" spans="1:7" x14ac:dyDescent="0.25">
      <c r="A888" s="16" t="s">
        <v>40</v>
      </c>
      <c r="B888" s="16" t="s">
        <v>41</v>
      </c>
      <c r="C888">
        <v>27</v>
      </c>
      <c r="D888">
        <v>4</v>
      </c>
      <c r="E888">
        <v>2020</v>
      </c>
      <c r="F888">
        <v>233</v>
      </c>
      <c r="G888" s="16" t="s">
        <v>44</v>
      </c>
    </row>
    <row r="889" spans="1:7" x14ac:dyDescent="0.25">
      <c r="A889" s="16" t="s">
        <v>40</v>
      </c>
      <c r="B889" s="16" t="s">
        <v>41</v>
      </c>
      <c r="C889">
        <v>27</v>
      </c>
      <c r="D889">
        <v>4</v>
      </c>
      <c r="E889">
        <v>2020</v>
      </c>
      <c r="F889">
        <v>8275</v>
      </c>
      <c r="G889" s="16" t="s">
        <v>220</v>
      </c>
    </row>
    <row r="890" spans="1:7" x14ac:dyDescent="0.25">
      <c r="A890" s="16" t="s">
        <v>40</v>
      </c>
      <c r="B890" s="16" t="s">
        <v>41</v>
      </c>
      <c r="C890">
        <v>27</v>
      </c>
      <c r="D890">
        <v>4</v>
      </c>
      <c r="E890">
        <v>2020</v>
      </c>
      <c r="F890">
        <v>3614</v>
      </c>
      <c r="G890" s="16" t="s">
        <v>45</v>
      </c>
    </row>
    <row r="891" spans="1:7" x14ac:dyDescent="0.25">
      <c r="A891" s="16" t="s">
        <v>40</v>
      </c>
      <c r="B891" s="16" t="s">
        <v>41</v>
      </c>
      <c r="C891">
        <v>27</v>
      </c>
      <c r="D891">
        <v>4</v>
      </c>
      <c r="E891">
        <v>2020</v>
      </c>
      <c r="F891">
        <v>67917</v>
      </c>
      <c r="G891" s="16" t="s">
        <v>221</v>
      </c>
    </row>
    <row r="892" spans="1:7" x14ac:dyDescent="0.25">
      <c r="A892" s="16" t="s">
        <v>40</v>
      </c>
      <c r="B892" s="16" t="s">
        <v>41</v>
      </c>
      <c r="C892">
        <v>27</v>
      </c>
      <c r="D892">
        <v>4</v>
      </c>
      <c r="E892">
        <v>2020</v>
      </c>
      <c r="F892">
        <v>6</v>
      </c>
      <c r="G892" s="16" t="s">
        <v>46</v>
      </c>
    </row>
    <row r="893" spans="1:7" x14ac:dyDescent="0.25">
      <c r="A893" s="16" t="s">
        <v>40</v>
      </c>
      <c r="B893" s="16" t="s">
        <v>41</v>
      </c>
      <c r="C893">
        <v>27</v>
      </c>
      <c r="D893">
        <v>4</v>
      </c>
      <c r="E893">
        <v>2020</v>
      </c>
      <c r="F893">
        <v>3</v>
      </c>
      <c r="G893" s="16" t="s">
        <v>222</v>
      </c>
    </row>
    <row r="894" spans="1:7" x14ac:dyDescent="0.25">
      <c r="A894" s="16" t="s">
        <v>40</v>
      </c>
      <c r="B894" s="16" t="s">
        <v>41</v>
      </c>
      <c r="C894">
        <v>27</v>
      </c>
      <c r="D894">
        <v>4</v>
      </c>
      <c r="E894">
        <v>2020</v>
      </c>
      <c r="F894">
        <v>3</v>
      </c>
      <c r="G894" s="16" t="s">
        <v>223</v>
      </c>
    </row>
    <row r="895" spans="1:7" x14ac:dyDescent="0.25">
      <c r="A895" s="16" t="s">
        <v>40</v>
      </c>
      <c r="B895" s="16" t="s">
        <v>41</v>
      </c>
      <c r="C895">
        <v>27</v>
      </c>
      <c r="D895">
        <v>4</v>
      </c>
      <c r="E895">
        <v>2020</v>
      </c>
      <c r="F895">
        <v>162</v>
      </c>
      <c r="G895" s="16" t="s">
        <v>224</v>
      </c>
    </row>
    <row r="896" spans="1:7" x14ac:dyDescent="0.25">
      <c r="A896" s="16" t="s">
        <v>40</v>
      </c>
      <c r="B896" s="16" t="s">
        <v>41</v>
      </c>
      <c r="C896">
        <v>27</v>
      </c>
      <c r="D896">
        <v>4</v>
      </c>
      <c r="E896">
        <v>2020</v>
      </c>
      <c r="G896" s="16" t="s">
        <v>47</v>
      </c>
    </row>
    <row r="897" spans="1:7" x14ac:dyDescent="0.25">
      <c r="A897" s="16" t="s">
        <v>40</v>
      </c>
      <c r="B897" s="16" t="s">
        <v>41</v>
      </c>
      <c r="C897">
        <v>27</v>
      </c>
      <c r="D897">
        <v>4</v>
      </c>
      <c r="E897">
        <v>2020</v>
      </c>
      <c r="F897">
        <v>6.45</v>
      </c>
      <c r="G897" s="16" t="s">
        <v>225</v>
      </c>
    </row>
    <row r="898" spans="1:7" x14ac:dyDescent="0.25">
      <c r="A898" s="16" t="s">
        <v>40</v>
      </c>
      <c r="B898" s="16" t="s">
        <v>41</v>
      </c>
      <c r="C898">
        <v>27</v>
      </c>
      <c r="D898">
        <v>4</v>
      </c>
      <c r="E898">
        <v>2020</v>
      </c>
      <c r="F898">
        <v>12.18</v>
      </c>
      <c r="G898" s="16" t="s">
        <v>226</v>
      </c>
    </row>
    <row r="899" spans="1:7" x14ac:dyDescent="0.25">
      <c r="A899" s="16" t="s">
        <v>40</v>
      </c>
      <c r="B899" s="16" t="s">
        <v>41</v>
      </c>
      <c r="C899">
        <v>27</v>
      </c>
      <c r="D899">
        <v>4</v>
      </c>
      <c r="E899">
        <v>2020</v>
      </c>
      <c r="F899">
        <v>32.64</v>
      </c>
      <c r="G899" s="16" t="s">
        <v>227</v>
      </c>
    </row>
    <row r="900" spans="1:7" x14ac:dyDescent="0.25">
      <c r="A900" s="16" t="s">
        <v>40</v>
      </c>
      <c r="B900" s="16" t="s">
        <v>41</v>
      </c>
      <c r="C900">
        <v>27</v>
      </c>
      <c r="D900">
        <v>4</v>
      </c>
      <c r="E900">
        <v>2020</v>
      </c>
      <c r="F900">
        <v>1209</v>
      </c>
      <c r="G900" s="16" t="s">
        <v>228</v>
      </c>
    </row>
    <row r="901" spans="1:7" x14ac:dyDescent="0.25">
      <c r="A901" s="16" t="s">
        <v>40</v>
      </c>
      <c r="B901" s="16" t="s">
        <v>41</v>
      </c>
      <c r="C901">
        <v>27</v>
      </c>
      <c r="D901">
        <v>4</v>
      </c>
      <c r="E901">
        <v>2020</v>
      </c>
      <c r="F901">
        <v>14.61</v>
      </c>
      <c r="G901" s="16" t="s">
        <v>229</v>
      </c>
    </row>
    <row r="902" spans="1:7" x14ac:dyDescent="0.25">
      <c r="A902" s="16" t="s">
        <v>40</v>
      </c>
      <c r="B902" s="16" t="s">
        <v>41</v>
      </c>
      <c r="C902">
        <v>27</v>
      </c>
      <c r="D902">
        <v>4</v>
      </c>
      <c r="E902">
        <v>2020</v>
      </c>
      <c r="F902">
        <v>3.15</v>
      </c>
      <c r="G902" s="16" t="s">
        <v>48</v>
      </c>
    </row>
    <row r="903" spans="1:7" x14ac:dyDescent="0.25">
      <c r="A903" s="16" t="s">
        <v>40</v>
      </c>
      <c r="B903" s="16" t="s">
        <v>41</v>
      </c>
      <c r="C903">
        <v>28</v>
      </c>
      <c r="D903">
        <v>4</v>
      </c>
      <c r="E903">
        <v>2020</v>
      </c>
      <c r="F903">
        <v>2517</v>
      </c>
      <c r="G903" s="16" t="s">
        <v>43</v>
      </c>
    </row>
    <row r="904" spans="1:7" x14ac:dyDescent="0.25">
      <c r="A904" s="16" t="s">
        <v>40</v>
      </c>
      <c r="B904" s="16" t="s">
        <v>41</v>
      </c>
      <c r="C904">
        <v>28</v>
      </c>
      <c r="D904">
        <v>4</v>
      </c>
      <c r="E904">
        <v>2020</v>
      </c>
      <c r="F904">
        <v>222</v>
      </c>
      <c r="G904" s="16" t="s">
        <v>44</v>
      </c>
    </row>
    <row r="905" spans="1:7" x14ac:dyDescent="0.25">
      <c r="A905" s="16" t="s">
        <v>40</v>
      </c>
      <c r="B905" s="16" t="s">
        <v>41</v>
      </c>
      <c r="C905">
        <v>28</v>
      </c>
      <c r="D905">
        <v>4</v>
      </c>
      <c r="E905">
        <v>2020</v>
      </c>
      <c r="F905">
        <v>8497</v>
      </c>
      <c r="G905" s="16" t="s">
        <v>220</v>
      </c>
    </row>
    <row r="906" spans="1:7" x14ac:dyDescent="0.25">
      <c r="A906" s="16" t="s">
        <v>40</v>
      </c>
      <c r="B906" s="16" t="s">
        <v>41</v>
      </c>
      <c r="C906">
        <v>28</v>
      </c>
      <c r="D906">
        <v>4</v>
      </c>
      <c r="E906">
        <v>2020</v>
      </c>
      <c r="F906">
        <v>5446</v>
      </c>
      <c r="G906" s="16" t="s">
        <v>45</v>
      </c>
    </row>
    <row r="907" spans="1:7" x14ac:dyDescent="0.25">
      <c r="A907" s="16" t="s">
        <v>40</v>
      </c>
      <c r="B907" s="16" t="s">
        <v>41</v>
      </c>
      <c r="C907">
        <v>28</v>
      </c>
      <c r="D907">
        <v>4</v>
      </c>
      <c r="E907">
        <v>2020</v>
      </c>
      <c r="F907">
        <v>73363</v>
      </c>
      <c r="G907" s="16" t="s">
        <v>221</v>
      </c>
    </row>
    <row r="908" spans="1:7" x14ac:dyDescent="0.25">
      <c r="A908" s="16" t="s">
        <v>40</v>
      </c>
      <c r="B908" s="16" t="s">
        <v>41</v>
      </c>
      <c r="C908">
        <v>28</v>
      </c>
      <c r="D908">
        <v>4</v>
      </c>
      <c r="E908">
        <v>2020</v>
      </c>
      <c r="F908">
        <v>6</v>
      </c>
      <c r="G908" s="16" t="s">
        <v>46</v>
      </c>
    </row>
    <row r="909" spans="1:7" x14ac:dyDescent="0.25">
      <c r="A909" s="16" t="s">
        <v>40</v>
      </c>
      <c r="B909" s="16" t="s">
        <v>41</v>
      </c>
      <c r="C909">
        <v>28</v>
      </c>
      <c r="D909">
        <v>4</v>
      </c>
      <c r="E909">
        <v>2020</v>
      </c>
      <c r="F909">
        <v>3</v>
      </c>
      <c r="G909" s="16" t="s">
        <v>222</v>
      </c>
    </row>
    <row r="910" spans="1:7" x14ac:dyDescent="0.25">
      <c r="A910" s="16" t="s">
        <v>40</v>
      </c>
      <c r="B910" s="16" t="s">
        <v>41</v>
      </c>
      <c r="C910">
        <v>28</v>
      </c>
      <c r="D910">
        <v>4</v>
      </c>
      <c r="E910">
        <v>2020</v>
      </c>
      <c r="F910">
        <v>3</v>
      </c>
      <c r="G910" s="16" t="s">
        <v>223</v>
      </c>
    </row>
    <row r="911" spans="1:7" x14ac:dyDescent="0.25">
      <c r="A911" s="16" t="s">
        <v>40</v>
      </c>
      <c r="B911" s="16" t="s">
        <v>41</v>
      </c>
      <c r="C911">
        <v>28</v>
      </c>
      <c r="D911">
        <v>4</v>
      </c>
      <c r="E911">
        <v>2020</v>
      </c>
      <c r="F911">
        <v>168</v>
      </c>
      <c r="G911" s="16" t="s">
        <v>224</v>
      </c>
    </row>
    <row r="912" spans="1:7" x14ac:dyDescent="0.25">
      <c r="A912" s="16" t="s">
        <v>40</v>
      </c>
      <c r="B912" s="16" t="s">
        <v>41</v>
      </c>
      <c r="C912">
        <v>28</v>
      </c>
      <c r="D912">
        <v>4</v>
      </c>
      <c r="E912">
        <v>2020</v>
      </c>
      <c r="G912" s="16" t="s">
        <v>47</v>
      </c>
    </row>
    <row r="913" spans="1:7" x14ac:dyDescent="0.25">
      <c r="A913" s="16" t="s">
        <v>40</v>
      </c>
      <c r="B913" s="16" t="s">
        <v>41</v>
      </c>
      <c r="C913">
        <v>28</v>
      </c>
      <c r="D913">
        <v>4</v>
      </c>
      <c r="E913">
        <v>2020</v>
      </c>
      <c r="F913">
        <v>4.08</v>
      </c>
      <c r="G913" s="16" t="s">
        <v>225</v>
      </c>
    </row>
    <row r="914" spans="1:7" x14ac:dyDescent="0.25">
      <c r="A914" s="16" t="s">
        <v>40</v>
      </c>
      <c r="B914" s="16" t="s">
        <v>41</v>
      </c>
      <c r="C914">
        <v>28</v>
      </c>
      <c r="D914">
        <v>4</v>
      </c>
      <c r="E914">
        <v>2020</v>
      </c>
      <c r="F914">
        <v>11.58</v>
      </c>
      <c r="G914" s="16" t="s">
        <v>226</v>
      </c>
    </row>
    <row r="915" spans="1:7" x14ac:dyDescent="0.25">
      <c r="A915" s="16" t="s">
        <v>40</v>
      </c>
      <c r="B915" s="16" t="s">
        <v>41</v>
      </c>
      <c r="C915">
        <v>28</v>
      </c>
      <c r="D915">
        <v>4</v>
      </c>
      <c r="E915">
        <v>2020</v>
      </c>
      <c r="F915">
        <v>29.62</v>
      </c>
      <c r="G915" s="16" t="s">
        <v>227</v>
      </c>
    </row>
    <row r="916" spans="1:7" x14ac:dyDescent="0.25">
      <c r="A916" s="16" t="s">
        <v>40</v>
      </c>
      <c r="B916" s="16" t="s">
        <v>41</v>
      </c>
      <c r="C916">
        <v>28</v>
      </c>
      <c r="D916">
        <v>4</v>
      </c>
      <c r="E916">
        <v>2020</v>
      </c>
      <c r="F916">
        <v>1260</v>
      </c>
      <c r="G916" s="16" t="s">
        <v>228</v>
      </c>
    </row>
    <row r="917" spans="1:7" x14ac:dyDescent="0.25">
      <c r="A917" s="16" t="s">
        <v>40</v>
      </c>
      <c r="B917" s="16" t="s">
        <v>41</v>
      </c>
      <c r="C917">
        <v>28</v>
      </c>
      <c r="D917">
        <v>4</v>
      </c>
      <c r="E917">
        <v>2020</v>
      </c>
      <c r="F917">
        <v>14.83</v>
      </c>
      <c r="G917" s="16" t="s">
        <v>229</v>
      </c>
    </row>
    <row r="918" spans="1:7" x14ac:dyDescent="0.25">
      <c r="A918" s="16" t="s">
        <v>40</v>
      </c>
      <c r="B918" s="16" t="s">
        <v>41</v>
      </c>
      <c r="C918">
        <v>28</v>
      </c>
      <c r="D918">
        <v>4</v>
      </c>
      <c r="E918">
        <v>2020</v>
      </c>
      <c r="F918">
        <v>3.14</v>
      </c>
      <c r="G918" s="16" t="s">
        <v>48</v>
      </c>
    </row>
    <row r="919" spans="1:7" x14ac:dyDescent="0.25">
      <c r="A919" s="16" t="s">
        <v>40</v>
      </c>
      <c r="B919" s="16" t="s">
        <v>41</v>
      </c>
      <c r="C919">
        <v>29</v>
      </c>
      <c r="D919">
        <v>4</v>
      </c>
      <c r="E919">
        <v>2020</v>
      </c>
      <c r="F919">
        <v>78</v>
      </c>
      <c r="G919" s="16" t="s">
        <v>42</v>
      </c>
    </row>
    <row r="920" spans="1:7" x14ac:dyDescent="0.25">
      <c r="A920" s="16" t="s">
        <v>40</v>
      </c>
      <c r="B920" s="16" t="s">
        <v>41</v>
      </c>
      <c r="C920">
        <v>29</v>
      </c>
      <c r="D920">
        <v>4</v>
      </c>
      <c r="E920">
        <v>2020</v>
      </c>
      <c r="F920">
        <v>2470</v>
      </c>
      <c r="G920" s="16" t="s">
        <v>43</v>
      </c>
    </row>
    <row r="921" spans="1:7" x14ac:dyDescent="0.25">
      <c r="A921" s="16" t="s">
        <v>40</v>
      </c>
      <c r="B921" s="16" t="s">
        <v>41</v>
      </c>
      <c r="C921">
        <v>29</v>
      </c>
      <c r="D921">
        <v>4</v>
      </c>
      <c r="E921">
        <v>2020</v>
      </c>
      <c r="F921">
        <v>227</v>
      </c>
      <c r="G921" s="16" t="s">
        <v>44</v>
      </c>
    </row>
    <row r="922" spans="1:7" x14ac:dyDescent="0.25">
      <c r="A922" s="16" t="s">
        <v>40</v>
      </c>
      <c r="B922" s="16" t="s">
        <v>41</v>
      </c>
      <c r="C922">
        <v>29</v>
      </c>
      <c r="D922">
        <v>4</v>
      </c>
      <c r="E922">
        <v>2020</v>
      </c>
      <c r="F922">
        <v>8724</v>
      </c>
      <c r="G922" s="16" t="s">
        <v>220</v>
      </c>
    </row>
    <row r="923" spans="1:7" x14ac:dyDescent="0.25">
      <c r="A923" s="16" t="s">
        <v>40</v>
      </c>
      <c r="B923" s="16" t="s">
        <v>41</v>
      </c>
      <c r="C923">
        <v>29</v>
      </c>
      <c r="D923">
        <v>4</v>
      </c>
      <c r="E923">
        <v>2020</v>
      </c>
      <c r="F923">
        <v>5579</v>
      </c>
      <c r="G923" s="16" t="s">
        <v>45</v>
      </c>
    </row>
    <row r="924" spans="1:7" x14ac:dyDescent="0.25">
      <c r="A924" s="16" t="s">
        <v>40</v>
      </c>
      <c r="B924" s="16" t="s">
        <v>41</v>
      </c>
      <c r="C924">
        <v>29</v>
      </c>
      <c r="D924">
        <v>4</v>
      </c>
      <c r="E924">
        <v>2020</v>
      </c>
      <c r="F924">
        <v>78942</v>
      </c>
      <c r="G924" s="16" t="s">
        <v>221</v>
      </c>
    </row>
    <row r="925" spans="1:7" x14ac:dyDescent="0.25">
      <c r="A925" s="16" t="s">
        <v>40</v>
      </c>
      <c r="B925" s="16" t="s">
        <v>41</v>
      </c>
      <c r="C925">
        <v>29</v>
      </c>
      <c r="D925">
        <v>4</v>
      </c>
      <c r="E925">
        <v>2020</v>
      </c>
      <c r="F925">
        <v>5</v>
      </c>
      <c r="G925" s="16" t="s">
        <v>46</v>
      </c>
    </row>
    <row r="926" spans="1:7" x14ac:dyDescent="0.25">
      <c r="A926" s="16" t="s">
        <v>40</v>
      </c>
      <c r="B926" s="16" t="s">
        <v>41</v>
      </c>
      <c r="C926">
        <v>29</v>
      </c>
      <c r="D926">
        <v>4</v>
      </c>
      <c r="E926">
        <v>2020</v>
      </c>
      <c r="F926">
        <v>3</v>
      </c>
      <c r="G926" s="16" t="s">
        <v>222</v>
      </c>
    </row>
    <row r="927" spans="1:7" x14ac:dyDescent="0.25">
      <c r="A927" s="16" t="s">
        <v>40</v>
      </c>
      <c r="B927" s="16" t="s">
        <v>41</v>
      </c>
      <c r="C927">
        <v>29</v>
      </c>
      <c r="D927">
        <v>4</v>
      </c>
      <c r="E927">
        <v>2020</v>
      </c>
      <c r="F927">
        <v>2</v>
      </c>
      <c r="G927" s="16" t="s">
        <v>223</v>
      </c>
    </row>
    <row r="928" spans="1:7" x14ac:dyDescent="0.25">
      <c r="A928" s="16" t="s">
        <v>40</v>
      </c>
      <c r="B928" s="16" t="s">
        <v>41</v>
      </c>
      <c r="C928">
        <v>29</v>
      </c>
      <c r="D928">
        <v>4</v>
      </c>
      <c r="E928">
        <v>2020</v>
      </c>
      <c r="F928">
        <v>173</v>
      </c>
      <c r="G928" s="16" t="s">
        <v>224</v>
      </c>
    </row>
    <row r="929" spans="1:7" x14ac:dyDescent="0.25">
      <c r="A929" s="16" t="s">
        <v>40</v>
      </c>
      <c r="B929" s="16" t="s">
        <v>41</v>
      </c>
      <c r="C929">
        <v>29</v>
      </c>
      <c r="D929">
        <v>4</v>
      </c>
      <c r="E929">
        <v>2020</v>
      </c>
      <c r="G929" s="16" t="s">
        <v>47</v>
      </c>
    </row>
    <row r="930" spans="1:7" x14ac:dyDescent="0.25">
      <c r="A930" s="16" t="s">
        <v>40</v>
      </c>
      <c r="B930" s="16" t="s">
        <v>41</v>
      </c>
      <c r="C930">
        <v>29</v>
      </c>
      <c r="D930">
        <v>4</v>
      </c>
      <c r="E930">
        <v>2020</v>
      </c>
      <c r="F930">
        <v>4.07</v>
      </c>
      <c r="G930" s="16" t="s">
        <v>225</v>
      </c>
    </row>
    <row r="931" spans="1:7" x14ac:dyDescent="0.25">
      <c r="A931" s="16" t="s">
        <v>40</v>
      </c>
      <c r="B931" s="16" t="s">
        <v>41</v>
      </c>
      <c r="C931">
        <v>29</v>
      </c>
      <c r="D931">
        <v>4</v>
      </c>
      <c r="E931">
        <v>2020</v>
      </c>
      <c r="F931">
        <v>11.05</v>
      </c>
      <c r="G931" s="16" t="s">
        <v>226</v>
      </c>
    </row>
    <row r="932" spans="1:7" x14ac:dyDescent="0.25">
      <c r="A932" s="16" t="s">
        <v>40</v>
      </c>
      <c r="B932" s="16" t="s">
        <v>41</v>
      </c>
      <c r="C932">
        <v>29</v>
      </c>
      <c r="D932">
        <v>4</v>
      </c>
      <c r="E932">
        <v>2020</v>
      </c>
      <c r="F932">
        <v>28.31</v>
      </c>
      <c r="G932" s="16" t="s">
        <v>227</v>
      </c>
    </row>
    <row r="933" spans="1:7" x14ac:dyDescent="0.25">
      <c r="A933" s="16" t="s">
        <v>40</v>
      </c>
      <c r="B933" s="16" t="s">
        <v>41</v>
      </c>
      <c r="C933">
        <v>29</v>
      </c>
      <c r="D933">
        <v>4</v>
      </c>
      <c r="E933">
        <v>2020</v>
      </c>
      <c r="F933">
        <v>1292</v>
      </c>
      <c r="G933" s="16" t="s">
        <v>228</v>
      </c>
    </row>
    <row r="934" spans="1:7" x14ac:dyDescent="0.25">
      <c r="A934" s="16" t="s">
        <v>40</v>
      </c>
      <c r="B934" s="16" t="s">
        <v>41</v>
      </c>
      <c r="C934">
        <v>29</v>
      </c>
      <c r="D934">
        <v>4</v>
      </c>
      <c r="E934">
        <v>2020</v>
      </c>
      <c r="F934">
        <v>14.81</v>
      </c>
      <c r="G934" s="16" t="s">
        <v>229</v>
      </c>
    </row>
    <row r="935" spans="1:7" x14ac:dyDescent="0.25">
      <c r="A935" s="16" t="s">
        <v>40</v>
      </c>
      <c r="B935" s="16" t="s">
        <v>41</v>
      </c>
      <c r="C935">
        <v>29</v>
      </c>
      <c r="D935">
        <v>4</v>
      </c>
      <c r="E935">
        <v>2020</v>
      </c>
      <c r="F935">
        <v>3.16</v>
      </c>
      <c r="G935" s="16" t="s">
        <v>48</v>
      </c>
    </row>
    <row r="936" spans="1:7" x14ac:dyDescent="0.25">
      <c r="A936" s="16" t="s">
        <v>40</v>
      </c>
      <c r="B936" s="16" t="s">
        <v>41</v>
      </c>
      <c r="C936">
        <v>30</v>
      </c>
      <c r="D936">
        <v>4</v>
      </c>
      <c r="E936">
        <v>2020</v>
      </c>
      <c r="F936">
        <v>71</v>
      </c>
      <c r="G936" s="16" t="s">
        <v>42</v>
      </c>
    </row>
    <row r="937" spans="1:7" x14ac:dyDescent="0.25">
      <c r="A937" s="16" t="s">
        <v>40</v>
      </c>
      <c r="B937" s="16" t="s">
        <v>41</v>
      </c>
      <c r="C937">
        <v>30</v>
      </c>
      <c r="D937">
        <v>4</v>
      </c>
      <c r="E937">
        <v>2020</v>
      </c>
      <c r="F937">
        <v>2479</v>
      </c>
      <c r="G937" s="16" t="s">
        <v>43</v>
      </c>
    </row>
    <row r="938" spans="1:7" x14ac:dyDescent="0.25">
      <c r="A938" s="16" t="s">
        <v>40</v>
      </c>
      <c r="B938" s="16" t="s">
        <v>41</v>
      </c>
      <c r="C938">
        <v>30</v>
      </c>
      <c r="D938">
        <v>4</v>
      </c>
      <c r="E938">
        <v>2020</v>
      </c>
      <c r="F938">
        <v>285</v>
      </c>
      <c r="G938" s="16" t="s">
        <v>44</v>
      </c>
    </row>
    <row r="939" spans="1:7" x14ac:dyDescent="0.25">
      <c r="A939" s="16" t="s">
        <v>40</v>
      </c>
      <c r="B939" s="16" t="s">
        <v>41</v>
      </c>
      <c r="C939">
        <v>30</v>
      </c>
      <c r="D939">
        <v>4</v>
      </c>
      <c r="E939">
        <v>2020</v>
      </c>
      <c r="F939">
        <v>9009</v>
      </c>
      <c r="G939" s="16" t="s">
        <v>220</v>
      </c>
    </row>
    <row r="940" spans="1:7" x14ac:dyDescent="0.25">
      <c r="A940" s="16" t="s">
        <v>40</v>
      </c>
      <c r="B940" s="16" t="s">
        <v>41</v>
      </c>
      <c r="C940">
        <v>30</v>
      </c>
      <c r="D940">
        <v>4</v>
      </c>
      <c r="E940">
        <v>2020</v>
      </c>
      <c r="F940">
        <v>6703</v>
      </c>
      <c r="G940" s="16" t="s">
        <v>45</v>
      </c>
    </row>
    <row r="941" spans="1:7" x14ac:dyDescent="0.25">
      <c r="A941" s="16" t="s">
        <v>40</v>
      </c>
      <c r="B941" s="16" t="s">
        <v>41</v>
      </c>
      <c r="C941">
        <v>30</v>
      </c>
      <c r="D941">
        <v>4</v>
      </c>
      <c r="E941">
        <v>2020</v>
      </c>
      <c r="F941">
        <v>85645</v>
      </c>
      <c r="G941" s="16" t="s">
        <v>221</v>
      </c>
    </row>
    <row r="942" spans="1:7" x14ac:dyDescent="0.25">
      <c r="A942" s="16" t="s">
        <v>40</v>
      </c>
      <c r="B942" s="16" t="s">
        <v>41</v>
      </c>
      <c r="C942">
        <v>30</v>
      </c>
      <c r="D942">
        <v>4</v>
      </c>
      <c r="E942">
        <v>2020</v>
      </c>
      <c r="F942">
        <v>6</v>
      </c>
      <c r="G942" s="16" t="s">
        <v>46</v>
      </c>
    </row>
    <row r="943" spans="1:7" x14ac:dyDescent="0.25">
      <c r="A943" s="16" t="s">
        <v>40</v>
      </c>
      <c r="B943" s="16" t="s">
        <v>41</v>
      </c>
      <c r="C943">
        <v>30</v>
      </c>
      <c r="D943">
        <v>4</v>
      </c>
      <c r="E943">
        <v>2020</v>
      </c>
      <c r="F943">
        <v>2</v>
      </c>
      <c r="G943" s="16" t="s">
        <v>222</v>
      </c>
    </row>
    <row r="944" spans="1:7" x14ac:dyDescent="0.25">
      <c r="A944" s="16" t="s">
        <v>40</v>
      </c>
      <c r="B944" s="16" t="s">
        <v>41</v>
      </c>
      <c r="C944">
        <v>30</v>
      </c>
      <c r="D944">
        <v>4</v>
      </c>
      <c r="E944">
        <v>2020</v>
      </c>
      <c r="F944">
        <v>4</v>
      </c>
      <c r="G944" s="16" t="s">
        <v>223</v>
      </c>
    </row>
    <row r="945" spans="1:7" x14ac:dyDescent="0.25">
      <c r="A945" s="16" t="s">
        <v>40</v>
      </c>
      <c r="B945" s="16" t="s">
        <v>41</v>
      </c>
      <c r="C945">
        <v>30</v>
      </c>
      <c r="D945">
        <v>4</v>
      </c>
      <c r="E945">
        <v>2020</v>
      </c>
      <c r="F945">
        <v>179</v>
      </c>
      <c r="G945" s="16" t="s">
        <v>224</v>
      </c>
    </row>
    <row r="946" spans="1:7" x14ac:dyDescent="0.25">
      <c r="A946" s="16" t="s">
        <v>40</v>
      </c>
      <c r="B946" s="16" t="s">
        <v>41</v>
      </c>
      <c r="C946">
        <v>30</v>
      </c>
      <c r="D946">
        <v>4</v>
      </c>
      <c r="E946">
        <v>2020</v>
      </c>
      <c r="G946" s="16" t="s">
        <v>47</v>
      </c>
    </row>
    <row r="947" spans="1:7" x14ac:dyDescent="0.25">
      <c r="A947" s="16" t="s">
        <v>40</v>
      </c>
      <c r="B947" s="16" t="s">
        <v>41</v>
      </c>
      <c r="C947">
        <v>30</v>
      </c>
      <c r="D947">
        <v>4</v>
      </c>
      <c r="E947">
        <v>2020</v>
      </c>
      <c r="F947">
        <v>4.25</v>
      </c>
      <c r="G947" s="16" t="s">
        <v>225</v>
      </c>
    </row>
    <row r="948" spans="1:7" x14ac:dyDescent="0.25">
      <c r="A948" s="16" t="s">
        <v>40</v>
      </c>
      <c r="B948" s="16" t="s">
        <v>41</v>
      </c>
      <c r="C948">
        <v>30</v>
      </c>
      <c r="D948">
        <v>4</v>
      </c>
      <c r="E948">
        <v>2020</v>
      </c>
      <c r="F948">
        <v>10.52</v>
      </c>
      <c r="G948" s="16" t="s">
        <v>226</v>
      </c>
    </row>
    <row r="949" spans="1:7" x14ac:dyDescent="0.25">
      <c r="A949" s="16" t="s">
        <v>40</v>
      </c>
      <c r="B949" s="16" t="s">
        <v>41</v>
      </c>
      <c r="C949">
        <v>30</v>
      </c>
      <c r="D949">
        <v>4</v>
      </c>
      <c r="E949">
        <v>2020</v>
      </c>
      <c r="F949">
        <v>27.52</v>
      </c>
      <c r="G949" s="16" t="s">
        <v>227</v>
      </c>
    </row>
    <row r="950" spans="1:7" x14ac:dyDescent="0.25">
      <c r="A950" s="16" t="s">
        <v>40</v>
      </c>
      <c r="B950" s="16" t="s">
        <v>41</v>
      </c>
      <c r="C950">
        <v>30</v>
      </c>
      <c r="D950">
        <v>4</v>
      </c>
      <c r="E950">
        <v>2020</v>
      </c>
      <c r="F950">
        <v>1343</v>
      </c>
      <c r="G950" s="16" t="s">
        <v>228</v>
      </c>
    </row>
    <row r="951" spans="1:7" x14ac:dyDescent="0.25">
      <c r="A951" s="16" t="s">
        <v>40</v>
      </c>
      <c r="B951" s="16" t="s">
        <v>41</v>
      </c>
      <c r="C951">
        <v>30</v>
      </c>
      <c r="D951">
        <v>4</v>
      </c>
      <c r="E951">
        <v>2020</v>
      </c>
      <c r="F951">
        <v>14.91</v>
      </c>
      <c r="G951" s="16" t="s">
        <v>229</v>
      </c>
    </row>
    <row r="952" spans="1:7" x14ac:dyDescent="0.25">
      <c r="A952" s="16" t="s">
        <v>40</v>
      </c>
      <c r="B952" s="16" t="s">
        <v>41</v>
      </c>
      <c r="C952">
        <v>30</v>
      </c>
      <c r="D952">
        <v>4</v>
      </c>
      <c r="E952">
        <v>2020</v>
      </c>
      <c r="F952">
        <v>2.86</v>
      </c>
      <c r="G952" s="16" t="s">
        <v>48</v>
      </c>
    </row>
    <row r="953" spans="1:7" x14ac:dyDescent="0.25">
      <c r="A953" s="16" t="s">
        <v>40</v>
      </c>
      <c r="B953" s="16" t="s">
        <v>41</v>
      </c>
      <c r="C953">
        <v>1</v>
      </c>
      <c r="D953">
        <v>5</v>
      </c>
      <c r="E953">
        <v>2020</v>
      </c>
      <c r="F953">
        <v>65</v>
      </c>
      <c r="G953" s="16" t="s">
        <v>42</v>
      </c>
    </row>
    <row r="954" spans="1:7" x14ac:dyDescent="0.25">
      <c r="A954" s="16" t="s">
        <v>40</v>
      </c>
      <c r="B954" s="16" t="s">
        <v>41</v>
      </c>
      <c r="C954">
        <v>1</v>
      </c>
      <c r="D954">
        <v>5</v>
      </c>
      <c r="E954">
        <v>2020</v>
      </c>
      <c r="F954">
        <v>2375</v>
      </c>
      <c r="G954" s="16" t="s">
        <v>43</v>
      </c>
    </row>
    <row r="955" spans="1:7" x14ac:dyDescent="0.25">
      <c r="A955" s="16" t="s">
        <v>40</v>
      </c>
      <c r="B955" s="16" t="s">
        <v>41</v>
      </c>
      <c r="C955">
        <v>1</v>
      </c>
      <c r="D955">
        <v>5</v>
      </c>
      <c r="E955">
        <v>2020</v>
      </c>
      <c r="F955">
        <v>196</v>
      </c>
      <c r="G955" s="16" t="s">
        <v>44</v>
      </c>
    </row>
    <row r="956" spans="1:7" x14ac:dyDescent="0.25">
      <c r="A956" s="16" t="s">
        <v>40</v>
      </c>
      <c r="B956" s="16" t="s">
        <v>41</v>
      </c>
      <c r="C956">
        <v>1</v>
      </c>
      <c r="D956">
        <v>5</v>
      </c>
      <c r="E956">
        <v>2020</v>
      </c>
      <c r="F956">
        <v>9205</v>
      </c>
      <c r="G956" s="16" t="s">
        <v>220</v>
      </c>
    </row>
    <row r="957" spans="1:7" x14ac:dyDescent="0.25">
      <c r="A957" s="16" t="s">
        <v>40</v>
      </c>
      <c r="B957" s="16" t="s">
        <v>41</v>
      </c>
      <c r="C957">
        <v>1</v>
      </c>
      <c r="D957">
        <v>5</v>
      </c>
      <c r="E957">
        <v>2020</v>
      </c>
      <c r="F957">
        <v>5906</v>
      </c>
      <c r="G957" s="16" t="s">
        <v>45</v>
      </c>
    </row>
    <row r="958" spans="1:7" x14ac:dyDescent="0.25">
      <c r="A958" s="16" t="s">
        <v>40</v>
      </c>
      <c r="B958" s="16" t="s">
        <v>41</v>
      </c>
      <c r="C958">
        <v>1</v>
      </c>
      <c r="D958">
        <v>5</v>
      </c>
      <c r="E958">
        <v>2020</v>
      </c>
      <c r="F958">
        <v>91551</v>
      </c>
      <c r="G958" s="16" t="s">
        <v>221</v>
      </c>
    </row>
    <row r="959" spans="1:7" x14ac:dyDescent="0.25">
      <c r="A959" s="16" t="s">
        <v>40</v>
      </c>
      <c r="B959" s="16" t="s">
        <v>41</v>
      </c>
      <c r="C959">
        <v>1</v>
      </c>
      <c r="D959">
        <v>5</v>
      </c>
      <c r="E959">
        <v>2020</v>
      </c>
      <c r="F959">
        <v>6</v>
      </c>
      <c r="G959" s="16" t="s">
        <v>46</v>
      </c>
    </row>
    <row r="960" spans="1:7" x14ac:dyDescent="0.25">
      <c r="A960" s="16" t="s">
        <v>40</v>
      </c>
      <c r="B960" s="16" t="s">
        <v>41</v>
      </c>
      <c r="C960">
        <v>1</v>
      </c>
      <c r="D960">
        <v>5</v>
      </c>
      <c r="E960">
        <v>2020</v>
      </c>
      <c r="F960">
        <v>2</v>
      </c>
      <c r="G960" s="16" t="s">
        <v>222</v>
      </c>
    </row>
    <row r="961" spans="1:7" x14ac:dyDescent="0.25">
      <c r="A961" s="16" t="s">
        <v>40</v>
      </c>
      <c r="B961" s="16" t="s">
        <v>41</v>
      </c>
      <c r="C961">
        <v>1</v>
      </c>
      <c r="D961">
        <v>5</v>
      </c>
      <c r="E961">
        <v>2020</v>
      </c>
      <c r="F961">
        <v>4</v>
      </c>
      <c r="G961" s="16" t="s">
        <v>223</v>
      </c>
    </row>
    <row r="962" spans="1:7" x14ac:dyDescent="0.25">
      <c r="A962" s="16" t="s">
        <v>40</v>
      </c>
      <c r="B962" s="16" t="s">
        <v>41</v>
      </c>
      <c r="C962">
        <v>1</v>
      </c>
      <c r="D962">
        <v>5</v>
      </c>
      <c r="E962">
        <v>2020</v>
      </c>
      <c r="F962">
        <v>185</v>
      </c>
      <c r="G962" s="16" t="s">
        <v>224</v>
      </c>
    </row>
    <row r="963" spans="1:7" x14ac:dyDescent="0.25">
      <c r="A963" s="16" t="s">
        <v>40</v>
      </c>
      <c r="B963" s="16" t="s">
        <v>41</v>
      </c>
      <c r="C963">
        <v>1</v>
      </c>
      <c r="D963">
        <v>5</v>
      </c>
      <c r="E963">
        <v>2020</v>
      </c>
      <c r="G963" s="16" t="s">
        <v>47</v>
      </c>
    </row>
    <row r="964" spans="1:7" x14ac:dyDescent="0.25">
      <c r="A964" s="16" t="s">
        <v>40</v>
      </c>
      <c r="B964" s="16" t="s">
        <v>41</v>
      </c>
      <c r="C964">
        <v>1</v>
      </c>
      <c r="D964">
        <v>5</v>
      </c>
      <c r="E964">
        <v>2020</v>
      </c>
      <c r="F964">
        <v>3.32</v>
      </c>
      <c r="G964" s="16" t="s">
        <v>225</v>
      </c>
    </row>
    <row r="965" spans="1:7" x14ac:dyDescent="0.25">
      <c r="A965" s="16" t="s">
        <v>40</v>
      </c>
      <c r="B965" s="16" t="s">
        <v>41</v>
      </c>
      <c r="C965">
        <v>1</v>
      </c>
      <c r="D965">
        <v>5</v>
      </c>
      <c r="E965">
        <v>2020</v>
      </c>
      <c r="F965">
        <v>10.050000000000001</v>
      </c>
      <c r="G965" s="16" t="s">
        <v>226</v>
      </c>
    </row>
    <row r="966" spans="1:7" x14ac:dyDescent="0.25">
      <c r="A966" s="16" t="s">
        <v>40</v>
      </c>
      <c r="B966" s="16" t="s">
        <v>41</v>
      </c>
      <c r="C966">
        <v>1</v>
      </c>
      <c r="D966">
        <v>5</v>
      </c>
      <c r="E966">
        <v>2020</v>
      </c>
      <c r="F966">
        <v>25.8</v>
      </c>
      <c r="G966" s="16" t="s">
        <v>227</v>
      </c>
    </row>
    <row r="967" spans="1:7" x14ac:dyDescent="0.25">
      <c r="A967" s="16" t="s">
        <v>40</v>
      </c>
      <c r="B967" s="16" t="s">
        <v>41</v>
      </c>
      <c r="C967">
        <v>1</v>
      </c>
      <c r="D967">
        <v>5</v>
      </c>
      <c r="E967">
        <v>2020</v>
      </c>
      <c r="F967">
        <v>1379</v>
      </c>
      <c r="G967" s="16" t="s">
        <v>228</v>
      </c>
    </row>
    <row r="968" spans="1:7" x14ac:dyDescent="0.25">
      <c r="A968" s="16" t="s">
        <v>40</v>
      </c>
      <c r="B968" s="16" t="s">
        <v>41</v>
      </c>
      <c r="C968">
        <v>1</v>
      </c>
      <c r="D968">
        <v>5</v>
      </c>
      <c r="E968">
        <v>2020</v>
      </c>
      <c r="F968">
        <v>14.98</v>
      </c>
      <c r="G968" s="16" t="s">
        <v>229</v>
      </c>
    </row>
    <row r="969" spans="1:7" x14ac:dyDescent="0.25">
      <c r="A969" s="16" t="s">
        <v>40</v>
      </c>
      <c r="B969" s="16" t="s">
        <v>41</v>
      </c>
      <c r="C969">
        <v>1</v>
      </c>
      <c r="D969">
        <v>5</v>
      </c>
      <c r="E969">
        <v>2020</v>
      </c>
      <c r="F969">
        <v>2.74</v>
      </c>
      <c r="G969" s="16" t="s">
        <v>48</v>
      </c>
    </row>
    <row r="970" spans="1:7" x14ac:dyDescent="0.25">
      <c r="A970" s="16" t="s">
        <v>40</v>
      </c>
      <c r="B970" s="16" t="s">
        <v>41</v>
      </c>
      <c r="C970">
        <v>2</v>
      </c>
      <c r="D970">
        <v>5</v>
      </c>
      <c r="E970">
        <v>2020</v>
      </c>
      <c r="F970">
        <v>57</v>
      </c>
      <c r="G970" s="16" t="s">
        <v>42</v>
      </c>
    </row>
    <row r="971" spans="1:7" x14ac:dyDescent="0.25">
      <c r="A971" s="16" t="s">
        <v>40</v>
      </c>
      <c r="B971" s="16" t="s">
        <v>41</v>
      </c>
      <c r="C971">
        <v>2</v>
      </c>
      <c r="D971">
        <v>5</v>
      </c>
      <c r="E971">
        <v>2020</v>
      </c>
      <c r="F971">
        <v>2286</v>
      </c>
      <c r="G971" s="16" t="s">
        <v>43</v>
      </c>
    </row>
    <row r="972" spans="1:7" x14ac:dyDescent="0.25">
      <c r="A972" s="16" t="s">
        <v>40</v>
      </c>
      <c r="B972" s="16" t="s">
        <v>41</v>
      </c>
      <c r="C972">
        <v>2</v>
      </c>
      <c r="D972">
        <v>5</v>
      </c>
      <c r="E972">
        <v>2020</v>
      </c>
      <c r="F972">
        <v>157</v>
      </c>
      <c r="G972" s="16" t="s">
        <v>44</v>
      </c>
    </row>
    <row r="973" spans="1:7" x14ac:dyDescent="0.25">
      <c r="A973" s="16" t="s">
        <v>40</v>
      </c>
      <c r="B973" s="16" t="s">
        <v>41</v>
      </c>
      <c r="C973">
        <v>2</v>
      </c>
      <c r="D973">
        <v>5</v>
      </c>
      <c r="E973">
        <v>2020</v>
      </c>
      <c r="F973">
        <v>9362</v>
      </c>
      <c r="G973" s="16" t="s">
        <v>220</v>
      </c>
    </row>
    <row r="974" spans="1:7" x14ac:dyDescent="0.25">
      <c r="A974" s="16" t="s">
        <v>40</v>
      </c>
      <c r="B974" s="16" t="s">
        <v>41</v>
      </c>
      <c r="C974">
        <v>2</v>
      </c>
      <c r="D974">
        <v>5</v>
      </c>
      <c r="E974">
        <v>2020</v>
      </c>
      <c r="F974">
        <v>5086</v>
      </c>
      <c r="G974" s="16" t="s">
        <v>45</v>
      </c>
    </row>
    <row r="975" spans="1:7" x14ac:dyDescent="0.25">
      <c r="A975" s="16" t="s">
        <v>40</v>
      </c>
      <c r="B975" s="16" t="s">
        <v>41</v>
      </c>
      <c r="C975">
        <v>2</v>
      </c>
      <c r="D975">
        <v>5</v>
      </c>
      <c r="E975">
        <v>2020</v>
      </c>
      <c r="F975">
        <v>96637</v>
      </c>
      <c r="G975" s="16" t="s">
        <v>221</v>
      </c>
    </row>
    <row r="976" spans="1:7" x14ac:dyDescent="0.25">
      <c r="A976" s="16" t="s">
        <v>40</v>
      </c>
      <c r="B976" s="16" t="s">
        <v>41</v>
      </c>
      <c r="C976">
        <v>2</v>
      </c>
      <c r="D976">
        <v>5</v>
      </c>
      <c r="E976">
        <v>2020</v>
      </c>
      <c r="F976">
        <v>4</v>
      </c>
      <c r="G976" s="16" t="s">
        <v>46</v>
      </c>
    </row>
    <row r="977" spans="1:7" x14ac:dyDescent="0.25">
      <c r="A977" s="16" t="s">
        <v>40</v>
      </c>
      <c r="B977" s="16" t="s">
        <v>41</v>
      </c>
      <c r="C977">
        <v>2</v>
      </c>
      <c r="D977">
        <v>5</v>
      </c>
      <c r="E977">
        <v>2020</v>
      </c>
      <c r="F977">
        <v>3</v>
      </c>
      <c r="G977" s="16" t="s">
        <v>222</v>
      </c>
    </row>
    <row r="978" spans="1:7" x14ac:dyDescent="0.25">
      <c r="A978" s="16" t="s">
        <v>40</v>
      </c>
      <c r="B978" s="16" t="s">
        <v>41</v>
      </c>
      <c r="C978">
        <v>2</v>
      </c>
      <c r="D978">
        <v>5</v>
      </c>
      <c r="E978">
        <v>2020</v>
      </c>
      <c r="F978">
        <v>1</v>
      </c>
      <c r="G978" s="16" t="s">
        <v>223</v>
      </c>
    </row>
    <row r="979" spans="1:7" x14ac:dyDescent="0.25">
      <c r="A979" s="16" t="s">
        <v>40</v>
      </c>
      <c r="B979" s="16" t="s">
        <v>41</v>
      </c>
      <c r="C979">
        <v>2</v>
      </c>
      <c r="D979">
        <v>5</v>
      </c>
      <c r="E979">
        <v>2020</v>
      </c>
      <c r="F979">
        <v>189</v>
      </c>
      <c r="G979" s="16" t="s">
        <v>224</v>
      </c>
    </row>
    <row r="980" spans="1:7" x14ac:dyDescent="0.25">
      <c r="A980" s="16" t="s">
        <v>40</v>
      </c>
      <c r="B980" s="16" t="s">
        <v>41</v>
      </c>
      <c r="C980">
        <v>2</v>
      </c>
      <c r="D980">
        <v>5</v>
      </c>
      <c r="E980">
        <v>2020</v>
      </c>
      <c r="G980" s="16" t="s">
        <v>47</v>
      </c>
    </row>
    <row r="981" spans="1:7" x14ac:dyDescent="0.25">
      <c r="A981" s="16" t="s">
        <v>40</v>
      </c>
      <c r="B981" s="16" t="s">
        <v>41</v>
      </c>
      <c r="C981">
        <v>2</v>
      </c>
      <c r="D981">
        <v>5</v>
      </c>
      <c r="E981">
        <v>2020</v>
      </c>
      <c r="F981">
        <v>3.09</v>
      </c>
      <c r="G981" s="16" t="s">
        <v>225</v>
      </c>
    </row>
    <row r="982" spans="1:7" x14ac:dyDescent="0.25">
      <c r="A982" s="16" t="s">
        <v>40</v>
      </c>
      <c r="B982" s="16" t="s">
        <v>41</v>
      </c>
      <c r="C982">
        <v>2</v>
      </c>
      <c r="D982">
        <v>5</v>
      </c>
      <c r="E982">
        <v>2020</v>
      </c>
      <c r="F982">
        <v>9.69</v>
      </c>
      <c r="G982" s="16" t="s">
        <v>226</v>
      </c>
    </row>
    <row r="983" spans="1:7" x14ac:dyDescent="0.25">
      <c r="A983" s="16" t="s">
        <v>40</v>
      </c>
      <c r="B983" s="16" t="s">
        <v>41</v>
      </c>
      <c r="C983">
        <v>2</v>
      </c>
      <c r="D983">
        <v>5</v>
      </c>
      <c r="E983">
        <v>2020</v>
      </c>
      <c r="F983">
        <v>24.42</v>
      </c>
      <c r="G983" s="16" t="s">
        <v>227</v>
      </c>
    </row>
    <row r="984" spans="1:7" x14ac:dyDescent="0.25">
      <c r="A984" s="16" t="s">
        <v>40</v>
      </c>
      <c r="B984" s="16" t="s">
        <v>41</v>
      </c>
      <c r="C984">
        <v>2</v>
      </c>
      <c r="D984">
        <v>5</v>
      </c>
      <c r="E984">
        <v>2020</v>
      </c>
      <c r="F984">
        <v>1426</v>
      </c>
      <c r="G984" s="16" t="s">
        <v>228</v>
      </c>
    </row>
    <row r="985" spans="1:7" x14ac:dyDescent="0.25">
      <c r="A985" s="16" t="s">
        <v>40</v>
      </c>
      <c r="B985" s="16" t="s">
        <v>41</v>
      </c>
      <c r="C985">
        <v>2</v>
      </c>
      <c r="D985">
        <v>5</v>
      </c>
      <c r="E985">
        <v>2020</v>
      </c>
      <c r="F985">
        <v>15.23</v>
      </c>
      <c r="G985" s="16" t="s">
        <v>229</v>
      </c>
    </row>
    <row r="986" spans="1:7" x14ac:dyDescent="0.25">
      <c r="A986" s="16" t="s">
        <v>40</v>
      </c>
      <c r="B986" s="16" t="s">
        <v>41</v>
      </c>
      <c r="C986">
        <v>2</v>
      </c>
      <c r="D986">
        <v>5</v>
      </c>
      <c r="E986">
        <v>2020</v>
      </c>
      <c r="F986">
        <v>2.4900000000000002</v>
      </c>
      <c r="G986" s="16" t="s">
        <v>48</v>
      </c>
    </row>
    <row r="987" spans="1:7" x14ac:dyDescent="0.25">
      <c r="A987" s="16" t="s">
        <v>40</v>
      </c>
      <c r="B987" s="16" t="s">
        <v>41</v>
      </c>
      <c r="C987">
        <v>3</v>
      </c>
      <c r="D987">
        <v>5</v>
      </c>
      <c r="E987">
        <v>2020</v>
      </c>
      <c r="F987">
        <v>54</v>
      </c>
      <c r="G987" s="16" t="s">
        <v>42</v>
      </c>
    </row>
    <row r="988" spans="1:7" x14ac:dyDescent="0.25">
      <c r="A988" s="16" t="s">
        <v>40</v>
      </c>
      <c r="B988" s="16" t="s">
        <v>41</v>
      </c>
      <c r="C988">
        <v>3</v>
      </c>
      <c r="D988">
        <v>5</v>
      </c>
      <c r="E988">
        <v>2020</v>
      </c>
      <c r="F988">
        <v>2116</v>
      </c>
      <c r="G988" s="16" t="s">
        <v>43</v>
      </c>
    </row>
    <row r="989" spans="1:7" x14ac:dyDescent="0.25">
      <c r="A989" s="16" t="s">
        <v>40</v>
      </c>
      <c r="B989" s="16" t="s">
        <v>41</v>
      </c>
      <c r="C989">
        <v>3</v>
      </c>
      <c r="D989">
        <v>5</v>
      </c>
      <c r="E989">
        <v>2020</v>
      </c>
      <c r="F989">
        <v>102</v>
      </c>
      <c r="G989" s="16" t="s">
        <v>44</v>
      </c>
    </row>
    <row r="990" spans="1:7" x14ac:dyDescent="0.25">
      <c r="A990" s="16" t="s">
        <v>40</v>
      </c>
      <c r="B990" s="16" t="s">
        <v>41</v>
      </c>
      <c r="C990">
        <v>3</v>
      </c>
      <c r="D990">
        <v>5</v>
      </c>
      <c r="E990">
        <v>2020</v>
      </c>
      <c r="F990">
        <v>9464</v>
      </c>
      <c r="G990" s="16" t="s">
        <v>220</v>
      </c>
    </row>
    <row r="991" spans="1:7" x14ac:dyDescent="0.25">
      <c r="A991" s="16" t="s">
        <v>40</v>
      </c>
      <c r="B991" s="16" t="s">
        <v>41</v>
      </c>
      <c r="C991">
        <v>3</v>
      </c>
      <c r="D991">
        <v>5</v>
      </c>
      <c r="E991">
        <v>2020</v>
      </c>
      <c r="F991">
        <v>5274</v>
      </c>
      <c r="G991" s="16" t="s">
        <v>45</v>
      </c>
    </row>
    <row r="992" spans="1:7" x14ac:dyDescent="0.25">
      <c r="A992" s="16" t="s">
        <v>40</v>
      </c>
      <c r="B992" s="16" t="s">
        <v>41</v>
      </c>
      <c r="C992">
        <v>3</v>
      </c>
      <c r="D992">
        <v>5</v>
      </c>
      <c r="E992">
        <v>2020</v>
      </c>
      <c r="F992">
        <v>101911</v>
      </c>
      <c r="G992" s="16" t="s">
        <v>221</v>
      </c>
    </row>
    <row r="993" spans="1:7" x14ac:dyDescent="0.25">
      <c r="A993" s="16" t="s">
        <v>40</v>
      </c>
      <c r="B993" s="16" t="s">
        <v>41</v>
      </c>
      <c r="C993">
        <v>3</v>
      </c>
      <c r="D993">
        <v>5</v>
      </c>
      <c r="E993">
        <v>2020</v>
      </c>
      <c r="F993">
        <v>4</v>
      </c>
      <c r="G993" s="16" t="s">
        <v>46</v>
      </c>
    </row>
    <row r="994" spans="1:7" x14ac:dyDescent="0.25">
      <c r="A994" s="16" t="s">
        <v>40</v>
      </c>
      <c r="B994" s="16" t="s">
        <v>41</v>
      </c>
      <c r="C994">
        <v>3</v>
      </c>
      <c r="D994">
        <v>5</v>
      </c>
      <c r="E994">
        <v>2020</v>
      </c>
      <c r="F994">
        <v>3</v>
      </c>
      <c r="G994" s="16" t="s">
        <v>222</v>
      </c>
    </row>
    <row r="995" spans="1:7" x14ac:dyDescent="0.25">
      <c r="A995" s="16" t="s">
        <v>40</v>
      </c>
      <c r="B995" s="16" t="s">
        <v>41</v>
      </c>
      <c r="C995">
        <v>3</v>
      </c>
      <c r="D995">
        <v>5</v>
      </c>
      <c r="E995">
        <v>2020</v>
      </c>
      <c r="F995">
        <v>1</v>
      </c>
      <c r="G995" s="16" t="s">
        <v>223</v>
      </c>
    </row>
    <row r="996" spans="1:7" x14ac:dyDescent="0.25">
      <c r="A996" s="16" t="s">
        <v>40</v>
      </c>
      <c r="B996" s="16" t="s">
        <v>41</v>
      </c>
      <c r="C996">
        <v>3</v>
      </c>
      <c r="D996">
        <v>5</v>
      </c>
      <c r="E996">
        <v>2020</v>
      </c>
      <c r="F996">
        <v>193</v>
      </c>
      <c r="G996" s="16" t="s">
        <v>224</v>
      </c>
    </row>
    <row r="997" spans="1:7" x14ac:dyDescent="0.25">
      <c r="A997" s="16" t="s">
        <v>40</v>
      </c>
      <c r="B997" s="16" t="s">
        <v>41</v>
      </c>
      <c r="C997">
        <v>3</v>
      </c>
      <c r="D997">
        <v>5</v>
      </c>
      <c r="E997">
        <v>2020</v>
      </c>
      <c r="G997" s="16" t="s">
        <v>47</v>
      </c>
    </row>
    <row r="998" spans="1:7" x14ac:dyDescent="0.25">
      <c r="A998" s="16" t="s">
        <v>40</v>
      </c>
      <c r="B998" s="16" t="s">
        <v>41</v>
      </c>
      <c r="C998">
        <v>3</v>
      </c>
      <c r="D998">
        <v>5</v>
      </c>
      <c r="E998">
        <v>2020</v>
      </c>
      <c r="F998">
        <v>1.93</v>
      </c>
      <c r="G998" s="16" t="s">
        <v>225</v>
      </c>
    </row>
    <row r="999" spans="1:7" x14ac:dyDescent="0.25">
      <c r="A999" s="16" t="s">
        <v>40</v>
      </c>
      <c r="B999" s="16" t="s">
        <v>41</v>
      </c>
      <c r="C999">
        <v>3</v>
      </c>
      <c r="D999">
        <v>5</v>
      </c>
      <c r="E999">
        <v>2020</v>
      </c>
      <c r="F999">
        <v>9.2899999999999991</v>
      </c>
      <c r="G999" s="16" t="s">
        <v>226</v>
      </c>
    </row>
    <row r="1000" spans="1:7" x14ac:dyDescent="0.25">
      <c r="A1000" s="16" t="s">
        <v>40</v>
      </c>
      <c r="B1000" s="16" t="s">
        <v>41</v>
      </c>
      <c r="C1000">
        <v>3</v>
      </c>
      <c r="D1000">
        <v>5</v>
      </c>
      <c r="E1000">
        <v>2020</v>
      </c>
      <c r="F1000">
        <v>22.36</v>
      </c>
      <c r="G1000" s="16" t="s">
        <v>227</v>
      </c>
    </row>
    <row r="1001" spans="1:7" x14ac:dyDescent="0.25">
      <c r="A1001" s="16" t="s">
        <v>40</v>
      </c>
      <c r="B1001" s="16" t="s">
        <v>41</v>
      </c>
      <c r="C1001">
        <v>3</v>
      </c>
      <c r="D1001">
        <v>5</v>
      </c>
      <c r="E1001">
        <v>2020</v>
      </c>
      <c r="F1001">
        <v>1551</v>
      </c>
      <c r="G1001" s="16" t="s">
        <v>228</v>
      </c>
    </row>
    <row r="1002" spans="1:7" x14ac:dyDescent="0.25">
      <c r="A1002" s="16" t="s">
        <v>40</v>
      </c>
      <c r="B1002" s="16" t="s">
        <v>41</v>
      </c>
      <c r="C1002">
        <v>3</v>
      </c>
      <c r="D1002">
        <v>5</v>
      </c>
      <c r="E1002">
        <v>2020</v>
      </c>
      <c r="F1002">
        <v>16.39</v>
      </c>
      <c r="G1002" s="16" t="s">
        <v>229</v>
      </c>
    </row>
    <row r="1003" spans="1:7" x14ac:dyDescent="0.25">
      <c r="A1003" s="16" t="s">
        <v>40</v>
      </c>
      <c r="B1003" s="16" t="s">
        <v>41</v>
      </c>
      <c r="C1003">
        <v>3</v>
      </c>
      <c r="D1003">
        <v>5</v>
      </c>
      <c r="E1003">
        <v>2020</v>
      </c>
      <c r="F1003">
        <v>2.5499999999999998</v>
      </c>
      <c r="G1003" s="16" t="s">
        <v>48</v>
      </c>
    </row>
    <row r="1004" spans="1:7" x14ac:dyDescent="0.25">
      <c r="A1004" s="16" t="s">
        <v>40</v>
      </c>
      <c r="B1004" s="16" t="s">
        <v>41</v>
      </c>
      <c r="C1004">
        <v>4</v>
      </c>
      <c r="D1004">
        <v>5</v>
      </c>
      <c r="E1004">
        <v>2020</v>
      </c>
      <c r="F1004">
        <v>53</v>
      </c>
      <c r="G1004" s="16" t="s">
        <v>42</v>
      </c>
    </row>
    <row r="1005" spans="1:7" x14ac:dyDescent="0.25">
      <c r="A1005" s="16" t="s">
        <v>40</v>
      </c>
      <c r="B1005" s="16" t="s">
        <v>41</v>
      </c>
      <c r="C1005">
        <v>4</v>
      </c>
      <c r="D1005">
        <v>5</v>
      </c>
      <c r="E1005">
        <v>2020</v>
      </c>
      <c r="F1005">
        <v>2023</v>
      </c>
      <c r="G1005" s="16" t="s">
        <v>43</v>
      </c>
    </row>
    <row r="1006" spans="1:7" x14ac:dyDescent="0.25">
      <c r="A1006" s="16" t="s">
        <v>40</v>
      </c>
      <c r="B1006" s="16" t="s">
        <v>41</v>
      </c>
      <c r="C1006">
        <v>4</v>
      </c>
      <c r="D1006">
        <v>5</v>
      </c>
      <c r="E1006">
        <v>2020</v>
      </c>
      <c r="F1006">
        <v>93</v>
      </c>
      <c r="G1006" s="16" t="s">
        <v>44</v>
      </c>
    </row>
    <row r="1007" spans="1:7" x14ac:dyDescent="0.25">
      <c r="A1007" s="16" t="s">
        <v>40</v>
      </c>
      <c r="B1007" s="16" t="s">
        <v>41</v>
      </c>
      <c r="C1007">
        <v>4</v>
      </c>
      <c r="D1007">
        <v>5</v>
      </c>
      <c r="E1007">
        <v>2020</v>
      </c>
      <c r="F1007">
        <v>9557</v>
      </c>
      <c r="G1007" s="16" t="s">
        <v>220</v>
      </c>
    </row>
    <row r="1008" spans="1:7" x14ac:dyDescent="0.25">
      <c r="A1008" s="16" t="s">
        <v>40</v>
      </c>
      <c r="B1008" s="16" t="s">
        <v>41</v>
      </c>
      <c r="C1008">
        <v>4</v>
      </c>
      <c r="D1008">
        <v>5</v>
      </c>
      <c r="E1008">
        <v>2020</v>
      </c>
      <c r="F1008">
        <v>4550</v>
      </c>
      <c r="G1008" s="16" t="s">
        <v>45</v>
      </c>
    </row>
    <row r="1009" spans="1:7" x14ac:dyDescent="0.25">
      <c r="A1009" s="16" t="s">
        <v>40</v>
      </c>
      <c r="B1009" s="16" t="s">
        <v>41</v>
      </c>
      <c r="C1009">
        <v>4</v>
      </c>
      <c r="D1009">
        <v>5</v>
      </c>
      <c r="E1009">
        <v>2020</v>
      </c>
      <c r="F1009">
        <v>106461</v>
      </c>
      <c r="G1009" s="16" t="s">
        <v>221</v>
      </c>
    </row>
    <row r="1010" spans="1:7" x14ac:dyDescent="0.25">
      <c r="A1010" s="16" t="s">
        <v>40</v>
      </c>
      <c r="B1010" s="16" t="s">
        <v>41</v>
      </c>
      <c r="C1010">
        <v>4</v>
      </c>
      <c r="D1010">
        <v>5</v>
      </c>
      <c r="E1010">
        <v>2020</v>
      </c>
      <c r="F1010">
        <v>4</v>
      </c>
      <c r="G1010" s="16" t="s">
        <v>46</v>
      </c>
    </row>
    <row r="1011" spans="1:7" x14ac:dyDescent="0.25">
      <c r="A1011" s="16" t="s">
        <v>40</v>
      </c>
      <c r="B1011" s="16" t="s">
        <v>41</v>
      </c>
      <c r="C1011">
        <v>4</v>
      </c>
      <c r="D1011">
        <v>5</v>
      </c>
      <c r="E1011">
        <v>2020</v>
      </c>
      <c r="G1011" s="16" t="s">
        <v>222</v>
      </c>
    </row>
    <row r="1012" spans="1:7" x14ac:dyDescent="0.25">
      <c r="A1012" s="16" t="s">
        <v>40</v>
      </c>
      <c r="B1012" s="16" t="s">
        <v>41</v>
      </c>
      <c r="C1012">
        <v>4</v>
      </c>
      <c r="D1012">
        <v>5</v>
      </c>
      <c r="E1012">
        <v>2020</v>
      </c>
      <c r="G1012" s="16" t="s">
        <v>223</v>
      </c>
    </row>
    <row r="1013" spans="1:7" x14ac:dyDescent="0.25">
      <c r="A1013" s="16" t="s">
        <v>40</v>
      </c>
      <c r="B1013" s="16" t="s">
        <v>41</v>
      </c>
      <c r="C1013">
        <v>4</v>
      </c>
      <c r="D1013">
        <v>5</v>
      </c>
      <c r="E1013">
        <v>2020</v>
      </c>
      <c r="F1013">
        <v>197</v>
      </c>
      <c r="G1013" s="16" t="s">
        <v>224</v>
      </c>
    </row>
    <row r="1014" spans="1:7" x14ac:dyDescent="0.25">
      <c r="A1014" s="16" t="s">
        <v>40</v>
      </c>
      <c r="B1014" s="16" t="s">
        <v>41</v>
      </c>
      <c r="C1014">
        <v>4</v>
      </c>
      <c r="D1014">
        <v>5</v>
      </c>
      <c r="E1014">
        <v>2020</v>
      </c>
      <c r="G1014" s="16" t="s">
        <v>47</v>
      </c>
    </row>
    <row r="1015" spans="1:7" x14ac:dyDescent="0.25">
      <c r="A1015" s="16" t="s">
        <v>40</v>
      </c>
      <c r="B1015" s="16" t="s">
        <v>41</v>
      </c>
      <c r="C1015">
        <v>4</v>
      </c>
      <c r="D1015">
        <v>5</v>
      </c>
      <c r="E1015">
        <v>2020</v>
      </c>
      <c r="F1015">
        <v>2.04</v>
      </c>
      <c r="G1015" s="16" t="s">
        <v>225</v>
      </c>
    </row>
    <row r="1016" spans="1:7" x14ac:dyDescent="0.25">
      <c r="A1016" s="16" t="s">
        <v>40</v>
      </c>
      <c r="B1016" s="16" t="s">
        <v>41</v>
      </c>
      <c r="C1016">
        <v>4</v>
      </c>
      <c r="D1016">
        <v>5</v>
      </c>
      <c r="E1016">
        <v>2020</v>
      </c>
      <c r="F1016">
        <v>8.98</v>
      </c>
      <c r="G1016" s="16" t="s">
        <v>226</v>
      </c>
    </row>
    <row r="1017" spans="1:7" x14ac:dyDescent="0.25">
      <c r="A1017" s="16" t="s">
        <v>40</v>
      </c>
      <c r="B1017" s="16" t="s">
        <v>41</v>
      </c>
      <c r="C1017">
        <v>4</v>
      </c>
      <c r="D1017">
        <v>5</v>
      </c>
      <c r="E1017">
        <v>2020</v>
      </c>
      <c r="F1017">
        <v>21.17</v>
      </c>
      <c r="G1017" s="16" t="s">
        <v>227</v>
      </c>
    </row>
    <row r="1018" spans="1:7" x14ac:dyDescent="0.25">
      <c r="A1018" s="16" t="s">
        <v>40</v>
      </c>
      <c r="B1018" s="16" t="s">
        <v>41</v>
      </c>
      <c r="C1018">
        <v>4</v>
      </c>
      <c r="D1018">
        <v>5</v>
      </c>
      <c r="E1018">
        <v>2020</v>
      </c>
      <c r="F1018">
        <v>1574</v>
      </c>
      <c r="G1018" s="16" t="s">
        <v>228</v>
      </c>
    </row>
    <row r="1019" spans="1:7" x14ac:dyDescent="0.25">
      <c r="A1019" s="16" t="s">
        <v>40</v>
      </c>
      <c r="B1019" s="16" t="s">
        <v>41</v>
      </c>
      <c r="C1019">
        <v>4</v>
      </c>
      <c r="D1019">
        <v>5</v>
      </c>
      <c r="E1019">
        <v>2020</v>
      </c>
      <c r="F1019">
        <v>16.47</v>
      </c>
      <c r="G1019" s="16" t="s">
        <v>229</v>
      </c>
    </row>
    <row r="1020" spans="1:7" x14ac:dyDescent="0.25">
      <c r="A1020" s="16" t="s">
        <v>40</v>
      </c>
      <c r="B1020" s="16" t="s">
        <v>41</v>
      </c>
      <c r="C1020">
        <v>4</v>
      </c>
      <c r="D1020">
        <v>5</v>
      </c>
      <c r="E1020">
        <v>2020</v>
      </c>
      <c r="F1020">
        <v>2.62</v>
      </c>
      <c r="G1020" s="16" t="s">
        <v>48</v>
      </c>
    </row>
    <row r="1021" spans="1:7" x14ac:dyDescent="0.25">
      <c r="A1021" s="16" t="s">
        <v>40</v>
      </c>
      <c r="B1021" s="16" t="s">
        <v>41</v>
      </c>
      <c r="C1021">
        <v>5</v>
      </c>
      <c r="D1021">
        <v>5</v>
      </c>
      <c r="E1021">
        <v>2020</v>
      </c>
      <c r="F1021">
        <v>51</v>
      </c>
      <c r="G1021" s="16" t="s">
        <v>42</v>
      </c>
    </row>
    <row r="1022" spans="1:7" x14ac:dyDescent="0.25">
      <c r="A1022" s="16" t="s">
        <v>40</v>
      </c>
      <c r="B1022" s="16" t="s">
        <v>41</v>
      </c>
      <c r="C1022">
        <v>5</v>
      </c>
      <c r="D1022">
        <v>5</v>
      </c>
      <c r="E1022">
        <v>2020</v>
      </c>
      <c r="F1022">
        <v>1855</v>
      </c>
      <c r="G1022" s="16" t="s">
        <v>43</v>
      </c>
    </row>
    <row r="1023" spans="1:7" x14ac:dyDescent="0.25">
      <c r="A1023" s="16" t="s">
        <v>40</v>
      </c>
      <c r="B1023" s="16" t="s">
        <v>41</v>
      </c>
      <c r="C1023">
        <v>5</v>
      </c>
      <c r="D1023">
        <v>5</v>
      </c>
      <c r="E1023">
        <v>2020</v>
      </c>
      <c r="F1023">
        <v>120</v>
      </c>
      <c r="G1023" s="16" t="s">
        <v>44</v>
      </c>
    </row>
    <row r="1024" spans="1:7" x14ac:dyDescent="0.25">
      <c r="A1024" s="16" t="s">
        <v>40</v>
      </c>
      <c r="B1024" s="16" t="s">
        <v>41</v>
      </c>
      <c r="C1024">
        <v>5</v>
      </c>
      <c r="D1024">
        <v>5</v>
      </c>
      <c r="E1024">
        <v>2020</v>
      </c>
      <c r="F1024">
        <v>9677</v>
      </c>
      <c r="G1024" s="16" t="s">
        <v>220</v>
      </c>
    </row>
    <row r="1025" spans="1:7" x14ac:dyDescent="0.25">
      <c r="A1025" s="16" t="s">
        <v>40</v>
      </c>
      <c r="B1025" s="16" t="s">
        <v>41</v>
      </c>
      <c r="C1025">
        <v>5</v>
      </c>
      <c r="D1025">
        <v>5</v>
      </c>
      <c r="E1025">
        <v>2020</v>
      </c>
      <c r="F1025">
        <v>4817</v>
      </c>
      <c r="G1025" s="16" t="s">
        <v>45</v>
      </c>
    </row>
    <row r="1026" spans="1:7" x14ac:dyDescent="0.25">
      <c r="A1026" s="16" t="s">
        <v>40</v>
      </c>
      <c r="B1026" s="16" t="s">
        <v>41</v>
      </c>
      <c r="C1026">
        <v>5</v>
      </c>
      <c r="D1026">
        <v>5</v>
      </c>
      <c r="E1026">
        <v>2020</v>
      </c>
      <c r="F1026">
        <v>111278</v>
      </c>
      <c r="G1026" s="16" t="s">
        <v>221</v>
      </c>
    </row>
    <row r="1027" spans="1:7" x14ac:dyDescent="0.25">
      <c r="A1027" s="16" t="s">
        <v>40</v>
      </c>
      <c r="B1027" s="16" t="s">
        <v>41</v>
      </c>
      <c r="C1027">
        <v>5</v>
      </c>
      <c r="D1027">
        <v>5</v>
      </c>
      <c r="E1027">
        <v>2020</v>
      </c>
      <c r="F1027">
        <v>3</v>
      </c>
      <c r="G1027" s="16" t="s">
        <v>46</v>
      </c>
    </row>
    <row r="1028" spans="1:7" x14ac:dyDescent="0.25">
      <c r="A1028" s="16" t="s">
        <v>40</v>
      </c>
      <c r="B1028" s="16" t="s">
        <v>41</v>
      </c>
      <c r="C1028">
        <v>5</v>
      </c>
      <c r="D1028">
        <v>5</v>
      </c>
      <c r="E1028">
        <v>2020</v>
      </c>
      <c r="G1028" s="16" t="s">
        <v>222</v>
      </c>
    </row>
    <row r="1029" spans="1:7" x14ac:dyDescent="0.25">
      <c r="A1029" s="16" t="s">
        <v>40</v>
      </c>
      <c r="B1029" s="16" t="s">
        <v>41</v>
      </c>
      <c r="C1029">
        <v>5</v>
      </c>
      <c r="D1029">
        <v>5</v>
      </c>
      <c r="E1029">
        <v>2020</v>
      </c>
      <c r="G1029" s="16" t="s">
        <v>223</v>
      </c>
    </row>
    <row r="1030" spans="1:7" x14ac:dyDescent="0.25">
      <c r="A1030" s="16" t="s">
        <v>40</v>
      </c>
      <c r="B1030" s="16" t="s">
        <v>41</v>
      </c>
      <c r="C1030">
        <v>5</v>
      </c>
      <c r="D1030">
        <v>5</v>
      </c>
      <c r="E1030">
        <v>2020</v>
      </c>
      <c r="F1030">
        <v>200</v>
      </c>
      <c r="G1030" s="16" t="s">
        <v>224</v>
      </c>
    </row>
    <row r="1031" spans="1:7" x14ac:dyDescent="0.25">
      <c r="A1031" s="16" t="s">
        <v>40</v>
      </c>
      <c r="B1031" s="16" t="s">
        <v>41</v>
      </c>
      <c r="C1031">
        <v>5</v>
      </c>
      <c r="D1031">
        <v>5</v>
      </c>
      <c r="E1031">
        <v>2020</v>
      </c>
      <c r="G1031" s="16" t="s">
        <v>47</v>
      </c>
    </row>
    <row r="1032" spans="1:7" x14ac:dyDescent="0.25">
      <c r="A1032" s="16" t="s">
        <v>40</v>
      </c>
      <c r="B1032" s="16" t="s">
        <v>41</v>
      </c>
      <c r="C1032">
        <v>5</v>
      </c>
      <c r="D1032">
        <v>5</v>
      </c>
      <c r="E1032">
        <v>2020</v>
      </c>
      <c r="F1032">
        <v>2.4900000000000002</v>
      </c>
      <c r="G1032" s="16" t="s">
        <v>225</v>
      </c>
    </row>
    <row r="1033" spans="1:7" x14ac:dyDescent="0.25">
      <c r="A1033" s="16" t="s">
        <v>40</v>
      </c>
      <c r="B1033" s="16" t="s">
        <v>41</v>
      </c>
      <c r="C1033">
        <v>5</v>
      </c>
      <c r="D1033">
        <v>5</v>
      </c>
      <c r="E1033">
        <v>2020</v>
      </c>
      <c r="F1033">
        <v>8.6999999999999993</v>
      </c>
      <c r="G1033" s="16" t="s">
        <v>226</v>
      </c>
    </row>
    <row r="1034" spans="1:7" x14ac:dyDescent="0.25">
      <c r="A1034" s="16" t="s">
        <v>40</v>
      </c>
      <c r="B1034" s="16" t="s">
        <v>41</v>
      </c>
      <c r="C1034">
        <v>5</v>
      </c>
      <c r="D1034">
        <v>5</v>
      </c>
      <c r="E1034">
        <v>2020</v>
      </c>
      <c r="F1034">
        <v>19.170000000000002</v>
      </c>
      <c r="G1034" s="16" t="s">
        <v>227</v>
      </c>
    </row>
    <row r="1035" spans="1:7" x14ac:dyDescent="0.25">
      <c r="A1035" s="16" t="s">
        <v>40</v>
      </c>
      <c r="B1035" s="16" t="s">
        <v>41</v>
      </c>
      <c r="C1035">
        <v>5</v>
      </c>
      <c r="D1035">
        <v>5</v>
      </c>
      <c r="E1035">
        <v>2020</v>
      </c>
      <c r="F1035">
        <v>1723</v>
      </c>
      <c r="G1035" s="16" t="s">
        <v>228</v>
      </c>
    </row>
    <row r="1036" spans="1:7" x14ac:dyDescent="0.25">
      <c r="A1036" s="16" t="s">
        <v>40</v>
      </c>
      <c r="B1036" s="16" t="s">
        <v>41</v>
      </c>
      <c r="C1036">
        <v>5</v>
      </c>
      <c r="D1036">
        <v>5</v>
      </c>
      <c r="E1036">
        <v>2020</v>
      </c>
      <c r="F1036">
        <v>17.809999999999999</v>
      </c>
      <c r="G1036" s="16" t="s">
        <v>229</v>
      </c>
    </row>
    <row r="1037" spans="1:7" x14ac:dyDescent="0.25">
      <c r="A1037" s="16" t="s">
        <v>40</v>
      </c>
      <c r="B1037" s="16" t="s">
        <v>41</v>
      </c>
      <c r="C1037">
        <v>5</v>
      </c>
      <c r="D1037">
        <v>5</v>
      </c>
      <c r="E1037">
        <v>2020</v>
      </c>
      <c r="F1037">
        <v>2.75</v>
      </c>
      <c r="G1037" s="16" t="s">
        <v>48</v>
      </c>
    </row>
    <row r="1038" spans="1:7" x14ac:dyDescent="0.25">
      <c r="A1038" s="16" t="s">
        <v>40</v>
      </c>
      <c r="B1038" s="16" t="s">
        <v>41</v>
      </c>
      <c r="C1038">
        <v>6</v>
      </c>
      <c r="D1038">
        <v>5</v>
      </c>
      <c r="E1038">
        <v>2020</v>
      </c>
      <c r="F1038">
        <v>48</v>
      </c>
      <c r="G1038" s="16" t="s">
        <v>42</v>
      </c>
    </row>
    <row r="1039" spans="1:7" x14ac:dyDescent="0.25">
      <c r="A1039" s="16" t="s">
        <v>40</v>
      </c>
      <c r="B1039" s="16" t="s">
        <v>41</v>
      </c>
      <c r="C1039">
        <v>6</v>
      </c>
      <c r="D1039">
        <v>5</v>
      </c>
      <c r="E1039">
        <v>2020</v>
      </c>
      <c r="F1039">
        <v>1750</v>
      </c>
      <c r="G1039" s="16" t="s">
        <v>43</v>
      </c>
    </row>
    <row r="1040" spans="1:7" x14ac:dyDescent="0.25">
      <c r="A1040" s="16" t="s">
        <v>40</v>
      </c>
      <c r="B1040" s="16" t="s">
        <v>41</v>
      </c>
      <c r="C1040">
        <v>6</v>
      </c>
      <c r="D1040">
        <v>5</v>
      </c>
      <c r="E1040">
        <v>2020</v>
      </c>
      <c r="F1040">
        <v>114</v>
      </c>
      <c r="G1040" s="16" t="s">
        <v>44</v>
      </c>
    </row>
    <row r="1041" spans="1:7" x14ac:dyDescent="0.25">
      <c r="A1041" s="16" t="s">
        <v>40</v>
      </c>
      <c r="B1041" s="16" t="s">
        <v>41</v>
      </c>
      <c r="C1041">
        <v>6</v>
      </c>
      <c r="D1041">
        <v>5</v>
      </c>
      <c r="E1041">
        <v>2020</v>
      </c>
      <c r="F1041">
        <v>9791</v>
      </c>
      <c r="G1041" s="16" t="s">
        <v>220</v>
      </c>
    </row>
    <row r="1042" spans="1:7" x14ac:dyDescent="0.25">
      <c r="A1042" s="16" t="s">
        <v>40</v>
      </c>
      <c r="B1042" s="16" t="s">
        <v>41</v>
      </c>
      <c r="C1042">
        <v>6</v>
      </c>
      <c r="D1042">
        <v>5</v>
      </c>
      <c r="E1042">
        <v>2020</v>
      </c>
      <c r="F1042">
        <v>6196</v>
      </c>
      <c r="G1042" s="16" t="s">
        <v>45</v>
      </c>
    </row>
    <row r="1043" spans="1:7" x14ac:dyDescent="0.25">
      <c r="A1043" s="16" t="s">
        <v>40</v>
      </c>
      <c r="B1043" s="16" t="s">
        <v>41</v>
      </c>
      <c r="C1043">
        <v>6</v>
      </c>
      <c r="D1043">
        <v>5</v>
      </c>
      <c r="E1043">
        <v>2020</v>
      </c>
      <c r="F1043">
        <v>117474</v>
      </c>
      <c r="G1043" s="16" t="s">
        <v>221</v>
      </c>
    </row>
    <row r="1044" spans="1:7" x14ac:dyDescent="0.25">
      <c r="A1044" s="16" t="s">
        <v>40</v>
      </c>
      <c r="B1044" s="16" t="s">
        <v>41</v>
      </c>
      <c r="C1044">
        <v>6</v>
      </c>
      <c r="D1044">
        <v>5</v>
      </c>
      <c r="E1044">
        <v>2020</v>
      </c>
      <c r="F1044">
        <v>3</v>
      </c>
      <c r="G1044" s="16" t="s">
        <v>46</v>
      </c>
    </row>
    <row r="1045" spans="1:7" x14ac:dyDescent="0.25">
      <c r="A1045" s="16" t="s">
        <v>40</v>
      </c>
      <c r="B1045" s="16" t="s">
        <v>41</v>
      </c>
      <c r="C1045">
        <v>6</v>
      </c>
      <c r="D1045">
        <v>5</v>
      </c>
      <c r="E1045">
        <v>2020</v>
      </c>
      <c r="G1045" s="16" t="s">
        <v>222</v>
      </c>
    </row>
    <row r="1046" spans="1:7" x14ac:dyDescent="0.25">
      <c r="A1046" s="16" t="s">
        <v>40</v>
      </c>
      <c r="B1046" s="16" t="s">
        <v>41</v>
      </c>
      <c r="C1046">
        <v>6</v>
      </c>
      <c r="D1046">
        <v>5</v>
      </c>
      <c r="E1046">
        <v>2020</v>
      </c>
      <c r="G1046" s="16" t="s">
        <v>223</v>
      </c>
    </row>
    <row r="1047" spans="1:7" x14ac:dyDescent="0.25">
      <c r="A1047" s="16" t="s">
        <v>40</v>
      </c>
      <c r="B1047" s="16" t="s">
        <v>41</v>
      </c>
      <c r="C1047">
        <v>6</v>
      </c>
      <c r="D1047">
        <v>5</v>
      </c>
      <c r="E1047">
        <v>2020</v>
      </c>
      <c r="F1047">
        <v>203</v>
      </c>
      <c r="G1047" s="16" t="s">
        <v>224</v>
      </c>
    </row>
    <row r="1048" spans="1:7" x14ac:dyDescent="0.25">
      <c r="A1048" s="16" t="s">
        <v>40</v>
      </c>
      <c r="B1048" s="16" t="s">
        <v>41</v>
      </c>
      <c r="C1048">
        <v>6</v>
      </c>
      <c r="D1048">
        <v>5</v>
      </c>
      <c r="E1048">
        <v>2020</v>
      </c>
      <c r="G1048" s="16" t="s">
        <v>47</v>
      </c>
    </row>
    <row r="1049" spans="1:7" x14ac:dyDescent="0.25">
      <c r="A1049" s="16" t="s">
        <v>40</v>
      </c>
      <c r="B1049" s="16" t="s">
        <v>41</v>
      </c>
      <c r="C1049">
        <v>6</v>
      </c>
      <c r="D1049">
        <v>5</v>
      </c>
      <c r="E1049">
        <v>2020</v>
      </c>
      <c r="F1049">
        <v>1.84</v>
      </c>
      <c r="G1049" s="16" t="s">
        <v>225</v>
      </c>
    </row>
    <row r="1050" spans="1:7" x14ac:dyDescent="0.25">
      <c r="A1050" s="16" t="s">
        <v>40</v>
      </c>
      <c r="B1050" s="16" t="s">
        <v>41</v>
      </c>
      <c r="C1050">
        <v>6</v>
      </c>
      <c r="D1050">
        <v>5</v>
      </c>
      <c r="E1050">
        <v>2020</v>
      </c>
      <c r="F1050">
        <v>8.33</v>
      </c>
      <c r="G1050" s="16" t="s">
        <v>226</v>
      </c>
    </row>
    <row r="1051" spans="1:7" x14ac:dyDescent="0.25">
      <c r="A1051" s="16" t="s">
        <v>40</v>
      </c>
      <c r="B1051" s="16" t="s">
        <v>41</v>
      </c>
      <c r="C1051">
        <v>6</v>
      </c>
      <c r="D1051">
        <v>5</v>
      </c>
      <c r="E1051">
        <v>2020</v>
      </c>
      <c r="F1051">
        <v>17.87</v>
      </c>
      <c r="G1051" s="16" t="s">
        <v>227</v>
      </c>
    </row>
    <row r="1052" spans="1:7" x14ac:dyDescent="0.25">
      <c r="A1052" s="16" t="s">
        <v>40</v>
      </c>
      <c r="B1052" s="16" t="s">
        <v>41</v>
      </c>
      <c r="C1052">
        <v>6</v>
      </c>
      <c r="D1052">
        <v>5</v>
      </c>
      <c r="E1052">
        <v>2020</v>
      </c>
      <c r="F1052">
        <v>1971</v>
      </c>
      <c r="G1052" s="16" t="s">
        <v>228</v>
      </c>
    </row>
    <row r="1053" spans="1:7" x14ac:dyDescent="0.25">
      <c r="A1053" s="16" t="s">
        <v>40</v>
      </c>
      <c r="B1053" s="16" t="s">
        <v>41</v>
      </c>
      <c r="C1053">
        <v>6</v>
      </c>
      <c r="D1053">
        <v>5</v>
      </c>
      <c r="E1053">
        <v>2020</v>
      </c>
      <c r="F1053">
        <v>20.13</v>
      </c>
      <c r="G1053" s="16" t="s">
        <v>229</v>
      </c>
    </row>
    <row r="1054" spans="1:7" x14ac:dyDescent="0.25">
      <c r="A1054" s="16" t="s">
        <v>40</v>
      </c>
      <c r="B1054" s="16" t="s">
        <v>41</v>
      </c>
      <c r="C1054">
        <v>6</v>
      </c>
      <c r="D1054">
        <v>5</v>
      </c>
      <c r="E1054">
        <v>2020</v>
      </c>
      <c r="F1054">
        <v>2.74</v>
      </c>
      <c r="G1054" s="16" t="s">
        <v>48</v>
      </c>
    </row>
    <row r="1055" spans="1:7" x14ac:dyDescent="0.25">
      <c r="A1055" s="16" t="s">
        <v>40</v>
      </c>
      <c r="B1055" s="16" t="s">
        <v>41</v>
      </c>
      <c r="C1055">
        <v>7</v>
      </c>
      <c r="D1055">
        <v>5</v>
      </c>
      <c r="E1055">
        <v>2020</v>
      </c>
      <c r="F1055">
        <v>46</v>
      </c>
      <c r="G1055" s="16" t="s">
        <v>42</v>
      </c>
    </row>
    <row r="1056" spans="1:7" x14ac:dyDescent="0.25">
      <c r="A1056" s="16" t="s">
        <v>40</v>
      </c>
      <c r="B1056" s="16" t="s">
        <v>41</v>
      </c>
      <c r="C1056">
        <v>7</v>
      </c>
      <c r="D1056">
        <v>5</v>
      </c>
      <c r="E1056">
        <v>2020</v>
      </c>
      <c r="F1056">
        <v>1710</v>
      </c>
      <c r="G1056" s="16" t="s">
        <v>43</v>
      </c>
    </row>
    <row r="1057" spans="1:7" x14ac:dyDescent="0.25">
      <c r="A1057" s="16" t="s">
        <v>40</v>
      </c>
      <c r="B1057" s="16" t="s">
        <v>41</v>
      </c>
      <c r="C1057">
        <v>7</v>
      </c>
      <c r="D1057">
        <v>5</v>
      </c>
      <c r="E1057">
        <v>2020</v>
      </c>
      <c r="F1057">
        <v>57</v>
      </c>
      <c r="G1057" s="16" t="s">
        <v>44</v>
      </c>
    </row>
    <row r="1058" spans="1:7" x14ac:dyDescent="0.25">
      <c r="A1058" s="16" t="s">
        <v>40</v>
      </c>
      <c r="B1058" s="16" t="s">
        <v>41</v>
      </c>
      <c r="C1058">
        <v>7</v>
      </c>
      <c r="D1058">
        <v>5</v>
      </c>
      <c r="E1058">
        <v>2020</v>
      </c>
      <c r="F1058">
        <v>9848</v>
      </c>
      <c r="G1058" s="16" t="s">
        <v>220</v>
      </c>
    </row>
    <row r="1059" spans="1:7" x14ac:dyDescent="0.25">
      <c r="A1059" s="16" t="s">
        <v>40</v>
      </c>
      <c r="B1059" s="16" t="s">
        <v>41</v>
      </c>
      <c r="C1059">
        <v>7</v>
      </c>
      <c r="D1059">
        <v>5</v>
      </c>
      <c r="E1059">
        <v>2020</v>
      </c>
      <c r="F1059">
        <v>5521</v>
      </c>
      <c r="G1059" s="16" t="s">
        <v>45</v>
      </c>
    </row>
    <row r="1060" spans="1:7" x14ac:dyDescent="0.25">
      <c r="A1060" s="16" t="s">
        <v>40</v>
      </c>
      <c r="B1060" s="16" t="s">
        <v>41</v>
      </c>
      <c r="C1060">
        <v>7</v>
      </c>
      <c r="D1060">
        <v>5</v>
      </c>
      <c r="E1060">
        <v>2020</v>
      </c>
      <c r="F1060">
        <v>122995</v>
      </c>
      <c r="G1060" s="16" t="s">
        <v>221</v>
      </c>
    </row>
    <row r="1061" spans="1:7" x14ac:dyDescent="0.25">
      <c r="A1061" s="16" t="s">
        <v>40</v>
      </c>
      <c r="B1061" s="16" t="s">
        <v>41</v>
      </c>
      <c r="C1061">
        <v>7</v>
      </c>
      <c r="D1061">
        <v>5</v>
      </c>
      <c r="E1061">
        <v>2020</v>
      </c>
      <c r="F1061">
        <v>3</v>
      </c>
      <c r="G1061" s="16" t="s">
        <v>46</v>
      </c>
    </row>
    <row r="1062" spans="1:7" x14ac:dyDescent="0.25">
      <c r="A1062" s="16" t="s">
        <v>40</v>
      </c>
      <c r="B1062" s="16" t="s">
        <v>41</v>
      </c>
      <c r="C1062">
        <v>7</v>
      </c>
      <c r="D1062">
        <v>5</v>
      </c>
      <c r="E1062">
        <v>2020</v>
      </c>
      <c r="G1062" s="16" t="s">
        <v>222</v>
      </c>
    </row>
    <row r="1063" spans="1:7" x14ac:dyDescent="0.25">
      <c r="A1063" s="16" t="s">
        <v>40</v>
      </c>
      <c r="B1063" s="16" t="s">
        <v>41</v>
      </c>
      <c r="C1063">
        <v>7</v>
      </c>
      <c r="D1063">
        <v>5</v>
      </c>
      <c r="E1063">
        <v>2020</v>
      </c>
      <c r="G1063" s="16" t="s">
        <v>223</v>
      </c>
    </row>
    <row r="1064" spans="1:7" x14ac:dyDescent="0.25">
      <c r="A1064" s="16" t="s">
        <v>40</v>
      </c>
      <c r="B1064" s="16" t="s">
        <v>41</v>
      </c>
      <c r="C1064">
        <v>7</v>
      </c>
      <c r="D1064">
        <v>5</v>
      </c>
      <c r="E1064">
        <v>2020</v>
      </c>
      <c r="F1064">
        <v>206</v>
      </c>
      <c r="G1064" s="16" t="s">
        <v>224</v>
      </c>
    </row>
    <row r="1065" spans="1:7" x14ac:dyDescent="0.25">
      <c r="A1065" s="16" t="s">
        <v>40</v>
      </c>
      <c r="B1065" s="16" t="s">
        <v>41</v>
      </c>
      <c r="C1065">
        <v>7</v>
      </c>
      <c r="D1065">
        <v>5</v>
      </c>
      <c r="E1065">
        <v>2020</v>
      </c>
      <c r="G1065" s="16" t="s">
        <v>47</v>
      </c>
    </row>
    <row r="1066" spans="1:7" x14ac:dyDescent="0.25">
      <c r="A1066" s="16" t="s">
        <v>40</v>
      </c>
      <c r="B1066" s="16" t="s">
        <v>41</v>
      </c>
      <c r="C1066">
        <v>7</v>
      </c>
      <c r="D1066">
        <v>5</v>
      </c>
      <c r="E1066">
        <v>2020</v>
      </c>
      <c r="F1066">
        <v>1.03</v>
      </c>
      <c r="G1066" s="16" t="s">
        <v>225</v>
      </c>
    </row>
    <row r="1067" spans="1:7" x14ac:dyDescent="0.25">
      <c r="A1067" s="16" t="s">
        <v>40</v>
      </c>
      <c r="B1067" s="16" t="s">
        <v>41</v>
      </c>
      <c r="C1067">
        <v>7</v>
      </c>
      <c r="D1067">
        <v>5</v>
      </c>
      <c r="E1067">
        <v>2020</v>
      </c>
      <c r="F1067">
        <v>8.01</v>
      </c>
      <c r="G1067" s="16" t="s">
        <v>226</v>
      </c>
    </row>
    <row r="1068" spans="1:7" x14ac:dyDescent="0.25">
      <c r="A1068" s="16" t="s">
        <v>40</v>
      </c>
      <c r="B1068" s="16" t="s">
        <v>41</v>
      </c>
      <c r="C1068">
        <v>7</v>
      </c>
      <c r="D1068">
        <v>5</v>
      </c>
      <c r="E1068">
        <v>2020</v>
      </c>
      <c r="F1068">
        <v>17.36</v>
      </c>
      <c r="G1068" s="16" t="s">
        <v>227</v>
      </c>
    </row>
    <row r="1069" spans="1:7" x14ac:dyDescent="0.25">
      <c r="A1069" s="16" t="s">
        <v>40</v>
      </c>
      <c r="B1069" s="16" t="s">
        <v>41</v>
      </c>
      <c r="C1069">
        <v>7</v>
      </c>
      <c r="D1069">
        <v>5</v>
      </c>
      <c r="E1069">
        <v>2020</v>
      </c>
      <c r="F1069">
        <v>2160</v>
      </c>
      <c r="G1069" s="16" t="s">
        <v>228</v>
      </c>
    </row>
    <row r="1070" spans="1:7" x14ac:dyDescent="0.25">
      <c r="A1070" s="16" t="s">
        <v>40</v>
      </c>
      <c r="B1070" s="16" t="s">
        <v>41</v>
      </c>
      <c r="C1070">
        <v>7</v>
      </c>
      <c r="D1070">
        <v>5</v>
      </c>
      <c r="E1070">
        <v>2020</v>
      </c>
      <c r="F1070">
        <v>21.93</v>
      </c>
      <c r="G1070" s="16" t="s">
        <v>229</v>
      </c>
    </row>
    <row r="1071" spans="1:7" x14ac:dyDescent="0.25">
      <c r="A1071" s="16" t="s">
        <v>40</v>
      </c>
      <c r="B1071" s="16" t="s">
        <v>41</v>
      </c>
      <c r="C1071">
        <v>7</v>
      </c>
      <c r="D1071">
        <v>5</v>
      </c>
      <c r="E1071">
        <v>2020</v>
      </c>
      <c r="F1071">
        <v>2.69</v>
      </c>
      <c r="G1071" s="16" t="s">
        <v>48</v>
      </c>
    </row>
    <row r="1072" spans="1:7" x14ac:dyDescent="0.25">
      <c r="A1072" s="16" t="s">
        <v>40</v>
      </c>
      <c r="B1072" s="16" t="s">
        <v>41</v>
      </c>
      <c r="C1072">
        <v>8</v>
      </c>
      <c r="D1072">
        <v>5</v>
      </c>
      <c r="E1072">
        <v>2020</v>
      </c>
      <c r="F1072">
        <v>45</v>
      </c>
      <c r="G1072" s="16" t="s">
        <v>42</v>
      </c>
    </row>
    <row r="1073" spans="1:7" x14ac:dyDescent="0.25">
      <c r="A1073" s="16" t="s">
        <v>40</v>
      </c>
      <c r="B1073" s="16" t="s">
        <v>41</v>
      </c>
      <c r="C1073">
        <v>8</v>
      </c>
      <c r="D1073">
        <v>5</v>
      </c>
      <c r="E1073">
        <v>2020</v>
      </c>
      <c r="F1073">
        <v>1577</v>
      </c>
      <c r="G1073" s="16" t="s">
        <v>43</v>
      </c>
    </row>
    <row r="1074" spans="1:7" x14ac:dyDescent="0.25">
      <c r="A1074" s="16" t="s">
        <v>40</v>
      </c>
      <c r="B1074" s="16" t="s">
        <v>41</v>
      </c>
      <c r="C1074">
        <v>8</v>
      </c>
      <c r="D1074">
        <v>5</v>
      </c>
      <c r="E1074">
        <v>2020</v>
      </c>
      <c r="F1074">
        <v>95</v>
      </c>
      <c r="G1074" s="16" t="s">
        <v>44</v>
      </c>
    </row>
    <row r="1075" spans="1:7" x14ac:dyDescent="0.25">
      <c r="A1075" s="16" t="s">
        <v>40</v>
      </c>
      <c r="B1075" s="16" t="s">
        <v>41</v>
      </c>
      <c r="C1075">
        <v>8</v>
      </c>
      <c r="D1075">
        <v>5</v>
      </c>
      <c r="E1075">
        <v>2020</v>
      </c>
      <c r="F1075">
        <v>9943</v>
      </c>
      <c r="G1075" s="16" t="s">
        <v>220</v>
      </c>
    </row>
    <row r="1076" spans="1:7" x14ac:dyDescent="0.25">
      <c r="A1076" s="16" t="s">
        <v>40</v>
      </c>
      <c r="B1076" s="16" t="s">
        <v>41</v>
      </c>
      <c r="C1076">
        <v>8</v>
      </c>
      <c r="D1076">
        <v>5</v>
      </c>
      <c r="E1076">
        <v>2020</v>
      </c>
      <c r="F1076">
        <v>5810</v>
      </c>
      <c r="G1076" s="16" t="s">
        <v>45</v>
      </c>
    </row>
    <row r="1077" spans="1:7" x14ac:dyDescent="0.25">
      <c r="A1077" s="16" t="s">
        <v>40</v>
      </c>
      <c r="B1077" s="16" t="s">
        <v>41</v>
      </c>
      <c r="C1077">
        <v>8</v>
      </c>
      <c r="D1077">
        <v>5</v>
      </c>
      <c r="E1077">
        <v>2020</v>
      </c>
      <c r="F1077">
        <v>128805</v>
      </c>
      <c r="G1077" s="16" t="s">
        <v>221</v>
      </c>
    </row>
    <row r="1078" spans="1:7" x14ac:dyDescent="0.25">
      <c r="A1078" s="16" t="s">
        <v>40</v>
      </c>
      <c r="B1078" s="16" t="s">
        <v>41</v>
      </c>
      <c r="C1078">
        <v>8</v>
      </c>
      <c r="D1078">
        <v>5</v>
      </c>
      <c r="E1078">
        <v>2020</v>
      </c>
      <c r="F1078">
        <v>3</v>
      </c>
      <c r="G1078" s="16" t="s">
        <v>46</v>
      </c>
    </row>
    <row r="1079" spans="1:7" x14ac:dyDescent="0.25">
      <c r="A1079" s="16" t="s">
        <v>40</v>
      </c>
      <c r="B1079" s="16" t="s">
        <v>41</v>
      </c>
      <c r="C1079">
        <v>8</v>
      </c>
      <c r="D1079">
        <v>5</v>
      </c>
      <c r="E1079">
        <v>2020</v>
      </c>
      <c r="G1079" s="16" t="s">
        <v>222</v>
      </c>
    </row>
    <row r="1080" spans="1:7" x14ac:dyDescent="0.25">
      <c r="A1080" s="16" t="s">
        <v>40</v>
      </c>
      <c r="B1080" s="16" t="s">
        <v>41</v>
      </c>
      <c r="C1080">
        <v>8</v>
      </c>
      <c r="D1080">
        <v>5</v>
      </c>
      <c r="E1080">
        <v>2020</v>
      </c>
      <c r="G1080" s="16" t="s">
        <v>223</v>
      </c>
    </row>
    <row r="1081" spans="1:7" x14ac:dyDescent="0.25">
      <c r="A1081" s="16" t="s">
        <v>40</v>
      </c>
      <c r="B1081" s="16" t="s">
        <v>41</v>
      </c>
      <c r="C1081">
        <v>8</v>
      </c>
      <c r="D1081">
        <v>5</v>
      </c>
      <c r="E1081">
        <v>2020</v>
      </c>
      <c r="F1081">
        <v>209</v>
      </c>
      <c r="G1081" s="16" t="s">
        <v>224</v>
      </c>
    </row>
    <row r="1082" spans="1:7" x14ac:dyDescent="0.25">
      <c r="A1082" s="16" t="s">
        <v>40</v>
      </c>
      <c r="B1082" s="16" t="s">
        <v>41</v>
      </c>
      <c r="C1082">
        <v>8</v>
      </c>
      <c r="D1082">
        <v>5</v>
      </c>
      <c r="E1082">
        <v>2020</v>
      </c>
      <c r="G1082" s="16" t="s">
        <v>47</v>
      </c>
    </row>
    <row r="1083" spans="1:7" x14ac:dyDescent="0.25">
      <c r="A1083" s="16" t="s">
        <v>40</v>
      </c>
      <c r="B1083" s="16" t="s">
        <v>41</v>
      </c>
      <c r="C1083">
        <v>8</v>
      </c>
      <c r="D1083">
        <v>5</v>
      </c>
      <c r="E1083">
        <v>2020</v>
      </c>
      <c r="F1083">
        <v>1.64</v>
      </c>
      <c r="G1083" s="16" t="s">
        <v>225</v>
      </c>
    </row>
    <row r="1084" spans="1:7" x14ac:dyDescent="0.25">
      <c r="A1084" s="16" t="s">
        <v>40</v>
      </c>
      <c r="B1084" s="16" t="s">
        <v>41</v>
      </c>
      <c r="C1084">
        <v>8</v>
      </c>
      <c r="D1084">
        <v>5</v>
      </c>
      <c r="E1084">
        <v>2020</v>
      </c>
      <c r="F1084">
        <v>7.72</v>
      </c>
      <c r="G1084" s="16" t="s">
        <v>226</v>
      </c>
    </row>
    <row r="1085" spans="1:7" x14ac:dyDescent="0.25">
      <c r="A1085" s="16" t="s">
        <v>40</v>
      </c>
      <c r="B1085" s="16" t="s">
        <v>41</v>
      </c>
      <c r="C1085">
        <v>8</v>
      </c>
      <c r="D1085">
        <v>5</v>
      </c>
      <c r="E1085">
        <v>2020</v>
      </c>
      <c r="F1085">
        <v>15.86</v>
      </c>
      <c r="G1085" s="16" t="s">
        <v>227</v>
      </c>
    </row>
    <row r="1086" spans="1:7" x14ac:dyDescent="0.25">
      <c r="A1086" s="16" t="s">
        <v>40</v>
      </c>
      <c r="B1086" s="16" t="s">
        <v>41</v>
      </c>
      <c r="C1086">
        <v>8</v>
      </c>
      <c r="D1086">
        <v>5</v>
      </c>
      <c r="E1086">
        <v>2020</v>
      </c>
      <c r="F1086">
        <v>2453</v>
      </c>
      <c r="G1086" s="16" t="s">
        <v>228</v>
      </c>
    </row>
    <row r="1087" spans="1:7" x14ac:dyDescent="0.25">
      <c r="A1087" s="16" t="s">
        <v>40</v>
      </c>
      <c r="B1087" s="16" t="s">
        <v>41</v>
      </c>
      <c r="C1087">
        <v>8</v>
      </c>
      <c r="D1087">
        <v>5</v>
      </c>
      <c r="E1087">
        <v>2020</v>
      </c>
      <c r="F1087">
        <v>24.67</v>
      </c>
      <c r="G1087" s="16" t="s">
        <v>229</v>
      </c>
    </row>
    <row r="1088" spans="1:7" x14ac:dyDescent="0.25">
      <c r="A1088" s="16" t="s">
        <v>40</v>
      </c>
      <c r="B1088" s="16" t="s">
        <v>41</v>
      </c>
      <c r="C1088">
        <v>8</v>
      </c>
      <c r="D1088">
        <v>5</v>
      </c>
      <c r="E1088">
        <v>2020</v>
      </c>
      <c r="F1088">
        <v>2.85</v>
      </c>
      <c r="G1088" s="16" t="s">
        <v>48</v>
      </c>
    </row>
    <row r="1089" spans="1:7" x14ac:dyDescent="0.25">
      <c r="A1089" s="16" t="s">
        <v>40</v>
      </c>
      <c r="B1089" s="16" t="s">
        <v>41</v>
      </c>
      <c r="C1089">
        <v>9</v>
      </c>
      <c r="D1089">
        <v>5</v>
      </c>
      <c r="E1089">
        <v>2020</v>
      </c>
      <c r="F1089">
        <v>43</v>
      </c>
      <c r="G1089" s="16" t="s">
        <v>42</v>
      </c>
    </row>
    <row r="1090" spans="1:7" x14ac:dyDescent="0.25">
      <c r="A1090" s="16" t="s">
        <v>40</v>
      </c>
      <c r="B1090" s="16" t="s">
        <v>41</v>
      </c>
      <c r="C1090">
        <v>9</v>
      </c>
      <c r="D1090">
        <v>5</v>
      </c>
      <c r="E1090">
        <v>2020</v>
      </c>
      <c r="F1090">
        <v>1437</v>
      </c>
      <c r="G1090" s="16" t="s">
        <v>43</v>
      </c>
    </row>
    <row r="1091" spans="1:7" x14ac:dyDescent="0.25">
      <c r="A1091" s="16" t="s">
        <v>40</v>
      </c>
      <c r="B1091" s="16" t="s">
        <v>41</v>
      </c>
      <c r="C1091">
        <v>9</v>
      </c>
      <c r="D1091">
        <v>5</v>
      </c>
      <c r="E1091">
        <v>2020</v>
      </c>
      <c r="F1091">
        <v>89</v>
      </c>
      <c r="G1091" s="16" t="s">
        <v>44</v>
      </c>
    </row>
    <row r="1092" spans="1:7" x14ac:dyDescent="0.25">
      <c r="A1092" s="16" t="s">
        <v>40</v>
      </c>
      <c r="B1092" s="16" t="s">
        <v>41</v>
      </c>
      <c r="C1092">
        <v>9</v>
      </c>
      <c r="D1092">
        <v>5</v>
      </c>
      <c r="E1092">
        <v>2020</v>
      </c>
      <c r="F1092">
        <v>10032</v>
      </c>
      <c r="G1092" s="16" t="s">
        <v>220</v>
      </c>
    </row>
    <row r="1093" spans="1:7" x14ac:dyDescent="0.25">
      <c r="A1093" s="16" t="s">
        <v>40</v>
      </c>
      <c r="B1093" s="16" t="s">
        <v>41</v>
      </c>
      <c r="C1093">
        <v>9</v>
      </c>
      <c r="D1093">
        <v>5</v>
      </c>
      <c r="E1093">
        <v>2020</v>
      </c>
      <c r="F1093">
        <v>5728</v>
      </c>
      <c r="G1093" s="16" t="s">
        <v>45</v>
      </c>
    </row>
    <row r="1094" spans="1:7" x14ac:dyDescent="0.25">
      <c r="A1094" s="16" t="s">
        <v>40</v>
      </c>
      <c r="B1094" s="16" t="s">
        <v>41</v>
      </c>
      <c r="C1094">
        <v>9</v>
      </c>
      <c r="D1094">
        <v>5</v>
      </c>
      <c r="E1094">
        <v>2020</v>
      </c>
      <c r="F1094">
        <v>134533</v>
      </c>
      <c r="G1094" s="16" t="s">
        <v>221</v>
      </c>
    </row>
    <row r="1095" spans="1:7" x14ac:dyDescent="0.25">
      <c r="A1095" s="16" t="s">
        <v>40</v>
      </c>
      <c r="B1095" s="16" t="s">
        <v>41</v>
      </c>
      <c r="C1095">
        <v>9</v>
      </c>
      <c r="D1095">
        <v>5</v>
      </c>
      <c r="E1095">
        <v>2020</v>
      </c>
      <c r="F1095">
        <v>4</v>
      </c>
      <c r="G1095" s="16" t="s">
        <v>46</v>
      </c>
    </row>
    <row r="1096" spans="1:7" x14ac:dyDescent="0.25">
      <c r="A1096" s="16" t="s">
        <v>40</v>
      </c>
      <c r="B1096" s="16" t="s">
        <v>41</v>
      </c>
      <c r="C1096">
        <v>9</v>
      </c>
      <c r="D1096">
        <v>5</v>
      </c>
      <c r="E1096">
        <v>2020</v>
      </c>
      <c r="G1096" s="16" t="s">
        <v>222</v>
      </c>
    </row>
    <row r="1097" spans="1:7" x14ac:dyDescent="0.25">
      <c r="A1097" s="16" t="s">
        <v>40</v>
      </c>
      <c r="B1097" s="16" t="s">
        <v>41</v>
      </c>
      <c r="C1097">
        <v>9</v>
      </c>
      <c r="D1097">
        <v>5</v>
      </c>
      <c r="E1097">
        <v>2020</v>
      </c>
      <c r="G1097" s="16" t="s">
        <v>223</v>
      </c>
    </row>
    <row r="1098" spans="1:7" x14ac:dyDescent="0.25">
      <c r="A1098" s="16" t="s">
        <v>40</v>
      </c>
      <c r="B1098" s="16" t="s">
        <v>41</v>
      </c>
      <c r="C1098">
        <v>9</v>
      </c>
      <c r="D1098">
        <v>5</v>
      </c>
      <c r="E1098">
        <v>2020</v>
      </c>
      <c r="F1098">
        <v>213</v>
      </c>
      <c r="G1098" s="16" t="s">
        <v>224</v>
      </c>
    </row>
    <row r="1099" spans="1:7" x14ac:dyDescent="0.25">
      <c r="A1099" s="16" t="s">
        <v>40</v>
      </c>
      <c r="B1099" s="16" t="s">
        <v>41</v>
      </c>
      <c r="C1099">
        <v>9</v>
      </c>
      <c r="D1099">
        <v>5</v>
      </c>
      <c r="E1099">
        <v>2020</v>
      </c>
      <c r="G1099" s="16" t="s">
        <v>47</v>
      </c>
    </row>
    <row r="1100" spans="1:7" x14ac:dyDescent="0.25">
      <c r="A1100" s="16" t="s">
        <v>40</v>
      </c>
      <c r="B1100" s="16" t="s">
        <v>41</v>
      </c>
      <c r="C1100">
        <v>9</v>
      </c>
      <c r="D1100">
        <v>5</v>
      </c>
      <c r="E1100">
        <v>2020</v>
      </c>
      <c r="F1100">
        <v>1.55</v>
      </c>
      <c r="G1100" s="16" t="s">
        <v>225</v>
      </c>
    </row>
    <row r="1101" spans="1:7" x14ac:dyDescent="0.25">
      <c r="A1101" s="16" t="s">
        <v>40</v>
      </c>
      <c r="B1101" s="16" t="s">
        <v>41</v>
      </c>
      <c r="C1101">
        <v>9</v>
      </c>
      <c r="D1101">
        <v>5</v>
      </c>
      <c r="E1101">
        <v>2020</v>
      </c>
      <c r="F1101">
        <v>7.46</v>
      </c>
      <c r="G1101" s="16" t="s">
        <v>226</v>
      </c>
    </row>
    <row r="1102" spans="1:7" x14ac:dyDescent="0.25">
      <c r="A1102" s="16" t="s">
        <v>40</v>
      </c>
      <c r="B1102" s="16" t="s">
        <v>41</v>
      </c>
      <c r="C1102">
        <v>9</v>
      </c>
      <c r="D1102">
        <v>5</v>
      </c>
      <c r="E1102">
        <v>2020</v>
      </c>
      <c r="F1102">
        <v>14.32</v>
      </c>
      <c r="G1102" s="16" t="s">
        <v>227</v>
      </c>
    </row>
    <row r="1103" spans="1:7" x14ac:dyDescent="0.25">
      <c r="A1103" s="16" t="s">
        <v>40</v>
      </c>
      <c r="B1103" s="16" t="s">
        <v>41</v>
      </c>
      <c r="C1103">
        <v>9</v>
      </c>
      <c r="D1103">
        <v>5</v>
      </c>
      <c r="E1103">
        <v>2020</v>
      </c>
      <c r="F1103">
        <v>2732</v>
      </c>
      <c r="G1103" s="16" t="s">
        <v>228</v>
      </c>
    </row>
    <row r="1104" spans="1:7" x14ac:dyDescent="0.25">
      <c r="A1104" s="16" t="s">
        <v>40</v>
      </c>
      <c r="B1104" s="16" t="s">
        <v>41</v>
      </c>
      <c r="C1104">
        <v>9</v>
      </c>
      <c r="D1104">
        <v>5</v>
      </c>
      <c r="E1104">
        <v>2020</v>
      </c>
      <c r="F1104">
        <v>27.23</v>
      </c>
      <c r="G1104" s="16" t="s">
        <v>229</v>
      </c>
    </row>
    <row r="1105" spans="1:7" x14ac:dyDescent="0.25">
      <c r="A1105" s="16" t="s">
        <v>40</v>
      </c>
      <c r="B1105" s="16" t="s">
        <v>41</v>
      </c>
      <c r="C1105">
        <v>9</v>
      </c>
      <c r="D1105">
        <v>5</v>
      </c>
      <c r="E1105">
        <v>2020</v>
      </c>
      <c r="F1105">
        <v>2.99</v>
      </c>
      <c r="G1105" s="16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DFF-EB31-4CC3-90D2-FB704CC47F3C}">
  <dimension ref="A1:F5160"/>
  <sheetViews>
    <sheetView workbookViewId="0">
      <selection activeCell="D65" sqref="D65"/>
    </sheetView>
  </sheetViews>
  <sheetFormatPr defaultRowHeight="14.3" x14ac:dyDescent="0.25"/>
  <cols>
    <col min="1" max="1" width="7" bestFit="1" customWidth="1"/>
    <col min="2" max="2" width="8.875" bestFit="1" customWidth="1"/>
    <col min="3" max="3" width="10.125" bestFit="1" customWidth="1"/>
    <col min="4" max="4" width="14.5" bestFit="1" customWidth="1"/>
    <col min="5" max="5" width="11.25" bestFit="1" customWidth="1"/>
    <col min="6" max="6" width="10.875" bestFit="1" customWidth="1"/>
  </cols>
  <sheetData>
    <row r="1" spans="1: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25">
      <c r="A2">
        <v>16</v>
      </c>
      <c r="B2">
        <v>4</v>
      </c>
      <c r="C2">
        <v>2020</v>
      </c>
      <c r="D2" s="16" t="s">
        <v>55</v>
      </c>
      <c r="E2" s="16" t="s">
        <v>56</v>
      </c>
      <c r="F2">
        <v>82</v>
      </c>
    </row>
    <row r="3" spans="1:6" x14ac:dyDescent="0.25">
      <c r="A3">
        <v>16</v>
      </c>
      <c r="B3">
        <v>4</v>
      </c>
      <c r="C3">
        <v>2020</v>
      </c>
      <c r="D3" s="16" t="s">
        <v>57</v>
      </c>
      <c r="E3" s="16" t="s">
        <v>56</v>
      </c>
      <c r="F3">
        <v>85</v>
      </c>
    </row>
    <row r="4" spans="1:6" x14ac:dyDescent="0.25">
      <c r="A4">
        <v>16</v>
      </c>
      <c r="B4">
        <v>4</v>
      </c>
      <c r="C4">
        <v>2020</v>
      </c>
      <c r="D4" s="16" t="s">
        <v>57</v>
      </c>
      <c r="E4" s="16" t="s">
        <v>56</v>
      </c>
      <c r="F4">
        <v>80</v>
      </c>
    </row>
    <row r="5" spans="1:6" x14ac:dyDescent="0.25">
      <c r="A5">
        <v>16</v>
      </c>
      <c r="B5">
        <v>4</v>
      </c>
      <c r="C5">
        <v>2020</v>
      </c>
      <c r="D5" s="16" t="s">
        <v>57</v>
      </c>
      <c r="E5" s="16" t="s">
        <v>56</v>
      </c>
      <c r="F5">
        <v>92</v>
      </c>
    </row>
    <row r="6" spans="1:6" x14ac:dyDescent="0.25">
      <c r="A6">
        <v>16</v>
      </c>
      <c r="B6">
        <v>4</v>
      </c>
      <c r="C6">
        <v>2020</v>
      </c>
      <c r="D6" s="16" t="s">
        <v>58</v>
      </c>
      <c r="E6" s="16" t="s">
        <v>56</v>
      </c>
      <c r="F6">
        <v>60</v>
      </c>
    </row>
    <row r="7" spans="1:6" x14ac:dyDescent="0.25">
      <c r="A7">
        <v>16</v>
      </c>
      <c r="B7">
        <v>4</v>
      </c>
      <c r="C7">
        <v>2020</v>
      </c>
      <c r="D7" s="16" t="s">
        <v>58</v>
      </c>
      <c r="E7" s="16" t="s">
        <v>56</v>
      </c>
      <c r="F7">
        <v>37</v>
      </c>
    </row>
    <row r="8" spans="1:6" x14ac:dyDescent="0.25">
      <c r="A8">
        <v>16</v>
      </c>
      <c r="B8">
        <v>4</v>
      </c>
      <c r="C8">
        <v>2020</v>
      </c>
      <c r="D8" s="16" t="s">
        <v>58</v>
      </c>
      <c r="E8" s="16" t="s">
        <v>56</v>
      </c>
      <c r="F8">
        <v>43</v>
      </c>
    </row>
    <row r="9" spans="1:6" x14ac:dyDescent="0.25">
      <c r="A9">
        <v>16</v>
      </c>
      <c r="B9">
        <v>4</v>
      </c>
      <c r="C9">
        <v>2020</v>
      </c>
      <c r="D9" s="16" t="s">
        <v>58</v>
      </c>
      <c r="E9" s="16" t="s">
        <v>56</v>
      </c>
      <c r="F9">
        <v>34</v>
      </c>
    </row>
    <row r="10" spans="1:6" x14ac:dyDescent="0.25">
      <c r="A10">
        <v>16</v>
      </c>
      <c r="B10">
        <v>4</v>
      </c>
      <c r="C10">
        <v>2020</v>
      </c>
      <c r="D10" s="16" t="s">
        <v>58</v>
      </c>
      <c r="E10" s="16" t="s">
        <v>56</v>
      </c>
      <c r="F10">
        <v>44</v>
      </c>
    </row>
    <row r="11" spans="1:6" x14ac:dyDescent="0.25">
      <c r="A11">
        <v>16</v>
      </c>
      <c r="B11">
        <v>4</v>
      </c>
      <c r="C11">
        <v>2020</v>
      </c>
      <c r="D11" s="16" t="s">
        <v>58</v>
      </c>
      <c r="E11" s="16" t="s">
        <v>59</v>
      </c>
      <c r="F11">
        <v>55</v>
      </c>
    </row>
    <row r="12" spans="1:6" x14ac:dyDescent="0.25">
      <c r="A12">
        <v>16</v>
      </c>
      <c r="B12">
        <v>4</v>
      </c>
      <c r="C12">
        <v>2020</v>
      </c>
      <c r="D12" s="16" t="s">
        <v>60</v>
      </c>
      <c r="E12" s="16" t="s">
        <v>56</v>
      </c>
      <c r="F12">
        <v>81</v>
      </c>
    </row>
    <row r="13" spans="1:6" x14ac:dyDescent="0.25">
      <c r="A13">
        <v>16</v>
      </c>
      <c r="B13">
        <v>4</v>
      </c>
      <c r="C13">
        <v>2020</v>
      </c>
      <c r="D13" s="16" t="s">
        <v>61</v>
      </c>
      <c r="E13" s="16" t="s">
        <v>56</v>
      </c>
      <c r="F13">
        <v>74</v>
      </c>
    </row>
    <row r="14" spans="1:6" x14ac:dyDescent="0.25">
      <c r="A14">
        <v>16</v>
      </c>
      <c r="B14">
        <v>4</v>
      </c>
      <c r="C14">
        <v>2020</v>
      </c>
      <c r="D14" s="16" t="s">
        <v>62</v>
      </c>
      <c r="E14" s="16" t="s">
        <v>59</v>
      </c>
      <c r="F14">
        <v>42</v>
      </c>
    </row>
    <row r="15" spans="1:6" x14ac:dyDescent="0.25">
      <c r="A15">
        <v>16</v>
      </c>
      <c r="B15">
        <v>4</v>
      </c>
      <c r="C15">
        <v>2020</v>
      </c>
      <c r="D15" s="16" t="s">
        <v>63</v>
      </c>
      <c r="E15" s="16" t="s">
        <v>56</v>
      </c>
      <c r="F15">
        <v>78</v>
      </c>
    </row>
    <row r="16" spans="1:6" x14ac:dyDescent="0.25">
      <c r="A16">
        <v>16</v>
      </c>
      <c r="B16">
        <v>4</v>
      </c>
      <c r="C16">
        <v>2020</v>
      </c>
      <c r="D16" s="16" t="s">
        <v>64</v>
      </c>
      <c r="E16" s="16" t="s">
        <v>56</v>
      </c>
      <c r="F16">
        <v>69</v>
      </c>
    </row>
    <row r="17" spans="1:6" x14ac:dyDescent="0.25">
      <c r="A17">
        <v>16</v>
      </c>
      <c r="B17">
        <v>4</v>
      </c>
      <c r="C17">
        <v>2020</v>
      </c>
      <c r="D17" s="16" t="s">
        <v>65</v>
      </c>
      <c r="E17" s="16" t="s">
        <v>56</v>
      </c>
      <c r="F17">
        <v>57</v>
      </c>
    </row>
    <row r="18" spans="1:6" x14ac:dyDescent="0.25">
      <c r="A18">
        <v>16</v>
      </c>
      <c r="B18">
        <v>4</v>
      </c>
      <c r="C18">
        <v>2020</v>
      </c>
      <c r="D18" s="16" t="s">
        <v>66</v>
      </c>
      <c r="E18" s="16" t="s">
        <v>59</v>
      </c>
      <c r="F18">
        <v>49</v>
      </c>
    </row>
    <row r="19" spans="1:6" x14ac:dyDescent="0.25">
      <c r="A19">
        <v>16</v>
      </c>
      <c r="B19">
        <v>4</v>
      </c>
      <c r="C19">
        <v>2020</v>
      </c>
      <c r="D19" s="16" t="s">
        <v>66</v>
      </c>
      <c r="E19" s="16" t="s">
        <v>56</v>
      </c>
      <c r="F19">
        <v>85</v>
      </c>
    </row>
    <row r="20" spans="1:6" x14ac:dyDescent="0.25">
      <c r="A20">
        <v>16</v>
      </c>
      <c r="B20">
        <v>4</v>
      </c>
      <c r="C20">
        <v>2020</v>
      </c>
      <c r="D20" s="16" t="s">
        <v>66</v>
      </c>
      <c r="E20" s="16" t="s">
        <v>56</v>
      </c>
      <c r="F20">
        <v>46</v>
      </c>
    </row>
    <row r="21" spans="1:6" x14ac:dyDescent="0.25">
      <c r="A21">
        <v>16</v>
      </c>
      <c r="B21">
        <v>4</v>
      </c>
      <c r="C21">
        <v>2020</v>
      </c>
      <c r="D21" s="16" t="s">
        <v>66</v>
      </c>
      <c r="E21" s="16" t="s">
        <v>56</v>
      </c>
      <c r="F21">
        <v>38</v>
      </c>
    </row>
    <row r="22" spans="1:6" x14ac:dyDescent="0.25">
      <c r="A22">
        <v>16</v>
      </c>
      <c r="B22">
        <v>4</v>
      </c>
      <c r="C22">
        <v>2020</v>
      </c>
      <c r="D22" s="16" t="s">
        <v>67</v>
      </c>
      <c r="E22" s="16" t="s">
        <v>59</v>
      </c>
      <c r="F22">
        <v>2</v>
      </c>
    </row>
    <row r="23" spans="1:6" x14ac:dyDescent="0.25">
      <c r="A23">
        <v>16</v>
      </c>
      <c r="B23">
        <v>4</v>
      </c>
      <c r="C23">
        <v>2020</v>
      </c>
      <c r="D23" s="16" t="s">
        <v>68</v>
      </c>
      <c r="E23" s="16" t="s">
        <v>56</v>
      </c>
      <c r="F23">
        <v>55</v>
      </c>
    </row>
    <row r="24" spans="1:6" x14ac:dyDescent="0.25">
      <c r="A24">
        <v>16</v>
      </c>
      <c r="B24">
        <v>4</v>
      </c>
      <c r="C24">
        <v>2020</v>
      </c>
      <c r="D24" s="16" t="s">
        <v>68</v>
      </c>
      <c r="E24" s="16" t="s">
        <v>59</v>
      </c>
      <c r="F24">
        <v>51</v>
      </c>
    </row>
    <row r="25" spans="1:6" x14ac:dyDescent="0.25">
      <c r="A25">
        <v>16</v>
      </c>
      <c r="B25">
        <v>4</v>
      </c>
      <c r="C25">
        <v>2020</v>
      </c>
      <c r="D25" s="16" t="s">
        <v>68</v>
      </c>
      <c r="E25" s="16" t="s">
        <v>59</v>
      </c>
      <c r="F25">
        <v>69</v>
      </c>
    </row>
    <row r="26" spans="1:6" x14ac:dyDescent="0.25">
      <c r="A26">
        <v>16</v>
      </c>
      <c r="B26">
        <v>4</v>
      </c>
      <c r="C26">
        <v>2020</v>
      </c>
      <c r="D26" s="16" t="s">
        <v>68</v>
      </c>
      <c r="E26" s="16" t="s">
        <v>59</v>
      </c>
      <c r="F26">
        <v>56</v>
      </c>
    </row>
    <row r="27" spans="1:6" x14ac:dyDescent="0.25">
      <c r="A27">
        <v>16</v>
      </c>
      <c r="B27">
        <v>4</v>
      </c>
      <c r="C27">
        <v>2020</v>
      </c>
      <c r="D27" s="16" t="s">
        <v>68</v>
      </c>
      <c r="E27" s="16" t="s">
        <v>56</v>
      </c>
      <c r="F27">
        <v>52</v>
      </c>
    </row>
    <row r="28" spans="1:6" x14ac:dyDescent="0.25">
      <c r="A28">
        <v>16</v>
      </c>
      <c r="B28">
        <v>4</v>
      </c>
      <c r="C28">
        <v>2020</v>
      </c>
      <c r="D28" s="16" t="s">
        <v>68</v>
      </c>
      <c r="E28" s="16" t="s">
        <v>56</v>
      </c>
      <c r="F28">
        <v>59</v>
      </c>
    </row>
    <row r="29" spans="1:6" x14ac:dyDescent="0.25">
      <c r="A29">
        <v>16</v>
      </c>
      <c r="B29">
        <v>4</v>
      </c>
      <c r="C29">
        <v>2020</v>
      </c>
      <c r="D29" s="16" t="s">
        <v>68</v>
      </c>
      <c r="E29" s="16" t="s">
        <v>56</v>
      </c>
      <c r="F29">
        <v>50</v>
      </c>
    </row>
    <row r="30" spans="1:6" x14ac:dyDescent="0.25">
      <c r="A30">
        <v>16</v>
      </c>
      <c r="B30">
        <v>4</v>
      </c>
      <c r="C30">
        <v>2020</v>
      </c>
      <c r="D30" s="16" t="s">
        <v>68</v>
      </c>
      <c r="E30" s="16" t="s">
        <v>56</v>
      </c>
      <c r="F30">
        <v>50</v>
      </c>
    </row>
    <row r="31" spans="1:6" x14ac:dyDescent="0.25">
      <c r="A31">
        <v>16</v>
      </c>
      <c r="B31">
        <v>4</v>
      </c>
      <c r="C31">
        <v>2020</v>
      </c>
      <c r="D31" s="16" t="s">
        <v>68</v>
      </c>
      <c r="E31" s="16" t="s">
        <v>56</v>
      </c>
      <c r="F31">
        <v>58</v>
      </c>
    </row>
    <row r="32" spans="1:6" x14ac:dyDescent="0.25">
      <c r="A32">
        <v>16</v>
      </c>
      <c r="B32">
        <v>4</v>
      </c>
      <c r="C32">
        <v>2020</v>
      </c>
      <c r="D32" s="16" t="s">
        <v>68</v>
      </c>
      <c r="E32" s="16" t="s">
        <v>56</v>
      </c>
      <c r="F32">
        <v>47</v>
      </c>
    </row>
    <row r="33" spans="1:6" x14ac:dyDescent="0.25">
      <c r="A33">
        <v>16</v>
      </c>
      <c r="B33">
        <v>4</v>
      </c>
      <c r="C33">
        <v>2020</v>
      </c>
      <c r="D33" s="16" t="s">
        <v>68</v>
      </c>
      <c r="E33" s="16" t="s">
        <v>59</v>
      </c>
      <c r="F33">
        <v>36</v>
      </c>
    </row>
    <row r="34" spans="1:6" x14ac:dyDescent="0.25">
      <c r="A34">
        <v>16</v>
      </c>
      <c r="B34">
        <v>4</v>
      </c>
      <c r="C34">
        <v>2020</v>
      </c>
      <c r="D34" s="16" t="s">
        <v>68</v>
      </c>
      <c r="E34" s="16" t="s">
        <v>56</v>
      </c>
      <c r="F34">
        <v>61</v>
      </c>
    </row>
    <row r="35" spans="1:6" x14ac:dyDescent="0.25">
      <c r="A35">
        <v>16</v>
      </c>
      <c r="B35">
        <v>4</v>
      </c>
      <c r="C35">
        <v>2020</v>
      </c>
      <c r="D35" s="16" t="s">
        <v>68</v>
      </c>
      <c r="E35" s="16" t="s">
        <v>59</v>
      </c>
      <c r="F35">
        <v>57</v>
      </c>
    </row>
    <row r="36" spans="1:6" x14ac:dyDescent="0.25">
      <c r="A36">
        <v>16</v>
      </c>
      <c r="B36">
        <v>4</v>
      </c>
      <c r="C36">
        <v>2020</v>
      </c>
      <c r="D36" s="16" t="s">
        <v>68</v>
      </c>
      <c r="E36" s="16" t="s">
        <v>59</v>
      </c>
      <c r="F36">
        <v>72</v>
      </c>
    </row>
    <row r="37" spans="1:6" x14ac:dyDescent="0.25">
      <c r="A37">
        <v>16</v>
      </c>
      <c r="B37">
        <v>4</v>
      </c>
      <c r="C37">
        <v>2020</v>
      </c>
      <c r="D37" s="16" t="s">
        <v>68</v>
      </c>
      <c r="E37" s="16" t="s">
        <v>56</v>
      </c>
      <c r="F37">
        <v>46</v>
      </c>
    </row>
    <row r="38" spans="1:6" x14ac:dyDescent="0.25">
      <c r="A38">
        <v>16</v>
      </c>
      <c r="B38">
        <v>4</v>
      </c>
      <c r="C38">
        <v>2020</v>
      </c>
      <c r="D38" s="16" t="s">
        <v>68</v>
      </c>
      <c r="E38" s="16" t="s">
        <v>59</v>
      </c>
      <c r="F38">
        <v>39</v>
      </c>
    </row>
    <row r="39" spans="1:6" x14ac:dyDescent="0.25">
      <c r="A39">
        <v>16</v>
      </c>
      <c r="B39">
        <v>4</v>
      </c>
      <c r="C39">
        <v>2020</v>
      </c>
      <c r="D39" s="16" t="s">
        <v>68</v>
      </c>
      <c r="E39" s="16" t="s">
        <v>59</v>
      </c>
      <c r="F39">
        <v>34</v>
      </c>
    </row>
    <row r="40" spans="1:6" x14ac:dyDescent="0.25">
      <c r="A40">
        <v>16</v>
      </c>
      <c r="B40">
        <v>4</v>
      </c>
      <c r="C40">
        <v>2020</v>
      </c>
      <c r="D40" s="16" t="s">
        <v>68</v>
      </c>
      <c r="E40" s="16" t="s">
        <v>59</v>
      </c>
      <c r="F40">
        <v>39</v>
      </c>
    </row>
    <row r="41" spans="1:6" x14ac:dyDescent="0.25">
      <c r="A41">
        <v>16</v>
      </c>
      <c r="B41">
        <v>4</v>
      </c>
      <c r="C41">
        <v>2020</v>
      </c>
      <c r="D41" s="16" t="s">
        <v>68</v>
      </c>
      <c r="E41" s="16" t="s">
        <v>56</v>
      </c>
      <c r="F41">
        <v>68</v>
      </c>
    </row>
    <row r="42" spans="1:6" x14ac:dyDescent="0.25">
      <c r="A42">
        <v>16</v>
      </c>
      <c r="B42">
        <v>4</v>
      </c>
      <c r="C42">
        <v>2020</v>
      </c>
      <c r="D42" s="16" t="s">
        <v>68</v>
      </c>
      <c r="E42" s="16" t="s">
        <v>56</v>
      </c>
      <c r="F42">
        <v>35</v>
      </c>
    </row>
    <row r="43" spans="1:6" x14ac:dyDescent="0.25">
      <c r="A43">
        <v>16</v>
      </c>
      <c r="B43">
        <v>4</v>
      </c>
      <c r="C43">
        <v>2020</v>
      </c>
      <c r="D43" s="16" t="s">
        <v>68</v>
      </c>
      <c r="E43" s="16" t="s">
        <v>59</v>
      </c>
      <c r="F43">
        <v>47</v>
      </c>
    </row>
    <row r="44" spans="1:6" x14ac:dyDescent="0.25">
      <c r="A44">
        <v>16</v>
      </c>
      <c r="B44">
        <v>4</v>
      </c>
      <c r="C44">
        <v>2020</v>
      </c>
      <c r="D44" s="16" t="s">
        <v>68</v>
      </c>
      <c r="E44" s="16" t="s">
        <v>56</v>
      </c>
      <c r="F44">
        <v>73</v>
      </c>
    </row>
    <row r="45" spans="1:6" x14ac:dyDescent="0.25">
      <c r="A45">
        <v>16</v>
      </c>
      <c r="B45">
        <v>4</v>
      </c>
      <c r="C45">
        <v>2020</v>
      </c>
      <c r="D45" s="16" t="s">
        <v>68</v>
      </c>
      <c r="E45" s="16" t="s">
        <v>56</v>
      </c>
      <c r="F45">
        <v>49</v>
      </c>
    </row>
    <row r="46" spans="1:6" x14ac:dyDescent="0.25">
      <c r="A46">
        <v>16</v>
      </c>
      <c r="B46">
        <v>4</v>
      </c>
      <c r="C46">
        <v>2020</v>
      </c>
      <c r="D46" s="16" t="s">
        <v>68</v>
      </c>
      <c r="E46" s="16" t="s">
        <v>59</v>
      </c>
      <c r="F46">
        <v>54</v>
      </c>
    </row>
    <row r="47" spans="1:6" x14ac:dyDescent="0.25">
      <c r="A47">
        <v>16</v>
      </c>
      <c r="B47">
        <v>4</v>
      </c>
      <c r="C47">
        <v>2020</v>
      </c>
      <c r="D47" s="16" t="s">
        <v>68</v>
      </c>
      <c r="E47" s="16" t="s">
        <v>59</v>
      </c>
      <c r="F47">
        <v>59</v>
      </c>
    </row>
    <row r="48" spans="1:6" x14ac:dyDescent="0.25">
      <c r="A48">
        <v>16</v>
      </c>
      <c r="B48">
        <v>4</v>
      </c>
      <c r="C48">
        <v>2020</v>
      </c>
      <c r="D48" s="16" t="s">
        <v>68</v>
      </c>
      <c r="E48" s="16" t="s">
        <v>59</v>
      </c>
      <c r="F48">
        <v>51</v>
      </c>
    </row>
    <row r="49" spans="1:6" x14ac:dyDescent="0.25">
      <c r="A49">
        <v>16</v>
      </c>
      <c r="B49">
        <v>4</v>
      </c>
      <c r="C49">
        <v>2020</v>
      </c>
      <c r="D49" s="16" t="s">
        <v>68</v>
      </c>
      <c r="E49" s="16" t="s">
        <v>56</v>
      </c>
      <c r="F49">
        <v>34</v>
      </c>
    </row>
    <row r="50" spans="1:6" x14ac:dyDescent="0.25">
      <c r="A50">
        <v>16</v>
      </c>
      <c r="B50">
        <v>4</v>
      </c>
      <c r="C50">
        <v>2020</v>
      </c>
      <c r="D50" s="16" t="s">
        <v>68</v>
      </c>
      <c r="E50" s="16" t="s">
        <v>59</v>
      </c>
      <c r="F50">
        <v>41</v>
      </c>
    </row>
    <row r="51" spans="1:6" x14ac:dyDescent="0.25">
      <c r="A51">
        <v>16</v>
      </c>
      <c r="B51">
        <v>4</v>
      </c>
      <c r="C51">
        <v>2020</v>
      </c>
      <c r="D51" s="16" t="s">
        <v>68</v>
      </c>
      <c r="E51" s="16" t="s">
        <v>56</v>
      </c>
      <c r="F51">
        <v>54</v>
      </c>
    </row>
    <row r="52" spans="1:6" x14ac:dyDescent="0.25">
      <c r="A52">
        <v>16</v>
      </c>
      <c r="B52">
        <v>4</v>
      </c>
      <c r="C52">
        <v>2020</v>
      </c>
      <c r="D52" s="16" t="s">
        <v>68</v>
      </c>
      <c r="E52" s="16" t="s">
        <v>59</v>
      </c>
      <c r="F52">
        <v>37</v>
      </c>
    </row>
    <row r="53" spans="1:6" x14ac:dyDescent="0.25">
      <c r="A53">
        <v>16</v>
      </c>
      <c r="B53">
        <v>4</v>
      </c>
      <c r="C53">
        <v>2020</v>
      </c>
      <c r="D53" s="16" t="s">
        <v>68</v>
      </c>
      <c r="E53" s="16" t="s">
        <v>59</v>
      </c>
      <c r="F53">
        <v>47</v>
      </c>
    </row>
    <row r="54" spans="1:6" x14ac:dyDescent="0.25">
      <c r="A54">
        <v>16</v>
      </c>
      <c r="B54">
        <v>4</v>
      </c>
      <c r="C54">
        <v>2020</v>
      </c>
      <c r="D54" s="16" t="s">
        <v>68</v>
      </c>
      <c r="E54" s="16" t="s">
        <v>59</v>
      </c>
      <c r="F54">
        <v>36</v>
      </c>
    </row>
    <row r="55" spans="1:6" x14ac:dyDescent="0.25">
      <c r="A55">
        <v>16</v>
      </c>
      <c r="B55">
        <v>4</v>
      </c>
      <c r="C55">
        <v>2020</v>
      </c>
      <c r="D55" s="16" t="s">
        <v>68</v>
      </c>
      <c r="E55" s="16" t="s">
        <v>56</v>
      </c>
      <c r="F55">
        <v>39</v>
      </c>
    </row>
    <row r="56" spans="1:6" x14ac:dyDescent="0.25">
      <c r="A56">
        <v>16</v>
      </c>
      <c r="B56">
        <v>4</v>
      </c>
      <c r="C56">
        <v>2020</v>
      </c>
      <c r="D56" s="16" t="s">
        <v>68</v>
      </c>
      <c r="E56" s="16" t="s">
        <v>56</v>
      </c>
      <c r="F56">
        <v>43</v>
      </c>
    </row>
    <row r="57" spans="1:6" x14ac:dyDescent="0.25">
      <c r="A57">
        <v>16</v>
      </c>
      <c r="B57">
        <v>4</v>
      </c>
      <c r="C57">
        <v>2020</v>
      </c>
      <c r="D57" s="16" t="s">
        <v>68</v>
      </c>
      <c r="E57" s="16" t="s">
        <v>56</v>
      </c>
      <c r="F57">
        <v>30</v>
      </c>
    </row>
    <row r="58" spans="1:6" x14ac:dyDescent="0.25">
      <c r="A58">
        <v>16</v>
      </c>
      <c r="B58">
        <v>4</v>
      </c>
      <c r="C58">
        <v>2020</v>
      </c>
      <c r="D58" s="16" t="s">
        <v>68</v>
      </c>
      <c r="E58" s="16" t="s">
        <v>56</v>
      </c>
      <c r="F58">
        <v>44</v>
      </c>
    </row>
    <row r="59" spans="1:6" x14ac:dyDescent="0.25">
      <c r="A59">
        <v>16</v>
      </c>
      <c r="B59">
        <v>4</v>
      </c>
      <c r="C59">
        <v>2020</v>
      </c>
      <c r="D59" s="16" t="s">
        <v>68</v>
      </c>
      <c r="E59" s="16" t="s">
        <v>59</v>
      </c>
      <c r="F59">
        <v>52</v>
      </c>
    </row>
    <row r="60" spans="1:6" x14ac:dyDescent="0.25">
      <c r="A60">
        <v>16</v>
      </c>
      <c r="B60">
        <v>4</v>
      </c>
      <c r="C60">
        <v>2020</v>
      </c>
      <c r="D60" s="16" t="s">
        <v>68</v>
      </c>
      <c r="E60" s="16" t="s">
        <v>56</v>
      </c>
      <c r="F60">
        <v>46</v>
      </c>
    </row>
    <row r="61" spans="1:6" x14ac:dyDescent="0.25">
      <c r="A61">
        <v>16</v>
      </c>
      <c r="B61">
        <v>4</v>
      </c>
      <c r="C61">
        <v>2020</v>
      </c>
      <c r="D61" s="16" t="s">
        <v>68</v>
      </c>
      <c r="E61" s="16" t="s">
        <v>56</v>
      </c>
      <c r="F61">
        <v>39</v>
      </c>
    </row>
    <row r="62" spans="1:6" x14ac:dyDescent="0.25">
      <c r="A62">
        <v>16</v>
      </c>
      <c r="B62">
        <v>4</v>
      </c>
      <c r="C62">
        <v>2020</v>
      </c>
      <c r="D62" s="16" t="s">
        <v>68</v>
      </c>
      <c r="E62" s="16" t="s">
        <v>56</v>
      </c>
      <c r="F62">
        <v>42</v>
      </c>
    </row>
    <row r="63" spans="1:6" x14ac:dyDescent="0.25">
      <c r="A63">
        <v>16</v>
      </c>
      <c r="B63">
        <v>4</v>
      </c>
      <c r="C63">
        <v>2020</v>
      </c>
      <c r="D63" s="16" t="s">
        <v>68</v>
      </c>
      <c r="E63" s="16" t="s">
        <v>56</v>
      </c>
      <c r="F63">
        <v>42</v>
      </c>
    </row>
    <row r="64" spans="1:6" x14ac:dyDescent="0.25">
      <c r="A64">
        <v>16</v>
      </c>
      <c r="B64">
        <v>4</v>
      </c>
      <c r="C64">
        <v>2020</v>
      </c>
      <c r="D64" s="16" t="s">
        <v>68</v>
      </c>
      <c r="E64" s="16" t="s">
        <v>59</v>
      </c>
      <c r="F64">
        <v>39</v>
      </c>
    </row>
    <row r="65" spans="1:6" x14ac:dyDescent="0.25">
      <c r="A65">
        <v>16</v>
      </c>
      <c r="B65">
        <v>4</v>
      </c>
      <c r="C65">
        <v>2020</v>
      </c>
      <c r="D65" s="16" t="s">
        <v>68</v>
      </c>
      <c r="E65" s="16" t="s">
        <v>56</v>
      </c>
      <c r="F65">
        <v>40</v>
      </c>
    </row>
    <row r="66" spans="1:6" x14ac:dyDescent="0.25">
      <c r="A66">
        <v>16</v>
      </c>
      <c r="B66">
        <v>4</v>
      </c>
      <c r="C66">
        <v>2020</v>
      </c>
      <c r="D66" s="16" t="s">
        <v>68</v>
      </c>
      <c r="E66" s="16" t="s">
        <v>56</v>
      </c>
      <c r="F66">
        <v>40</v>
      </c>
    </row>
    <row r="67" spans="1:6" x14ac:dyDescent="0.25">
      <c r="A67">
        <v>16</v>
      </c>
      <c r="B67">
        <v>4</v>
      </c>
      <c r="C67">
        <v>2020</v>
      </c>
      <c r="D67" s="16" t="s">
        <v>68</v>
      </c>
      <c r="E67" s="16" t="s">
        <v>56</v>
      </c>
      <c r="F67">
        <v>65</v>
      </c>
    </row>
    <row r="68" spans="1:6" x14ac:dyDescent="0.25">
      <c r="A68">
        <v>16</v>
      </c>
      <c r="B68">
        <v>4</v>
      </c>
      <c r="C68">
        <v>2020</v>
      </c>
      <c r="D68" s="16" t="s">
        <v>68</v>
      </c>
      <c r="E68" s="16" t="s">
        <v>56</v>
      </c>
      <c r="F68">
        <v>47</v>
      </c>
    </row>
    <row r="69" spans="1:6" x14ac:dyDescent="0.25">
      <c r="A69">
        <v>16</v>
      </c>
      <c r="B69">
        <v>4</v>
      </c>
      <c r="C69">
        <v>2020</v>
      </c>
      <c r="D69" s="16" t="s">
        <v>68</v>
      </c>
      <c r="E69" s="16" t="s">
        <v>59</v>
      </c>
      <c r="F69">
        <v>40</v>
      </c>
    </row>
    <row r="70" spans="1:6" x14ac:dyDescent="0.25">
      <c r="A70">
        <v>16</v>
      </c>
      <c r="B70">
        <v>4</v>
      </c>
      <c r="C70">
        <v>2020</v>
      </c>
      <c r="D70" s="16" t="s">
        <v>68</v>
      </c>
      <c r="E70" s="16" t="s">
        <v>59</v>
      </c>
      <c r="F70">
        <v>42</v>
      </c>
    </row>
    <row r="71" spans="1:6" x14ac:dyDescent="0.25">
      <c r="A71">
        <v>16</v>
      </c>
      <c r="B71">
        <v>4</v>
      </c>
      <c r="C71">
        <v>2020</v>
      </c>
      <c r="D71" s="16" t="s">
        <v>69</v>
      </c>
      <c r="E71" s="16" t="s">
        <v>59</v>
      </c>
      <c r="F71">
        <v>63</v>
      </c>
    </row>
    <row r="72" spans="1:6" x14ac:dyDescent="0.25">
      <c r="A72">
        <v>16</v>
      </c>
      <c r="B72">
        <v>4</v>
      </c>
      <c r="C72">
        <v>2020</v>
      </c>
      <c r="D72" s="16" t="s">
        <v>69</v>
      </c>
      <c r="E72" s="16" t="s">
        <v>56</v>
      </c>
      <c r="F72">
        <v>66</v>
      </c>
    </row>
    <row r="73" spans="1:6" x14ac:dyDescent="0.25">
      <c r="A73">
        <v>16</v>
      </c>
      <c r="B73">
        <v>4</v>
      </c>
      <c r="C73">
        <v>2020</v>
      </c>
      <c r="D73" s="16" t="s">
        <v>69</v>
      </c>
      <c r="E73" s="16" t="s">
        <v>56</v>
      </c>
      <c r="F73">
        <v>51</v>
      </c>
    </row>
    <row r="74" spans="1:6" x14ac:dyDescent="0.25">
      <c r="A74">
        <v>16</v>
      </c>
      <c r="B74">
        <v>4</v>
      </c>
      <c r="C74">
        <v>2020</v>
      </c>
      <c r="D74" s="16" t="s">
        <v>70</v>
      </c>
      <c r="E74" s="16" t="s">
        <v>56</v>
      </c>
      <c r="F74">
        <v>5</v>
      </c>
    </row>
    <row r="75" spans="1:6" x14ac:dyDescent="0.25">
      <c r="A75">
        <v>16</v>
      </c>
      <c r="B75">
        <v>4</v>
      </c>
      <c r="C75">
        <v>2020</v>
      </c>
      <c r="D75" s="16" t="s">
        <v>70</v>
      </c>
      <c r="E75" s="16" t="s">
        <v>56</v>
      </c>
      <c r="F75">
        <v>8</v>
      </c>
    </row>
    <row r="76" spans="1:6" x14ac:dyDescent="0.25">
      <c r="A76">
        <v>16</v>
      </c>
      <c r="B76">
        <v>4</v>
      </c>
      <c r="C76">
        <v>2020</v>
      </c>
      <c r="D76" s="16" t="s">
        <v>70</v>
      </c>
      <c r="E76" s="16" t="s">
        <v>59</v>
      </c>
      <c r="F76">
        <v>3</v>
      </c>
    </row>
    <row r="77" spans="1:6" x14ac:dyDescent="0.25">
      <c r="A77">
        <v>16</v>
      </c>
      <c r="B77">
        <v>4</v>
      </c>
      <c r="C77">
        <v>2020</v>
      </c>
      <c r="D77" s="16" t="s">
        <v>70</v>
      </c>
      <c r="E77" s="16" t="s">
        <v>59</v>
      </c>
      <c r="F77">
        <v>42</v>
      </c>
    </row>
    <row r="78" spans="1:6" x14ac:dyDescent="0.25">
      <c r="A78">
        <v>16</v>
      </c>
      <c r="B78">
        <v>4</v>
      </c>
      <c r="C78">
        <v>2020</v>
      </c>
      <c r="D78" s="16" t="s">
        <v>70</v>
      </c>
      <c r="E78" s="16" t="s">
        <v>56</v>
      </c>
      <c r="F78">
        <v>77</v>
      </c>
    </row>
    <row r="79" spans="1:6" x14ac:dyDescent="0.25">
      <c r="A79">
        <v>16</v>
      </c>
      <c r="B79">
        <v>4</v>
      </c>
      <c r="C79">
        <v>2020</v>
      </c>
      <c r="D79" s="16" t="s">
        <v>70</v>
      </c>
      <c r="E79" s="16" t="s">
        <v>56</v>
      </c>
      <c r="F79">
        <v>47</v>
      </c>
    </row>
    <row r="80" spans="1:6" x14ac:dyDescent="0.25">
      <c r="A80">
        <v>16</v>
      </c>
      <c r="B80">
        <v>4</v>
      </c>
      <c r="C80">
        <v>2020</v>
      </c>
      <c r="D80" s="16" t="s">
        <v>70</v>
      </c>
      <c r="E80" s="16" t="s">
        <v>59</v>
      </c>
      <c r="F80">
        <v>7</v>
      </c>
    </row>
    <row r="81" spans="1:6" x14ac:dyDescent="0.25">
      <c r="A81">
        <v>16</v>
      </c>
      <c r="B81">
        <v>4</v>
      </c>
      <c r="C81">
        <v>2020</v>
      </c>
      <c r="D81" s="16" t="s">
        <v>70</v>
      </c>
      <c r="E81" s="16" t="s">
        <v>59</v>
      </c>
      <c r="F81">
        <v>15</v>
      </c>
    </row>
    <row r="82" spans="1:6" x14ac:dyDescent="0.25">
      <c r="A82">
        <v>16</v>
      </c>
      <c r="B82">
        <v>4</v>
      </c>
      <c r="C82">
        <v>2020</v>
      </c>
      <c r="D82" s="16" t="s">
        <v>70</v>
      </c>
      <c r="E82" s="16" t="s">
        <v>59</v>
      </c>
      <c r="F82">
        <v>6</v>
      </c>
    </row>
    <row r="83" spans="1:6" x14ac:dyDescent="0.25">
      <c r="A83">
        <v>16</v>
      </c>
      <c r="B83">
        <v>4</v>
      </c>
      <c r="C83">
        <v>2020</v>
      </c>
      <c r="D83" s="16" t="s">
        <v>70</v>
      </c>
      <c r="E83" s="16" t="s">
        <v>56</v>
      </c>
      <c r="F83">
        <v>45</v>
      </c>
    </row>
    <row r="84" spans="1:6" x14ac:dyDescent="0.25">
      <c r="A84">
        <v>16</v>
      </c>
      <c r="B84">
        <v>4</v>
      </c>
      <c r="C84">
        <v>2020</v>
      </c>
      <c r="D84" s="16" t="s">
        <v>70</v>
      </c>
      <c r="E84" s="16" t="s">
        <v>59</v>
      </c>
      <c r="F84">
        <v>25</v>
      </c>
    </row>
    <row r="85" spans="1:6" x14ac:dyDescent="0.25">
      <c r="A85">
        <v>16</v>
      </c>
      <c r="B85">
        <v>4</v>
      </c>
      <c r="C85">
        <v>2020</v>
      </c>
      <c r="D85" s="16" t="s">
        <v>70</v>
      </c>
      <c r="E85" s="16" t="s">
        <v>56</v>
      </c>
      <c r="F85">
        <v>54</v>
      </c>
    </row>
    <row r="86" spans="1:6" x14ac:dyDescent="0.25">
      <c r="A86">
        <v>16</v>
      </c>
      <c r="B86">
        <v>4</v>
      </c>
      <c r="C86">
        <v>2020</v>
      </c>
      <c r="D86" s="16" t="s">
        <v>70</v>
      </c>
      <c r="E86" s="16" t="s">
        <v>56</v>
      </c>
      <c r="F86">
        <v>35</v>
      </c>
    </row>
    <row r="87" spans="1:6" x14ac:dyDescent="0.25">
      <c r="A87">
        <v>16</v>
      </c>
      <c r="B87">
        <v>4</v>
      </c>
      <c r="C87">
        <v>2020</v>
      </c>
      <c r="D87" s="16" t="s">
        <v>70</v>
      </c>
      <c r="E87" s="16" t="s">
        <v>59</v>
      </c>
      <c r="F87">
        <v>12</v>
      </c>
    </row>
    <row r="88" spans="1:6" x14ac:dyDescent="0.25">
      <c r="A88">
        <v>16</v>
      </c>
      <c r="B88">
        <v>4</v>
      </c>
      <c r="C88">
        <v>2020</v>
      </c>
      <c r="D88" s="16" t="s">
        <v>70</v>
      </c>
      <c r="E88" s="16" t="s">
        <v>56</v>
      </c>
      <c r="F88">
        <v>17</v>
      </c>
    </row>
    <row r="89" spans="1:6" x14ac:dyDescent="0.25">
      <c r="A89">
        <v>16</v>
      </c>
      <c r="B89">
        <v>4</v>
      </c>
      <c r="C89">
        <v>2020</v>
      </c>
      <c r="D89" s="16" t="s">
        <v>70</v>
      </c>
      <c r="E89" s="16" t="s">
        <v>59</v>
      </c>
      <c r="F89">
        <v>41</v>
      </c>
    </row>
    <row r="90" spans="1:6" x14ac:dyDescent="0.25">
      <c r="A90">
        <v>16</v>
      </c>
      <c r="B90">
        <v>4</v>
      </c>
      <c r="C90">
        <v>2020</v>
      </c>
      <c r="D90" s="16" t="s">
        <v>70</v>
      </c>
      <c r="E90" s="16" t="s">
        <v>59</v>
      </c>
      <c r="F90">
        <v>31</v>
      </c>
    </row>
    <row r="91" spans="1:6" x14ac:dyDescent="0.25">
      <c r="A91">
        <v>16</v>
      </c>
      <c r="B91">
        <v>4</v>
      </c>
      <c r="C91">
        <v>2020</v>
      </c>
      <c r="D91" s="16" t="s">
        <v>70</v>
      </c>
      <c r="E91" s="16" t="s">
        <v>56</v>
      </c>
      <c r="F91">
        <v>30</v>
      </c>
    </row>
    <row r="92" spans="1:6" x14ac:dyDescent="0.25">
      <c r="A92">
        <v>16</v>
      </c>
      <c r="B92">
        <v>4</v>
      </c>
      <c r="C92">
        <v>2020</v>
      </c>
      <c r="D92" s="16" t="s">
        <v>70</v>
      </c>
      <c r="E92" s="16" t="s">
        <v>56</v>
      </c>
      <c r="F92">
        <v>33</v>
      </c>
    </row>
    <row r="93" spans="1:6" x14ac:dyDescent="0.25">
      <c r="A93">
        <v>16</v>
      </c>
      <c r="B93">
        <v>4</v>
      </c>
      <c r="C93">
        <v>2020</v>
      </c>
      <c r="D93" s="16" t="s">
        <v>70</v>
      </c>
      <c r="E93" s="16" t="s">
        <v>56</v>
      </c>
      <c r="F93">
        <v>58</v>
      </c>
    </row>
    <row r="94" spans="1:6" x14ac:dyDescent="0.25">
      <c r="A94">
        <v>16</v>
      </c>
      <c r="B94">
        <v>4</v>
      </c>
      <c r="C94">
        <v>2020</v>
      </c>
      <c r="D94" s="16" t="s">
        <v>70</v>
      </c>
      <c r="E94" s="16" t="s">
        <v>59</v>
      </c>
      <c r="F94">
        <v>47</v>
      </c>
    </row>
    <row r="95" spans="1:6" x14ac:dyDescent="0.25">
      <c r="A95">
        <v>16</v>
      </c>
      <c r="B95">
        <v>4</v>
      </c>
      <c r="C95">
        <v>2020</v>
      </c>
      <c r="D95" s="16" t="s">
        <v>71</v>
      </c>
      <c r="E95" s="16" t="s">
        <v>56</v>
      </c>
      <c r="F95">
        <v>40</v>
      </c>
    </row>
    <row r="96" spans="1:6" x14ac:dyDescent="0.25">
      <c r="A96">
        <v>16</v>
      </c>
      <c r="B96">
        <v>4</v>
      </c>
      <c r="C96">
        <v>2020</v>
      </c>
      <c r="D96" s="16" t="s">
        <v>71</v>
      </c>
      <c r="E96" s="16" t="s">
        <v>56</v>
      </c>
      <c r="F96">
        <v>51</v>
      </c>
    </row>
    <row r="97" spans="1:6" x14ac:dyDescent="0.25">
      <c r="A97">
        <v>16</v>
      </c>
      <c r="B97">
        <v>4</v>
      </c>
      <c r="C97">
        <v>2020</v>
      </c>
      <c r="D97" s="16" t="s">
        <v>72</v>
      </c>
      <c r="E97" s="16" t="s">
        <v>56</v>
      </c>
      <c r="F97">
        <v>53</v>
      </c>
    </row>
    <row r="98" spans="1:6" x14ac:dyDescent="0.25">
      <c r="A98">
        <v>16</v>
      </c>
      <c r="B98">
        <v>4</v>
      </c>
      <c r="C98">
        <v>2020</v>
      </c>
      <c r="D98" s="16" t="s">
        <v>72</v>
      </c>
      <c r="E98" s="16" t="s">
        <v>59</v>
      </c>
      <c r="F98">
        <v>59</v>
      </c>
    </row>
    <row r="99" spans="1:6" x14ac:dyDescent="0.25">
      <c r="A99">
        <v>16</v>
      </c>
      <c r="B99">
        <v>4</v>
      </c>
      <c r="C99">
        <v>2020</v>
      </c>
      <c r="D99" s="16" t="s">
        <v>73</v>
      </c>
      <c r="E99" s="16" t="s">
        <v>56</v>
      </c>
      <c r="F99">
        <v>75</v>
      </c>
    </row>
    <row r="100" spans="1:6" x14ac:dyDescent="0.25">
      <c r="A100">
        <v>16</v>
      </c>
      <c r="B100">
        <v>4</v>
      </c>
      <c r="C100">
        <v>2020</v>
      </c>
      <c r="D100" s="16" t="s">
        <v>73</v>
      </c>
      <c r="E100" s="16" t="s">
        <v>59</v>
      </c>
      <c r="F100">
        <v>59</v>
      </c>
    </row>
    <row r="101" spans="1:6" x14ac:dyDescent="0.25">
      <c r="A101">
        <v>16</v>
      </c>
      <c r="B101">
        <v>4</v>
      </c>
      <c r="C101">
        <v>2020</v>
      </c>
      <c r="D101" s="16" t="s">
        <v>73</v>
      </c>
      <c r="E101" s="16" t="s">
        <v>59</v>
      </c>
      <c r="F101">
        <v>64</v>
      </c>
    </row>
    <row r="102" spans="1:6" x14ac:dyDescent="0.25">
      <c r="A102">
        <v>16</v>
      </c>
      <c r="B102">
        <v>4</v>
      </c>
      <c r="C102">
        <v>2020</v>
      </c>
      <c r="D102" s="16" t="s">
        <v>74</v>
      </c>
      <c r="E102" s="16" t="s">
        <v>59</v>
      </c>
      <c r="F102">
        <v>35</v>
      </c>
    </row>
    <row r="103" spans="1:6" x14ac:dyDescent="0.25">
      <c r="A103">
        <v>16</v>
      </c>
      <c r="B103">
        <v>4</v>
      </c>
      <c r="C103">
        <v>2020</v>
      </c>
      <c r="D103" s="16" t="s">
        <v>74</v>
      </c>
      <c r="E103" s="16" t="s">
        <v>59</v>
      </c>
      <c r="F103">
        <v>61</v>
      </c>
    </row>
    <row r="104" spans="1:6" x14ac:dyDescent="0.25">
      <c r="A104">
        <v>16</v>
      </c>
      <c r="B104">
        <v>4</v>
      </c>
      <c r="C104">
        <v>2020</v>
      </c>
      <c r="D104" s="16" t="s">
        <v>74</v>
      </c>
      <c r="E104" s="16" t="s">
        <v>56</v>
      </c>
      <c r="F104">
        <v>60</v>
      </c>
    </row>
    <row r="105" spans="1:6" x14ac:dyDescent="0.25">
      <c r="A105">
        <v>16</v>
      </c>
      <c r="B105">
        <v>4</v>
      </c>
      <c r="C105">
        <v>2020</v>
      </c>
      <c r="D105" s="16" t="s">
        <v>75</v>
      </c>
      <c r="E105" s="16" t="s">
        <v>59</v>
      </c>
      <c r="F105">
        <v>36</v>
      </c>
    </row>
    <row r="106" spans="1:6" x14ac:dyDescent="0.25">
      <c r="A106">
        <v>16</v>
      </c>
      <c r="B106">
        <v>4</v>
      </c>
      <c r="C106">
        <v>2020</v>
      </c>
      <c r="D106" s="16" t="s">
        <v>75</v>
      </c>
      <c r="E106" s="16" t="s">
        <v>56</v>
      </c>
      <c r="F106">
        <v>35</v>
      </c>
    </row>
    <row r="107" spans="1:6" x14ac:dyDescent="0.25">
      <c r="A107">
        <v>16</v>
      </c>
      <c r="B107">
        <v>4</v>
      </c>
      <c r="C107">
        <v>2020</v>
      </c>
      <c r="D107" s="16" t="s">
        <v>75</v>
      </c>
      <c r="E107" s="16" t="s">
        <v>56</v>
      </c>
      <c r="F107">
        <v>27</v>
      </c>
    </row>
    <row r="108" spans="1:6" x14ac:dyDescent="0.25">
      <c r="A108">
        <v>16</v>
      </c>
      <c r="B108">
        <v>4</v>
      </c>
      <c r="C108">
        <v>2020</v>
      </c>
      <c r="D108" s="16" t="s">
        <v>75</v>
      </c>
      <c r="E108" s="16" t="s">
        <v>56</v>
      </c>
      <c r="F108">
        <v>0</v>
      </c>
    </row>
    <row r="109" spans="1:6" x14ac:dyDescent="0.25">
      <c r="A109">
        <v>16</v>
      </c>
      <c r="B109">
        <v>4</v>
      </c>
      <c r="C109">
        <v>2020</v>
      </c>
      <c r="D109" s="16" t="s">
        <v>75</v>
      </c>
      <c r="E109" s="16" t="s">
        <v>56</v>
      </c>
      <c r="F109">
        <v>46</v>
      </c>
    </row>
    <row r="110" spans="1:6" x14ac:dyDescent="0.25">
      <c r="A110">
        <v>16</v>
      </c>
      <c r="B110">
        <v>4</v>
      </c>
      <c r="C110">
        <v>2020</v>
      </c>
      <c r="D110" s="16" t="s">
        <v>75</v>
      </c>
      <c r="E110" s="16" t="s">
        <v>56</v>
      </c>
      <c r="F110">
        <v>0</v>
      </c>
    </row>
    <row r="111" spans="1:6" x14ac:dyDescent="0.25">
      <c r="A111">
        <v>16</v>
      </c>
      <c r="B111">
        <v>4</v>
      </c>
      <c r="C111">
        <v>2020</v>
      </c>
      <c r="D111" s="16" t="s">
        <v>75</v>
      </c>
      <c r="E111" s="16" t="s">
        <v>56</v>
      </c>
      <c r="F111">
        <v>50</v>
      </c>
    </row>
    <row r="112" spans="1:6" x14ac:dyDescent="0.25">
      <c r="A112">
        <v>16</v>
      </c>
      <c r="B112">
        <v>4</v>
      </c>
      <c r="C112">
        <v>2020</v>
      </c>
      <c r="D112" s="16" t="s">
        <v>75</v>
      </c>
      <c r="E112" s="16" t="s">
        <v>59</v>
      </c>
      <c r="F112">
        <v>68</v>
      </c>
    </row>
    <row r="113" spans="1:6" x14ac:dyDescent="0.25">
      <c r="A113">
        <v>16</v>
      </c>
      <c r="B113">
        <v>4</v>
      </c>
      <c r="C113">
        <v>2020</v>
      </c>
      <c r="D113" s="16" t="s">
        <v>75</v>
      </c>
      <c r="E113" s="16" t="s">
        <v>56</v>
      </c>
      <c r="F113">
        <v>36</v>
      </c>
    </row>
    <row r="114" spans="1:6" x14ac:dyDescent="0.25">
      <c r="A114">
        <v>16</v>
      </c>
      <c r="B114">
        <v>4</v>
      </c>
      <c r="C114">
        <v>2020</v>
      </c>
      <c r="D114" s="16" t="s">
        <v>75</v>
      </c>
      <c r="E114" s="16" t="s">
        <v>56</v>
      </c>
      <c r="F114">
        <v>55</v>
      </c>
    </row>
    <row r="115" spans="1:6" x14ac:dyDescent="0.25">
      <c r="A115">
        <v>16</v>
      </c>
      <c r="B115">
        <v>4</v>
      </c>
      <c r="C115">
        <v>2020</v>
      </c>
      <c r="D115" s="16" t="s">
        <v>75</v>
      </c>
      <c r="E115" s="16" t="s">
        <v>59</v>
      </c>
      <c r="F115">
        <v>0</v>
      </c>
    </row>
    <row r="116" spans="1:6" x14ac:dyDescent="0.25">
      <c r="A116">
        <v>16</v>
      </c>
      <c r="B116">
        <v>4</v>
      </c>
      <c r="C116">
        <v>2020</v>
      </c>
      <c r="D116" s="16" t="s">
        <v>75</v>
      </c>
      <c r="E116" s="16" t="s">
        <v>56</v>
      </c>
      <c r="F116">
        <v>77</v>
      </c>
    </row>
    <row r="117" spans="1:6" x14ac:dyDescent="0.25">
      <c r="A117">
        <v>16</v>
      </c>
      <c r="B117">
        <v>4</v>
      </c>
      <c r="C117">
        <v>2020</v>
      </c>
      <c r="D117" s="16" t="s">
        <v>75</v>
      </c>
      <c r="E117" s="16" t="s">
        <v>59</v>
      </c>
      <c r="F117">
        <v>76</v>
      </c>
    </row>
    <row r="118" spans="1:6" x14ac:dyDescent="0.25">
      <c r="A118">
        <v>16</v>
      </c>
      <c r="B118">
        <v>4</v>
      </c>
      <c r="C118">
        <v>2020</v>
      </c>
      <c r="D118" s="16" t="s">
        <v>76</v>
      </c>
      <c r="E118" s="16" t="s">
        <v>56</v>
      </c>
      <c r="F118">
        <v>40</v>
      </c>
    </row>
    <row r="119" spans="1:6" x14ac:dyDescent="0.25">
      <c r="A119">
        <v>16</v>
      </c>
      <c r="B119">
        <v>4</v>
      </c>
      <c r="C119">
        <v>2020</v>
      </c>
      <c r="D119" s="16" t="s">
        <v>76</v>
      </c>
      <c r="E119" s="16" t="s">
        <v>56</v>
      </c>
      <c r="F119">
        <v>38</v>
      </c>
    </row>
    <row r="120" spans="1:6" x14ac:dyDescent="0.25">
      <c r="A120">
        <v>16</v>
      </c>
      <c r="B120">
        <v>4</v>
      </c>
      <c r="C120">
        <v>2020</v>
      </c>
      <c r="D120" s="16" t="s">
        <v>76</v>
      </c>
      <c r="E120" s="16" t="s">
        <v>56</v>
      </c>
      <c r="F120">
        <v>36</v>
      </c>
    </row>
    <row r="121" spans="1:6" x14ac:dyDescent="0.25">
      <c r="A121">
        <v>16</v>
      </c>
      <c r="B121">
        <v>4</v>
      </c>
      <c r="C121">
        <v>2020</v>
      </c>
      <c r="D121" s="16" t="s">
        <v>76</v>
      </c>
      <c r="E121" s="16" t="s">
        <v>56</v>
      </c>
      <c r="F121">
        <v>34</v>
      </c>
    </row>
    <row r="122" spans="1:6" x14ac:dyDescent="0.25">
      <c r="A122">
        <v>16</v>
      </c>
      <c r="B122">
        <v>4</v>
      </c>
      <c r="C122">
        <v>2020</v>
      </c>
      <c r="D122" s="16" t="s">
        <v>76</v>
      </c>
      <c r="E122" s="16" t="s">
        <v>56</v>
      </c>
      <c r="F122">
        <v>55</v>
      </c>
    </row>
    <row r="123" spans="1:6" x14ac:dyDescent="0.25">
      <c r="A123">
        <v>16</v>
      </c>
      <c r="B123">
        <v>4</v>
      </c>
      <c r="C123">
        <v>2020</v>
      </c>
      <c r="D123" s="16" t="s">
        <v>76</v>
      </c>
      <c r="E123" s="16" t="s">
        <v>56</v>
      </c>
      <c r="F123">
        <v>44</v>
      </c>
    </row>
    <row r="124" spans="1:6" x14ac:dyDescent="0.25">
      <c r="A124">
        <v>16</v>
      </c>
      <c r="B124">
        <v>4</v>
      </c>
      <c r="C124">
        <v>2020</v>
      </c>
      <c r="D124" s="16" t="s">
        <v>76</v>
      </c>
      <c r="E124" s="16" t="s">
        <v>56</v>
      </c>
      <c r="F124">
        <v>51</v>
      </c>
    </row>
    <row r="125" spans="1:6" x14ac:dyDescent="0.25">
      <c r="A125">
        <v>16</v>
      </c>
      <c r="B125">
        <v>4</v>
      </c>
      <c r="C125">
        <v>2020</v>
      </c>
      <c r="D125" s="16" t="s">
        <v>77</v>
      </c>
      <c r="E125" s="16" t="s">
        <v>59</v>
      </c>
      <c r="F125">
        <v>58</v>
      </c>
    </row>
    <row r="126" spans="1:6" x14ac:dyDescent="0.25">
      <c r="A126">
        <v>16</v>
      </c>
      <c r="B126">
        <v>4</v>
      </c>
      <c r="C126">
        <v>2020</v>
      </c>
      <c r="D126" s="16" t="s">
        <v>77</v>
      </c>
      <c r="E126" s="16" t="s">
        <v>59</v>
      </c>
      <c r="F126">
        <v>56</v>
      </c>
    </row>
    <row r="127" spans="1:6" x14ac:dyDescent="0.25">
      <c r="A127">
        <v>16</v>
      </c>
      <c r="B127">
        <v>4</v>
      </c>
      <c r="C127">
        <v>2020</v>
      </c>
      <c r="D127" s="16" t="s">
        <v>77</v>
      </c>
      <c r="E127" s="16" t="s">
        <v>56</v>
      </c>
      <c r="F127">
        <v>59</v>
      </c>
    </row>
    <row r="128" spans="1:6" x14ac:dyDescent="0.25">
      <c r="A128">
        <v>16</v>
      </c>
      <c r="B128">
        <v>4</v>
      </c>
      <c r="C128">
        <v>2020</v>
      </c>
      <c r="D128" s="16" t="s">
        <v>77</v>
      </c>
      <c r="E128" s="16" t="s">
        <v>56</v>
      </c>
      <c r="F128">
        <v>37</v>
      </c>
    </row>
    <row r="129" spans="1:6" x14ac:dyDescent="0.25">
      <c r="A129">
        <v>16</v>
      </c>
      <c r="B129">
        <v>4</v>
      </c>
      <c r="C129">
        <v>2020</v>
      </c>
      <c r="D129" s="16" t="s">
        <v>77</v>
      </c>
      <c r="E129" s="16" t="s">
        <v>59</v>
      </c>
      <c r="F129">
        <v>79</v>
      </c>
    </row>
    <row r="130" spans="1:6" x14ac:dyDescent="0.25">
      <c r="A130">
        <v>16</v>
      </c>
      <c r="B130">
        <v>4</v>
      </c>
      <c r="C130">
        <v>2020</v>
      </c>
      <c r="D130" s="16" t="s">
        <v>77</v>
      </c>
      <c r="E130" s="16" t="s">
        <v>59</v>
      </c>
      <c r="F130">
        <v>36</v>
      </c>
    </row>
    <row r="131" spans="1:6" x14ac:dyDescent="0.25">
      <c r="A131">
        <v>16</v>
      </c>
      <c r="B131">
        <v>4</v>
      </c>
      <c r="C131">
        <v>2020</v>
      </c>
      <c r="D131" s="16" t="s">
        <v>77</v>
      </c>
      <c r="E131" s="16" t="s">
        <v>56</v>
      </c>
      <c r="F131">
        <v>25</v>
      </c>
    </row>
    <row r="132" spans="1:6" x14ac:dyDescent="0.25">
      <c r="A132">
        <v>16</v>
      </c>
      <c r="B132">
        <v>4</v>
      </c>
      <c r="C132">
        <v>2020</v>
      </c>
      <c r="D132" s="16" t="s">
        <v>77</v>
      </c>
      <c r="E132" s="16" t="s">
        <v>59</v>
      </c>
      <c r="F132">
        <v>57</v>
      </c>
    </row>
    <row r="133" spans="1:6" x14ac:dyDescent="0.25">
      <c r="A133">
        <v>16</v>
      </c>
      <c r="B133">
        <v>4</v>
      </c>
      <c r="C133">
        <v>2020</v>
      </c>
      <c r="D133" s="16" t="s">
        <v>77</v>
      </c>
      <c r="E133" s="16" t="s">
        <v>56</v>
      </c>
      <c r="F133">
        <v>63</v>
      </c>
    </row>
    <row r="134" spans="1:6" x14ac:dyDescent="0.25">
      <c r="A134">
        <v>16</v>
      </c>
      <c r="B134">
        <v>4</v>
      </c>
      <c r="C134">
        <v>2020</v>
      </c>
      <c r="D134" s="16" t="s">
        <v>78</v>
      </c>
      <c r="E134" s="16" t="s">
        <v>56</v>
      </c>
      <c r="F134">
        <v>63</v>
      </c>
    </row>
    <row r="135" spans="1:6" x14ac:dyDescent="0.25">
      <c r="A135">
        <v>16</v>
      </c>
      <c r="B135">
        <v>4</v>
      </c>
      <c r="C135">
        <v>2020</v>
      </c>
      <c r="D135" s="16" t="s">
        <v>78</v>
      </c>
      <c r="E135" s="16" t="s">
        <v>59</v>
      </c>
      <c r="F135">
        <v>49</v>
      </c>
    </row>
    <row r="136" spans="1:6" x14ac:dyDescent="0.25">
      <c r="A136">
        <v>16</v>
      </c>
      <c r="B136">
        <v>4</v>
      </c>
      <c r="C136">
        <v>2020</v>
      </c>
      <c r="D136" s="16" t="s">
        <v>79</v>
      </c>
      <c r="E136" s="16" t="s">
        <v>59</v>
      </c>
      <c r="F136">
        <v>70</v>
      </c>
    </row>
    <row r="137" spans="1:6" x14ac:dyDescent="0.25">
      <c r="A137">
        <v>16</v>
      </c>
      <c r="B137">
        <v>4</v>
      </c>
      <c r="C137">
        <v>2020</v>
      </c>
      <c r="D137" s="16" t="s">
        <v>79</v>
      </c>
      <c r="E137" s="16" t="s">
        <v>56</v>
      </c>
      <c r="F137">
        <v>58</v>
      </c>
    </row>
    <row r="138" spans="1:6" x14ac:dyDescent="0.25">
      <c r="A138">
        <v>16</v>
      </c>
      <c r="B138">
        <v>4</v>
      </c>
      <c r="C138">
        <v>2020</v>
      </c>
      <c r="D138" s="16" t="s">
        <v>79</v>
      </c>
      <c r="E138" s="16" t="s">
        <v>56</v>
      </c>
      <c r="F138">
        <v>27</v>
      </c>
    </row>
    <row r="139" spans="1:6" x14ac:dyDescent="0.25">
      <c r="A139">
        <v>16</v>
      </c>
      <c r="B139">
        <v>4</v>
      </c>
      <c r="C139">
        <v>2020</v>
      </c>
      <c r="D139" s="16" t="s">
        <v>80</v>
      </c>
      <c r="E139" s="16" t="s">
        <v>59</v>
      </c>
      <c r="F139">
        <v>42</v>
      </c>
    </row>
    <row r="140" spans="1:6" x14ac:dyDescent="0.25">
      <c r="A140">
        <v>16</v>
      </c>
      <c r="B140">
        <v>4</v>
      </c>
      <c r="C140">
        <v>2020</v>
      </c>
      <c r="D140" s="16" t="s">
        <v>80</v>
      </c>
      <c r="E140" s="16" t="s">
        <v>59</v>
      </c>
      <c r="F140">
        <v>32</v>
      </c>
    </row>
    <row r="141" spans="1:6" x14ac:dyDescent="0.25">
      <c r="A141">
        <v>16</v>
      </c>
      <c r="B141">
        <v>4</v>
      </c>
      <c r="C141">
        <v>2020</v>
      </c>
      <c r="D141" s="16" t="s">
        <v>80</v>
      </c>
      <c r="E141" s="16" t="s">
        <v>56</v>
      </c>
      <c r="F141">
        <v>42</v>
      </c>
    </row>
    <row r="142" spans="1:6" x14ac:dyDescent="0.25">
      <c r="A142">
        <v>16</v>
      </c>
      <c r="B142">
        <v>4</v>
      </c>
      <c r="C142">
        <v>2020</v>
      </c>
      <c r="D142" s="16" t="s">
        <v>80</v>
      </c>
      <c r="E142" s="16" t="s">
        <v>59</v>
      </c>
      <c r="F142">
        <v>44</v>
      </c>
    </row>
    <row r="143" spans="1:6" x14ac:dyDescent="0.25">
      <c r="A143">
        <v>16</v>
      </c>
      <c r="B143">
        <v>4</v>
      </c>
      <c r="C143">
        <v>2020</v>
      </c>
      <c r="D143" s="16" t="s">
        <v>80</v>
      </c>
      <c r="E143" s="16" t="s">
        <v>59</v>
      </c>
      <c r="F143">
        <v>30</v>
      </c>
    </row>
    <row r="144" spans="1:6" x14ac:dyDescent="0.25">
      <c r="A144">
        <v>16</v>
      </c>
      <c r="B144">
        <v>4</v>
      </c>
      <c r="C144">
        <v>2020</v>
      </c>
      <c r="D144" s="16" t="s">
        <v>80</v>
      </c>
      <c r="E144" s="16" t="s">
        <v>56</v>
      </c>
      <c r="F144">
        <v>47</v>
      </c>
    </row>
    <row r="145" spans="1:6" x14ac:dyDescent="0.25">
      <c r="A145">
        <v>16</v>
      </c>
      <c r="B145">
        <v>4</v>
      </c>
      <c r="C145">
        <v>2020</v>
      </c>
      <c r="D145" s="16" t="s">
        <v>80</v>
      </c>
      <c r="E145" s="16" t="s">
        <v>59</v>
      </c>
      <c r="F145">
        <v>67</v>
      </c>
    </row>
    <row r="146" spans="1:6" x14ac:dyDescent="0.25">
      <c r="A146">
        <v>16</v>
      </c>
      <c r="B146">
        <v>4</v>
      </c>
      <c r="C146">
        <v>2020</v>
      </c>
      <c r="D146" s="16" t="s">
        <v>81</v>
      </c>
      <c r="E146" s="16" t="s">
        <v>59</v>
      </c>
      <c r="F146">
        <v>69</v>
      </c>
    </row>
    <row r="147" spans="1:6" x14ac:dyDescent="0.25">
      <c r="A147">
        <v>16</v>
      </c>
      <c r="B147">
        <v>4</v>
      </c>
      <c r="C147">
        <v>2020</v>
      </c>
      <c r="D147" s="16" t="s">
        <v>81</v>
      </c>
      <c r="E147" s="16" t="s">
        <v>56</v>
      </c>
      <c r="F147">
        <v>9</v>
      </c>
    </row>
    <row r="148" spans="1:6" x14ac:dyDescent="0.25">
      <c r="A148">
        <v>16</v>
      </c>
      <c r="B148">
        <v>4</v>
      </c>
      <c r="C148">
        <v>2020</v>
      </c>
      <c r="D148" s="16" t="s">
        <v>81</v>
      </c>
      <c r="E148" s="16" t="s">
        <v>59</v>
      </c>
      <c r="F148">
        <v>34</v>
      </c>
    </row>
    <row r="149" spans="1:6" x14ac:dyDescent="0.25">
      <c r="A149">
        <v>16</v>
      </c>
      <c r="B149">
        <v>4</v>
      </c>
      <c r="C149">
        <v>2020</v>
      </c>
      <c r="D149" s="16" t="s">
        <v>81</v>
      </c>
      <c r="E149" s="16" t="s">
        <v>56</v>
      </c>
      <c r="F149">
        <v>27</v>
      </c>
    </row>
    <row r="150" spans="1:6" x14ac:dyDescent="0.25">
      <c r="A150">
        <v>16</v>
      </c>
      <c r="B150">
        <v>4</v>
      </c>
      <c r="C150">
        <v>2020</v>
      </c>
      <c r="D150" s="16" t="s">
        <v>82</v>
      </c>
      <c r="E150" s="16" t="s">
        <v>59</v>
      </c>
      <c r="F150">
        <v>36</v>
      </c>
    </row>
    <row r="151" spans="1:6" x14ac:dyDescent="0.25">
      <c r="A151">
        <v>16</v>
      </c>
      <c r="B151">
        <v>4</v>
      </c>
      <c r="C151">
        <v>2020</v>
      </c>
      <c r="D151" s="16" t="s">
        <v>82</v>
      </c>
      <c r="E151" s="16" t="s">
        <v>59</v>
      </c>
      <c r="F151">
        <v>60</v>
      </c>
    </row>
    <row r="152" spans="1:6" x14ac:dyDescent="0.25">
      <c r="A152">
        <v>16</v>
      </c>
      <c r="B152">
        <v>4</v>
      </c>
      <c r="C152">
        <v>2020</v>
      </c>
      <c r="D152" s="16" t="s">
        <v>82</v>
      </c>
      <c r="E152" s="16" t="s">
        <v>59</v>
      </c>
      <c r="F152">
        <v>44</v>
      </c>
    </row>
    <row r="153" spans="1:6" x14ac:dyDescent="0.25">
      <c r="A153">
        <v>16</v>
      </c>
      <c r="B153">
        <v>4</v>
      </c>
      <c r="C153">
        <v>2020</v>
      </c>
      <c r="D153" s="16" t="s">
        <v>82</v>
      </c>
      <c r="E153" s="16" t="s">
        <v>59</v>
      </c>
      <c r="F153">
        <v>52</v>
      </c>
    </row>
    <row r="154" spans="1:6" x14ac:dyDescent="0.25">
      <c r="A154">
        <v>16</v>
      </c>
      <c r="B154">
        <v>4</v>
      </c>
      <c r="C154">
        <v>2020</v>
      </c>
      <c r="D154" s="16" t="s">
        <v>82</v>
      </c>
      <c r="E154" s="16" t="s">
        <v>59</v>
      </c>
      <c r="F154">
        <v>51</v>
      </c>
    </row>
    <row r="155" spans="1:6" x14ac:dyDescent="0.25">
      <c r="A155">
        <v>16</v>
      </c>
      <c r="B155">
        <v>4</v>
      </c>
      <c r="C155">
        <v>2020</v>
      </c>
      <c r="D155" s="16" t="s">
        <v>82</v>
      </c>
      <c r="E155" s="16" t="s">
        <v>56</v>
      </c>
      <c r="F155">
        <v>45</v>
      </c>
    </row>
    <row r="156" spans="1:6" x14ac:dyDescent="0.25">
      <c r="A156">
        <v>16</v>
      </c>
      <c r="B156">
        <v>4</v>
      </c>
      <c r="C156">
        <v>2020</v>
      </c>
      <c r="D156" s="16" t="s">
        <v>83</v>
      </c>
      <c r="E156" s="16" t="s">
        <v>59</v>
      </c>
      <c r="F156">
        <v>68</v>
      </c>
    </row>
    <row r="157" spans="1:6" x14ac:dyDescent="0.25">
      <c r="A157">
        <v>16</v>
      </c>
      <c r="B157">
        <v>4</v>
      </c>
      <c r="C157">
        <v>2020</v>
      </c>
      <c r="D157" s="16" t="s">
        <v>83</v>
      </c>
      <c r="E157" s="16" t="s">
        <v>56</v>
      </c>
      <c r="F157">
        <v>50</v>
      </c>
    </row>
    <row r="158" spans="1:6" x14ac:dyDescent="0.25">
      <c r="A158">
        <v>16</v>
      </c>
      <c r="B158">
        <v>4</v>
      </c>
      <c r="C158">
        <v>2020</v>
      </c>
      <c r="D158" s="16" t="s">
        <v>83</v>
      </c>
      <c r="E158" s="16" t="s">
        <v>59</v>
      </c>
      <c r="F158">
        <v>26</v>
      </c>
    </row>
    <row r="159" spans="1:6" x14ac:dyDescent="0.25">
      <c r="A159">
        <v>16</v>
      </c>
      <c r="B159">
        <v>4</v>
      </c>
      <c r="C159">
        <v>2020</v>
      </c>
      <c r="D159" s="16" t="s">
        <v>83</v>
      </c>
      <c r="E159" s="16" t="s">
        <v>56</v>
      </c>
      <c r="F159">
        <v>56</v>
      </c>
    </row>
    <row r="160" spans="1:6" x14ac:dyDescent="0.25">
      <c r="A160">
        <v>16</v>
      </c>
      <c r="B160">
        <v>4</v>
      </c>
      <c r="C160">
        <v>2020</v>
      </c>
      <c r="D160" s="16" t="s">
        <v>83</v>
      </c>
      <c r="E160" s="16" t="s">
        <v>59</v>
      </c>
      <c r="F160">
        <v>68</v>
      </c>
    </row>
    <row r="161" spans="1:6" x14ac:dyDescent="0.25">
      <c r="A161">
        <v>16</v>
      </c>
      <c r="B161">
        <v>4</v>
      </c>
      <c r="C161">
        <v>2020</v>
      </c>
      <c r="D161" s="16" t="s">
        <v>83</v>
      </c>
      <c r="E161" s="16" t="s">
        <v>56</v>
      </c>
      <c r="F161">
        <v>41</v>
      </c>
    </row>
    <row r="162" spans="1:6" x14ac:dyDescent="0.25">
      <c r="A162">
        <v>16</v>
      </c>
      <c r="B162">
        <v>4</v>
      </c>
      <c r="C162">
        <v>2020</v>
      </c>
      <c r="D162" s="16" t="s">
        <v>83</v>
      </c>
      <c r="E162" s="16" t="s">
        <v>56</v>
      </c>
      <c r="F162">
        <v>46</v>
      </c>
    </row>
    <row r="163" spans="1:6" x14ac:dyDescent="0.25">
      <c r="A163">
        <v>16</v>
      </c>
      <c r="B163">
        <v>4</v>
      </c>
      <c r="C163">
        <v>2020</v>
      </c>
      <c r="D163" s="16" t="s">
        <v>84</v>
      </c>
      <c r="E163" s="16" t="s">
        <v>59</v>
      </c>
      <c r="F163">
        <v>73</v>
      </c>
    </row>
    <row r="164" spans="1:6" x14ac:dyDescent="0.25">
      <c r="A164">
        <v>16</v>
      </c>
      <c r="B164">
        <v>4</v>
      </c>
      <c r="C164">
        <v>2020</v>
      </c>
      <c r="D164" s="16" t="s">
        <v>85</v>
      </c>
      <c r="E164" s="16" t="s">
        <v>56</v>
      </c>
      <c r="F164">
        <v>46</v>
      </c>
    </row>
    <row r="165" spans="1:6" x14ac:dyDescent="0.25">
      <c r="A165">
        <v>16</v>
      </c>
      <c r="B165">
        <v>4</v>
      </c>
      <c r="C165">
        <v>2020</v>
      </c>
      <c r="D165" s="16" t="s">
        <v>86</v>
      </c>
      <c r="E165" s="16" t="s">
        <v>59</v>
      </c>
      <c r="F165">
        <v>76</v>
      </c>
    </row>
    <row r="166" spans="1:6" x14ac:dyDescent="0.25">
      <c r="A166">
        <v>16</v>
      </c>
      <c r="B166">
        <v>4</v>
      </c>
      <c r="C166">
        <v>2020</v>
      </c>
      <c r="D166" s="16" t="s">
        <v>87</v>
      </c>
      <c r="E166" s="16" t="s">
        <v>59</v>
      </c>
      <c r="F166">
        <v>39</v>
      </c>
    </row>
    <row r="167" spans="1:6" x14ac:dyDescent="0.25">
      <c r="A167">
        <v>16</v>
      </c>
      <c r="B167">
        <v>4</v>
      </c>
      <c r="C167">
        <v>2020</v>
      </c>
      <c r="D167" s="16" t="s">
        <v>88</v>
      </c>
      <c r="E167" s="16" t="s">
        <v>59</v>
      </c>
      <c r="F167">
        <v>39</v>
      </c>
    </row>
    <row r="168" spans="1:6" x14ac:dyDescent="0.25">
      <c r="A168">
        <v>16</v>
      </c>
      <c r="B168">
        <v>4</v>
      </c>
      <c r="C168">
        <v>2020</v>
      </c>
      <c r="D168" s="16" t="s">
        <v>88</v>
      </c>
      <c r="E168" s="16" t="s">
        <v>56</v>
      </c>
      <c r="F168">
        <v>44</v>
      </c>
    </row>
    <row r="169" spans="1:6" x14ac:dyDescent="0.25">
      <c r="A169">
        <v>16</v>
      </c>
      <c r="B169">
        <v>4</v>
      </c>
      <c r="C169">
        <v>2020</v>
      </c>
      <c r="D169" s="16" t="s">
        <v>88</v>
      </c>
      <c r="E169" s="16" t="s">
        <v>56</v>
      </c>
      <c r="F169">
        <v>38</v>
      </c>
    </row>
    <row r="170" spans="1:6" x14ac:dyDescent="0.25">
      <c r="A170">
        <v>16</v>
      </c>
      <c r="B170">
        <v>4</v>
      </c>
      <c r="C170">
        <v>2020</v>
      </c>
      <c r="D170" s="16" t="s">
        <v>89</v>
      </c>
      <c r="E170" s="16" t="s">
        <v>59</v>
      </c>
      <c r="F170">
        <v>70</v>
      </c>
    </row>
    <row r="171" spans="1:6" x14ac:dyDescent="0.25">
      <c r="A171">
        <v>16</v>
      </c>
      <c r="B171">
        <v>4</v>
      </c>
      <c r="C171">
        <v>2020</v>
      </c>
      <c r="D171" s="16" t="s">
        <v>89</v>
      </c>
      <c r="E171" s="16" t="s">
        <v>56</v>
      </c>
      <c r="F171">
        <v>30</v>
      </c>
    </row>
    <row r="172" spans="1:6" x14ac:dyDescent="0.25">
      <c r="A172">
        <v>16</v>
      </c>
      <c r="B172">
        <v>4</v>
      </c>
      <c r="C172">
        <v>2020</v>
      </c>
      <c r="D172" s="16" t="s">
        <v>89</v>
      </c>
      <c r="E172" s="16" t="s">
        <v>59</v>
      </c>
      <c r="F172">
        <v>59</v>
      </c>
    </row>
    <row r="173" spans="1:6" x14ac:dyDescent="0.25">
      <c r="A173">
        <v>16</v>
      </c>
      <c r="B173">
        <v>4</v>
      </c>
      <c r="C173">
        <v>2020</v>
      </c>
      <c r="D173" s="16" t="s">
        <v>89</v>
      </c>
      <c r="E173" s="16" t="s">
        <v>59</v>
      </c>
      <c r="F173">
        <v>34</v>
      </c>
    </row>
    <row r="174" spans="1:6" x14ac:dyDescent="0.25">
      <c r="A174">
        <v>16</v>
      </c>
      <c r="B174">
        <v>4</v>
      </c>
      <c r="C174">
        <v>2020</v>
      </c>
      <c r="D174" s="16" t="s">
        <v>89</v>
      </c>
      <c r="E174" s="16" t="s">
        <v>56</v>
      </c>
      <c r="F174">
        <v>29</v>
      </c>
    </row>
    <row r="175" spans="1:6" x14ac:dyDescent="0.25">
      <c r="A175">
        <v>16</v>
      </c>
      <c r="B175">
        <v>4</v>
      </c>
      <c r="C175">
        <v>2020</v>
      </c>
      <c r="D175" s="16" t="s">
        <v>89</v>
      </c>
      <c r="E175" s="16" t="s">
        <v>59</v>
      </c>
      <c r="F175">
        <v>63</v>
      </c>
    </row>
    <row r="176" spans="1:6" x14ac:dyDescent="0.25">
      <c r="A176">
        <v>16</v>
      </c>
      <c r="B176">
        <v>4</v>
      </c>
      <c r="C176">
        <v>2020</v>
      </c>
      <c r="D176" s="16" t="s">
        <v>89</v>
      </c>
      <c r="E176" s="16" t="s">
        <v>56</v>
      </c>
      <c r="F176">
        <v>60</v>
      </c>
    </row>
    <row r="177" spans="1:6" x14ac:dyDescent="0.25">
      <c r="A177">
        <v>16</v>
      </c>
      <c r="B177">
        <v>4</v>
      </c>
      <c r="C177">
        <v>2020</v>
      </c>
      <c r="D177" s="16" t="s">
        <v>89</v>
      </c>
      <c r="E177" s="16" t="s">
        <v>56</v>
      </c>
      <c r="F177">
        <v>41</v>
      </c>
    </row>
    <row r="178" spans="1:6" x14ac:dyDescent="0.25">
      <c r="A178">
        <v>16</v>
      </c>
      <c r="B178">
        <v>4</v>
      </c>
      <c r="C178">
        <v>2020</v>
      </c>
      <c r="D178" s="16" t="s">
        <v>89</v>
      </c>
      <c r="E178" s="16" t="s">
        <v>56</v>
      </c>
      <c r="F178">
        <v>48</v>
      </c>
    </row>
    <row r="179" spans="1:6" x14ac:dyDescent="0.25">
      <c r="A179">
        <v>16</v>
      </c>
      <c r="B179">
        <v>4</v>
      </c>
      <c r="C179">
        <v>2020</v>
      </c>
      <c r="D179" s="16" t="s">
        <v>89</v>
      </c>
      <c r="E179" s="16" t="s">
        <v>56</v>
      </c>
      <c r="F179">
        <v>48</v>
      </c>
    </row>
    <row r="180" spans="1:6" x14ac:dyDescent="0.25">
      <c r="A180">
        <v>16</v>
      </c>
      <c r="B180">
        <v>4</v>
      </c>
      <c r="C180">
        <v>2020</v>
      </c>
      <c r="D180" s="16" t="s">
        <v>89</v>
      </c>
      <c r="E180" s="16" t="s">
        <v>59</v>
      </c>
      <c r="F180">
        <v>21</v>
      </c>
    </row>
    <row r="181" spans="1:6" x14ac:dyDescent="0.25">
      <c r="A181">
        <v>16</v>
      </c>
      <c r="B181">
        <v>4</v>
      </c>
      <c r="C181">
        <v>2020</v>
      </c>
      <c r="D181" s="16" t="s">
        <v>89</v>
      </c>
      <c r="E181" s="16" t="s">
        <v>56</v>
      </c>
      <c r="F181">
        <v>63</v>
      </c>
    </row>
    <row r="182" spans="1:6" x14ac:dyDescent="0.25">
      <c r="A182">
        <v>16</v>
      </c>
      <c r="B182">
        <v>4</v>
      </c>
      <c r="C182">
        <v>2020</v>
      </c>
      <c r="D182" s="16" t="s">
        <v>89</v>
      </c>
      <c r="E182" s="16" t="s">
        <v>59</v>
      </c>
      <c r="F182">
        <v>80</v>
      </c>
    </row>
    <row r="183" spans="1:6" x14ac:dyDescent="0.25">
      <c r="A183">
        <v>16</v>
      </c>
      <c r="B183">
        <v>4</v>
      </c>
      <c r="C183">
        <v>2020</v>
      </c>
      <c r="D183" s="16" t="s">
        <v>89</v>
      </c>
      <c r="E183" s="16" t="s">
        <v>59</v>
      </c>
      <c r="F183">
        <v>67</v>
      </c>
    </row>
    <row r="184" spans="1:6" x14ac:dyDescent="0.25">
      <c r="A184">
        <v>16</v>
      </c>
      <c r="B184">
        <v>4</v>
      </c>
      <c r="C184">
        <v>2020</v>
      </c>
      <c r="D184" s="16" t="s">
        <v>89</v>
      </c>
      <c r="E184" s="16" t="s">
        <v>59</v>
      </c>
      <c r="F184">
        <v>70</v>
      </c>
    </row>
    <row r="185" spans="1:6" x14ac:dyDescent="0.25">
      <c r="A185">
        <v>16</v>
      </c>
      <c r="B185">
        <v>4</v>
      </c>
      <c r="C185">
        <v>2020</v>
      </c>
      <c r="D185" s="16" t="s">
        <v>89</v>
      </c>
      <c r="E185" s="16" t="s">
        <v>56</v>
      </c>
      <c r="F185">
        <v>82</v>
      </c>
    </row>
    <row r="186" spans="1:6" x14ac:dyDescent="0.25">
      <c r="A186">
        <v>16</v>
      </c>
      <c r="B186">
        <v>4</v>
      </c>
      <c r="C186">
        <v>2020</v>
      </c>
      <c r="D186" s="16" t="s">
        <v>89</v>
      </c>
      <c r="E186" s="16" t="s">
        <v>59</v>
      </c>
      <c r="F186">
        <v>86</v>
      </c>
    </row>
    <row r="187" spans="1:6" x14ac:dyDescent="0.25">
      <c r="A187">
        <v>16</v>
      </c>
      <c r="B187">
        <v>4</v>
      </c>
      <c r="C187">
        <v>2020</v>
      </c>
      <c r="D187" s="16" t="s">
        <v>89</v>
      </c>
      <c r="E187" s="16" t="s">
        <v>56</v>
      </c>
      <c r="F187">
        <v>84</v>
      </c>
    </row>
    <row r="188" spans="1:6" x14ac:dyDescent="0.25">
      <c r="A188">
        <v>16</v>
      </c>
      <c r="B188">
        <v>4</v>
      </c>
      <c r="C188">
        <v>2020</v>
      </c>
      <c r="D188" s="16" t="s">
        <v>89</v>
      </c>
      <c r="E188" s="16" t="s">
        <v>56</v>
      </c>
      <c r="F188">
        <v>80</v>
      </c>
    </row>
    <row r="189" spans="1:6" x14ac:dyDescent="0.25">
      <c r="A189">
        <v>16</v>
      </c>
      <c r="B189">
        <v>4</v>
      </c>
      <c r="C189">
        <v>2020</v>
      </c>
      <c r="D189" s="16" t="s">
        <v>89</v>
      </c>
      <c r="E189" s="16" t="s">
        <v>56</v>
      </c>
      <c r="F189">
        <v>93</v>
      </c>
    </row>
    <row r="190" spans="1:6" x14ac:dyDescent="0.25">
      <c r="A190">
        <v>16</v>
      </c>
      <c r="B190">
        <v>4</v>
      </c>
      <c r="C190">
        <v>2020</v>
      </c>
      <c r="D190" s="16" t="s">
        <v>89</v>
      </c>
      <c r="E190" s="16" t="s">
        <v>56</v>
      </c>
      <c r="F190">
        <v>92</v>
      </c>
    </row>
    <row r="191" spans="1:6" x14ac:dyDescent="0.25">
      <c r="A191">
        <v>16</v>
      </c>
      <c r="B191">
        <v>4</v>
      </c>
      <c r="C191">
        <v>2020</v>
      </c>
      <c r="D191" s="16" t="s">
        <v>89</v>
      </c>
      <c r="E191" s="16" t="s">
        <v>56</v>
      </c>
      <c r="F191">
        <v>49</v>
      </c>
    </row>
    <row r="192" spans="1:6" x14ac:dyDescent="0.25">
      <c r="A192">
        <v>16</v>
      </c>
      <c r="B192">
        <v>4</v>
      </c>
      <c r="C192">
        <v>2020</v>
      </c>
      <c r="D192" s="16" t="s">
        <v>90</v>
      </c>
      <c r="E192" s="16" t="s">
        <v>59</v>
      </c>
      <c r="F192">
        <v>75</v>
      </c>
    </row>
    <row r="193" spans="1:6" x14ac:dyDescent="0.25">
      <c r="A193">
        <v>16</v>
      </c>
      <c r="B193">
        <v>4</v>
      </c>
      <c r="C193">
        <v>2020</v>
      </c>
      <c r="D193" s="16" t="s">
        <v>91</v>
      </c>
      <c r="E193" s="16" t="s">
        <v>59</v>
      </c>
      <c r="F193">
        <v>40</v>
      </c>
    </row>
    <row r="194" spans="1:6" x14ac:dyDescent="0.25">
      <c r="A194">
        <v>16</v>
      </c>
      <c r="B194">
        <v>4</v>
      </c>
      <c r="C194">
        <v>2020</v>
      </c>
      <c r="D194" s="16" t="s">
        <v>91</v>
      </c>
      <c r="E194" s="16" t="s">
        <v>59</v>
      </c>
      <c r="F194">
        <v>69</v>
      </c>
    </row>
    <row r="195" spans="1:6" x14ac:dyDescent="0.25">
      <c r="A195">
        <v>16</v>
      </c>
      <c r="B195">
        <v>4</v>
      </c>
      <c r="C195">
        <v>2020</v>
      </c>
      <c r="D195" s="16" t="s">
        <v>91</v>
      </c>
      <c r="E195" s="16" t="s">
        <v>56</v>
      </c>
      <c r="F195">
        <v>66</v>
      </c>
    </row>
    <row r="196" spans="1:6" x14ac:dyDescent="0.25">
      <c r="A196">
        <v>16</v>
      </c>
      <c r="B196">
        <v>4</v>
      </c>
      <c r="C196">
        <v>2020</v>
      </c>
      <c r="D196" s="16" t="s">
        <v>91</v>
      </c>
      <c r="E196" s="16" t="s">
        <v>56</v>
      </c>
      <c r="F196">
        <v>64</v>
      </c>
    </row>
    <row r="197" spans="1:6" x14ac:dyDescent="0.25">
      <c r="A197">
        <v>16</v>
      </c>
      <c r="B197">
        <v>4</v>
      </c>
      <c r="C197">
        <v>2020</v>
      </c>
      <c r="D197" s="16" t="s">
        <v>91</v>
      </c>
      <c r="E197" s="16" t="s">
        <v>59</v>
      </c>
      <c r="F197">
        <v>61</v>
      </c>
    </row>
    <row r="198" spans="1:6" x14ac:dyDescent="0.25">
      <c r="A198">
        <v>16</v>
      </c>
      <c r="B198">
        <v>4</v>
      </c>
      <c r="C198">
        <v>2020</v>
      </c>
      <c r="D198" s="16" t="s">
        <v>92</v>
      </c>
      <c r="E198" s="16" t="s">
        <v>59</v>
      </c>
      <c r="F198">
        <v>70</v>
      </c>
    </row>
    <row r="199" spans="1:6" x14ac:dyDescent="0.25">
      <c r="A199">
        <v>16</v>
      </c>
      <c r="B199">
        <v>4</v>
      </c>
      <c r="C199">
        <v>2020</v>
      </c>
      <c r="D199" s="16" t="s">
        <v>92</v>
      </c>
      <c r="E199" s="16" t="s">
        <v>56</v>
      </c>
      <c r="F199">
        <v>52</v>
      </c>
    </row>
    <row r="200" spans="1:6" x14ac:dyDescent="0.25">
      <c r="A200">
        <v>16</v>
      </c>
      <c r="B200">
        <v>4</v>
      </c>
      <c r="C200">
        <v>2020</v>
      </c>
      <c r="D200" s="16" t="s">
        <v>92</v>
      </c>
      <c r="E200" s="16" t="s">
        <v>59</v>
      </c>
      <c r="F200">
        <v>54</v>
      </c>
    </row>
    <row r="201" spans="1:6" x14ac:dyDescent="0.25">
      <c r="A201">
        <v>16</v>
      </c>
      <c r="B201">
        <v>4</v>
      </c>
      <c r="C201">
        <v>2020</v>
      </c>
      <c r="D201" s="16" t="s">
        <v>92</v>
      </c>
      <c r="E201" s="16" t="s">
        <v>56</v>
      </c>
      <c r="F201">
        <v>48</v>
      </c>
    </row>
    <row r="202" spans="1:6" x14ac:dyDescent="0.25">
      <c r="A202">
        <v>16</v>
      </c>
      <c r="B202">
        <v>4</v>
      </c>
      <c r="C202">
        <v>2020</v>
      </c>
      <c r="D202" s="16" t="s">
        <v>92</v>
      </c>
      <c r="E202" s="16" t="s">
        <v>56</v>
      </c>
      <c r="F202">
        <v>27</v>
      </c>
    </row>
    <row r="203" spans="1:6" x14ac:dyDescent="0.25">
      <c r="A203">
        <v>16</v>
      </c>
      <c r="B203">
        <v>4</v>
      </c>
      <c r="C203">
        <v>2020</v>
      </c>
      <c r="D203" s="16" t="s">
        <v>93</v>
      </c>
      <c r="E203" s="16" t="s">
        <v>59</v>
      </c>
      <c r="F203">
        <v>39</v>
      </c>
    </row>
    <row r="204" spans="1:6" x14ac:dyDescent="0.25">
      <c r="A204">
        <v>16</v>
      </c>
      <c r="B204">
        <v>4</v>
      </c>
      <c r="C204">
        <v>2020</v>
      </c>
      <c r="D204" s="16" t="s">
        <v>94</v>
      </c>
      <c r="E204" s="16" t="s">
        <v>59</v>
      </c>
      <c r="F204">
        <v>49</v>
      </c>
    </row>
    <row r="205" spans="1:6" x14ac:dyDescent="0.25">
      <c r="A205">
        <v>16</v>
      </c>
      <c r="B205">
        <v>4</v>
      </c>
      <c r="C205">
        <v>2020</v>
      </c>
      <c r="D205" s="16" t="s">
        <v>94</v>
      </c>
      <c r="E205" s="16" t="s">
        <v>56</v>
      </c>
      <c r="F205">
        <v>51</v>
      </c>
    </row>
    <row r="206" spans="1:6" x14ac:dyDescent="0.25">
      <c r="A206">
        <v>16</v>
      </c>
      <c r="B206">
        <v>4</v>
      </c>
      <c r="C206">
        <v>2020</v>
      </c>
      <c r="D206" s="16" t="s">
        <v>95</v>
      </c>
      <c r="E206" s="16" t="s">
        <v>56</v>
      </c>
      <c r="F206">
        <v>52</v>
      </c>
    </row>
    <row r="207" spans="1:6" x14ac:dyDescent="0.25">
      <c r="A207">
        <v>16</v>
      </c>
      <c r="B207">
        <v>4</v>
      </c>
      <c r="C207">
        <v>2020</v>
      </c>
      <c r="D207" s="16" t="s">
        <v>95</v>
      </c>
      <c r="E207" s="16" t="s">
        <v>59</v>
      </c>
      <c r="F207">
        <v>54</v>
      </c>
    </row>
    <row r="208" spans="1:6" x14ac:dyDescent="0.25">
      <c r="A208">
        <v>16</v>
      </c>
      <c r="B208">
        <v>4</v>
      </c>
      <c r="C208">
        <v>2020</v>
      </c>
      <c r="D208" s="16" t="s">
        <v>95</v>
      </c>
      <c r="E208" s="16" t="s">
        <v>56</v>
      </c>
      <c r="F208">
        <v>37</v>
      </c>
    </row>
    <row r="209" spans="1:6" x14ac:dyDescent="0.25">
      <c r="A209">
        <v>16</v>
      </c>
      <c r="B209">
        <v>4</v>
      </c>
      <c r="C209">
        <v>2020</v>
      </c>
      <c r="D209" s="16" t="s">
        <v>95</v>
      </c>
      <c r="E209" s="16" t="s">
        <v>59</v>
      </c>
      <c r="F209">
        <v>70</v>
      </c>
    </row>
    <row r="210" spans="1:6" x14ac:dyDescent="0.25">
      <c r="A210">
        <v>16</v>
      </c>
      <c r="B210">
        <v>4</v>
      </c>
      <c r="C210">
        <v>2020</v>
      </c>
      <c r="D210" s="16" t="s">
        <v>95</v>
      </c>
      <c r="E210" s="16" t="s">
        <v>59</v>
      </c>
      <c r="F210">
        <v>43</v>
      </c>
    </row>
    <row r="211" spans="1:6" x14ac:dyDescent="0.25">
      <c r="A211">
        <v>16</v>
      </c>
      <c r="B211">
        <v>4</v>
      </c>
      <c r="C211">
        <v>2020</v>
      </c>
      <c r="D211" s="16" t="s">
        <v>95</v>
      </c>
      <c r="E211" s="16" t="s">
        <v>56</v>
      </c>
      <c r="F211">
        <v>56</v>
      </c>
    </row>
    <row r="212" spans="1:6" x14ac:dyDescent="0.25">
      <c r="A212">
        <v>16</v>
      </c>
      <c r="B212">
        <v>4</v>
      </c>
      <c r="C212">
        <v>2020</v>
      </c>
      <c r="D212" s="16" t="s">
        <v>95</v>
      </c>
      <c r="E212" s="16" t="s">
        <v>59</v>
      </c>
      <c r="F212">
        <v>29</v>
      </c>
    </row>
    <row r="213" spans="1:6" x14ac:dyDescent="0.25">
      <c r="A213">
        <v>16</v>
      </c>
      <c r="B213">
        <v>4</v>
      </c>
      <c r="C213">
        <v>2020</v>
      </c>
      <c r="D213" s="16" t="s">
        <v>96</v>
      </c>
      <c r="E213" s="16" t="s">
        <v>56</v>
      </c>
      <c r="F213">
        <v>31</v>
      </c>
    </row>
    <row r="214" spans="1:6" x14ac:dyDescent="0.25">
      <c r="A214">
        <v>16</v>
      </c>
      <c r="B214">
        <v>4</v>
      </c>
      <c r="C214">
        <v>2020</v>
      </c>
      <c r="D214" s="16" t="s">
        <v>97</v>
      </c>
      <c r="E214" s="16" t="s">
        <v>59</v>
      </c>
      <c r="F214">
        <v>58</v>
      </c>
    </row>
    <row r="215" spans="1:6" x14ac:dyDescent="0.25">
      <c r="A215">
        <v>16</v>
      </c>
      <c r="B215">
        <v>4</v>
      </c>
      <c r="C215">
        <v>2020</v>
      </c>
      <c r="D215" s="16" t="s">
        <v>98</v>
      </c>
      <c r="E215" s="16" t="s">
        <v>56</v>
      </c>
      <c r="F215">
        <v>66</v>
      </c>
    </row>
    <row r="216" spans="1:6" x14ac:dyDescent="0.25">
      <c r="A216">
        <v>16</v>
      </c>
      <c r="B216">
        <v>4</v>
      </c>
      <c r="C216">
        <v>2020</v>
      </c>
      <c r="D216" s="16" t="s">
        <v>98</v>
      </c>
      <c r="E216" s="16" t="s">
        <v>59</v>
      </c>
      <c r="F216">
        <v>69</v>
      </c>
    </row>
    <row r="217" spans="1:6" x14ac:dyDescent="0.25">
      <c r="A217">
        <v>16</v>
      </c>
      <c r="B217">
        <v>4</v>
      </c>
      <c r="C217">
        <v>2020</v>
      </c>
      <c r="D217" s="16" t="s">
        <v>98</v>
      </c>
      <c r="E217" s="16" t="s">
        <v>56</v>
      </c>
      <c r="F217">
        <v>68</v>
      </c>
    </row>
    <row r="218" spans="1:6" x14ac:dyDescent="0.25">
      <c r="A218">
        <v>16</v>
      </c>
      <c r="B218">
        <v>4</v>
      </c>
      <c r="C218">
        <v>2020</v>
      </c>
      <c r="D218" s="16" t="s">
        <v>99</v>
      </c>
      <c r="E218" s="16" t="s">
        <v>59</v>
      </c>
      <c r="F218">
        <v>48</v>
      </c>
    </row>
    <row r="219" spans="1:6" x14ac:dyDescent="0.25">
      <c r="A219">
        <v>16</v>
      </c>
      <c r="B219">
        <v>4</v>
      </c>
      <c r="C219">
        <v>2020</v>
      </c>
      <c r="D219" s="16" t="s">
        <v>99</v>
      </c>
      <c r="E219" s="16" t="s">
        <v>56</v>
      </c>
      <c r="F219">
        <v>67</v>
      </c>
    </row>
    <row r="220" spans="1:6" x14ac:dyDescent="0.25">
      <c r="A220">
        <v>16</v>
      </c>
      <c r="B220">
        <v>4</v>
      </c>
      <c r="C220">
        <v>2020</v>
      </c>
      <c r="D220" s="16" t="s">
        <v>100</v>
      </c>
      <c r="E220" s="16" t="s">
        <v>59</v>
      </c>
      <c r="F220">
        <v>64</v>
      </c>
    </row>
    <row r="221" spans="1:6" x14ac:dyDescent="0.25">
      <c r="A221">
        <v>16</v>
      </c>
      <c r="B221">
        <v>4</v>
      </c>
      <c r="C221">
        <v>2020</v>
      </c>
      <c r="D221" s="16" t="s">
        <v>100</v>
      </c>
      <c r="E221" s="16" t="s">
        <v>59</v>
      </c>
      <c r="F221">
        <v>43</v>
      </c>
    </row>
    <row r="222" spans="1:6" x14ac:dyDescent="0.25">
      <c r="A222">
        <v>16</v>
      </c>
      <c r="B222">
        <v>4</v>
      </c>
      <c r="C222">
        <v>2020</v>
      </c>
      <c r="D222" s="16" t="s">
        <v>101</v>
      </c>
      <c r="E222" s="16" t="s">
        <v>56</v>
      </c>
      <c r="F222">
        <v>63</v>
      </c>
    </row>
    <row r="223" spans="1:6" x14ac:dyDescent="0.25">
      <c r="A223">
        <v>16</v>
      </c>
      <c r="B223">
        <v>4</v>
      </c>
      <c r="C223">
        <v>2020</v>
      </c>
      <c r="D223" s="16" t="s">
        <v>102</v>
      </c>
      <c r="E223" s="16" t="s">
        <v>56</v>
      </c>
      <c r="F223">
        <v>74</v>
      </c>
    </row>
    <row r="224" spans="1:6" x14ac:dyDescent="0.25">
      <c r="A224">
        <v>16</v>
      </c>
      <c r="B224">
        <v>4</v>
      </c>
      <c r="C224">
        <v>2020</v>
      </c>
      <c r="D224" s="16" t="s">
        <v>102</v>
      </c>
      <c r="E224" s="16" t="s">
        <v>59</v>
      </c>
      <c r="F224">
        <v>52</v>
      </c>
    </row>
    <row r="225" spans="1:6" x14ac:dyDescent="0.25">
      <c r="A225">
        <v>16</v>
      </c>
      <c r="B225">
        <v>4</v>
      </c>
      <c r="C225">
        <v>2020</v>
      </c>
      <c r="D225" s="16" t="s">
        <v>102</v>
      </c>
      <c r="E225" s="16" t="s">
        <v>59</v>
      </c>
      <c r="F225">
        <v>86</v>
      </c>
    </row>
    <row r="226" spans="1:6" x14ac:dyDescent="0.25">
      <c r="A226">
        <v>16</v>
      </c>
      <c r="B226">
        <v>4</v>
      </c>
      <c r="C226">
        <v>2020</v>
      </c>
      <c r="D226" s="16" t="s">
        <v>102</v>
      </c>
      <c r="E226" s="16" t="s">
        <v>59</v>
      </c>
      <c r="F226">
        <v>56</v>
      </c>
    </row>
    <row r="227" spans="1:6" x14ac:dyDescent="0.25">
      <c r="A227">
        <v>16</v>
      </c>
      <c r="B227">
        <v>4</v>
      </c>
      <c r="C227">
        <v>2020</v>
      </c>
      <c r="D227" s="16" t="s">
        <v>102</v>
      </c>
      <c r="E227" s="16" t="s">
        <v>56</v>
      </c>
      <c r="F227">
        <v>43</v>
      </c>
    </row>
    <row r="228" spans="1:6" x14ac:dyDescent="0.25">
      <c r="A228">
        <v>16</v>
      </c>
      <c r="B228">
        <v>4</v>
      </c>
      <c r="C228">
        <v>2020</v>
      </c>
      <c r="D228" s="16" t="s">
        <v>102</v>
      </c>
      <c r="E228" s="16" t="s">
        <v>59</v>
      </c>
      <c r="F228">
        <v>12</v>
      </c>
    </row>
    <row r="229" spans="1:6" x14ac:dyDescent="0.25">
      <c r="A229">
        <v>16</v>
      </c>
      <c r="B229">
        <v>4</v>
      </c>
      <c r="C229">
        <v>2020</v>
      </c>
      <c r="D229" s="16" t="s">
        <v>102</v>
      </c>
      <c r="E229" s="16" t="s">
        <v>59</v>
      </c>
      <c r="F229">
        <v>15</v>
      </c>
    </row>
    <row r="230" spans="1:6" x14ac:dyDescent="0.25">
      <c r="A230">
        <v>16</v>
      </c>
      <c r="B230">
        <v>4</v>
      </c>
      <c r="C230">
        <v>2020</v>
      </c>
      <c r="D230" s="16" t="s">
        <v>102</v>
      </c>
      <c r="E230" s="16" t="s">
        <v>59</v>
      </c>
      <c r="F230">
        <v>63</v>
      </c>
    </row>
    <row r="231" spans="1:6" x14ac:dyDescent="0.25">
      <c r="A231">
        <v>16</v>
      </c>
      <c r="B231">
        <v>4</v>
      </c>
      <c r="C231">
        <v>2020</v>
      </c>
      <c r="D231" s="16" t="s">
        <v>102</v>
      </c>
      <c r="E231" s="16" t="s">
        <v>59</v>
      </c>
      <c r="F231">
        <v>28</v>
      </c>
    </row>
    <row r="232" spans="1:6" x14ac:dyDescent="0.25">
      <c r="A232">
        <v>16</v>
      </c>
      <c r="B232">
        <v>4</v>
      </c>
      <c r="C232">
        <v>2020</v>
      </c>
      <c r="D232" s="16" t="s">
        <v>103</v>
      </c>
      <c r="E232" s="16" t="s">
        <v>56</v>
      </c>
      <c r="F232">
        <v>48</v>
      </c>
    </row>
    <row r="233" spans="1:6" x14ac:dyDescent="0.25">
      <c r="A233">
        <v>16</v>
      </c>
      <c r="B233">
        <v>4</v>
      </c>
      <c r="C233">
        <v>2020</v>
      </c>
      <c r="D233" s="16" t="s">
        <v>103</v>
      </c>
      <c r="E233" s="16" t="s">
        <v>59</v>
      </c>
      <c r="F233">
        <v>93</v>
      </c>
    </row>
    <row r="234" spans="1:6" x14ac:dyDescent="0.25">
      <c r="A234">
        <v>16</v>
      </c>
      <c r="B234">
        <v>4</v>
      </c>
      <c r="C234">
        <v>2020</v>
      </c>
      <c r="D234" s="16" t="s">
        <v>104</v>
      </c>
      <c r="E234" s="16" t="s">
        <v>56</v>
      </c>
      <c r="F234">
        <v>37</v>
      </c>
    </row>
    <row r="235" spans="1:6" x14ac:dyDescent="0.25">
      <c r="A235">
        <v>16</v>
      </c>
      <c r="B235">
        <v>4</v>
      </c>
      <c r="C235">
        <v>2020</v>
      </c>
      <c r="D235" s="16" t="s">
        <v>104</v>
      </c>
      <c r="E235" s="16" t="s">
        <v>59</v>
      </c>
      <c r="F235">
        <v>65</v>
      </c>
    </row>
    <row r="236" spans="1:6" x14ac:dyDescent="0.25">
      <c r="A236">
        <v>16</v>
      </c>
      <c r="B236">
        <v>4</v>
      </c>
      <c r="C236">
        <v>2020</v>
      </c>
      <c r="D236" s="16" t="s">
        <v>104</v>
      </c>
      <c r="E236" s="16" t="s">
        <v>56</v>
      </c>
      <c r="F236">
        <v>30</v>
      </c>
    </row>
    <row r="237" spans="1:6" x14ac:dyDescent="0.25">
      <c r="A237">
        <v>16</v>
      </c>
      <c r="B237">
        <v>4</v>
      </c>
      <c r="C237">
        <v>2020</v>
      </c>
      <c r="D237" s="16" t="s">
        <v>104</v>
      </c>
      <c r="E237" s="16" t="s">
        <v>56</v>
      </c>
      <c r="F237">
        <v>46</v>
      </c>
    </row>
    <row r="238" spans="1:6" x14ac:dyDescent="0.25">
      <c r="A238">
        <v>16</v>
      </c>
      <c r="B238">
        <v>4</v>
      </c>
      <c r="C238">
        <v>2020</v>
      </c>
      <c r="D238" s="16" t="s">
        <v>104</v>
      </c>
      <c r="E238" s="16" t="s">
        <v>56</v>
      </c>
      <c r="F238">
        <v>44</v>
      </c>
    </row>
    <row r="239" spans="1:6" x14ac:dyDescent="0.25">
      <c r="A239">
        <v>16</v>
      </c>
      <c r="B239">
        <v>4</v>
      </c>
      <c r="C239">
        <v>2020</v>
      </c>
      <c r="D239" s="16" t="s">
        <v>104</v>
      </c>
      <c r="E239" s="16" t="s">
        <v>59</v>
      </c>
      <c r="F239">
        <v>39</v>
      </c>
    </row>
    <row r="240" spans="1:6" x14ac:dyDescent="0.25">
      <c r="A240">
        <v>16</v>
      </c>
      <c r="B240">
        <v>4</v>
      </c>
      <c r="C240">
        <v>2020</v>
      </c>
      <c r="D240" s="16" t="s">
        <v>104</v>
      </c>
      <c r="E240" s="16" t="s">
        <v>56</v>
      </c>
      <c r="F240">
        <v>62</v>
      </c>
    </row>
    <row r="241" spans="1:6" x14ac:dyDescent="0.25">
      <c r="A241">
        <v>16</v>
      </c>
      <c r="B241">
        <v>4</v>
      </c>
      <c r="C241">
        <v>2020</v>
      </c>
      <c r="D241" s="16" t="s">
        <v>104</v>
      </c>
      <c r="E241" s="16" t="s">
        <v>56</v>
      </c>
      <c r="F241">
        <v>51</v>
      </c>
    </row>
    <row r="242" spans="1:6" x14ac:dyDescent="0.25">
      <c r="A242">
        <v>16</v>
      </c>
      <c r="B242">
        <v>4</v>
      </c>
      <c r="C242">
        <v>2020</v>
      </c>
      <c r="D242" s="16" t="s">
        <v>104</v>
      </c>
      <c r="E242" s="16" t="s">
        <v>56</v>
      </c>
      <c r="F242">
        <v>26</v>
      </c>
    </row>
    <row r="243" spans="1:6" x14ac:dyDescent="0.25">
      <c r="A243">
        <v>16</v>
      </c>
      <c r="B243">
        <v>4</v>
      </c>
      <c r="C243">
        <v>2020</v>
      </c>
      <c r="D243" s="16" t="s">
        <v>104</v>
      </c>
      <c r="E243" s="16" t="s">
        <v>59</v>
      </c>
      <c r="F243">
        <v>20</v>
      </c>
    </row>
    <row r="244" spans="1:6" x14ac:dyDescent="0.25">
      <c r="A244">
        <v>16</v>
      </c>
      <c r="B244">
        <v>4</v>
      </c>
      <c r="C244">
        <v>2020</v>
      </c>
      <c r="D244" s="16" t="s">
        <v>104</v>
      </c>
      <c r="E244" s="16" t="s">
        <v>59</v>
      </c>
      <c r="F244">
        <v>28</v>
      </c>
    </row>
    <row r="245" spans="1:6" x14ac:dyDescent="0.25">
      <c r="A245">
        <v>16</v>
      </c>
      <c r="B245">
        <v>4</v>
      </c>
      <c r="C245">
        <v>2020</v>
      </c>
      <c r="D245" s="16" t="s">
        <v>104</v>
      </c>
      <c r="E245" s="16" t="s">
        <v>59</v>
      </c>
      <c r="F245">
        <v>53</v>
      </c>
    </row>
    <row r="246" spans="1:6" x14ac:dyDescent="0.25">
      <c r="A246">
        <v>16</v>
      </c>
      <c r="B246">
        <v>4</v>
      </c>
      <c r="C246">
        <v>2020</v>
      </c>
      <c r="D246" s="16" t="s">
        <v>104</v>
      </c>
      <c r="E246" s="16" t="s">
        <v>56</v>
      </c>
      <c r="F246">
        <v>23</v>
      </c>
    </row>
    <row r="247" spans="1:6" x14ac:dyDescent="0.25">
      <c r="A247">
        <v>16</v>
      </c>
      <c r="B247">
        <v>4</v>
      </c>
      <c r="C247">
        <v>2020</v>
      </c>
      <c r="D247" s="16" t="s">
        <v>104</v>
      </c>
      <c r="E247" s="16" t="s">
        <v>59</v>
      </c>
      <c r="F247">
        <v>62</v>
      </c>
    </row>
    <row r="248" spans="1:6" x14ac:dyDescent="0.25">
      <c r="A248">
        <v>16</v>
      </c>
      <c r="B248">
        <v>4</v>
      </c>
      <c r="C248">
        <v>2020</v>
      </c>
      <c r="D248" s="16" t="s">
        <v>104</v>
      </c>
      <c r="E248" s="16" t="s">
        <v>59</v>
      </c>
      <c r="F248">
        <v>41</v>
      </c>
    </row>
    <row r="249" spans="1:6" x14ac:dyDescent="0.25">
      <c r="A249">
        <v>16</v>
      </c>
      <c r="B249">
        <v>4</v>
      </c>
      <c r="C249">
        <v>2020</v>
      </c>
      <c r="D249" s="16" t="s">
        <v>104</v>
      </c>
      <c r="E249" s="16" t="s">
        <v>56</v>
      </c>
      <c r="F249">
        <v>33</v>
      </c>
    </row>
    <row r="250" spans="1:6" x14ac:dyDescent="0.25">
      <c r="A250">
        <v>16</v>
      </c>
      <c r="B250">
        <v>4</v>
      </c>
      <c r="C250">
        <v>2020</v>
      </c>
      <c r="D250" s="16" t="s">
        <v>104</v>
      </c>
      <c r="E250" s="16" t="s">
        <v>56</v>
      </c>
      <c r="F250">
        <v>48</v>
      </c>
    </row>
    <row r="251" spans="1:6" x14ac:dyDescent="0.25">
      <c r="A251">
        <v>16</v>
      </c>
      <c r="B251">
        <v>4</v>
      </c>
      <c r="C251">
        <v>2020</v>
      </c>
      <c r="D251" s="16" t="s">
        <v>104</v>
      </c>
      <c r="E251" s="16" t="s">
        <v>59</v>
      </c>
      <c r="F251">
        <v>33</v>
      </c>
    </row>
    <row r="252" spans="1:6" x14ac:dyDescent="0.25">
      <c r="A252">
        <v>16</v>
      </c>
      <c r="B252">
        <v>4</v>
      </c>
      <c r="C252">
        <v>2020</v>
      </c>
      <c r="D252" s="16" t="s">
        <v>104</v>
      </c>
      <c r="E252" s="16" t="s">
        <v>59</v>
      </c>
      <c r="F252">
        <v>46</v>
      </c>
    </row>
    <row r="253" spans="1:6" x14ac:dyDescent="0.25">
      <c r="A253">
        <v>16</v>
      </c>
      <c r="B253">
        <v>4</v>
      </c>
      <c r="C253">
        <v>2020</v>
      </c>
      <c r="D253" s="16" t="s">
        <v>104</v>
      </c>
      <c r="E253" s="16" t="s">
        <v>59</v>
      </c>
      <c r="F253">
        <v>46</v>
      </c>
    </row>
    <row r="254" spans="1:6" x14ac:dyDescent="0.25">
      <c r="A254">
        <v>16</v>
      </c>
      <c r="B254">
        <v>4</v>
      </c>
      <c r="C254">
        <v>2020</v>
      </c>
      <c r="D254" s="16" t="s">
        <v>104</v>
      </c>
      <c r="E254" s="16" t="s">
        <v>59</v>
      </c>
      <c r="F254">
        <v>28</v>
      </c>
    </row>
    <row r="255" spans="1:6" x14ac:dyDescent="0.25">
      <c r="A255">
        <v>16</v>
      </c>
      <c r="B255">
        <v>4</v>
      </c>
      <c r="C255">
        <v>2020</v>
      </c>
      <c r="D255" s="16" t="s">
        <v>104</v>
      </c>
      <c r="E255" s="16" t="s">
        <v>56</v>
      </c>
      <c r="F255">
        <v>29</v>
      </c>
    </row>
    <row r="256" spans="1:6" x14ac:dyDescent="0.25">
      <c r="A256">
        <v>16</v>
      </c>
      <c r="B256">
        <v>4</v>
      </c>
      <c r="C256">
        <v>2020</v>
      </c>
      <c r="D256" s="16" t="s">
        <v>104</v>
      </c>
      <c r="E256" s="16" t="s">
        <v>59</v>
      </c>
      <c r="F256">
        <v>50</v>
      </c>
    </row>
    <row r="257" spans="1:6" x14ac:dyDescent="0.25">
      <c r="A257">
        <v>16</v>
      </c>
      <c r="B257">
        <v>4</v>
      </c>
      <c r="C257">
        <v>2020</v>
      </c>
      <c r="D257" s="16" t="s">
        <v>104</v>
      </c>
      <c r="E257" s="16" t="s">
        <v>56</v>
      </c>
      <c r="F257">
        <v>89</v>
      </c>
    </row>
    <row r="258" spans="1:6" x14ac:dyDescent="0.25">
      <c r="A258">
        <v>16</v>
      </c>
      <c r="B258">
        <v>4</v>
      </c>
      <c r="C258">
        <v>2020</v>
      </c>
      <c r="D258" s="16" t="s">
        <v>104</v>
      </c>
      <c r="E258" s="16" t="s">
        <v>56</v>
      </c>
      <c r="F258">
        <v>45</v>
      </c>
    </row>
    <row r="259" spans="1:6" x14ac:dyDescent="0.25">
      <c r="A259">
        <v>16</v>
      </c>
      <c r="B259">
        <v>4</v>
      </c>
      <c r="C259">
        <v>2020</v>
      </c>
      <c r="D259" s="16" t="s">
        <v>105</v>
      </c>
      <c r="E259" s="16" t="s">
        <v>56</v>
      </c>
      <c r="F259">
        <v>67</v>
      </c>
    </row>
    <row r="260" spans="1:6" x14ac:dyDescent="0.25">
      <c r="A260">
        <v>16</v>
      </c>
      <c r="B260">
        <v>4</v>
      </c>
      <c r="C260">
        <v>2020</v>
      </c>
      <c r="D260" s="16" t="s">
        <v>105</v>
      </c>
      <c r="E260" s="16" t="s">
        <v>59</v>
      </c>
      <c r="F260">
        <v>69</v>
      </c>
    </row>
    <row r="261" spans="1:6" x14ac:dyDescent="0.25">
      <c r="A261">
        <v>16</v>
      </c>
      <c r="B261">
        <v>4</v>
      </c>
      <c r="C261">
        <v>2020</v>
      </c>
      <c r="D261" s="16" t="s">
        <v>105</v>
      </c>
      <c r="E261" s="16" t="s">
        <v>56</v>
      </c>
      <c r="F261">
        <v>24</v>
      </c>
    </row>
    <row r="262" spans="1:6" x14ac:dyDescent="0.25">
      <c r="A262">
        <v>16</v>
      </c>
      <c r="B262">
        <v>4</v>
      </c>
      <c r="C262">
        <v>2020</v>
      </c>
      <c r="D262" s="16" t="s">
        <v>105</v>
      </c>
      <c r="E262" s="16" t="s">
        <v>59</v>
      </c>
      <c r="F262">
        <v>78</v>
      </c>
    </row>
    <row r="263" spans="1:6" x14ac:dyDescent="0.25">
      <c r="A263">
        <v>16</v>
      </c>
      <c r="B263">
        <v>4</v>
      </c>
      <c r="C263">
        <v>2020</v>
      </c>
      <c r="D263" s="16" t="s">
        <v>105</v>
      </c>
      <c r="E263" s="16" t="s">
        <v>56</v>
      </c>
      <c r="F263">
        <v>45</v>
      </c>
    </row>
    <row r="264" spans="1:6" x14ac:dyDescent="0.25">
      <c r="A264">
        <v>16</v>
      </c>
      <c r="B264">
        <v>4</v>
      </c>
      <c r="C264">
        <v>2020</v>
      </c>
      <c r="D264" s="16" t="s">
        <v>105</v>
      </c>
      <c r="E264" s="16" t="s">
        <v>59</v>
      </c>
      <c r="F264">
        <v>70</v>
      </c>
    </row>
    <row r="265" spans="1:6" x14ac:dyDescent="0.25">
      <c r="A265">
        <v>16</v>
      </c>
      <c r="B265">
        <v>4</v>
      </c>
      <c r="C265">
        <v>2020</v>
      </c>
      <c r="D265" s="16" t="s">
        <v>105</v>
      </c>
      <c r="E265" s="16" t="s">
        <v>56</v>
      </c>
      <c r="F265">
        <v>0</v>
      </c>
    </row>
    <row r="266" spans="1:6" x14ac:dyDescent="0.25">
      <c r="A266">
        <v>16</v>
      </c>
      <c r="B266">
        <v>4</v>
      </c>
      <c r="C266">
        <v>2020</v>
      </c>
      <c r="D266" s="16" t="s">
        <v>105</v>
      </c>
      <c r="E266" s="16" t="s">
        <v>56</v>
      </c>
      <c r="F266">
        <v>50</v>
      </c>
    </row>
    <row r="267" spans="1:6" x14ac:dyDescent="0.25">
      <c r="A267">
        <v>16</v>
      </c>
      <c r="B267">
        <v>4</v>
      </c>
      <c r="C267">
        <v>2020</v>
      </c>
      <c r="D267" s="16" t="s">
        <v>105</v>
      </c>
      <c r="E267" s="16" t="s">
        <v>56</v>
      </c>
      <c r="F267">
        <v>35</v>
      </c>
    </row>
    <row r="268" spans="1:6" x14ac:dyDescent="0.25">
      <c r="A268">
        <v>16</v>
      </c>
      <c r="B268">
        <v>4</v>
      </c>
      <c r="C268">
        <v>2020</v>
      </c>
      <c r="D268" s="16" t="s">
        <v>105</v>
      </c>
      <c r="E268" s="16" t="s">
        <v>56</v>
      </c>
      <c r="F268">
        <v>30</v>
      </c>
    </row>
    <row r="269" spans="1:6" x14ac:dyDescent="0.25">
      <c r="A269">
        <v>16</v>
      </c>
      <c r="B269">
        <v>4</v>
      </c>
      <c r="C269">
        <v>2020</v>
      </c>
      <c r="D269" s="16" t="s">
        <v>105</v>
      </c>
      <c r="E269" s="16" t="s">
        <v>106</v>
      </c>
      <c r="F269">
        <v>0</v>
      </c>
    </row>
    <row r="270" spans="1:6" x14ac:dyDescent="0.25">
      <c r="A270">
        <v>16</v>
      </c>
      <c r="B270">
        <v>4</v>
      </c>
      <c r="C270">
        <v>2020</v>
      </c>
      <c r="D270" s="16" t="s">
        <v>105</v>
      </c>
      <c r="E270" s="16" t="s">
        <v>59</v>
      </c>
      <c r="F270">
        <v>47</v>
      </c>
    </row>
    <row r="271" spans="1:6" x14ac:dyDescent="0.25">
      <c r="A271">
        <v>16</v>
      </c>
      <c r="B271">
        <v>4</v>
      </c>
      <c r="C271">
        <v>2020</v>
      </c>
      <c r="D271" s="16" t="s">
        <v>105</v>
      </c>
      <c r="E271" s="16" t="s">
        <v>59</v>
      </c>
      <c r="F271">
        <v>30</v>
      </c>
    </row>
    <row r="272" spans="1:6" x14ac:dyDescent="0.25">
      <c r="A272">
        <v>16</v>
      </c>
      <c r="B272">
        <v>4</v>
      </c>
      <c r="C272">
        <v>2020</v>
      </c>
      <c r="D272" s="16" t="s">
        <v>105</v>
      </c>
      <c r="E272" s="16" t="s">
        <v>59</v>
      </c>
      <c r="F272">
        <v>57</v>
      </c>
    </row>
    <row r="273" spans="1:6" x14ac:dyDescent="0.25">
      <c r="A273">
        <v>16</v>
      </c>
      <c r="B273">
        <v>4</v>
      </c>
      <c r="C273">
        <v>2020</v>
      </c>
      <c r="D273" s="16" t="s">
        <v>105</v>
      </c>
      <c r="E273" s="16" t="s">
        <v>59</v>
      </c>
      <c r="F273">
        <v>0</v>
      </c>
    </row>
    <row r="274" spans="1:6" x14ac:dyDescent="0.25">
      <c r="A274">
        <v>16</v>
      </c>
      <c r="B274">
        <v>4</v>
      </c>
      <c r="C274">
        <v>2020</v>
      </c>
      <c r="D274" s="16" t="s">
        <v>105</v>
      </c>
      <c r="E274" s="16" t="s">
        <v>59</v>
      </c>
      <c r="F274">
        <v>26</v>
      </c>
    </row>
    <row r="275" spans="1:6" x14ac:dyDescent="0.25">
      <c r="A275">
        <v>16</v>
      </c>
      <c r="B275">
        <v>4</v>
      </c>
      <c r="C275">
        <v>2020</v>
      </c>
      <c r="D275" s="16" t="s">
        <v>107</v>
      </c>
      <c r="E275" s="16" t="s">
        <v>59</v>
      </c>
      <c r="F275">
        <v>57</v>
      </c>
    </row>
    <row r="276" spans="1:6" x14ac:dyDescent="0.25">
      <c r="A276">
        <v>16</v>
      </c>
      <c r="B276">
        <v>4</v>
      </c>
      <c r="C276">
        <v>2020</v>
      </c>
      <c r="D276" s="16" t="s">
        <v>107</v>
      </c>
      <c r="E276" s="16" t="s">
        <v>59</v>
      </c>
      <c r="F276">
        <v>34</v>
      </c>
    </row>
    <row r="277" spans="1:6" x14ac:dyDescent="0.25">
      <c r="A277">
        <v>16</v>
      </c>
      <c r="B277">
        <v>4</v>
      </c>
      <c r="C277">
        <v>2020</v>
      </c>
      <c r="D277" s="16" t="s">
        <v>107</v>
      </c>
      <c r="E277" s="16" t="s">
        <v>59</v>
      </c>
      <c r="F277">
        <v>23</v>
      </c>
    </row>
    <row r="278" spans="1:6" x14ac:dyDescent="0.25">
      <c r="A278">
        <v>16</v>
      </c>
      <c r="B278">
        <v>4</v>
      </c>
      <c r="C278">
        <v>2020</v>
      </c>
      <c r="D278" s="16" t="s">
        <v>107</v>
      </c>
      <c r="E278" s="16" t="s">
        <v>56</v>
      </c>
      <c r="F278">
        <v>24</v>
      </c>
    </row>
    <row r="279" spans="1:6" x14ac:dyDescent="0.25">
      <c r="A279">
        <v>16</v>
      </c>
      <c r="B279">
        <v>4</v>
      </c>
      <c r="C279">
        <v>2020</v>
      </c>
      <c r="D279" s="16" t="s">
        <v>108</v>
      </c>
      <c r="E279" s="16" t="s">
        <v>59</v>
      </c>
      <c r="F279">
        <v>37</v>
      </c>
    </row>
    <row r="280" spans="1:6" x14ac:dyDescent="0.25">
      <c r="A280">
        <v>16</v>
      </c>
      <c r="B280">
        <v>4</v>
      </c>
      <c r="C280">
        <v>2020</v>
      </c>
      <c r="D280" s="16" t="s">
        <v>108</v>
      </c>
      <c r="E280" s="16" t="s">
        <v>56</v>
      </c>
      <c r="F280">
        <v>24</v>
      </c>
    </row>
    <row r="281" spans="1:6" x14ac:dyDescent="0.25">
      <c r="A281">
        <v>16</v>
      </c>
      <c r="B281">
        <v>4</v>
      </c>
      <c r="C281">
        <v>2020</v>
      </c>
      <c r="D281" s="16" t="s">
        <v>108</v>
      </c>
      <c r="E281" s="16" t="s">
        <v>56</v>
      </c>
      <c r="F281">
        <v>49</v>
      </c>
    </row>
    <row r="282" spans="1:6" x14ac:dyDescent="0.25">
      <c r="A282">
        <v>16</v>
      </c>
      <c r="B282">
        <v>4</v>
      </c>
      <c r="C282">
        <v>2020</v>
      </c>
      <c r="D282" s="16" t="s">
        <v>108</v>
      </c>
      <c r="E282" s="16" t="s">
        <v>59</v>
      </c>
      <c r="F282">
        <v>69</v>
      </c>
    </row>
    <row r="283" spans="1:6" x14ac:dyDescent="0.25">
      <c r="A283">
        <v>16</v>
      </c>
      <c r="B283">
        <v>4</v>
      </c>
      <c r="C283">
        <v>2020</v>
      </c>
      <c r="D283" s="16" t="s">
        <v>108</v>
      </c>
      <c r="E283" s="16" t="s">
        <v>56</v>
      </c>
      <c r="F283">
        <v>17</v>
      </c>
    </row>
    <row r="284" spans="1:6" x14ac:dyDescent="0.25">
      <c r="A284">
        <v>16</v>
      </c>
      <c r="B284">
        <v>4</v>
      </c>
      <c r="C284">
        <v>2020</v>
      </c>
      <c r="D284" s="16" t="s">
        <v>109</v>
      </c>
      <c r="E284" s="16" t="s">
        <v>56</v>
      </c>
      <c r="F284">
        <v>62</v>
      </c>
    </row>
    <row r="285" spans="1:6" x14ac:dyDescent="0.25">
      <c r="A285">
        <v>16</v>
      </c>
      <c r="B285">
        <v>4</v>
      </c>
      <c r="C285">
        <v>2020</v>
      </c>
      <c r="D285" s="16" t="s">
        <v>109</v>
      </c>
      <c r="E285" s="16" t="s">
        <v>56</v>
      </c>
      <c r="F285">
        <v>37</v>
      </c>
    </row>
    <row r="286" spans="1:6" x14ac:dyDescent="0.25">
      <c r="A286">
        <v>16</v>
      </c>
      <c r="B286">
        <v>4</v>
      </c>
      <c r="C286">
        <v>2020</v>
      </c>
      <c r="D286" s="16" t="s">
        <v>109</v>
      </c>
      <c r="E286" s="16" t="s">
        <v>59</v>
      </c>
      <c r="F286">
        <v>69</v>
      </c>
    </row>
    <row r="287" spans="1:6" x14ac:dyDescent="0.25">
      <c r="A287">
        <v>16</v>
      </c>
      <c r="B287">
        <v>4</v>
      </c>
      <c r="C287">
        <v>2020</v>
      </c>
      <c r="D287" s="16" t="s">
        <v>109</v>
      </c>
      <c r="E287" s="16" t="s">
        <v>56</v>
      </c>
      <c r="F287">
        <v>26</v>
      </c>
    </row>
    <row r="288" spans="1:6" x14ac:dyDescent="0.25">
      <c r="A288">
        <v>16</v>
      </c>
      <c r="B288">
        <v>4</v>
      </c>
      <c r="C288">
        <v>2020</v>
      </c>
      <c r="D288" s="16" t="s">
        <v>109</v>
      </c>
      <c r="E288" s="16" t="s">
        <v>56</v>
      </c>
      <c r="F288">
        <v>1</v>
      </c>
    </row>
    <row r="289" spans="1:6" x14ac:dyDescent="0.25">
      <c r="A289">
        <v>16</v>
      </c>
      <c r="B289">
        <v>4</v>
      </c>
      <c r="C289">
        <v>2020</v>
      </c>
      <c r="D289" s="16" t="s">
        <v>109</v>
      </c>
      <c r="E289" s="16" t="s">
        <v>59</v>
      </c>
      <c r="F289">
        <v>39</v>
      </c>
    </row>
    <row r="290" spans="1:6" x14ac:dyDescent="0.25">
      <c r="A290">
        <v>16</v>
      </c>
      <c r="B290">
        <v>4</v>
      </c>
      <c r="C290">
        <v>2020</v>
      </c>
      <c r="D290" s="16" t="s">
        <v>110</v>
      </c>
      <c r="E290" s="16" t="s">
        <v>59</v>
      </c>
      <c r="F290">
        <v>55</v>
      </c>
    </row>
    <row r="291" spans="1:6" x14ac:dyDescent="0.25">
      <c r="A291">
        <v>16</v>
      </c>
      <c r="B291">
        <v>4</v>
      </c>
      <c r="C291">
        <v>2020</v>
      </c>
      <c r="D291" s="16" t="s">
        <v>110</v>
      </c>
      <c r="E291" s="16" t="s">
        <v>56</v>
      </c>
      <c r="F291">
        <v>67</v>
      </c>
    </row>
    <row r="292" spans="1:6" x14ac:dyDescent="0.25">
      <c r="A292">
        <v>16</v>
      </c>
      <c r="B292">
        <v>4</v>
      </c>
      <c r="C292">
        <v>2020</v>
      </c>
      <c r="D292" s="16" t="s">
        <v>110</v>
      </c>
      <c r="E292" s="16" t="s">
        <v>59</v>
      </c>
      <c r="F292">
        <v>38</v>
      </c>
    </row>
    <row r="293" spans="1:6" x14ac:dyDescent="0.25">
      <c r="A293">
        <v>16</v>
      </c>
      <c r="B293">
        <v>4</v>
      </c>
      <c r="C293">
        <v>2020</v>
      </c>
      <c r="D293" s="16" t="s">
        <v>110</v>
      </c>
      <c r="E293" s="16" t="s">
        <v>56</v>
      </c>
      <c r="F293">
        <v>25</v>
      </c>
    </row>
    <row r="294" spans="1:6" x14ac:dyDescent="0.25">
      <c r="A294">
        <v>16</v>
      </c>
      <c r="B294">
        <v>4</v>
      </c>
      <c r="C294">
        <v>2020</v>
      </c>
      <c r="D294" s="16" t="s">
        <v>110</v>
      </c>
      <c r="E294" s="16" t="s">
        <v>56</v>
      </c>
      <c r="F294">
        <v>23</v>
      </c>
    </row>
    <row r="295" spans="1:6" x14ac:dyDescent="0.25">
      <c r="A295">
        <v>16</v>
      </c>
      <c r="B295">
        <v>4</v>
      </c>
      <c r="C295">
        <v>2020</v>
      </c>
      <c r="D295" s="16" t="s">
        <v>110</v>
      </c>
      <c r="E295" s="16" t="s">
        <v>59</v>
      </c>
      <c r="F295">
        <v>34</v>
      </c>
    </row>
    <row r="296" spans="1:6" x14ac:dyDescent="0.25">
      <c r="A296">
        <v>16</v>
      </c>
      <c r="B296">
        <v>4</v>
      </c>
      <c r="C296">
        <v>2020</v>
      </c>
      <c r="D296" s="16" t="s">
        <v>110</v>
      </c>
      <c r="E296" s="16" t="s">
        <v>59</v>
      </c>
      <c r="F296">
        <v>93</v>
      </c>
    </row>
    <row r="297" spans="1:6" x14ac:dyDescent="0.25">
      <c r="A297">
        <v>16</v>
      </c>
      <c r="B297">
        <v>4</v>
      </c>
      <c r="C297">
        <v>2020</v>
      </c>
      <c r="D297" s="16" t="s">
        <v>110</v>
      </c>
      <c r="E297" s="16" t="s">
        <v>56</v>
      </c>
      <c r="F297">
        <v>36</v>
      </c>
    </row>
    <row r="298" spans="1:6" x14ac:dyDescent="0.25">
      <c r="A298">
        <v>16</v>
      </c>
      <c r="B298">
        <v>4</v>
      </c>
      <c r="C298">
        <v>2020</v>
      </c>
      <c r="D298" s="16" t="s">
        <v>110</v>
      </c>
      <c r="E298" s="16" t="s">
        <v>56</v>
      </c>
      <c r="F298">
        <v>37</v>
      </c>
    </row>
    <row r="299" spans="1:6" x14ac:dyDescent="0.25">
      <c r="A299">
        <v>16</v>
      </c>
      <c r="B299">
        <v>4</v>
      </c>
      <c r="C299">
        <v>2020</v>
      </c>
      <c r="D299" s="16" t="s">
        <v>110</v>
      </c>
      <c r="E299" s="16" t="s">
        <v>56</v>
      </c>
      <c r="F299">
        <v>60</v>
      </c>
    </row>
    <row r="300" spans="1:6" x14ac:dyDescent="0.25">
      <c r="A300">
        <v>16</v>
      </c>
      <c r="B300">
        <v>4</v>
      </c>
      <c r="C300">
        <v>2020</v>
      </c>
      <c r="D300" s="16" t="s">
        <v>110</v>
      </c>
      <c r="E300" s="16" t="s">
        <v>56</v>
      </c>
      <c r="F300">
        <v>60</v>
      </c>
    </row>
    <row r="301" spans="1:6" x14ac:dyDescent="0.25">
      <c r="A301">
        <v>16</v>
      </c>
      <c r="B301">
        <v>4</v>
      </c>
      <c r="C301">
        <v>2020</v>
      </c>
      <c r="D301" s="16" t="s">
        <v>111</v>
      </c>
      <c r="E301" s="16" t="s">
        <v>56</v>
      </c>
      <c r="F301">
        <v>69</v>
      </c>
    </row>
    <row r="302" spans="1:6" x14ac:dyDescent="0.25">
      <c r="A302">
        <v>16</v>
      </c>
      <c r="B302">
        <v>4</v>
      </c>
      <c r="C302">
        <v>2020</v>
      </c>
      <c r="D302" s="16" t="s">
        <v>111</v>
      </c>
      <c r="E302" s="16" t="s">
        <v>59</v>
      </c>
      <c r="F302">
        <v>31</v>
      </c>
    </row>
    <row r="303" spans="1:6" x14ac:dyDescent="0.25">
      <c r="A303">
        <v>16</v>
      </c>
      <c r="B303">
        <v>4</v>
      </c>
      <c r="C303">
        <v>2020</v>
      </c>
      <c r="D303" s="16" t="s">
        <v>111</v>
      </c>
      <c r="E303" s="16" t="s">
        <v>56</v>
      </c>
      <c r="F303">
        <v>55</v>
      </c>
    </row>
    <row r="304" spans="1:6" x14ac:dyDescent="0.25">
      <c r="A304">
        <v>16</v>
      </c>
      <c r="B304">
        <v>4</v>
      </c>
      <c r="C304">
        <v>2020</v>
      </c>
      <c r="D304" s="16" t="s">
        <v>112</v>
      </c>
      <c r="E304" s="16" t="s">
        <v>56</v>
      </c>
      <c r="F304">
        <v>78</v>
      </c>
    </row>
    <row r="305" spans="1:6" x14ac:dyDescent="0.25">
      <c r="A305">
        <v>16</v>
      </c>
      <c r="B305">
        <v>4</v>
      </c>
      <c r="C305">
        <v>2020</v>
      </c>
      <c r="D305" s="16" t="s">
        <v>112</v>
      </c>
      <c r="E305" s="16" t="s">
        <v>59</v>
      </c>
      <c r="F305">
        <v>55</v>
      </c>
    </row>
    <row r="306" spans="1:6" x14ac:dyDescent="0.25">
      <c r="A306">
        <v>16</v>
      </c>
      <c r="B306">
        <v>4</v>
      </c>
      <c r="C306">
        <v>2020</v>
      </c>
      <c r="D306" s="16" t="s">
        <v>112</v>
      </c>
      <c r="E306" s="16" t="s">
        <v>56</v>
      </c>
      <c r="F306">
        <v>56</v>
      </c>
    </row>
    <row r="307" spans="1:6" x14ac:dyDescent="0.25">
      <c r="A307">
        <v>16</v>
      </c>
      <c r="B307">
        <v>4</v>
      </c>
      <c r="C307">
        <v>2020</v>
      </c>
      <c r="D307" s="16" t="s">
        <v>112</v>
      </c>
      <c r="E307" s="16" t="s">
        <v>56</v>
      </c>
      <c r="F307">
        <v>72</v>
      </c>
    </row>
    <row r="308" spans="1:6" x14ac:dyDescent="0.25">
      <c r="A308">
        <v>16</v>
      </c>
      <c r="B308">
        <v>4</v>
      </c>
      <c r="C308">
        <v>2020</v>
      </c>
      <c r="D308" s="16" t="s">
        <v>113</v>
      </c>
      <c r="E308" s="16" t="s">
        <v>56</v>
      </c>
      <c r="F308">
        <v>36</v>
      </c>
    </row>
    <row r="309" spans="1:6" x14ac:dyDescent="0.25">
      <c r="A309">
        <v>16</v>
      </c>
      <c r="B309">
        <v>4</v>
      </c>
      <c r="C309">
        <v>2020</v>
      </c>
      <c r="D309" s="16" t="s">
        <v>113</v>
      </c>
      <c r="E309" s="16" t="s">
        <v>59</v>
      </c>
      <c r="F309">
        <v>49</v>
      </c>
    </row>
    <row r="310" spans="1:6" x14ac:dyDescent="0.25">
      <c r="A310">
        <v>16</v>
      </c>
      <c r="B310">
        <v>4</v>
      </c>
      <c r="C310">
        <v>2020</v>
      </c>
      <c r="D310" s="16" t="s">
        <v>113</v>
      </c>
      <c r="E310" s="16" t="s">
        <v>59</v>
      </c>
      <c r="F310">
        <v>35</v>
      </c>
    </row>
    <row r="311" spans="1:6" x14ac:dyDescent="0.25">
      <c r="A311">
        <v>16</v>
      </c>
      <c r="B311">
        <v>4</v>
      </c>
      <c r="C311">
        <v>2020</v>
      </c>
      <c r="D311" s="16" t="s">
        <v>114</v>
      </c>
      <c r="E311" s="16" t="s">
        <v>56</v>
      </c>
      <c r="F311">
        <v>41</v>
      </c>
    </row>
    <row r="312" spans="1:6" x14ac:dyDescent="0.25">
      <c r="A312">
        <v>16</v>
      </c>
      <c r="B312">
        <v>4</v>
      </c>
      <c r="C312">
        <v>2020</v>
      </c>
      <c r="D312" s="16" t="s">
        <v>114</v>
      </c>
      <c r="E312" s="16" t="s">
        <v>59</v>
      </c>
      <c r="F312">
        <v>18</v>
      </c>
    </row>
    <row r="313" spans="1:6" x14ac:dyDescent="0.25">
      <c r="A313">
        <v>16</v>
      </c>
      <c r="B313">
        <v>4</v>
      </c>
      <c r="C313">
        <v>2020</v>
      </c>
      <c r="D313" s="16" t="s">
        <v>115</v>
      </c>
      <c r="E313" s="16" t="s">
        <v>59</v>
      </c>
      <c r="F313">
        <v>44</v>
      </c>
    </row>
    <row r="314" spans="1:6" x14ac:dyDescent="0.25">
      <c r="A314">
        <v>16</v>
      </c>
      <c r="B314">
        <v>4</v>
      </c>
      <c r="C314">
        <v>2020</v>
      </c>
      <c r="D314" s="16" t="s">
        <v>115</v>
      </c>
      <c r="E314" s="16" t="s">
        <v>59</v>
      </c>
      <c r="F314">
        <v>59</v>
      </c>
    </row>
    <row r="315" spans="1:6" x14ac:dyDescent="0.25">
      <c r="A315">
        <v>16</v>
      </c>
      <c r="B315">
        <v>4</v>
      </c>
      <c r="C315">
        <v>2020</v>
      </c>
      <c r="D315" s="16" t="s">
        <v>115</v>
      </c>
      <c r="E315" s="16" t="s">
        <v>56</v>
      </c>
      <c r="F315">
        <v>47</v>
      </c>
    </row>
    <row r="316" spans="1:6" x14ac:dyDescent="0.25">
      <c r="A316">
        <v>16</v>
      </c>
      <c r="B316">
        <v>4</v>
      </c>
      <c r="C316">
        <v>2020</v>
      </c>
      <c r="D316" s="16" t="s">
        <v>115</v>
      </c>
      <c r="E316" s="16" t="s">
        <v>59</v>
      </c>
      <c r="F316">
        <v>54</v>
      </c>
    </row>
    <row r="317" spans="1:6" x14ac:dyDescent="0.25">
      <c r="A317">
        <v>16</v>
      </c>
      <c r="B317">
        <v>4</v>
      </c>
      <c r="C317">
        <v>2020</v>
      </c>
      <c r="D317" s="16" t="s">
        <v>116</v>
      </c>
      <c r="E317" s="16" t="s">
        <v>56</v>
      </c>
      <c r="F317">
        <v>75</v>
      </c>
    </row>
    <row r="318" spans="1:6" x14ac:dyDescent="0.25">
      <c r="A318">
        <v>16</v>
      </c>
      <c r="B318">
        <v>4</v>
      </c>
      <c r="C318">
        <v>2020</v>
      </c>
      <c r="D318" s="16" t="s">
        <v>116</v>
      </c>
      <c r="E318" s="16" t="s">
        <v>59</v>
      </c>
      <c r="F318">
        <v>58</v>
      </c>
    </row>
    <row r="319" spans="1:6" x14ac:dyDescent="0.25">
      <c r="A319">
        <v>16</v>
      </c>
      <c r="B319">
        <v>4</v>
      </c>
      <c r="C319">
        <v>2020</v>
      </c>
      <c r="D319" s="16" t="s">
        <v>116</v>
      </c>
      <c r="E319" s="16" t="s">
        <v>56</v>
      </c>
      <c r="F319">
        <v>50</v>
      </c>
    </row>
    <row r="320" spans="1:6" x14ac:dyDescent="0.25">
      <c r="A320">
        <v>16</v>
      </c>
      <c r="B320">
        <v>4</v>
      </c>
      <c r="C320">
        <v>2020</v>
      </c>
      <c r="D320" s="16" t="s">
        <v>116</v>
      </c>
      <c r="E320" s="16" t="s">
        <v>56</v>
      </c>
      <c r="F320">
        <v>45</v>
      </c>
    </row>
    <row r="321" spans="1:6" x14ac:dyDescent="0.25">
      <c r="A321">
        <v>16</v>
      </c>
      <c r="B321">
        <v>4</v>
      </c>
      <c r="C321">
        <v>2020</v>
      </c>
      <c r="D321" s="16" t="s">
        <v>116</v>
      </c>
      <c r="E321" s="16" t="s">
        <v>59</v>
      </c>
      <c r="F321">
        <v>47</v>
      </c>
    </row>
    <row r="322" spans="1:6" x14ac:dyDescent="0.25">
      <c r="A322">
        <v>16</v>
      </c>
      <c r="B322">
        <v>4</v>
      </c>
      <c r="C322">
        <v>2020</v>
      </c>
      <c r="D322" s="16" t="s">
        <v>116</v>
      </c>
      <c r="E322" s="16" t="s">
        <v>56</v>
      </c>
      <c r="F322">
        <v>50</v>
      </c>
    </row>
    <row r="323" spans="1:6" x14ac:dyDescent="0.25">
      <c r="A323">
        <v>16</v>
      </c>
      <c r="B323">
        <v>4</v>
      </c>
      <c r="C323">
        <v>2020</v>
      </c>
      <c r="D323" s="16" t="s">
        <v>116</v>
      </c>
      <c r="E323" s="16" t="s">
        <v>56</v>
      </c>
      <c r="F323">
        <v>44</v>
      </c>
    </row>
    <row r="324" spans="1:6" x14ac:dyDescent="0.25">
      <c r="A324">
        <v>16</v>
      </c>
      <c r="B324">
        <v>4</v>
      </c>
      <c r="C324">
        <v>2020</v>
      </c>
      <c r="D324" s="16" t="s">
        <v>116</v>
      </c>
      <c r="E324" s="16" t="s">
        <v>59</v>
      </c>
      <c r="F324">
        <v>29</v>
      </c>
    </row>
    <row r="325" spans="1:6" x14ac:dyDescent="0.25">
      <c r="A325">
        <v>16</v>
      </c>
      <c r="B325">
        <v>4</v>
      </c>
      <c r="C325">
        <v>2020</v>
      </c>
      <c r="D325" s="16" t="s">
        <v>116</v>
      </c>
      <c r="E325" s="16" t="s">
        <v>59</v>
      </c>
      <c r="F325">
        <v>55</v>
      </c>
    </row>
    <row r="326" spans="1:6" x14ac:dyDescent="0.25">
      <c r="A326">
        <v>16</v>
      </c>
      <c r="B326">
        <v>4</v>
      </c>
      <c r="C326">
        <v>2020</v>
      </c>
      <c r="D326" s="16" t="s">
        <v>117</v>
      </c>
      <c r="E326" s="16" t="s">
        <v>56</v>
      </c>
      <c r="F326">
        <v>48</v>
      </c>
    </row>
    <row r="327" spans="1:6" x14ac:dyDescent="0.25">
      <c r="A327">
        <v>16</v>
      </c>
      <c r="B327">
        <v>4</v>
      </c>
      <c r="C327">
        <v>2020</v>
      </c>
      <c r="D327" s="16" t="s">
        <v>117</v>
      </c>
      <c r="E327" s="16" t="s">
        <v>56</v>
      </c>
      <c r="F327">
        <v>33</v>
      </c>
    </row>
    <row r="328" spans="1:6" x14ac:dyDescent="0.25">
      <c r="A328">
        <v>16</v>
      </c>
      <c r="B328">
        <v>4</v>
      </c>
      <c r="C328">
        <v>2020</v>
      </c>
      <c r="D328" s="16" t="s">
        <v>117</v>
      </c>
      <c r="E328" s="16" t="s">
        <v>56</v>
      </c>
      <c r="F328">
        <v>55</v>
      </c>
    </row>
    <row r="329" spans="1:6" x14ac:dyDescent="0.25">
      <c r="A329">
        <v>16</v>
      </c>
      <c r="B329">
        <v>4</v>
      </c>
      <c r="C329">
        <v>2020</v>
      </c>
      <c r="D329" s="16" t="s">
        <v>118</v>
      </c>
      <c r="E329" s="16" t="s">
        <v>59</v>
      </c>
      <c r="F329">
        <v>48</v>
      </c>
    </row>
    <row r="330" spans="1:6" x14ac:dyDescent="0.25">
      <c r="A330">
        <v>16</v>
      </c>
      <c r="B330">
        <v>4</v>
      </c>
      <c r="C330">
        <v>2020</v>
      </c>
      <c r="D330" s="16" t="s">
        <v>118</v>
      </c>
      <c r="E330" s="16" t="s">
        <v>59</v>
      </c>
      <c r="F330">
        <v>34</v>
      </c>
    </row>
    <row r="331" spans="1:6" x14ac:dyDescent="0.25">
      <c r="A331">
        <v>16</v>
      </c>
      <c r="B331">
        <v>4</v>
      </c>
      <c r="C331">
        <v>2020</v>
      </c>
      <c r="D331" s="16" t="s">
        <v>119</v>
      </c>
      <c r="E331" s="16" t="s">
        <v>56</v>
      </c>
      <c r="F331">
        <v>31</v>
      </c>
    </row>
    <row r="332" spans="1:6" x14ac:dyDescent="0.25">
      <c r="A332">
        <v>16</v>
      </c>
      <c r="B332">
        <v>4</v>
      </c>
      <c r="C332">
        <v>2020</v>
      </c>
      <c r="D332" s="16" t="s">
        <v>120</v>
      </c>
      <c r="E332" s="16" t="s">
        <v>59</v>
      </c>
      <c r="F332">
        <v>34</v>
      </c>
    </row>
    <row r="333" spans="1:6" x14ac:dyDescent="0.25">
      <c r="A333">
        <v>16</v>
      </c>
      <c r="B333">
        <v>4</v>
      </c>
      <c r="C333">
        <v>2020</v>
      </c>
      <c r="D333" s="16" t="s">
        <v>120</v>
      </c>
      <c r="E333" s="16" t="s">
        <v>59</v>
      </c>
      <c r="F333">
        <v>62</v>
      </c>
    </row>
    <row r="334" spans="1:6" x14ac:dyDescent="0.25">
      <c r="A334">
        <v>16</v>
      </c>
      <c r="B334">
        <v>4</v>
      </c>
      <c r="C334">
        <v>2020</v>
      </c>
      <c r="D334" s="16" t="s">
        <v>120</v>
      </c>
      <c r="E334" s="16" t="s">
        <v>59</v>
      </c>
      <c r="F334">
        <v>43</v>
      </c>
    </row>
    <row r="335" spans="1:6" x14ac:dyDescent="0.25">
      <c r="A335">
        <v>16</v>
      </c>
      <c r="B335">
        <v>4</v>
      </c>
      <c r="C335">
        <v>2020</v>
      </c>
      <c r="D335" s="16" t="s">
        <v>121</v>
      </c>
      <c r="E335" s="16" t="s">
        <v>56</v>
      </c>
      <c r="F335">
        <v>71</v>
      </c>
    </row>
    <row r="336" spans="1:6" x14ac:dyDescent="0.25">
      <c r="A336">
        <v>16</v>
      </c>
      <c r="B336">
        <v>4</v>
      </c>
      <c r="C336">
        <v>2020</v>
      </c>
      <c r="D336" s="16" t="s">
        <v>121</v>
      </c>
      <c r="E336" s="16" t="s">
        <v>56</v>
      </c>
      <c r="F336">
        <v>31</v>
      </c>
    </row>
    <row r="337" spans="1:6" x14ac:dyDescent="0.25">
      <c r="A337">
        <v>16</v>
      </c>
      <c r="B337">
        <v>4</v>
      </c>
      <c r="C337">
        <v>2020</v>
      </c>
      <c r="D337" s="16" t="s">
        <v>121</v>
      </c>
      <c r="E337" s="16" t="s">
        <v>59</v>
      </c>
      <c r="F337">
        <v>60</v>
      </c>
    </row>
    <row r="338" spans="1:6" x14ac:dyDescent="0.25">
      <c r="A338">
        <v>16</v>
      </c>
      <c r="B338">
        <v>4</v>
      </c>
      <c r="C338">
        <v>2020</v>
      </c>
      <c r="D338" s="16" t="s">
        <v>121</v>
      </c>
      <c r="E338" s="16" t="s">
        <v>56</v>
      </c>
      <c r="F338">
        <v>48</v>
      </c>
    </row>
    <row r="339" spans="1:6" x14ac:dyDescent="0.25">
      <c r="A339">
        <v>16</v>
      </c>
      <c r="B339">
        <v>4</v>
      </c>
      <c r="C339">
        <v>2020</v>
      </c>
      <c r="D339" s="16" t="s">
        <v>121</v>
      </c>
      <c r="E339" s="16" t="s">
        <v>59</v>
      </c>
      <c r="F339">
        <v>53</v>
      </c>
    </row>
    <row r="340" spans="1:6" x14ac:dyDescent="0.25">
      <c r="A340">
        <v>16</v>
      </c>
      <c r="B340">
        <v>4</v>
      </c>
      <c r="C340">
        <v>2020</v>
      </c>
      <c r="D340" s="16" t="s">
        <v>121</v>
      </c>
      <c r="E340" s="16" t="s">
        <v>56</v>
      </c>
      <c r="F340">
        <v>59</v>
      </c>
    </row>
    <row r="341" spans="1:6" x14ac:dyDescent="0.25">
      <c r="A341">
        <v>16</v>
      </c>
      <c r="B341">
        <v>4</v>
      </c>
      <c r="C341">
        <v>2020</v>
      </c>
      <c r="D341" s="16" t="s">
        <v>122</v>
      </c>
      <c r="E341" s="16" t="s">
        <v>59</v>
      </c>
      <c r="F341">
        <v>71</v>
      </c>
    </row>
    <row r="342" spans="1:6" x14ac:dyDescent="0.25">
      <c r="A342">
        <v>16</v>
      </c>
      <c r="B342">
        <v>4</v>
      </c>
      <c r="C342">
        <v>2020</v>
      </c>
      <c r="D342" s="16" t="s">
        <v>123</v>
      </c>
      <c r="E342" s="16" t="s">
        <v>59</v>
      </c>
      <c r="F342">
        <v>85</v>
      </c>
    </row>
    <row r="343" spans="1:6" x14ac:dyDescent="0.25">
      <c r="A343">
        <v>16</v>
      </c>
      <c r="B343">
        <v>4</v>
      </c>
      <c r="C343">
        <v>2020</v>
      </c>
      <c r="D343" s="16" t="s">
        <v>124</v>
      </c>
      <c r="E343" s="16" t="s">
        <v>59</v>
      </c>
      <c r="F343">
        <v>32</v>
      </c>
    </row>
    <row r="344" spans="1:6" x14ac:dyDescent="0.25">
      <c r="A344">
        <v>16</v>
      </c>
      <c r="B344">
        <v>4</v>
      </c>
      <c r="C344">
        <v>2020</v>
      </c>
      <c r="D344" s="16" t="s">
        <v>125</v>
      </c>
      <c r="E344" s="16" t="s">
        <v>56</v>
      </c>
      <c r="F344">
        <v>51</v>
      </c>
    </row>
    <row r="345" spans="1:6" x14ac:dyDescent="0.25">
      <c r="A345">
        <v>16</v>
      </c>
      <c r="B345">
        <v>4</v>
      </c>
      <c r="C345">
        <v>2020</v>
      </c>
      <c r="D345" s="16" t="s">
        <v>125</v>
      </c>
      <c r="E345" s="16" t="s">
        <v>56</v>
      </c>
      <c r="F345">
        <v>58</v>
      </c>
    </row>
    <row r="346" spans="1:6" x14ac:dyDescent="0.25">
      <c r="A346">
        <v>16</v>
      </c>
      <c r="B346">
        <v>4</v>
      </c>
      <c r="C346">
        <v>2020</v>
      </c>
      <c r="D346" s="16" t="s">
        <v>125</v>
      </c>
      <c r="E346" s="16" t="s">
        <v>59</v>
      </c>
      <c r="F346">
        <v>44</v>
      </c>
    </row>
    <row r="347" spans="1:6" x14ac:dyDescent="0.25">
      <c r="A347">
        <v>16</v>
      </c>
      <c r="B347">
        <v>4</v>
      </c>
      <c r="C347">
        <v>2020</v>
      </c>
      <c r="D347" s="16" t="s">
        <v>126</v>
      </c>
      <c r="E347" s="16" t="s">
        <v>59</v>
      </c>
      <c r="F347">
        <v>67</v>
      </c>
    </row>
    <row r="348" spans="1:6" x14ac:dyDescent="0.25">
      <c r="A348">
        <v>16</v>
      </c>
      <c r="B348">
        <v>4</v>
      </c>
      <c r="C348">
        <v>2020</v>
      </c>
      <c r="D348" s="16" t="s">
        <v>127</v>
      </c>
      <c r="E348" s="16" t="s">
        <v>59</v>
      </c>
      <c r="F348">
        <v>60</v>
      </c>
    </row>
    <row r="349" spans="1:6" x14ac:dyDescent="0.25">
      <c r="A349">
        <v>16</v>
      </c>
      <c r="B349">
        <v>4</v>
      </c>
      <c r="C349">
        <v>2020</v>
      </c>
      <c r="D349" s="16" t="s">
        <v>127</v>
      </c>
      <c r="E349" s="16" t="s">
        <v>56</v>
      </c>
      <c r="F349">
        <v>43</v>
      </c>
    </row>
    <row r="350" spans="1:6" x14ac:dyDescent="0.25">
      <c r="A350">
        <v>16</v>
      </c>
      <c r="B350">
        <v>4</v>
      </c>
      <c r="C350">
        <v>2020</v>
      </c>
      <c r="D350" s="16" t="s">
        <v>128</v>
      </c>
      <c r="E350" s="16" t="s">
        <v>59</v>
      </c>
      <c r="F350">
        <v>51</v>
      </c>
    </row>
    <row r="351" spans="1:6" x14ac:dyDescent="0.25">
      <c r="A351">
        <v>16</v>
      </c>
      <c r="B351">
        <v>4</v>
      </c>
      <c r="C351">
        <v>2020</v>
      </c>
      <c r="D351" s="16" t="s">
        <v>128</v>
      </c>
      <c r="E351" s="16" t="s">
        <v>59</v>
      </c>
      <c r="F351">
        <v>48</v>
      </c>
    </row>
    <row r="352" spans="1:6" x14ac:dyDescent="0.25">
      <c r="A352">
        <v>16</v>
      </c>
      <c r="B352">
        <v>4</v>
      </c>
      <c r="C352">
        <v>2020</v>
      </c>
      <c r="D352" s="16" t="s">
        <v>129</v>
      </c>
      <c r="E352" s="16" t="s">
        <v>56</v>
      </c>
      <c r="F352">
        <v>49</v>
      </c>
    </row>
    <row r="353" spans="1:6" x14ac:dyDescent="0.25">
      <c r="A353">
        <v>16</v>
      </c>
      <c r="B353">
        <v>4</v>
      </c>
      <c r="C353">
        <v>2020</v>
      </c>
      <c r="D353" s="16" t="s">
        <v>130</v>
      </c>
      <c r="E353" s="16" t="s">
        <v>56</v>
      </c>
      <c r="F353">
        <v>48</v>
      </c>
    </row>
    <row r="354" spans="1:6" x14ac:dyDescent="0.25">
      <c r="A354">
        <v>16</v>
      </c>
      <c r="B354">
        <v>4</v>
      </c>
      <c r="C354">
        <v>2020</v>
      </c>
      <c r="D354" s="16" t="s">
        <v>131</v>
      </c>
      <c r="E354" s="16" t="s">
        <v>59</v>
      </c>
      <c r="F354">
        <v>72</v>
      </c>
    </row>
    <row r="355" spans="1:6" x14ac:dyDescent="0.25">
      <c r="A355">
        <v>16</v>
      </c>
      <c r="B355">
        <v>4</v>
      </c>
      <c r="C355">
        <v>2020</v>
      </c>
      <c r="D355" s="16" t="s">
        <v>131</v>
      </c>
      <c r="E355" s="16" t="s">
        <v>59</v>
      </c>
      <c r="F355">
        <v>45</v>
      </c>
    </row>
    <row r="356" spans="1:6" x14ac:dyDescent="0.25">
      <c r="A356">
        <v>16</v>
      </c>
      <c r="B356">
        <v>4</v>
      </c>
      <c r="C356">
        <v>2020</v>
      </c>
      <c r="D356" s="16" t="s">
        <v>131</v>
      </c>
      <c r="E356" s="16" t="s">
        <v>59</v>
      </c>
      <c r="F356">
        <v>70</v>
      </c>
    </row>
    <row r="357" spans="1:6" x14ac:dyDescent="0.25">
      <c r="A357">
        <v>16</v>
      </c>
      <c r="B357">
        <v>4</v>
      </c>
      <c r="C357">
        <v>2020</v>
      </c>
      <c r="D357" s="16" t="s">
        <v>131</v>
      </c>
      <c r="E357" s="16" t="s">
        <v>56</v>
      </c>
      <c r="F357">
        <v>78</v>
      </c>
    </row>
    <row r="358" spans="1:6" x14ac:dyDescent="0.25">
      <c r="A358">
        <v>16</v>
      </c>
      <c r="B358">
        <v>4</v>
      </c>
      <c r="C358">
        <v>2020</v>
      </c>
      <c r="D358" s="16" t="s">
        <v>131</v>
      </c>
      <c r="E358" s="16" t="s">
        <v>59</v>
      </c>
      <c r="F358">
        <v>63</v>
      </c>
    </row>
    <row r="359" spans="1:6" x14ac:dyDescent="0.25">
      <c r="A359">
        <v>16</v>
      </c>
      <c r="B359">
        <v>4</v>
      </c>
      <c r="C359">
        <v>2020</v>
      </c>
      <c r="D359" s="16" t="s">
        <v>132</v>
      </c>
      <c r="E359" s="16" t="s">
        <v>59</v>
      </c>
      <c r="F359">
        <v>26</v>
      </c>
    </row>
    <row r="360" spans="1:6" x14ac:dyDescent="0.25">
      <c r="A360">
        <v>16</v>
      </c>
      <c r="B360">
        <v>4</v>
      </c>
      <c r="C360">
        <v>2020</v>
      </c>
      <c r="D360" s="16" t="s">
        <v>133</v>
      </c>
      <c r="E360" s="16" t="s">
        <v>59</v>
      </c>
      <c r="F360">
        <v>39</v>
      </c>
    </row>
    <row r="361" spans="1:6" x14ac:dyDescent="0.25">
      <c r="A361">
        <v>16</v>
      </c>
      <c r="B361">
        <v>4</v>
      </c>
      <c r="C361">
        <v>2020</v>
      </c>
      <c r="D361" s="16" t="s">
        <v>133</v>
      </c>
      <c r="E361" s="16" t="s">
        <v>59</v>
      </c>
      <c r="F361">
        <v>70</v>
      </c>
    </row>
    <row r="362" spans="1:6" x14ac:dyDescent="0.25">
      <c r="A362">
        <v>16</v>
      </c>
      <c r="B362">
        <v>4</v>
      </c>
      <c r="C362">
        <v>2020</v>
      </c>
      <c r="D362" s="16" t="s">
        <v>133</v>
      </c>
      <c r="E362" s="16" t="s">
        <v>56</v>
      </c>
      <c r="F362">
        <v>43</v>
      </c>
    </row>
    <row r="363" spans="1:6" x14ac:dyDescent="0.25">
      <c r="A363">
        <v>16</v>
      </c>
      <c r="B363">
        <v>4</v>
      </c>
      <c r="C363">
        <v>2020</v>
      </c>
      <c r="D363" s="16" t="s">
        <v>133</v>
      </c>
      <c r="E363" s="16" t="s">
        <v>59</v>
      </c>
      <c r="F363">
        <v>42</v>
      </c>
    </row>
    <row r="364" spans="1:6" x14ac:dyDescent="0.25">
      <c r="A364">
        <v>16</v>
      </c>
      <c r="B364">
        <v>4</v>
      </c>
      <c r="C364">
        <v>2020</v>
      </c>
      <c r="D364" s="16" t="s">
        <v>134</v>
      </c>
      <c r="E364" s="16" t="s">
        <v>56</v>
      </c>
      <c r="F364">
        <v>50</v>
      </c>
    </row>
    <row r="365" spans="1:6" x14ac:dyDescent="0.25">
      <c r="A365">
        <v>16</v>
      </c>
      <c r="B365">
        <v>4</v>
      </c>
      <c r="C365">
        <v>2020</v>
      </c>
      <c r="D365" s="16" t="s">
        <v>135</v>
      </c>
      <c r="E365" s="16" t="s">
        <v>56</v>
      </c>
      <c r="F365">
        <v>78</v>
      </c>
    </row>
    <row r="366" spans="1:6" x14ac:dyDescent="0.25">
      <c r="A366">
        <v>16</v>
      </c>
      <c r="B366">
        <v>4</v>
      </c>
      <c r="C366">
        <v>2020</v>
      </c>
      <c r="D366" s="16" t="s">
        <v>136</v>
      </c>
      <c r="E366" s="16" t="s">
        <v>59</v>
      </c>
      <c r="F366">
        <v>28</v>
      </c>
    </row>
    <row r="367" spans="1:6" x14ac:dyDescent="0.25">
      <c r="A367">
        <v>16</v>
      </c>
      <c r="B367">
        <v>4</v>
      </c>
      <c r="C367">
        <v>2020</v>
      </c>
      <c r="D367" s="16" t="s">
        <v>136</v>
      </c>
      <c r="E367" s="16" t="s">
        <v>56</v>
      </c>
      <c r="F367">
        <v>30</v>
      </c>
    </row>
    <row r="368" spans="1:6" x14ac:dyDescent="0.25">
      <c r="A368">
        <v>16</v>
      </c>
      <c r="B368">
        <v>4</v>
      </c>
      <c r="C368">
        <v>2020</v>
      </c>
      <c r="D368" s="16" t="s">
        <v>136</v>
      </c>
      <c r="E368" s="16" t="s">
        <v>59</v>
      </c>
      <c r="F368">
        <v>73</v>
      </c>
    </row>
    <row r="369" spans="1:6" x14ac:dyDescent="0.25">
      <c r="A369">
        <v>16</v>
      </c>
      <c r="B369">
        <v>4</v>
      </c>
      <c r="C369">
        <v>2020</v>
      </c>
      <c r="D369" s="16" t="s">
        <v>136</v>
      </c>
      <c r="E369" s="16" t="s">
        <v>56</v>
      </c>
      <c r="F369">
        <v>39</v>
      </c>
    </row>
    <row r="370" spans="1:6" x14ac:dyDescent="0.25">
      <c r="A370">
        <v>16</v>
      </c>
      <c r="B370">
        <v>4</v>
      </c>
      <c r="C370">
        <v>2020</v>
      </c>
      <c r="D370" s="16" t="s">
        <v>136</v>
      </c>
      <c r="E370" s="16" t="s">
        <v>59</v>
      </c>
      <c r="F370">
        <v>48</v>
      </c>
    </row>
    <row r="371" spans="1:6" x14ac:dyDescent="0.25">
      <c r="A371">
        <v>16</v>
      </c>
      <c r="B371">
        <v>4</v>
      </c>
      <c r="C371">
        <v>2020</v>
      </c>
      <c r="D371" s="16" t="s">
        <v>136</v>
      </c>
      <c r="E371" s="16" t="s">
        <v>59</v>
      </c>
      <c r="F371">
        <v>86</v>
      </c>
    </row>
    <row r="372" spans="1:6" x14ac:dyDescent="0.25">
      <c r="A372">
        <v>16</v>
      </c>
      <c r="B372">
        <v>4</v>
      </c>
      <c r="C372">
        <v>2020</v>
      </c>
      <c r="D372" s="16" t="s">
        <v>136</v>
      </c>
      <c r="E372" s="16" t="s">
        <v>59</v>
      </c>
      <c r="F372">
        <v>64</v>
      </c>
    </row>
    <row r="373" spans="1:6" x14ac:dyDescent="0.25">
      <c r="A373">
        <v>16</v>
      </c>
      <c r="B373">
        <v>4</v>
      </c>
      <c r="C373">
        <v>2020</v>
      </c>
      <c r="D373" s="16" t="s">
        <v>137</v>
      </c>
      <c r="E373" s="16" t="s">
        <v>56</v>
      </c>
      <c r="F373">
        <v>52</v>
      </c>
    </row>
    <row r="374" spans="1:6" x14ac:dyDescent="0.25">
      <c r="A374">
        <v>16</v>
      </c>
      <c r="B374">
        <v>4</v>
      </c>
      <c r="C374">
        <v>2020</v>
      </c>
      <c r="D374" s="16" t="s">
        <v>138</v>
      </c>
      <c r="E374" s="16" t="s">
        <v>59</v>
      </c>
      <c r="F374">
        <v>50</v>
      </c>
    </row>
    <row r="375" spans="1:6" x14ac:dyDescent="0.25">
      <c r="A375">
        <v>16</v>
      </c>
      <c r="B375">
        <v>4</v>
      </c>
      <c r="C375">
        <v>2020</v>
      </c>
      <c r="D375" s="16" t="s">
        <v>138</v>
      </c>
      <c r="E375" s="16" t="s">
        <v>59</v>
      </c>
      <c r="F375">
        <v>45</v>
      </c>
    </row>
    <row r="376" spans="1:6" x14ac:dyDescent="0.25">
      <c r="A376">
        <v>16</v>
      </c>
      <c r="B376">
        <v>4</v>
      </c>
      <c r="C376">
        <v>2020</v>
      </c>
      <c r="D376" s="16" t="s">
        <v>139</v>
      </c>
      <c r="E376" s="16" t="s">
        <v>59</v>
      </c>
      <c r="F376">
        <v>31</v>
      </c>
    </row>
    <row r="377" spans="1:6" x14ac:dyDescent="0.25">
      <c r="A377">
        <v>16</v>
      </c>
      <c r="B377">
        <v>4</v>
      </c>
      <c r="C377">
        <v>2020</v>
      </c>
      <c r="D377" s="16" t="s">
        <v>139</v>
      </c>
      <c r="E377" s="16" t="s">
        <v>59</v>
      </c>
      <c r="F377">
        <v>37</v>
      </c>
    </row>
    <row r="378" spans="1:6" x14ac:dyDescent="0.25">
      <c r="A378">
        <v>16</v>
      </c>
      <c r="B378">
        <v>4</v>
      </c>
      <c r="C378">
        <v>2020</v>
      </c>
      <c r="D378" s="16" t="s">
        <v>139</v>
      </c>
      <c r="E378" s="16" t="s">
        <v>56</v>
      </c>
      <c r="F378">
        <v>84</v>
      </c>
    </row>
    <row r="379" spans="1:6" x14ac:dyDescent="0.25">
      <c r="A379">
        <v>16</v>
      </c>
      <c r="B379">
        <v>4</v>
      </c>
      <c r="C379">
        <v>2020</v>
      </c>
      <c r="D379" s="16" t="s">
        <v>139</v>
      </c>
      <c r="E379" s="16" t="s">
        <v>56</v>
      </c>
      <c r="F379">
        <v>54</v>
      </c>
    </row>
    <row r="380" spans="1:6" x14ac:dyDescent="0.25">
      <c r="A380">
        <v>16</v>
      </c>
      <c r="B380">
        <v>4</v>
      </c>
      <c r="C380">
        <v>2020</v>
      </c>
      <c r="D380" s="16" t="s">
        <v>139</v>
      </c>
      <c r="E380" s="16" t="s">
        <v>59</v>
      </c>
      <c r="F380">
        <v>42</v>
      </c>
    </row>
    <row r="381" spans="1:6" x14ac:dyDescent="0.25">
      <c r="A381">
        <v>16</v>
      </c>
      <c r="B381">
        <v>4</v>
      </c>
      <c r="C381">
        <v>2020</v>
      </c>
      <c r="D381" s="16" t="s">
        <v>139</v>
      </c>
      <c r="E381" s="16" t="s">
        <v>56</v>
      </c>
      <c r="F381">
        <v>40</v>
      </c>
    </row>
    <row r="382" spans="1:6" x14ac:dyDescent="0.25">
      <c r="A382">
        <v>16</v>
      </c>
      <c r="B382">
        <v>4</v>
      </c>
      <c r="C382">
        <v>2020</v>
      </c>
      <c r="D382" s="16" t="s">
        <v>139</v>
      </c>
      <c r="E382" s="16" t="s">
        <v>59</v>
      </c>
      <c r="F382">
        <v>59</v>
      </c>
    </row>
    <row r="383" spans="1:6" x14ac:dyDescent="0.25">
      <c r="A383">
        <v>16</v>
      </c>
      <c r="B383">
        <v>4</v>
      </c>
      <c r="C383">
        <v>2020</v>
      </c>
      <c r="D383" s="16" t="s">
        <v>140</v>
      </c>
      <c r="E383" s="16" t="s">
        <v>59</v>
      </c>
      <c r="F383">
        <v>38</v>
      </c>
    </row>
    <row r="384" spans="1:6" x14ac:dyDescent="0.25">
      <c r="A384">
        <v>16</v>
      </c>
      <c r="B384">
        <v>4</v>
      </c>
      <c r="C384">
        <v>2020</v>
      </c>
      <c r="D384" s="16" t="s">
        <v>140</v>
      </c>
      <c r="E384" s="16" t="s">
        <v>59</v>
      </c>
      <c r="F384">
        <v>73</v>
      </c>
    </row>
    <row r="385" spans="1:6" x14ac:dyDescent="0.25">
      <c r="A385">
        <v>16</v>
      </c>
      <c r="B385">
        <v>4</v>
      </c>
      <c r="C385">
        <v>2020</v>
      </c>
      <c r="D385" s="16" t="s">
        <v>140</v>
      </c>
      <c r="E385" s="16" t="s">
        <v>56</v>
      </c>
      <c r="F385">
        <v>58</v>
      </c>
    </row>
    <row r="386" spans="1:6" x14ac:dyDescent="0.25">
      <c r="A386">
        <v>16</v>
      </c>
      <c r="B386">
        <v>4</v>
      </c>
      <c r="C386">
        <v>2020</v>
      </c>
      <c r="D386" s="16" t="s">
        <v>140</v>
      </c>
      <c r="E386" s="16" t="s">
        <v>59</v>
      </c>
      <c r="F386">
        <v>0</v>
      </c>
    </row>
    <row r="387" spans="1:6" x14ac:dyDescent="0.25">
      <c r="A387">
        <v>16</v>
      </c>
      <c r="B387">
        <v>4</v>
      </c>
      <c r="C387">
        <v>2020</v>
      </c>
      <c r="D387" s="16" t="s">
        <v>140</v>
      </c>
      <c r="E387" s="16" t="s">
        <v>56</v>
      </c>
      <c r="F387">
        <v>59</v>
      </c>
    </row>
    <row r="388" spans="1:6" x14ac:dyDescent="0.25">
      <c r="A388">
        <v>16</v>
      </c>
      <c r="B388">
        <v>4</v>
      </c>
      <c r="C388">
        <v>2020</v>
      </c>
      <c r="D388" s="16" t="s">
        <v>140</v>
      </c>
      <c r="E388" s="16" t="s">
        <v>56</v>
      </c>
      <c r="F388">
        <v>44</v>
      </c>
    </row>
    <row r="389" spans="1:6" x14ac:dyDescent="0.25">
      <c r="A389">
        <v>16</v>
      </c>
      <c r="B389">
        <v>4</v>
      </c>
      <c r="C389">
        <v>2020</v>
      </c>
      <c r="D389" s="16" t="s">
        <v>140</v>
      </c>
      <c r="E389" s="16" t="s">
        <v>56</v>
      </c>
      <c r="F389">
        <v>50</v>
      </c>
    </row>
    <row r="390" spans="1:6" x14ac:dyDescent="0.25">
      <c r="A390">
        <v>16</v>
      </c>
      <c r="B390">
        <v>4</v>
      </c>
      <c r="C390">
        <v>2020</v>
      </c>
      <c r="D390" s="16" t="s">
        <v>140</v>
      </c>
      <c r="E390" s="16" t="s">
        <v>59</v>
      </c>
      <c r="F390">
        <v>45</v>
      </c>
    </row>
    <row r="391" spans="1:6" x14ac:dyDescent="0.25">
      <c r="A391">
        <v>16</v>
      </c>
      <c r="B391">
        <v>4</v>
      </c>
      <c r="C391">
        <v>2020</v>
      </c>
      <c r="D391" s="16" t="s">
        <v>140</v>
      </c>
      <c r="E391" s="16" t="s">
        <v>56</v>
      </c>
      <c r="F391">
        <v>44</v>
      </c>
    </row>
    <row r="392" spans="1:6" x14ac:dyDescent="0.25">
      <c r="A392">
        <v>16</v>
      </c>
      <c r="B392">
        <v>4</v>
      </c>
      <c r="C392">
        <v>2020</v>
      </c>
      <c r="D392" s="16" t="s">
        <v>140</v>
      </c>
      <c r="E392" s="16" t="s">
        <v>56</v>
      </c>
      <c r="F392">
        <v>0</v>
      </c>
    </row>
    <row r="393" spans="1:6" x14ac:dyDescent="0.25">
      <c r="A393">
        <v>16</v>
      </c>
      <c r="B393">
        <v>4</v>
      </c>
      <c r="C393">
        <v>2020</v>
      </c>
      <c r="D393" s="16" t="s">
        <v>141</v>
      </c>
      <c r="E393" s="16" t="s">
        <v>56</v>
      </c>
      <c r="F393">
        <v>53</v>
      </c>
    </row>
    <row r="394" spans="1:6" x14ac:dyDescent="0.25">
      <c r="A394">
        <v>16</v>
      </c>
      <c r="B394">
        <v>4</v>
      </c>
      <c r="C394">
        <v>2020</v>
      </c>
      <c r="D394" s="16" t="s">
        <v>142</v>
      </c>
      <c r="E394" s="16" t="s">
        <v>56</v>
      </c>
      <c r="F394">
        <v>75</v>
      </c>
    </row>
    <row r="395" spans="1:6" x14ac:dyDescent="0.25">
      <c r="A395">
        <v>16</v>
      </c>
      <c r="B395">
        <v>4</v>
      </c>
      <c r="C395">
        <v>2020</v>
      </c>
      <c r="D395" s="16" t="s">
        <v>142</v>
      </c>
      <c r="E395" s="16" t="s">
        <v>56</v>
      </c>
      <c r="F395">
        <v>34</v>
      </c>
    </row>
    <row r="396" spans="1:6" x14ac:dyDescent="0.25">
      <c r="A396">
        <v>16</v>
      </c>
      <c r="B396">
        <v>4</v>
      </c>
      <c r="C396">
        <v>2020</v>
      </c>
      <c r="D396" s="16" t="s">
        <v>143</v>
      </c>
      <c r="E396" s="16" t="s">
        <v>59</v>
      </c>
      <c r="F396">
        <v>53</v>
      </c>
    </row>
    <row r="397" spans="1:6" x14ac:dyDescent="0.25">
      <c r="A397">
        <v>16</v>
      </c>
      <c r="B397">
        <v>4</v>
      </c>
      <c r="C397">
        <v>2020</v>
      </c>
      <c r="D397" s="16" t="s">
        <v>143</v>
      </c>
      <c r="E397" s="16" t="s">
        <v>56</v>
      </c>
      <c r="F397">
        <v>74</v>
      </c>
    </row>
    <row r="398" spans="1:6" x14ac:dyDescent="0.25">
      <c r="A398">
        <v>16</v>
      </c>
      <c r="B398">
        <v>4</v>
      </c>
      <c r="C398">
        <v>2020</v>
      </c>
      <c r="D398" s="16" t="s">
        <v>143</v>
      </c>
      <c r="E398" s="16" t="s">
        <v>56</v>
      </c>
      <c r="F398">
        <v>88</v>
      </c>
    </row>
    <row r="399" spans="1:6" x14ac:dyDescent="0.25">
      <c r="A399">
        <v>16</v>
      </c>
      <c r="B399">
        <v>4</v>
      </c>
      <c r="C399">
        <v>2020</v>
      </c>
      <c r="D399" s="16" t="s">
        <v>144</v>
      </c>
      <c r="E399" s="16" t="s">
        <v>59</v>
      </c>
      <c r="F399">
        <v>50</v>
      </c>
    </row>
    <row r="400" spans="1:6" x14ac:dyDescent="0.25">
      <c r="A400">
        <v>16</v>
      </c>
      <c r="B400">
        <v>4</v>
      </c>
      <c r="C400">
        <v>2020</v>
      </c>
      <c r="D400" s="16" t="s">
        <v>144</v>
      </c>
      <c r="E400" s="16" t="s">
        <v>59</v>
      </c>
      <c r="F400">
        <v>61</v>
      </c>
    </row>
    <row r="401" spans="1:6" x14ac:dyDescent="0.25">
      <c r="A401">
        <v>16</v>
      </c>
      <c r="B401">
        <v>4</v>
      </c>
      <c r="C401">
        <v>2020</v>
      </c>
      <c r="D401" s="16" t="s">
        <v>144</v>
      </c>
      <c r="E401" s="16" t="s">
        <v>59</v>
      </c>
      <c r="F401">
        <v>46</v>
      </c>
    </row>
    <row r="402" spans="1:6" x14ac:dyDescent="0.25">
      <c r="A402">
        <v>16</v>
      </c>
      <c r="B402">
        <v>4</v>
      </c>
      <c r="C402">
        <v>2020</v>
      </c>
      <c r="D402" s="16" t="s">
        <v>145</v>
      </c>
      <c r="E402" s="16" t="s">
        <v>56</v>
      </c>
      <c r="F402">
        <v>74</v>
      </c>
    </row>
    <row r="403" spans="1:6" x14ac:dyDescent="0.25">
      <c r="A403">
        <v>16</v>
      </c>
      <c r="B403">
        <v>4</v>
      </c>
      <c r="C403">
        <v>2020</v>
      </c>
      <c r="D403" s="16" t="s">
        <v>145</v>
      </c>
      <c r="E403" s="16" t="s">
        <v>56</v>
      </c>
      <c r="F403">
        <v>82</v>
      </c>
    </row>
    <row r="404" spans="1:6" x14ac:dyDescent="0.25">
      <c r="A404">
        <v>16</v>
      </c>
      <c r="B404">
        <v>4</v>
      </c>
      <c r="C404">
        <v>2020</v>
      </c>
      <c r="D404" s="16" t="s">
        <v>145</v>
      </c>
      <c r="E404" s="16" t="s">
        <v>56</v>
      </c>
      <c r="F404">
        <v>88</v>
      </c>
    </row>
    <row r="405" spans="1:6" x14ac:dyDescent="0.25">
      <c r="A405">
        <v>16</v>
      </c>
      <c r="B405">
        <v>4</v>
      </c>
      <c r="C405">
        <v>2020</v>
      </c>
      <c r="D405" s="16" t="s">
        <v>145</v>
      </c>
      <c r="E405" s="16" t="s">
        <v>59</v>
      </c>
      <c r="F405">
        <v>71</v>
      </c>
    </row>
    <row r="406" spans="1:6" x14ac:dyDescent="0.25">
      <c r="A406">
        <v>16</v>
      </c>
      <c r="B406">
        <v>4</v>
      </c>
      <c r="C406">
        <v>2020</v>
      </c>
      <c r="D406" s="16" t="s">
        <v>145</v>
      </c>
      <c r="E406" s="16" t="s">
        <v>59</v>
      </c>
      <c r="F406">
        <v>58</v>
      </c>
    </row>
    <row r="407" spans="1:6" x14ac:dyDescent="0.25">
      <c r="A407">
        <v>16</v>
      </c>
      <c r="B407">
        <v>4</v>
      </c>
      <c r="C407">
        <v>2020</v>
      </c>
      <c r="D407" s="16" t="s">
        <v>145</v>
      </c>
      <c r="E407" s="16" t="s">
        <v>56</v>
      </c>
      <c r="F407">
        <v>64</v>
      </c>
    </row>
    <row r="408" spans="1:6" x14ac:dyDescent="0.25">
      <c r="A408">
        <v>16</v>
      </c>
      <c r="B408">
        <v>4</v>
      </c>
      <c r="C408">
        <v>2020</v>
      </c>
      <c r="D408" s="16" t="s">
        <v>145</v>
      </c>
      <c r="E408" s="16" t="s">
        <v>56</v>
      </c>
      <c r="F408">
        <v>50</v>
      </c>
    </row>
    <row r="409" spans="1:6" x14ac:dyDescent="0.25">
      <c r="A409">
        <v>16</v>
      </c>
      <c r="B409">
        <v>4</v>
      </c>
      <c r="C409">
        <v>2020</v>
      </c>
      <c r="D409" s="16" t="s">
        <v>145</v>
      </c>
      <c r="E409" s="16" t="s">
        <v>56</v>
      </c>
      <c r="F409">
        <v>37</v>
      </c>
    </row>
    <row r="410" spans="1:6" x14ac:dyDescent="0.25">
      <c r="A410">
        <v>16</v>
      </c>
      <c r="B410">
        <v>4</v>
      </c>
      <c r="C410">
        <v>2020</v>
      </c>
      <c r="D410" s="16" t="s">
        <v>145</v>
      </c>
      <c r="E410" s="16" t="s">
        <v>56</v>
      </c>
      <c r="F410">
        <v>26</v>
      </c>
    </row>
    <row r="411" spans="1:6" x14ac:dyDescent="0.25">
      <c r="A411">
        <v>16</v>
      </c>
      <c r="B411">
        <v>4</v>
      </c>
      <c r="C411">
        <v>2020</v>
      </c>
      <c r="D411" s="16" t="s">
        <v>145</v>
      </c>
      <c r="E411" s="16" t="s">
        <v>59</v>
      </c>
      <c r="F411">
        <v>1</v>
      </c>
    </row>
    <row r="412" spans="1:6" x14ac:dyDescent="0.25">
      <c r="A412">
        <v>16</v>
      </c>
      <c r="B412">
        <v>4</v>
      </c>
      <c r="C412">
        <v>2020</v>
      </c>
      <c r="D412" s="16" t="s">
        <v>145</v>
      </c>
      <c r="E412" s="16" t="s">
        <v>56</v>
      </c>
      <c r="F412">
        <v>48</v>
      </c>
    </row>
    <row r="413" spans="1:6" x14ac:dyDescent="0.25">
      <c r="A413">
        <v>16</v>
      </c>
      <c r="B413">
        <v>4</v>
      </c>
      <c r="C413">
        <v>2020</v>
      </c>
      <c r="D413" s="16" t="s">
        <v>145</v>
      </c>
      <c r="E413" s="16" t="s">
        <v>56</v>
      </c>
      <c r="F413">
        <v>68</v>
      </c>
    </row>
    <row r="414" spans="1:6" x14ac:dyDescent="0.25">
      <c r="A414">
        <v>16</v>
      </c>
      <c r="B414">
        <v>4</v>
      </c>
      <c r="C414">
        <v>2020</v>
      </c>
      <c r="D414" s="16" t="s">
        <v>145</v>
      </c>
      <c r="E414" s="16" t="s">
        <v>56</v>
      </c>
      <c r="F414">
        <v>46</v>
      </c>
    </row>
    <row r="415" spans="1:6" x14ac:dyDescent="0.25">
      <c r="A415">
        <v>16</v>
      </c>
      <c r="B415">
        <v>4</v>
      </c>
      <c r="C415">
        <v>2020</v>
      </c>
      <c r="D415" s="16" t="s">
        <v>145</v>
      </c>
      <c r="E415" s="16" t="s">
        <v>59</v>
      </c>
      <c r="F415">
        <v>57</v>
      </c>
    </row>
    <row r="416" spans="1:6" x14ac:dyDescent="0.25">
      <c r="A416">
        <v>16</v>
      </c>
      <c r="B416">
        <v>4</v>
      </c>
      <c r="C416">
        <v>2020</v>
      </c>
      <c r="D416" s="16" t="s">
        <v>145</v>
      </c>
      <c r="E416" s="16" t="s">
        <v>59</v>
      </c>
      <c r="F416">
        <v>50</v>
      </c>
    </row>
    <row r="417" spans="1:6" x14ac:dyDescent="0.25">
      <c r="A417">
        <v>16</v>
      </c>
      <c r="B417">
        <v>4</v>
      </c>
      <c r="C417">
        <v>2020</v>
      </c>
      <c r="D417" s="16" t="s">
        <v>145</v>
      </c>
      <c r="E417" s="16" t="s">
        <v>59</v>
      </c>
      <c r="F417">
        <v>57</v>
      </c>
    </row>
    <row r="418" spans="1:6" x14ac:dyDescent="0.25">
      <c r="A418">
        <v>16</v>
      </c>
      <c r="B418">
        <v>4</v>
      </c>
      <c r="C418">
        <v>2020</v>
      </c>
      <c r="D418" s="16" t="s">
        <v>145</v>
      </c>
      <c r="E418" s="16" t="s">
        <v>56</v>
      </c>
      <c r="F418">
        <v>46</v>
      </c>
    </row>
    <row r="419" spans="1:6" x14ac:dyDescent="0.25">
      <c r="A419">
        <v>16</v>
      </c>
      <c r="B419">
        <v>4</v>
      </c>
      <c r="C419">
        <v>2020</v>
      </c>
      <c r="D419" s="16" t="s">
        <v>145</v>
      </c>
      <c r="E419" s="16" t="s">
        <v>56</v>
      </c>
      <c r="F419">
        <v>49</v>
      </c>
    </row>
    <row r="420" spans="1:6" x14ac:dyDescent="0.25">
      <c r="A420">
        <v>16</v>
      </c>
      <c r="B420">
        <v>4</v>
      </c>
      <c r="C420">
        <v>2020</v>
      </c>
      <c r="D420" s="16" t="s">
        <v>145</v>
      </c>
      <c r="E420" s="16" t="s">
        <v>56</v>
      </c>
      <c r="F420">
        <v>81</v>
      </c>
    </row>
    <row r="421" spans="1:6" x14ac:dyDescent="0.25">
      <c r="A421">
        <v>16</v>
      </c>
      <c r="B421">
        <v>4</v>
      </c>
      <c r="C421">
        <v>2020</v>
      </c>
      <c r="D421" s="16" t="s">
        <v>145</v>
      </c>
      <c r="E421" s="16" t="s">
        <v>59</v>
      </c>
      <c r="F421">
        <v>63</v>
      </c>
    </row>
    <row r="422" spans="1:6" x14ac:dyDescent="0.25">
      <c r="A422">
        <v>16</v>
      </c>
      <c r="B422">
        <v>4</v>
      </c>
      <c r="C422">
        <v>2020</v>
      </c>
      <c r="D422" s="16" t="s">
        <v>146</v>
      </c>
      <c r="E422" s="16" t="s">
        <v>59</v>
      </c>
      <c r="F422">
        <v>44</v>
      </c>
    </row>
    <row r="423" spans="1:6" x14ac:dyDescent="0.25">
      <c r="A423">
        <v>16</v>
      </c>
      <c r="B423">
        <v>4</v>
      </c>
      <c r="C423">
        <v>2020</v>
      </c>
      <c r="D423" s="16" t="s">
        <v>147</v>
      </c>
      <c r="E423" s="16" t="s">
        <v>56</v>
      </c>
      <c r="F423">
        <v>61</v>
      </c>
    </row>
    <row r="424" spans="1:6" x14ac:dyDescent="0.25">
      <c r="A424">
        <v>16</v>
      </c>
      <c r="B424">
        <v>4</v>
      </c>
      <c r="C424">
        <v>2020</v>
      </c>
      <c r="D424" s="16" t="s">
        <v>147</v>
      </c>
      <c r="E424" s="16" t="s">
        <v>59</v>
      </c>
      <c r="F424">
        <v>61</v>
      </c>
    </row>
    <row r="425" spans="1:6" x14ac:dyDescent="0.25">
      <c r="A425">
        <v>16</v>
      </c>
      <c r="B425">
        <v>4</v>
      </c>
      <c r="C425">
        <v>2020</v>
      </c>
      <c r="D425" s="16" t="s">
        <v>147</v>
      </c>
      <c r="E425" s="16" t="s">
        <v>59</v>
      </c>
      <c r="F425">
        <v>25</v>
      </c>
    </row>
    <row r="426" spans="1:6" x14ac:dyDescent="0.25">
      <c r="A426">
        <v>16</v>
      </c>
      <c r="B426">
        <v>4</v>
      </c>
      <c r="C426">
        <v>2020</v>
      </c>
      <c r="D426" s="16" t="s">
        <v>147</v>
      </c>
      <c r="E426" s="16" t="s">
        <v>59</v>
      </c>
      <c r="F426">
        <v>24</v>
      </c>
    </row>
    <row r="427" spans="1:6" x14ac:dyDescent="0.25">
      <c r="A427">
        <v>16</v>
      </c>
      <c r="B427">
        <v>4</v>
      </c>
      <c r="C427">
        <v>2020</v>
      </c>
      <c r="D427" s="16" t="s">
        <v>148</v>
      </c>
      <c r="E427" s="16" t="s">
        <v>56</v>
      </c>
      <c r="F427">
        <v>26</v>
      </c>
    </row>
    <row r="428" spans="1:6" x14ac:dyDescent="0.25">
      <c r="A428">
        <v>16</v>
      </c>
      <c r="B428">
        <v>4</v>
      </c>
      <c r="C428">
        <v>2020</v>
      </c>
      <c r="D428" s="16" t="s">
        <v>148</v>
      </c>
      <c r="E428" s="16" t="s">
        <v>56</v>
      </c>
      <c r="F428">
        <v>0</v>
      </c>
    </row>
    <row r="429" spans="1:6" x14ac:dyDescent="0.25">
      <c r="A429">
        <v>16</v>
      </c>
      <c r="B429">
        <v>4</v>
      </c>
      <c r="C429">
        <v>2020</v>
      </c>
      <c r="D429" s="16" t="s">
        <v>148</v>
      </c>
      <c r="E429" s="16" t="s">
        <v>56</v>
      </c>
      <c r="F429">
        <v>60</v>
      </c>
    </row>
    <row r="430" spans="1:6" x14ac:dyDescent="0.25">
      <c r="A430">
        <v>16</v>
      </c>
      <c r="B430">
        <v>4</v>
      </c>
      <c r="C430">
        <v>2020</v>
      </c>
      <c r="D430" s="16" t="s">
        <v>148</v>
      </c>
      <c r="E430" s="16" t="s">
        <v>56</v>
      </c>
      <c r="F430">
        <v>63</v>
      </c>
    </row>
    <row r="431" spans="1:6" x14ac:dyDescent="0.25">
      <c r="A431">
        <v>16</v>
      </c>
      <c r="B431">
        <v>4</v>
      </c>
      <c r="C431">
        <v>2020</v>
      </c>
      <c r="D431" s="16" t="s">
        <v>149</v>
      </c>
      <c r="E431" s="16" t="s">
        <v>59</v>
      </c>
      <c r="F431">
        <v>59</v>
      </c>
    </row>
    <row r="432" spans="1:6" x14ac:dyDescent="0.25">
      <c r="A432">
        <v>16</v>
      </c>
      <c r="B432">
        <v>4</v>
      </c>
      <c r="C432">
        <v>2020</v>
      </c>
      <c r="D432" s="16" t="s">
        <v>149</v>
      </c>
      <c r="E432" s="16" t="s">
        <v>56</v>
      </c>
      <c r="F432">
        <v>39</v>
      </c>
    </row>
    <row r="433" spans="1:6" x14ac:dyDescent="0.25">
      <c r="A433">
        <v>16</v>
      </c>
      <c r="B433">
        <v>4</v>
      </c>
      <c r="C433">
        <v>2020</v>
      </c>
      <c r="D433" s="16" t="s">
        <v>149</v>
      </c>
      <c r="E433" s="16" t="s">
        <v>56</v>
      </c>
      <c r="F433">
        <v>53</v>
      </c>
    </row>
    <row r="434" spans="1:6" x14ac:dyDescent="0.25">
      <c r="A434">
        <v>16</v>
      </c>
      <c r="B434">
        <v>4</v>
      </c>
      <c r="C434">
        <v>2020</v>
      </c>
      <c r="D434" s="16" t="s">
        <v>150</v>
      </c>
      <c r="E434" s="16" t="s">
        <v>59</v>
      </c>
      <c r="F434">
        <v>62</v>
      </c>
    </row>
    <row r="435" spans="1:6" x14ac:dyDescent="0.25">
      <c r="A435">
        <v>16</v>
      </c>
      <c r="B435">
        <v>4</v>
      </c>
      <c r="C435">
        <v>2020</v>
      </c>
      <c r="D435" s="16" t="s">
        <v>150</v>
      </c>
      <c r="E435" s="16" t="s">
        <v>56</v>
      </c>
      <c r="F435">
        <v>22</v>
      </c>
    </row>
    <row r="436" spans="1:6" x14ac:dyDescent="0.25">
      <c r="A436">
        <v>16</v>
      </c>
      <c r="B436">
        <v>4</v>
      </c>
      <c r="C436">
        <v>2020</v>
      </c>
      <c r="D436" s="16" t="s">
        <v>150</v>
      </c>
      <c r="E436" s="16" t="s">
        <v>56</v>
      </c>
      <c r="F436">
        <v>52</v>
      </c>
    </row>
    <row r="437" spans="1:6" x14ac:dyDescent="0.25">
      <c r="A437">
        <v>16</v>
      </c>
      <c r="B437">
        <v>4</v>
      </c>
      <c r="C437">
        <v>2020</v>
      </c>
      <c r="D437" s="16" t="s">
        <v>150</v>
      </c>
      <c r="E437" s="16" t="s">
        <v>59</v>
      </c>
      <c r="F437">
        <v>38</v>
      </c>
    </row>
    <row r="438" spans="1:6" x14ac:dyDescent="0.25">
      <c r="A438">
        <v>16</v>
      </c>
      <c r="B438">
        <v>4</v>
      </c>
      <c r="C438">
        <v>2020</v>
      </c>
      <c r="D438" s="16" t="s">
        <v>150</v>
      </c>
      <c r="E438" s="16" t="s">
        <v>56</v>
      </c>
      <c r="F438">
        <v>34</v>
      </c>
    </row>
    <row r="439" spans="1:6" x14ac:dyDescent="0.25">
      <c r="A439">
        <v>16</v>
      </c>
      <c r="B439">
        <v>4</v>
      </c>
      <c r="C439">
        <v>2020</v>
      </c>
      <c r="D439" s="16" t="s">
        <v>150</v>
      </c>
      <c r="E439" s="16" t="s">
        <v>56</v>
      </c>
      <c r="F439">
        <v>64</v>
      </c>
    </row>
    <row r="440" spans="1:6" x14ac:dyDescent="0.25">
      <c r="A440">
        <v>16</v>
      </c>
      <c r="B440">
        <v>4</v>
      </c>
      <c r="C440">
        <v>2020</v>
      </c>
      <c r="D440" s="16" t="s">
        <v>150</v>
      </c>
      <c r="E440" s="16" t="s">
        <v>59</v>
      </c>
      <c r="F440">
        <v>87</v>
      </c>
    </row>
    <row r="441" spans="1:6" x14ac:dyDescent="0.25">
      <c r="A441">
        <v>16</v>
      </c>
      <c r="B441">
        <v>4</v>
      </c>
      <c r="C441">
        <v>2020</v>
      </c>
      <c r="D441" s="16" t="s">
        <v>150</v>
      </c>
      <c r="E441" s="16" t="s">
        <v>56</v>
      </c>
      <c r="F441">
        <v>32</v>
      </c>
    </row>
    <row r="442" spans="1:6" x14ac:dyDescent="0.25">
      <c r="A442">
        <v>16</v>
      </c>
      <c r="B442">
        <v>4</v>
      </c>
      <c r="C442">
        <v>2020</v>
      </c>
      <c r="D442" s="16" t="s">
        <v>150</v>
      </c>
      <c r="E442" s="16" t="s">
        <v>56</v>
      </c>
      <c r="F442">
        <v>53</v>
      </c>
    </row>
    <row r="443" spans="1:6" x14ac:dyDescent="0.25">
      <c r="A443">
        <v>16</v>
      </c>
      <c r="B443">
        <v>4</v>
      </c>
      <c r="C443">
        <v>2020</v>
      </c>
      <c r="D443" s="16" t="s">
        <v>150</v>
      </c>
      <c r="E443" s="16" t="s">
        <v>56</v>
      </c>
      <c r="F443">
        <v>22</v>
      </c>
    </row>
    <row r="444" spans="1:6" x14ac:dyDescent="0.25">
      <c r="A444">
        <v>16</v>
      </c>
      <c r="B444">
        <v>4</v>
      </c>
      <c r="C444">
        <v>2020</v>
      </c>
      <c r="D444" s="16" t="s">
        <v>150</v>
      </c>
      <c r="E444" s="16" t="s">
        <v>56</v>
      </c>
      <c r="F444">
        <v>70</v>
      </c>
    </row>
    <row r="445" spans="1:6" x14ac:dyDescent="0.25">
      <c r="A445">
        <v>16</v>
      </c>
      <c r="B445">
        <v>4</v>
      </c>
      <c r="C445">
        <v>2020</v>
      </c>
      <c r="D445" s="16" t="s">
        <v>150</v>
      </c>
      <c r="E445" s="16" t="s">
        <v>59</v>
      </c>
      <c r="F445">
        <v>72</v>
      </c>
    </row>
    <row r="446" spans="1:6" x14ac:dyDescent="0.25">
      <c r="A446">
        <v>16</v>
      </c>
      <c r="B446">
        <v>4</v>
      </c>
      <c r="C446">
        <v>2020</v>
      </c>
      <c r="D446" s="16" t="s">
        <v>150</v>
      </c>
      <c r="E446" s="16" t="s">
        <v>59</v>
      </c>
      <c r="F446">
        <v>43</v>
      </c>
    </row>
    <row r="447" spans="1:6" x14ac:dyDescent="0.25">
      <c r="A447">
        <v>17</v>
      </c>
      <c r="B447">
        <v>4</v>
      </c>
      <c r="C447">
        <v>2020</v>
      </c>
      <c r="D447" s="16" t="s">
        <v>57</v>
      </c>
      <c r="E447" s="16" t="s">
        <v>56</v>
      </c>
      <c r="F447">
        <v>70</v>
      </c>
    </row>
    <row r="448" spans="1:6" x14ac:dyDescent="0.25">
      <c r="A448">
        <v>17</v>
      </c>
      <c r="B448">
        <v>4</v>
      </c>
      <c r="C448">
        <v>2020</v>
      </c>
      <c r="D448" s="16" t="s">
        <v>57</v>
      </c>
      <c r="E448" s="16" t="s">
        <v>56</v>
      </c>
      <c r="F448">
        <v>58</v>
      </c>
    </row>
    <row r="449" spans="1:6" x14ac:dyDescent="0.25">
      <c r="A449">
        <v>17</v>
      </c>
      <c r="B449">
        <v>4</v>
      </c>
      <c r="C449">
        <v>2020</v>
      </c>
      <c r="D449" s="16" t="s">
        <v>57</v>
      </c>
      <c r="E449" s="16" t="s">
        <v>56</v>
      </c>
      <c r="F449">
        <v>50</v>
      </c>
    </row>
    <row r="450" spans="1:6" x14ac:dyDescent="0.25">
      <c r="A450">
        <v>17</v>
      </c>
      <c r="B450">
        <v>4</v>
      </c>
      <c r="C450">
        <v>2020</v>
      </c>
      <c r="D450" s="16" t="s">
        <v>58</v>
      </c>
      <c r="E450" s="16" t="s">
        <v>56</v>
      </c>
      <c r="F450">
        <v>51</v>
      </c>
    </row>
    <row r="451" spans="1:6" x14ac:dyDescent="0.25">
      <c r="A451">
        <v>17</v>
      </c>
      <c r="B451">
        <v>4</v>
      </c>
      <c r="C451">
        <v>2020</v>
      </c>
      <c r="D451" s="16" t="s">
        <v>58</v>
      </c>
      <c r="E451" s="16" t="s">
        <v>56</v>
      </c>
      <c r="F451">
        <v>54</v>
      </c>
    </row>
    <row r="452" spans="1:6" x14ac:dyDescent="0.25">
      <c r="A452">
        <v>17</v>
      </c>
      <c r="B452">
        <v>4</v>
      </c>
      <c r="C452">
        <v>2020</v>
      </c>
      <c r="D452" s="16" t="s">
        <v>58</v>
      </c>
      <c r="E452" s="16" t="s">
        <v>56</v>
      </c>
      <c r="F452">
        <v>24</v>
      </c>
    </row>
    <row r="453" spans="1:6" x14ac:dyDescent="0.25">
      <c r="A453">
        <v>17</v>
      </c>
      <c r="B453">
        <v>4</v>
      </c>
      <c r="C453">
        <v>2020</v>
      </c>
      <c r="D453" s="16" t="s">
        <v>58</v>
      </c>
      <c r="E453" s="16" t="s">
        <v>59</v>
      </c>
      <c r="F453">
        <v>57</v>
      </c>
    </row>
    <row r="454" spans="1:6" x14ac:dyDescent="0.25">
      <c r="A454">
        <v>17</v>
      </c>
      <c r="B454">
        <v>4</v>
      </c>
      <c r="C454">
        <v>2020</v>
      </c>
      <c r="D454" s="16" t="s">
        <v>58</v>
      </c>
      <c r="E454" s="16" t="s">
        <v>59</v>
      </c>
      <c r="F454">
        <v>33</v>
      </c>
    </row>
    <row r="455" spans="1:6" x14ac:dyDescent="0.25">
      <c r="A455">
        <v>17</v>
      </c>
      <c r="B455">
        <v>4</v>
      </c>
      <c r="C455">
        <v>2020</v>
      </c>
      <c r="D455" s="16" t="s">
        <v>58</v>
      </c>
      <c r="E455" s="16" t="s">
        <v>56</v>
      </c>
      <c r="F455">
        <v>38</v>
      </c>
    </row>
    <row r="456" spans="1:6" x14ac:dyDescent="0.25">
      <c r="A456">
        <v>17</v>
      </c>
      <c r="B456">
        <v>4</v>
      </c>
      <c r="C456">
        <v>2020</v>
      </c>
      <c r="D456" s="16" t="s">
        <v>58</v>
      </c>
      <c r="E456" s="16" t="s">
        <v>56</v>
      </c>
      <c r="F456">
        <v>31</v>
      </c>
    </row>
    <row r="457" spans="1:6" x14ac:dyDescent="0.25">
      <c r="A457">
        <v>17</v>
      </c>
      <c r="B457">
        <v>4</v>
      </c>
      <c r="C457">
        <v>2020</v>
      </c>
      <c r="D457" s="16" t="s">
        <v>58</v>
      </c>
      <c r="E457" s="16" t="s">
        <v>59</v>
      </c>
      <c r="F457">
        <v>44</v>
      </c>
    </row>
    <row r="458" spans="1:6" x14ac:dyDescent="0.25">
      <c r="A458">
        <v>17</v>
      </c>
      <c r="B458">
        <v>4</v>
      </c>
      <c r="C458">
        <v>2020</v>
      </c>
      <c r="D458" s="16" t="s">
        <v>58</v>
      </c>
      <c r="E458" s="16" t="s">
        <v>56</v>
      </c>
      <c r="F458">
        <v>17</v>
      </c>
    </row>
    <row r="459" spans="1:6" x14ac:dyDescent="0.25">
      <c r="A459">
        <v>17</v>
      </c>
      <c r="B459">
        <v>4</v>
      </c>
      <c r="C459">
        <v>2020</v>
      </c>
      <c r="D459" s="16" t="s">
        <v>58</v>
      </c>
      <c r="E459" s="16" t="s">
        <v>59</v>
      </c>
      <c r="F459">
        <v>26</v>
      </c>
    </row>
    <row r="460" spans="1:6" x14ac:dyDescent="0.25">
      <c r="A460">
        <v>17</v>
      </c>
      <c r="B460">
        <v>4</v>
      </c>
      <c r="C460">
        <v>2020</v>
      </c>
      <c r="D460" s="16" t="s">
        <v>58</v>
      </c>
      <c r="E460" s="16" t="s">
        <v>59</v>
      </c>
      <c r="F460">
        <v>31</v>
      </c>
    </row>
    <row r="461" spans="1:6" x14ac:dyDescent="0.25">
      <c r="A461">
        <v>17</v>
      </c>
      <c r="B461">
        <v>4</v>
      </c>
      <c r="C461">
        <v>2020</v>
      </c>
      <c r="D461" s="16" t="s">
        <v>58</v>
      </c>
      <c r="E461" s="16" t="s">
        <v>59</v>
      </c>
      <c r="F461">
        <v>47</v>
      </c>
    </row>
    <row r="462" spans="1:6" x14ac:dyDescent="0.25">
      <c r="A462">
        <v>17</v>
      </c>
      <c r="B462">
        <v>4</v>
      </c>
      <c r="C462">
        <v>2020</v>
      </c>
      <c r="D462" s="16" t="s">
        <v>58</v>
      </c>
      <c r="E462" s="16" t="s">
        <v>56</v>
      </c>
      <c r="F462">
        <v>26</v>
      </c>
    </row>
    <row r="463" spans="1:6" x14ac:dyDescent="0.25">
      <c r="A463">
        <v>17</v>
      </c>
      <c r="B463">
        <v>4</v>
      </c>
      <c r="C463">
        <v>2020</v>
      </c>
      <c r="D463" s="16" t="s">
        <v>58</v>
      </c>
      <c r="E463" s="16" t="s">
        <v>59</v>
      </c>
      <c r="F463">
        <v>41</v>
      </c>
    </row>
    <row r="464" spans="1:6" x14ac:dyDescent="0.25">
      <c r="A464">
        <v>17</v>
      </c>
      <c r="B464">
        <v>4</v>
      </c>
      <c r="C464">
        <v>2020</v>
      </c>
      <c r="D464" s="16" t="s">
        <v>58</v>
      </c>
      <c r="E464" s="16" t="s">
        <v>56</v>
      </c>
      <c r="F464">
        <v>52</v>
      </c>
    </row>
    <row r="465" spans="1:6" x14ac:dyDescent="0.25">
      <c r="A465">
        <v>17</v>
      </c>
      <c r="B465">
        <v>4</v>
      </c>
      <c r="C465">
        <v>2020</v>
      </c>
      <c r="D465" s="16" t="s">
        <v>58</v>
      </c>
      <c r="E465" s="16" t="s">
        <v>56</v>
      </c>
      <c r="F465">
        <v>40</v>
      </c>
    </row>
    <row r="466" spans="1:6" x14ac:dyDescent="0.25">
      <c r="A466">
        <v>17</v>
      </c>
      <c r="B466">
        <v>4</v>
      </c>
      <c r="C466">
        <v>2020</v>
      </c>
      <c r="D466" s="16" t="s">
        <v>58</v>
      </c>
      <c r="E466" s="16" t="s">
        <v>59</v>
      </c>
      <c r="F466">
        <v>44</v>
      </c>
    </row>
    <row r="467" spans="1:6" x14ac:dyDescent="0.25">
      <c r="A467">
        <v>17</v>
      </c>
      <c r="B467">
        <v>4</v>
      </c>
      <c r="C467">
        <v>2020</v>
      </c>
      <c r="D467" s="16" t="s">
        <v>58</v>
      </c>
      <c r="E467" s="16" t="s">
        <v>59</v>
      </c>
      <c r="F467">
        <v>21</v>
      </c>
    </row>
    <row r="468" spans="1:6" x14ac:dyDescent="0.25">
      <c r="A468">
        <v>17</v>
      </c>
      <c r="B468">
        <v>4</v>
      </c>
      <c r="C468">
        <v>2020</v>
      </c>
      <c r="D468" s="16" t="s">
        <v>58</v>
      </c>
      <c r="E468" s="16" t="s">
        <v>59</v>
      </c>
      <c r="F468">
        <v>38</v>
      </c>
    </row>
    <row r="469" spans="1:6" x14ac:dyDescent="0.25">
      <c r="A469">
        <v>17</v>
      </c>
      <c r="B469">
        <v>4</v>
      </c>
      <c r="C469">
        <v>2020</v>
      </c>
      <c r="D469" s="16" t="s">
        <v>58</v>
      </c>
      <c r="E469" s="16" t="s">
        <v>56</v>
      </c>
      <c r="F469">
        <v>47</v>
      </c>
    </row>
    <row r="470" spans="1:6" x14ac:dyDescent="0.25">
      <c r="A470">
        <v>17</v>
      </c>
      <c r="B470">
        <v>4</v>
      </c>
      <c r="C470">
        <v>2020</v>
      </c>
      <c r="D470" s="16" t="s">
        <v>58</v>
      </c>
      <c r="E470" s="16" t="s">
        <v>56</v>
      </c>
      <c r="F470">
        <v>58</v>
      </c>
    </row>
    <row r="471" spans="1:6" x14ac:dyDescent="0.25">
      <c r="A471">
        <v>17</v>
      </c>
      <c r="B471">
        <v>4</v>
      </c>
      <c r="C471">
        <v>2020</v>
      </c>
      <c r="D471" s="16" t="s">
        <v>58</v>
      </c>
      <c r="E471" s="16" t="s">
        <v>56</v>
      </c>
      <c r="F471">
        <v>43</v>
      </c>
    </row>
    <row r="472" spans="1:6" x14ac:dyDescent="0.25">
      <c r="A472">
        <v>17</v>
      </c>
      <c r="B472">
        <v>4</v>
      </c>
      <c r="C472">
        <v>2020</v>
      </c>
      <c r="D472" s="16" t="s">
        <v>58</v>
      </c>
      <c r="E472" s="16" t="s">
        <v>56</v>
      </c>
      <c r="F472">
        <v>57</v>
      </c>
    </row>
    <row r="473" spans="1:6" x14ac:dyDescent="0.25">
      <c r="A473">
        <v>17</v>
      </c>
      <c r="B473">
        <v>4</v>
      </c>
      <c r="C473">
        <v>2020</v>
      </c>
      <c r="D473" s="16" t="s">
        <v>58</v>
      </c>
      <c r="E473" s="16" t="s">
        <v>59</v>
      </c>
      <c r="F473">
        <v>28</v>
      </c>
    </row>
    <row r="474" spans="1:6" x14ac:dyDescent="0.25">
      <c r="A474">
        <v>17</v>
      </c>
      <c r="B474">
        <v>4</v>
      </c>
      <c r="C474">
        <v>2020</v>
      </c>
      <c r="D474" s="16" t="s">
        <v>58</v>
      </c>
      <c r="E474" s="16" t="s">
        <v>56</v>
      </c>
      <c r="F474">
        <v>55</v>
      </c>
    </row>
    <row r="475" spans="1:6" x14ac:dyDescent="0.25">
      <c r="A475">
        <v>17</v>
      </c>
      <c r="B475">
        <v>4</v>
      </c>
      <c r="C475">
        <v>2020</v>
      </c>
      <c r="D475" s="16" t="s">
        <v>58</v>
      </c>
      <c r="E475" s="16" t="s">
        <v>56</v>
      </c>
      <c r="F475">
        <v>37</v>
      </c>
    </row>
    <row r="476" spans="1:6" x14ac:dyDescent="0.25">
      <c r="A476">
        <v>17</v>
      </c>
      <c r="B476">
        <v>4</v>
      </c>
      <c r="C476">
        <v>2020</v>
      </c>
      <c r="D476" s="16" t="s">
        <v>58</v>
      </c>
      <c r="E476" s="16" t="s">
        <v>56</v>
      </c>
      <c r="F476">
        <v>44</v>
      </c>
    </row>
    <row r="477" spans="1:6" x14ac:dyDescent="0.25">
      <c r="A477">
        <v>17</v>
      </c>
      <c r="B477">
        <v>4</v>
      </c>
      <c r="C477">
        <v>2020</v>
      </c>
      <c r="D477" s="16" t="s">
        <v>58</v>
      </c>
      <c r="E477" s="16" t="s">
        <v>56</v>
      </c>
      <c r="F477">
        <v>44</v>
      </c>
    </row>
    <row r="478" spans="1:6" x14ac:dyDescent="0.25">
      <c r="A478">
        <v>17</v>
      </c>
      <c r="B478">
        <v>4</v>
      </c>
      <c r="C478">
        <v>2020</v>
      </c>
      <c r="D478" s="16" t="s">
        <v>58</v>
      </c>
      <c r="E478" s="16" t="s">
        <v>56</v>
      </c>
      <c r="F478">
        <v>40</v>
      </c>
    </row>
    <row r="479" spans="1:6" x14ac:dyDescent="0.25">
      <c r="A479">
        <v>17</v>
      </c>
      <c r="B479">
        <v>4</v>
      </c>
      <c r="C479">
        <v>2020</v>
      </c>
      <c r="D479" s="16" t="s">
        <v>58</v>
      </c>
      <c r="E479" s="16" t="s">
        <v>56</v>
      </c>
      <c r="F479">
        <v>42</v>
      </c>
    </row>
    <row r="480" spans="1:6" x14ac:dyDescent="0.25">
      <c r="A480">
        <v>17</v>
      </c>
      <c r="B480">
        <v>4</v>
      </c>
      <c r="C480">
        <v>2020</v>
      </c>
      <c r="D480" s="16" t="s">
        <v>58</v>
      </c>
      <c r="E480" s="16" t="s">
        <v>56</v>
      </c>
      <c r="F480">
        <v>34</v>
      </c>
    </row>
    <row r="481" spans="1:6" x14ac:dyDescent="0.25">
      <c r="A481">
        <v>17</v>
      </c>
      <c r="B481">
        <v>4</v>
      </c>
      <c r="C481">
        <v>2020</v>
      </c>
      <c r="D481" s="16" t="s">
        <v>58</v>
      </c>
      <c r="E481" s="16" t="s">
        <v>56</v>
      </c>
      <c r="F481">
        <v>42</v>
      </c>
    </row>
    <row r="482" spans="1:6" x14ac:dyDescent="0.25">
      <c r="A482">
        <v>17</v>
      </c>
      <c r="B482">
        <v>4</v>
      </c>
      <c r="C482">
        <v>2020</v>
      </c>
      <c r="D482" s="16" t="s">
        <v>58</v>
      </c>
      <c r="E482" s="16" t="s">
        <v>56</v>
      </c>
      <c r="F482">
        <v>56</v>
      </c>
    </row>
    <row r="483" spans="1:6" x14ac:dyDescent="0.25">
      <c r="A483">
        <v>17</v>
      </c>
      <c r="B483">
        <v>4</v>
      </c>
      <c r="C483">
        <v>2020</v>
      </c>
      <c r="D483" s="16" t="s">
        <v>58</v>
      </c>
      <c r="E483" s="16" t="s">
        <v>59</v>
      </c>
      <c r="F483">
        <v>32</v>
      </c>
    </row>
    <row r="484" spans="1:6" x14ac:dyDescent="0.25">
      <c r="A484">
        <v>17</v>
      </c>
      <c r="B484">
        <v>4</v>
      </c>
      <c r="C484">
        <v>2020</v>
      </c>
      <c r="D484" s="16" t="s">
        <v>58</v>
      </c>
      <c r="E484" s="16" t="s">
        <v>59</v>
      </c>
      <c r="F484">
        <v>49</v>
      </c>
    </row>
    <row r="485" spans="1:6" x14ac:dyDescent="0.25">
      <c r="A485">
        <v>17</v>
      </c>
      <c r="B485">
        <v>4</v>
      </c>
      <c r="C485">
        <v>2020</v>
      </c>
      <c r="D485" s="16" t="s">
        <v>60</v>
      </c>
      <c r="E485" s="16" t="s">
        <v>56</v>
      </c>
      <c r="F485">
        <v>49</v>
      </c>
    </row>
    <row r="486" spans="1:6" x14ac:dyDescent="0.25">
      <c r="A486">
        <v>17</v>
      </c>
      <c r="B486">
        <v>4</v>
      </c>
      <c r="C486">
        <v>2020</v>
      </c>
      <c r="D486" s="16" t="s">
        <v>151</v>
      </c>
      <c r="E486" s="16" t="s">
        <v>59</v>
      </c>
      <c r="F486">
        <v>62</v>
      </c>
    </row>
    <row r="487" spans="1:6" x14ac:dyDescent="0.25">
      <c r="A487">
        <v>17</v>
      </c>
      <c r="B487">
        <v>4</v>
      </c>
      <c r="C487">
        <v>2020</v>
      </c>
      <c r="D487" s="16" t="s">
        <v>151</v>
      </c>
      <c r="E487" s="16" t="s">
        <v>59</v>
      </c>
      <c r="F487">
        <v>60</v>
      </c>
    </row>
    <row r="488" spans="1:6" x14ac:dyDescent="0.25">
      <c r="A488">
        <v>17</v>
      </c>
      <c r="B488">
        <v>4</v>
      </c>
      <c r="C488">
        <v>2020</v>
      </c>
      <c r="D488" s="16" t="s">
        <v>64</v>
      </c>
      <c r="E488" s="16" t="s">
        <v>56</v>
      </c>
      <c r="F488">
        <v>65</v>
      </c>
    </row>
    <row r="489" spans="1:6" x14ac:dyDescent="0.25">
      <c r="A489">
        <v>17</v>
      </c>
      <c r="B489">
        <v>4</v>
      </c>
      <c r="C489">
        <v>2020</v>
      </c>
      <c r="D489" s="16" t="s">
        <v>64</v>
      </c>
      <c r="E489" s="16" t="s">
        <v>59</v>
      </c>
      <c r="F489">
        <v>32</v>
      </c>
    </row>
    <row r="490" spans="1:6" x14ac:dyDescent="0.25">
      <c r="A490">
        <v>17</v>
      </c>
      <c r="B490">
        <v>4</v>
      </c>
      <c r="C490">
        <v>2020</v>
      </c>
      <c r="D490" s="16" t="s">
        <v>64</v>
      </c>
      <c r="E490" s="16" t="s">
        <v>59</v>
      </c>
      <c r="F490">
        <v>38</v>
      </c>
    </row>
    <row r="491" spans="1:6" x14ac:dyDescent="0.25">
      <c r="A491">
        <v>17</v>
      </c>
      <c r="B491">
        <v>4</v>
      </c>
      <c r="C491">
        <v>2020</v>
      </c>
      <c r="D491" s="16" t="s">
        <v>64</v>
      </c>
      <c r="E491" s="16" t="s">
        <v>59</v>
      </c>
      <c r="F491">
        <v>68</v>
      </c>
    </row>
    <row r="492" spans="1:6" x14ac:dyDescent="0.25">
      <c r="A492">
        <v>17</v>
      </c>
      <c r="B492">
        <v>4</v>
      </c>
      <c r="C492">
        <v>2020</v>
      </c>
      <c r="D492" s="16" t="s">
        <v>65</v>
      </c>
      <c r="E492" s="16" t="s">
        <v>56</v>
      </c>
      <c r="F492">
        <v>57</v>
      </c>
    </row>
    <row r="493" spans="1:6" x14ac:dyDescent="0.25">
      <c r="A493">
        <v>17</v>
      </c>
      <c r="B493">
        <v>4</v>
      </c>
      <c r="C493">
        <v>2020</v>
      </c>
      <c r="D493" s="16" t="s">
        <v>65</v>
      </c>
      <c r="E493" s="16" t="s">
        <v>56</v>
      </c>
      <c r="F493">
        <v>47</v>
      </c>
    </row>
    <row r="494" spans="1:6" x14ac:dyDescent="0.25">
      <c r="A494">
        <v>17</v>
      </c>
      <c r="B494">
        <v>4</v>
      </c>
      <c r="C494">
        <v>2020</v>
      </c>
      <c r="D494" s="16" t="s">
        <v>66</v>
      </c>
      <c r="E494" s="16" t="s">
        <v>56</v>
      </c>
      <c r="F494">
        <v>87</v>
      </c>
    </row>
    <row r="495" spans="1:6" x14ac:dyDescent="0.25">
      <c r="A495">
        <v>17</v>
      </c>
      <c r="B495">
        <v>4</v>
      </c>
      <c r="C495">
        <v>2020</v>
      </c>
      <c r="D495" s="16" t="s">
        <v>152</v>
      </c>
      <c r="E495" s="16" t="s">
        <v>59</v>
      </c>
      <c r="F495">
        <v>36</v>
      </c>
    </row>
    <row r="496" spans="1:6" x14ac:dyDescent="0.25">
      <c r="A496">
        <v>17</v>
      </c>
      <c r="B496">
        <v>4</v>
      </c>
      <c r="C496">
        <v>2020</v>
      </c>
      <c r="D496" s="16" t="s">
        <v>153</v>
      </c>
      <c r="E496" s="16" t="s">
        <v>59</v>
      </c>
      <c r="F496">
        <v>51</v>
      </c>
    </row>
    <row r="497" spans="1:6" x14ac:dyDescent="0.25">
      <c r="A497">
        <v>17</v>
      </c>
      <c r="B497">
        <v>4</v>
      </c>
      <c r="C497">
        <v>2020</v>
      </c>
      <c r="D497" s="16" t="s">
        <v>154</v>
      </c>
      <c r="E497" s="16" t="s">
        <v>56</v>
      </c>
      <c r="F497">
        <v>73</v>
      </c>
    </row>
    <row r="498" spans="1:6" x14ac:dyDescent="0.25">
      <c r="A498">
        <v>17</v>
      </c>
      <c r="B498">
        <v>4</v>
      </c>
      <c r="C498">
        <v>2020</v>
      </c>
      <c r="D498" s="16" t="s">
        <v>155</v>
      </c>
      <c r="E498" s="16" t="s">
        <v>59</v>
      </c>
      <c r="F498">
        <v>43</v>
      </c>
    </row>
    <row r="499" spans="1:6" x14ac:dyDescent="0.25">
      <c r="A499">
        <v>17</v>
      </c>
      <c r="B499">
        <v>4</v>
      </c>
      <c r="C499">
        <v>2020</v>
      </c>
      <c r="D499" s="16" t="s">
        <v>68</v>
      </c>
      <c r="E499" s="16" t="s">
        <v>59</v>
      </c>
      <c r="F499">
        <v>54</v>
      </c>
    </row>
    <row r="500" spans="1:6" x14ac:dyDescent="0.25">
      <c r="A500">
        <v>17</v>
      </c>
      <c r="B500">
        <v>4</v>
      </c>
      <c r="C500">
        <v>2020</v>
      </c>
      <c r="D500" s="16" t="s">
        <v>68</v>
      </c>
      <c r="E500" s="16" t="s">
        <v>56</v>
      </c>
      <c r="F500">
        <v>30</v>
      </c>
    </row>
    <row r="501" spans="1:6" x14ac:dyDescent="0.25">
      <c r="A501">
        <v>17</v>
      </c>
      <c r="B501">
        <v>4</v>
      </c>
      <c r="C501">
        <v>2020</v>
      </c>
      <c r="D501" s="16" t="s">
        <v>68</v>
      </c>
      <c r="E501" s="16" t="s">
        <v>56</v>
      </c>
      <c r="F501">
        <v>44</v>
      </c>
    </row>
    <row r="502" spans="1:6" x14ac:dyDescent="0.25">
      <c r="A502">
        <v>17</v>
      </c>
      <c r="B502">
        <v>4</v>
      </c>
      <c r="C502">
        <v>2020</v>
      </c>
      <c r="D502" s="16" t="s">
        <v>68</v>
      </c>
      <c r="E502" s="16" t="s">
        <v>59</v>
      </c>
      <c r="F502">
        <v>52</v>
      </c>
    </row>
    <row r="503" spans="1:6" x14ac:dyDescent="0.25">
      <c r="A503">
        <v>17</v>
      </c>
      <c r="B503">
        <v>4</v>
      </c>
      <c r="C503">
        <v>2020</v>
      </c>
      <c r="D503" s="16" t="s">
        <v>68</v>
      </c>
      <c r="E503" s="16" t="s">
        <v>56</v>
      </c>
      <c r="F503">
        <v>42</v>
      </c>
    </row>
    <row r="504" spans="1:6" x14ac:dyDescent="0.25">
      <c r="A504">
        <v>17</v>
      </c>
      <c r="B504">
        <v>4</v>
      </c>
      <c r="C504">
        <v>2020</v>
      </c>
      <c r="D504" s="16" t="s">
        <v>68</v>
      </c>
      <c r="E504" s="16" t="s">
        <v>56</v>
      </c>
      <c r="F504">
        <v>40</v>
      </c>
    </row>
    <row r="505" spans="1:6" x14ac:dyDescent="0.25">
      <c r="A505">
        <v>17</v>
      </c>
      <c r="B505">
        <v>4</v>
      </c>
      <c r="C505">
        <v>2020</v>
      </c>
      <c r="D505" s="16" t="s">
        <v>68</v>
      </c>
      <c r="E505" s="16" t="s">
        <v>56</v>
      </c>
      <c r="F505">
        <v>65</v>
      </c>
    </row>
    <row r="506" spans="1:6" x14ac:dyDescent="0.25">
      <c r="A506">
        <v>17</v>
      </c>
      <c r="B506">
        <v>4</v>
      </c>
      <c r="C506">
        <v>2020</v>
      </c>
      <c r="D506" s="16" t="s">
        <v>68</v>
      </c>
      <c r="E506" s="16" t="s">
        <v>59</v>
      </c>
      <c r="F506">
        <v>40</v>
      </c>
    </row>
    <row r="507" spans="1:6" x14ac:dyDescent="0.25">
      <c r="A507">
        <v>17</v>
      </c>
      <c r="B507">
        <v>4</v>
      </c>
      <c r="C507">
        <v>2020</v>
      </c>
      <c r="D507" s="16" t="s">
        <v>68</v>
      </c>
      <c r="E507" s="16" t="s">
        <v>59</v>
      </c>
      <c r="F507">
        <v>51</v>
      </c>
    </row>
    <row r="508" spans="1:6" x14ac:dyDescent="0.25">
      <c r="A508">
        <v>17</v>
      </c>
      <c r="B508">
        <v>4</v>
      </c>
      <c r="C508">
        <v>2020</v>
      </c>
      <c r="D508" s="16" t="s">
        <v>68</v>
      </c>
      <c r="E508" s="16" t="s">
        <v>59</v>
      </c>
      <c r="F508">
        <v>69</v>
      </c>
    </row>
    <row r="509" spans="1:6" x14ac:dyDescent="0.25">
      <c r="A509">
        <v>17</v>
      </c>
      <c r="B509">
        <v>4</v>
      </c>
      <c r="C509">
        <v>2020</v>
      </c>
      <c r="D509" s="16" t="s">
        <v>68</v>
      </c>
      <c r="E509" s="16" t="s">
        <v>59</v>
      </c>
      <c r="F509">
        <v>26</v>
      </c>
    </row>
    <row r="510" spans="1:6" x14ac:dyDescent="0.25">
      <c r="A510">
        <v>17</v>
      </c>
      <c r="B510">
        <v>4</v>
      </c>
      <c r="C510">
        <v>2020</v>
      </c>
      <c r="D510" s="16" t="s">
        <v>68</v>
      </c>
      <c r="E510" s="16" t="s">
        <v>59</v>
      </c>
      <c r="F510">
        <v>47</v>
      </c>
    </row>
    <row r="511" spans="1:6" x14ac:dyDescent="0.25">
      <c r="A511">
        <v>17</v>
      </c>
      <c r="B511">
        <v>4</v>
      </c>
      <c r="C511">
        <v>2020</v>
      </c>
      <c r="D511" s="16" t="s">
        <v>68</v>
      </c>
      <c r="E511" s="16" t="s">
        <v>56</v>
      </c>
      <c r="F511">
        <v>81</v>
      </c>
    </row>
    <row r="512" spans="1:6" x14ac:dyDescent="0.25">
      <c r="A512">
        <v>17</v>
      </c>
      <c r="B512">
        <v>4</v>
      </c>
      <c r="C512">
        <v>2020</v>
      </c>
      <c r="D512" s="16" t="s">
        <v>156</v>
      </c>
      <c r="E512" s="16" t="s">
        <v>59</v>
      </c>
      <c r="F512">
        <v>31</v>
      </c>
    </row>
    <row r="513" spans="1:6" x14ac:dyDescent="0.25">
      <c r="A513">
        <v>17</v>
      </c>
      <c r="B513">
        <v>4</v>
      </c>
      <c r="C513">
        <v>2020</v>
      </c>
      <c r="D513" s="16" t="s">
        <v>71</v>
      </c>
      <c r="E513" s="16" t="s">
        <v>56</v>
      </c>
      <c r="F513">
        <v>40</v>
      </c>
    </row>
    <row r="514" spans="1:6" x14ac:dyDescent="0.25">
      <c r="A514">
        <v>17</v>
      </c>
      <c r="B514">
        <v>4</v>
      </c>
      <c r="C514">
        <v>2020</v>
      </c>
      <c r="D514" s="16" t="s">
        <v>75</v>
      </c>
      <c r="E514" s="16" t="s">
        <v>59</v>
      </c>
      <c r="F514">
        <v>39</v>
      </c>
    </row>
    <row r="515" spans="1:6" x14ac:dyDescent="0.25">
      <c r="A515">
        <v>17</v>
      </c>
      <c r="B515">
        <v>4</v>
      </c>
      <c r="C515">
        <v>2020</v>
      </c>
      <c r="D515" s="16" t="s">
        <v>75</v>
      </c>
      <c r="E515" s="16" t="s">
        <v>59</v>
      </c>
      <c r="F515">
        <v>27</v>
      </c>
    </row>
    <row r="516" spans="1:6" x14ac:dyDescent="0.25">
      <c r="A516">
        <v>17</v>
      </c>
      <c r="B516">
        <v>4</v>
      </c>
      <c r="C516">
        <v>2020</v>
      </c>
      <c r="D516" s="16" t="s">
        <v>75</v>
      </c>
      <c r="E516" s="16" t="s">
        <v>56</v>
      </c>
      <c r="F516">
        <v>50</v>
      </c>
    </row>
    <row r="517" spans="1:6" x14ac:dyDescent="0.25">
      <c r="A517">
        <v>17</v>
      </c>
      <c r="B517">
        <v>4</v>
      </c>
      <c r="C517">
        <v>2020</v>
      </c>
      <c r="D517" s="16" t="s">
        <v>75</v>
      </c>
      <c r="E517" s="16" t="s">
        <v>56</v>
      </c>
      <c r="F517">
        <v>56</v>
      </c>
    </row>
    <row r="518" spans="1:6" x14ac:dyDescent="0.25">
      <c r="A518">
        <v>17</v>
      </c>
      <c r="B518">
        <v>4</v>
      </c>
      <c r="C518">
        <v>2020</v>
      </c>
      <c r="D518" s="16" t="s">
        <v>75</v>
      </c>
      <c r="E518" s="16" t="s">
        <v>59</v>
      </c>
      <c r="F518">
        <v>47</v>
      </c>
    </row>
    <row r="519" spans="1:6" x14ac:dyDescent="0.25">
      <c r="A519">
        <v>17</v>
      </c>
      <c r="B519">
        <v>4</v>
      </c>
      <c r="C519">
        <v>2020</v>
      </c>
      <c r="D519" s="16" t="s">
        <v>75</v>
      </c>
      <c r="E519" s="16" t="s">
        <v>59</v>
      </c>
      <c r="F519">
        <v>43</v>
      </c>
    </row>
    <row r="520" spans="1:6" x14ac:dyDescent="0.25">
      <c r="A520">
        <v>17</v>
      </c>
      <c r="B520">
        <v>4</v>
      </c>
      <c r="C520">
        <v>2020</v>
      </c>
      <c r="D520" s="16" t="s">
        <v>76</v>
      </c>
      <c r="E520" s="16" t="s">
        <v>59</v>
      </c>
      <c r="F520">
        <v>42</v>
      </c>
    </row>
    <row r="521" spans="1:6" x14ac:dyDescent="0.25">
      <c r="A521">
        <v>17</v>
      </c>
      <c r="B521">
        <v>4</v>
      </c>
      <c r="C521">
        <v>2020</v>
      </c>
      <c r="D521" s="16" t="s">
        <v>76</v>
      </c>
      <c r="E521" s="16" t="s">
        <v>56</v>
      </c>
      <c r="F521">
        <v>34</v>
      </c>
    </row>
    <row r="522" spans="1:6" x14ac:dyDescent="0.25">
      <c r="A522">
        <v>17</v>
      </c>
      <c r="B522">
        <v>4</v>
      </c>
      <c r="C522">
        <v>2020</v>
      </c>
      <c r="D522" s="16" t="s">
        <v>76</v>
      </c>
      <c r="E522" s="16" t="s">
        <v>56</v>
      </c>
      <c r="F522">
        <v>71</v>
      </c>
    </row>
    <row r="523" spans="1:6" x14ac:dyDescent="0.25">
      <c r="A523">
        <v>17</v>
      </c>
      <c r="B523">
        <v>4</v>
      </c>
      <c r="C523">
        <v>2020</v>
      </c>
      <c r="D523" s="16" t="s">
        <v>76</v>
      </c>
      <c r="E523" s="16" t="s">
        <v>59</v>
      </c>
      <c r="F523">
        <v>42</v>
      </c>
    </row>
    <row r="524" spans="1:6" x14ac:dyDescent="0.25">
      <c r="A524">
        <v>17</v>
      </c>
      <c r="B524">
        <v>4</v>
      </c>
      <c r="C524">
        <v>2020</v>
      </c>
      <c r="D524" s="16" t="s">
        <v>76</v>
      </c>
      <c r="E524" s="16" t="s">
        <v>56</v>
      </c>
      <c r="F524">
        <v>51</v>
      </c>
    </row>
    <row r="525" spans="1:6" x14ac:dyDescent="0.25">
      <c r="A525">
        <v>17</v>
      </c>
      <c r="B525">
        <v>4</v>
      </c>
      <c r="C525">
        <v>2020</v>
      </c>
      <c r="D525" s="16" t="s">
        <v>77</v>
      </c>
      <c r="E525" s="16" t="s">
        <v>56</v>
      </c>
      <c r="F525">
        <v>54</v>
      </c>
    </row>
    <row r="526" spans="1:6" x14ac:dyDescent="0.25">
      <c r="A526">
        <v>17</v>
      </c>
      <c r="B526">
        <v>4</v>
      </c>
      <c r="C526">
        <v>2020</v>
      </c>
      <c r="D526" s="16" t="s">
        <v>77</v>
      </c>
      <c r="E526" s="16" t="s">
        <v>59</v>
      </c>
      <c r="F526">
        <v>59</v>
      </c>
    </row>
    <row r="527" spans="1:6" x14ac:dyDescent="0.25">
      <c r="A527">
        <v>17</v>
      </c>
      <c r="B527">
        <v>4</v>
      </c>
      <c r="C527">
        <v>2020</v>
      </c>
      <c r="D527" s="16" t="s">
        <v>77</v>
      </c>
      <c r="E527" s="16" t="s">
        <v>56</v>
      </c>
      <c r="F527">
        <v>62</v>
      </c>
    </row>
    <row r="528" spans="1:6" x14ac:dyDescent="0.25">
      <c r="A528">
        <v>17</v>
      </c>
      <c r="B528">
        <v>4</v>
      </c>
      <c r="C528">
        <v>2020</v>
      </c>
      <c r="D528" s="16" t="s">
        <v>77</v>
      </c>
      <c r="E528" s="16" t="s">
        <v>56</v>
      </c>
      <c r="F528">
        <v>19</v>
      </c>
    </row>
    <row r="529" spans="1:6" x14ac:dyDescent="0.25">
      <c r="A529">
        <v>17</v>
      </c>
      <c r="B529">
        <v>4</v>
      </c>
      <c r="C529">
        <v>2020</v>
      </c>
      <c r="D529" s="16" t="s">
        <v>77</v>
      </c>
      <c r="E529" s="16" t="s">
        <v>59</v>
      </c>
      <c r="F529">
        <v>77</v>
      </c>
    </row>
    <row r="530" spans="1:6" x14ac:dyDescent="0.25">
      <c r="A530">
        <v>17</v>
      </c>
      <c r="B530">
        <v>4</v>
      </c>
      <c r="C530">
        <v>2020</v>
      </c>
      <c r="D530" s="16" t="s">
        <v>78</v>
      </c>
      <c r="E530" s="16" t="s">
        <v>56</v>
      </c>
      <c r="F530">
        <v>63</v>
      </c>
    </row>
    <row r="531" spans="1:6" x14ac:dyDescent="0.25">
      <c r="A531">
        <v>17</v>
      </c>
      <c r="B531">
        <v>4</v>
      </c>
      <c r="C531">
        <v>2020</v>
      </c>
      <c r="D531" s="16" t="s">
        <v>78</v>
      </c>
      <c r="E531" s="16" t="s">
        <v>56</v>
      </c>
      <c r="F531">
        <v>49</v>
      </c>
    </row>
    <row r="532" spans="1:6" x14ac:dyDescent="0.25">
      <c r="A532">
        <v>17</v>
      </c>
      <c r="B532">
        <v>4</v>
      </c>
      <c r="C532">
        <v>2020</v>
      </c>
      <c r="D532" s="16" t="s">
        <v>79</v>
      </c>
      <c r="E532" s="16" t="s">
        <v>59</v>
      </c>
      <c r="F532">
        <v>48</v>
      </c>
    </row>
    <row r="533" spans="1:6" x14ac:dyDescent="0.25">
      <c r="A533">
        <v>17</v>
      </c>
      <c r="B533">
        <v>4</v>
      </c>
      <c r="C533">
        <v>2020</v>
      </c>
      <c r="D533" s="16" t="s">
        <v>80</v>
      </c>
      <c r="E533" s="16" t="s">
        <v>59</v>
      </c>
      <c r="F533">
        <v>65</v>
      </c>
    </row>
    <row r="534" spans="1:6" x14ac:dyDescent="0.25">
      <c r="A534">
        <v>17</v>
      </c>
      <c r="B534">
        <v>4</v>
      </c>
      <c r="C534">
        <v>2020</v>
      </c>
      <c r="D534" s="16" t="s">
        <v>80</v>
      </c>
      <c r="E534" s="16" t="s">
        <v>59</v>
      </c>
      <c r="F534">
        <v>59</v>
      </c>
    </row>
    <row r="535" spans="1:6" x14ac:dyDescent="0.25">
      <c r="A535">
        <v>17</v>
      </c>
      <c r="B535">
        <v>4</v>
      </c>
      <c r="C535">
        <v>2020</v>
      </c>
      <c r="D535" s="16" t="s">
        <v>80</v>
      </c>
      <c r="E535" s="16" t="s">
        <v>56</v>
      </c>
      <c r="F535">
        <v>61</v>
      </c>
    </row>
    <row r="536" spans="1:6" x14ac:dyDescent="0.25">
      <c r="A536">
        <v>17</v>
      </c>
      <c r="B536">
        <v>4</v>
      </c>
      <c r="C536">
        <v>2020</v>
      </c>
      <c r="D536" s="16" t="s">
        <v>157</v>
      </c>
      <c r="E536" s="16" t="s">
        <v>59</v>
      </c>
      <c r="F536">
        <v>39</v>
      </c>
    </row>
    <row r="537" spans="1:6" x14ac:dyDescent="0.25">
      <c r="A537">
        <v>17</v>
      </c>
      <c r="B537">
        <v>4</v>
      </c>
      <c r="C537">
        <v>2020</v>
      </c>
      <c r="D537" s="16" t="s">
        <v>157</v>
      </c>
      <c r="E537" s="16" t="s">
        <v>56</v>
      </c>
      <c r="F537">
        <v>52</v>
      </c>
    </row>
    <row r="538" spans="1:6" x14ac:dyDescent="0.25">
      <c r="A538">
        <v>17</v>
      </c>
      <c r="B538">
        <v>4</v>
      </c>
      <c r="C538">
        <v>2020</v>
      </c>
      <c r="D538" s="16" t="s">
        <v>81</v>
      </c>
      <c r="E538" s="16" t="s">
        <v>56</v>
      </c>
      <c r="F538">
        <v>52</v>
      </c>
    </row>
    <row r="539" spans="1:6" x14ac:dyDescent="0.25">
      <c r="A539">
        <v>17</v>
      </c>
      <c r="B539">
        <v>4</v>
      </c>
      <c r="C539">
        <v>2020</v>
      </c>
      <c r="D539" s="16" t="s">
        <v>158</v>
      </c>
      <c r="E539" s="16" t="s">
        <v>56</v>
      </c>
      <c r="F539">
        <v>29</v>
      </c>
    </row>
    <row r="540" spans="1:6" x14ac:dyDescent="0.25">
      <c r="A540">
        <v>17</v>
      </c>
      <c r="B540">
        <v>4</v>
      </c>
      <c r="C540">
        <v>2020</v>
      </c>
      <c r="D540" s="16" t="s">
        <v>159</v>
      </c>
      <c r="E540" s="16" t="s">
        <v>59</v>
      </c>
      <c r="F540">
        <v>35</v>
      </c>
    </row>
    <row r="541" spans="1:6" x14ac:dyDescent="0.25">
      <c r="A541">
        <v>17</v>
      </c>
      <c r="B541">
        <v>4</v>
      </c>
      <c r="C541">
        <v>2020</v>
      </c>
      <c r="D541" s="16" t="s">
        <v>160</v>
      </c>
      <c r="E541" s="16" t="s">
        <v>59</v>
      </c>
      <c r="F541">
        <v>55</v>
      </c>
    </row>
    <row r="542" spans="1:6" x14ac:dyDescent="0.25">
      <c r="A542">
        <v>17</v>
      </c>
      <c r="B542">
        <v>4</v>
      </c>
      <c r="C542">
        <v>2020</v>
      </c>
      <c r="D542" s="16" t="s">
        <v>85</v>
      </c>
      <c r="E542" s="16" t="s">
        <v>56</v>
      </c>
      <c r="F542">
        <v>46</v>
      </c>
    </row>
    <row r="543" spans="1:6" x14ac:dyDescent="0.25">
      <c r="A543">
        <v>17</v>
      </c>
      <c r="B543">
        <v>4</v>
      </c>
      <c r="C543">
        <v>2020</v>
      </c>
      <c r="D543" s="16" t="s">
        <v>86</v>
      </c>
      <c r="E543" s="16" t="s">
        <v>59</v>
      </c>
      <c r="F543">
        <v>46</v>
      </c>
    </row>
    <row r="544" spans="1:6" x14ac:dyDescent="0.25">
      <c r="A544">
        <v>17</v>
      </c>
      <c r="B544">
        <v>4</v>
      </c>
      <c r="C544">
        <v>2020</v>
      </c>
      <c r="D544" s="16" t="s">
        <v>88</v>
      </c>
      <c r="E544" s="16" t="s">
        <v>59</v>
      </c>
      <c r="F544">
        <v>23</v>
      </c>
    </row>
    <row r="545" spans="1:6" x14ac:dyDescent="0.25">
      <c r="A545">
        <v>17</v>
      </c>
      <c r="B545">
        <v>4</v>
      </c>
      <c r="C545">
        <v>2020</v>
      </c>
      <c r="D545" s="16" t="s">
        <v>88</v>
      </c>
      <c r="E545" s="16" t="s">
        <v>59</v>
      </c>
      <c r="F545">
        <v>36</v>
      </c>
    </row>
    <row r="546" spans="1:6" x14ac:dyDescent="0.25">
      <c r="A546">
        <v>17</v>
      </c>
      <c r="B546">
        <v>4</v>
      </c>
      <c r="C546">
        <v>2020</v>
      </c>
      <c r="D546" s="16" t="s">
        <v>88</v>
      </c>
      <c r="E546" s="16" t="s">
        <v>56</v>
      </c>
      <c r="F546">
        <v>25</v>
      </c>
    </row>
    <row r="547" spans="1:6" x14ac:dyDescent="0.25">
      <c r="A547">
        <v>17</v>
      </c>
      <c r="B547">
        <v>4</v>
      </c>
      <c r="C547">
        <v>2020</v>
      </c>
      <c r="D547" s="16" t="s">
        <v>88</v>
      </c>
      <c r="E547" s="16" t="s">
        <v>59</v>
      </c>
      <c r="F547">
        <v>16</v>
      </c>
    </row>
    <row r="548" spans="1:6" x14ac:dyDescent="0.25">
      <c r="A548">
        <v>17</v>
      </c>
      <c r="B548">
        <v>4</v>
      </c>
      <c r="C548">
        <v>2020</v>
      </c>
      <c r="D548" s="16" t="s">
        <v>161</v>
      </c>
      <c r="E548" s="16" t="s">
        <v>59</v>
      </c>
      <c r="F548">
        <v>32</v>
      </c>
    </row>
    <row r="549" spans="1:6" x14ac:dyDescent="0.25">
      <c r="A549">
        <v>17</v>
      </c>
      <c r="B549">
        <v>4</v>
      </c>
      <c r="C549">
        <v>2020</v>
      </c>
      <c r="D549" s="16" t="s">
        <v>162</v>
      </c>
      <c r="E549" s="16" t="s">
        <v>56</v>
      </c>
      <c r="F549">
        <v>26</v>
      </c>
    </row>
    <row r="550" spans="1:6" x14ac:dyDescent="0.25">
      <c r="A550">
        <v>17</v>
      </c>
      <c r="B550">
        <v>4</v>
      </c>
      <c r="C550">
        <v>2020</v>
      </c>
      <c r="D550" s="16" t="s">
        <v>89</v>
      </c>
      <c r="E550" s="16" t="s">
        <v>59</v>
      </c>
      <c r="F550">
        <v>39</v>
      </c>
    </row>
    <row r="551" spans="1:6" x14ac:dyDescent="0.25">
      <c r="A551">
        <v>17</v>
      </c>
      <c r="B551">
        <v>4</v>
      </c>
      <c r="C551">
        <v>2020</v>
      </c>
      <c r="D551" s="16" t="s">
        <v>89</v>
      </c>
      <c r="E551" s="16" t="s">
        <v>59</v>
      </c>
      <c r="F551">
        <v>75</v>
      </c>
    </row>
    <row r="552" spans="1:6" x14ac:dyDescent="0.25">
      <c r="A552">
        <v>17</v>
      </c>
      <c r="B552">
        <v>4</v>
      </c>
      <c r="C552">
        <v>2020</v>
      </c>
      <c r="D552" s="16" t="s">
        <v>89</v>
      </c>
      <c r="E552" s="16" t="s">
        <v>56</v>
      </c>
      <c r="F552">
        <v>65</v>
      </c>
    </row>
    <row r="553" spans="1:6" x14ac:dyDescent="0.25">
      <c r="A553">
        <v>17</v>
      </c>
      <c r="B553">
        <v>4</v>
      </c>
      <c r="C553">
        <v>2020</v>
      </c>
      <c r="D553" s="16" t="s">
        <v>89</v>
      </c>
      <c r="E553" s="16" t="s">
        <v>56</v>
      </c>
      <c r="F553">
        <v>75</v>
      </c>
    </row>
    <row r="554" spans="1:6" x14ac:dyDescent="0.25">
      <c r="A554">
        <v>17</v>
      </c>
      <c r="B554">
        <v>4</v>
      </c>
      <c r="C554">
        <v>2020</v>
      </c>
      <c r="D554" s="16" t="s">
        <v>89</v>
      </c>
      <c r="E554" s="16" t="s">
        <v>56</v>
      </c>
      <c r="F554">
        <v>23</v>
      </c>
    </row>
    <row r="555" spans="1:6" x14ac:dyDescent="0.25">
      <c r="A555">
        <v>17</v>
      </c>
      <c r="B555">
        <v>4</v>
      </c>
      <c r="C555">
        <v>2020</v>
      </c>
      <c r="D555" s="16" t="s">
        <v>89</v>
      </c>
      <c r="E555" s="16" t="s">
        <v>56</v>
      </c>
      <c r="F555">
        <v>17</v>
      </c>
    </row>
    <row r="556" spans="1:6" x14ac:dyDescent="0.25">
      <c r="A556">
        <v>17</v>
      </c>
      <c r="B556">
        <v>4</v>
      </c>
      <c r="C556">
        <v>2020</v>
      </c>
      <c r="D556" s="16" t="s">
        <v>89</v>
      </c>
      <c r="E556" s="16" t="s">
        <v>56</v>
      </c>
      <c r="F556">
        <v>34</v>
      </c>
    </row>
    <row r="557" spans="1:6" x14ac:dyDescent="0.25">
      <c r="A557">
        <v>17</v>
      </c>
      <c r="B557">
        <v>4</v>
      </c>
      <c r="C557">
        <v>2020</v>
      </c>
      <c r="D557" s="16" t="s">
        <v>89</v>
      </c>
      <c r="E557" s="16" t="s">
        <v>56</v>
      </c>
      <c r="F557">
        <v>30</v>
      </c>
    </row>
    <row r="558" spans="1:6" x14ac:dyDescent="0.25">
      <c r="A558">
        <v>17</v>
      </c>
      <c r="B558">
        <v>4</v>
      </c>
      <c r="C558">
        <v>2020</v>
      </c>
      <c r="D558" s="16" t="s">
        <v>89</v>
      </c>
      <c r="E558" s="16" t="s">
        <v>59</v>
      </c>
      <c r="F558">
        <v>51</v>
      </c>
    </row>
    <row r="559" spans="1:6" x14ac:dyDescent="0.25">
      <c r="A559">
        <v>17</v>
      </c>
      <c r="B559">
        <v>4</v>
      </c>
      <c r="C559">
        <v>2020</v>
      </c>
      <c r="D559" s="16" t="s">
        <v>89</v>
      </c>
      <c r="E559" s="16" t="s">
        <v>56</v>
      </c>
      <c r="F559">
        <v>55</v>
      </c>
    </row>
    <row r="560" spans="1:6" x14ac:dyDescent="0.25">
      <c r="A560">
        <v>17</v>
      </c>
      <c r="B560">
        <v>4</v>
      </c>
      <c r="C560">
        <v>2020</v>
      </c>
      <c r="D560" s="16" t="s">
        <v>89</v>
      </c>
      <c r="E560" s="16" t="s">
        <v>59</v>
      </c>
      <c r="F560">
        <v>54</v>
      </c>
    </row>
    <row r="561" spans="1:6" x14ac:dyDescent="0.25">
      <c r="A561">
        <v>17</v>
      </c>
      <c r="B561">
        <v>4</v>
      </c>
      <c r="C561">
        <v>2020</v>
      </c>
      <c r="D561" s="16" t="s">
        <v>89</v>
      </c>
      <c r="E561" s="16" t="s">
        <v>59</v>
      </c>
      <c r="F561">
        <v>55</v>
      </c>
    </row>
    <row r="562" spans="1:6" x14ac:dyDescent="0.25">
      <c r="A562">
        <v>17</v>
      </c>
      <c r="B562">
        <v>4</v>
      </c>
      <c r="C562">
        <v>2020</v>
      </c>
      <c r="D562" s="16" t="s">
        <v>89</v>
      </c>
      <c r="E562" s="16" t="s">
        <v>56</v>
      </c>
      <c r="F562">
        <v>3</v>
      </c>
    </row>
    <row r="563" spans="1:6" x14ac:dyDescent="0.25">
      <c r="A563">
        <v>17</v>
      </c>
      <c r="B563">
        <v>4</v>
      </c>
      <c r="C563">
        <v>2020</v>
      </c>
      <c r="D563" s="16" t="s">
        <v>89</v>
      </c>
      <c r="E563" s="16" t="s">
        <v>56</v>
      </c>
      <c r="F563">
        <v>81</v>
      </c>
    </row>
    <row r="564" spans="1:6" x14ac:dyDescent="0.25">
      <c r="A564">
        <v>17</v>
      </c>
      <c r="B564">
        <v>4</v>
      </c>
      <c r="C564">
        <v>2020</v>
      </c>
      <c r="D564" s="16" t="s">
        <v>91</v>
      </c>
      <c r="E564" s="16" t="s">
        <v>59</v>
      </c>
      <c r="F564">
        <v>36</v>
      </c>
    </row>
    <row r="565" spans="1:6" x14ac:dyDescent="0.25">
      <c r="A565">
        <v>17</v>
      </c>
      <c r="B565">
        <v>4</v>
      </c>
      <c r="C565">
        <v>2020</v>
      </c>
      <c r="D565" s="16" t="s">
        <v>91</v>
      </c>
      <c r="E565" s="16" t="s">
        <v>56</v>
      </c>
      <c r="F565">
        <v>56</v>
      </c>
    </row>
    <row r="566" spans="1:6" x14ac:dyDescent="0.25">
      <c r="A566">
        <v>17</v>
      </c>
      <c r="B566">
        <v>4</v>
      </c>
      <c r="C566">
        <v>2020</v>
      </c>
      <c r="D566" s="16" t="s">
        <v>163</v>
      </c>
      <c r="E566" s="16" t="s">
        <v>56</v>
      </c>
      <c r="F566">
        <v>16</v>
      </c>
    </row>
    <row r="567" spans="1:6" x14ac:dyDescent="0.25">
      <c r="A567">
        <v>17</v>
      </c>
      <c r="B567">
        <v>4</v>
      </c>
      <c r="C567">
        <v>2020</v>
      </c>
      <c r="D567" s="16" t="s">
        <v>163</v>
      </c>
      <c r="E567" s="16" t="s">
        <v>59</v>
      </c>
      <c r="F567">
        <v>23</v>
      </c>
    </row>
    <row r="568" spans="1:6" x14ac:dyDescent="0.25">
      <c r="A568">
        <v>17</v>
      </c>
      <c r="B568">
        <v>4</v>
      </c>
      <c r="C568">
        <v>2020</v>
      </c>
      <c r="D568" s="16" t="s">
        <v>163</v>
      </c>
      <c r="E568" s="16" t="s">
        <v>56</v>
      </c>
      <c r="F568">
        <v>47</v>
      </c>
    </row>
    <row r="569" spans="1:6" x14ac:dyDescent="0.25">
      <c r="A569">
        <v>17</v>
      </c>
      <c r="B569">
        <v>4</v>
      </c>
      <c r="C569">
        <v>2020</v>
      </c>
      <c r="D569" s="16" t="s">
        <v>163</v>
      </c>
      <c r="E569" s="16" t="s">
        <v>56</v>
      </c>
      <c r="F569">
        <v>10</v>
      </c>
    </row>
    <row r="570" spans="1:6" x14ac:dyDescent="0.25">
      <c r="A570">
        <v>17</v>
      </c>
      <c r="B570">
        <v>4</v>
      </c>
      <c r="C570">
        <v>2020</v>
      </c>
      <c r="D570" s="16" t="s">
        <v>92</v>
      </c>
      <c r="E570" s="16" t="s">
        <v>59</v>
      </c>
      <c r="F570">
        <v>66</v>
      </c>
    </row>
    <row r="571" spans="1:6" x14ac:dyDescent="0.25">
      <c r="A571">
        <v>17</v>
      </c>
      <c r="B571">
        <v>4</v>
      </c>
      <c r="C571">
        <v>2020</v>
      </c>
      <c r="D571" s="16" t="s">
        <v>94</v>
      </c>
      <c r="E571" s="16" t="s">
        <v>56</v>
      </c>
      <c r="F571">
        <v>38</v>
      </c>
    </row>
    <row r="572" spans="1:6" x14ac:dyDescent="0.25">
      <c r="A572">
        <v>17</v>
      </c>
      <c r="B572">
        <v>4</v>
      </c>
      <c r="C572">
        <v>2020</v>
      </c>
      <c r="D572" s="16" t="s">
        <v>95</v>
      </c>
      <c r="E572" s="16" t="s">
        <v>59</v>
      </c>
      <c r="F572">
        <v>35</v>
      </c>
    </row>
    <row r="573" spans="1:6" x14ac:dyDescent="0.25">
      <c r="A573">
        <v>17</v>
      </c>
      <c r="B573">
        <v>4</v>
      </c>
      <c r="C573">
        <v>2020</v>
      </c>
      <c r="D573" s="16" t="s">
        <v>95</v>
      </c>
      <c r="E573" s="16" t="s">
        <v>59</v>
      </c>
      <c r="F573">
        <v>45</v>
      </c>
    </row>
    <row r="574" spans="1:6" x14ac:dyDescent="0.25">
      <c r="A574">
        <v>17</v>
      </c>
      <c r="B574">
        <v>4</v>
      </c>
      <c r="C574">
        <v>2020</v>
      </c>
      <c r="D574" s="16" t="s">
        <v>95</v>
      </c>
      <c r="E574" s="16" t="s">
        <v>56</v>
      </c>
      <c r="F574">
        <v>50</v>
      </c>
    </row>
    <row r="575" spans="1:6" x14ac:dyDescent="0.25">
      <c r="A575">
        <v>17</v>
      </c>
      <c r="B575">
        <v>4</v>
      </c>
      <c r="C575">
        <v>2020</v>
      </c>
      <c r="D575" s="16" t="s">
        <v>95</v>
      </c>
      <c r="E575" s="16" t="s">
        <v>59</v>
      </c>
      <c r="F575">
        <v>61</v>
      </c>
    </row>
    <row r="576" spans="1:6" x14ac:dyDescent="0.25">
      <c r="A576">
        <v>17</v>
      </c>
      <c r="B576">
        <v>4</v>
      </c>
      <c r="C576">
        <v>2020</v>
      </c>
      <c r="D576" s="16" t="s">
        <v>95</v>
      </c>
      <c r="E576" s="16" t="s">
        <v>56</v>
      </c>
      <c r="F576">
        <v>48</v>
      </c>
    </row>
    <row r="577" spans="1:6" x14ac:dyDescent="0.25">
      <c r="A577">
        <v>17</v>
      </c>
      <c r="B577">
        <v>4</v>
      </c>
      <c r="C577">
        <v>2020</v>
      </c>
      <c r="D577" s="16" t="s">
        <v>95</v>
      </c>
      <c r="E577" s="16" t="s">
        <v>56</v>
      </c>
      <c r="F577">
        <v>31</v>
      </c>
    </row>
    <row r="578" spans="1:6" x14ac:dyDescent="0.25">
      <c r="A578">
        <v>17</v>
      </c>
      <c r="B578">
        <v>4</v>
      </c>
      <c r="C578">
        <v>2020</v>
      </c>
      <c r="D578" s="16" t="s">
        <v>95</v>
      </c>
      <c r="E578" s="16" t="s">
        <v>59</v>
      </c>
      <c r="F578">
        <v>35</v>
      </c>
    </row>
    <row r="579" spans="1:6" x14ac:dyDescent="0.25">
      <c r="A579">
        <v>17</v>
      </c>
      <c r="B579">
        <v>4</v>
      </c>
      <c r="C579">
        <v>2020</v>
      </c>
      <c r="D579" s="16" t="s">
        <v>96</v>
      </c>
      <c r="E579" s="16" t="s">
        <v>59</v>
      </c>
      <c r="F579">
        <v>50</v>
      </c>
    </row>
    <row r="580" spans="1:6" x14ac:dyDescent="0.25">
      <c r="A580">
        <v>17</v>
      </c>
      <c r="B580">
        <v>4</v>
      </c>
      <c r="C580">
        <v>2020</v>
      </c>
      <c r="D580" s="16" t="s">
        <v>98</v>
      </c>
      <c r="E580" s="16" t="s">
        <v>56</v>
      </c>
      <c r="F580">
        <v>30</v>
      </c>
    </row>
    <row r="581" spans="1:6" x14ac:dyDescent="0.25">
      <c r="A581">
        <v>17</v>
      </c>
      <c r="B581">
        <v>4</v>
      </c>
      <c r="C581">
        <v>2020</v>
      </c>
      <c r="D581" s="16" t="s">
        <v>100</v>
      </c>
      <c r="E581" s="16" t="s">
        <v>59</v>
      </c>
      <c r="F581">
        <v>64</v>
      </c>
    </row>
    <row r="582" spans="1:6" x14ac:dyDescent="0.25">
      <c r="A582">
        <v>17</v>
      </c>
      <c r="B582">
        <v>4</v>
      </c>
      <c r="C582">
        <v>2020</v>
      </c>
      <c r="D582" s="16" t="s">
        <v>102</v>
      </c>
      <c r="E582" s="16" t="s">
        <v>59</v>
      </c>
      <c r="F582">
        <v>79</v>
      </c>
    </row>
    <row r="583" spans="1:6" x14ac:dyDescent="0.25">
      <c r="A583">
        <v>17</v>
      </c>
      <c r="B583">
        <v>4</v>
      </c>
      <c r="C583">
        <v>2020</v>
      </c>
      <c r="D583" s="16" t="s">
        <v>102</v>
      </c>
      <c r="E583" s="16" t="s">
        <v>56</v>
      </c>
      <c r="F583">
        <v>25</v>
      </c>
    </row>
    <row r="584" spans="1:6" x14ac:dyDescent="0.25">
      <c r="A584">
        <v>17</v>
      </c>
      <c r="B584">
        <v>4</v>
      </c>
      <c r="C584">
        <v>2020</v>
      </c>
      <c r="D584" s="16" t="s">
        <v>104</v>
      </c>
      <c r="E584" s="16" t="s">
        <v>56</v>
      </c>
      <c r="F584">
        <v>59</v>
      </c>
    </row>
    <row r="585" spans="1:6" x14ac:dyDescent="0.25">
      <c r="A585">
        <v>17</v>
      </c>
      <c r="B585">
        <v>4</v>
      </c>
      <c r="C585">
        <v>2020</v>
      </c>
      <c r="D585" s="16" t="s">
        <v>104</v>
      </c>
      <c r="E585" s="16" t="s">
        <v>56</v>
      </c>
      <c r="F585">
        <v>81</v>
      </c>
    </row>
    <row r="586" spans="1:6" x14ac:dyDescent="0.25">
      <c r="A586">
        <v>17</v>
      </c>
      <c r="B586">
        <v>4</v>
      </c>
      <c r="C586">
        <v>2020</v>
      </c>
      <c r="D586" s="16" t="s">
        <v>104</v>
      </c>
      <c r="E586" s="16" t="s">
        <v>59</v>
      </c>
      <c r="F586">
        <v>63</v>
      </c>
    </row>
    <row r="587" spans="1:6" x14ac:dyDescent="0.25">
      <c r="A587">
        <v>17</v>
      </c>
      <c r="B587">
        <v>4</v>
      </c>
      <c r="C587">
        <v>2020</v>
      </c>
      <c r="D587" s="16" t="s">
        <v>104</v>
      </c>
      <c r="E587" s="16" t="s">
        <v>106</v>
      </c>
      <c r="F587">
        <v>0</v>
      </c>
    </row>
    <row r="588" spans="1:6" x14ac:dyDescent="0.25">
      <c r="A588">
        <v>17</v>
      </c>
      <c r="B588">
        <v>4</v>
      </c>
      <c r="C588">
        <v>2020</v>
      </c>
      <c r="D588" s="16" t="s">
        <v>104</v>
      </c>
      <c r="E588" s="16" t="s">
        <v>56</v>
      </c>
      <c r="F588">
        <v>54</v>
      </c>
    </row>
    <row r="589" spans="1:6" x14ac:dyDescent="0.25">
      <c r="A589">
        <v>17</v>
      </c>
      <c r="B589">
        <v>4</v>
      </c>
      <c r="C589">
        <v>2020</v>
      </c>
      <c r="D589" s="16" t="s">
        <v>104</v>
      </c>
      <c r="E589" s="16" t="s">
        <v>59</v>
      </c>
      <c r="F589">
        <v>48</v>
      </c>
    </row>
    <row r="590" spans="1:6" x14ac:dyDescent="0.25">
      <c r="A590">
        <v>17</v>
      </c>
      <c r="B590">
        <v>4</v>
      </c>
      <c r="C590">
        <v>2020</v>
      </c>
      <c r="D590" s="16" t="s">
        <v>104</v>
      </c>
      <c r="E590" s="16" t="s">
        <v>59</v>
      </c>
      <c r="F590">
        <v>13</v>
      </c>
    </row>
    <row r="591" spans="1:6" x14ac:dyDescent="0.25">
      <c r="A591">
        <v>17</v>
      </c>
      <c r="B591">
        <v>4</v>
      </c>
      <c r="C591">
        <v>2020</v>
      </c>
      <c r="D591" s="16" t="s">
        <v>104</v>
      </c>
      <c r="E591" s="16" t="s">
        <v>59</v>
      </c>
      <c r="F591">
        <v>50</v>
      </c>
    </row>
    <row r="592" spans="1:6" x14ac:dyDescent="0.25">
      <c r="A592">
        <v>17</v>
      </c>
      <c r="B592">
        <v>4</v>
      </c>
      <c r="C592">
        <v>2020</v>
      </c>
      <c r="D592" s="16" t="s">
        <v>104</v>
      </c>
      <c r="E592" s="16" t="s">
        <v>59</v>
      </c>
      <c r="F592">
        <v>35</v>
      </c>
    </row>
    <row r="593" spans="1:6" x14ac:dyDescent="0.25">
      <c r="A593">
        <v>17</v>
      </c>
      <c r="B593">
        <v>4</v>
      </c>
      <c r="C593">
        <v>2020</v>
      </c>
      <c r="D593" s="16" t="s">
        <v>104</v>
      </c>
      <c r="E593" s="16" t="s">
        <v>56</v>
      </c>
      <c r="F593">
        <v>34</v>
      </c>
    </row>
    <row r="594" spans="1:6" x14ac:dyDescent="0.25">
      <c r="A594">
        <v>17</v>
      </c>
      <c r="B594">
        <v>4</v>
      </c>
      <c r="C594">
        <v>2020</v>
      </c>
      <c r="D594" s="16" t="s">
        <v>104</v>
      </c>
      <c r="E594" s="16" t="s">
        <v>56</v>
      </c>
      <c r="F594">
        <v>38</v>
      </c>
    </row>
    <row r="595" spans="1:6" x14ac:dyDescent="0.25">
      <c r="A595">
        <v>17</v>
      </c>
      <c r="B595">
        <v>4</v>
      </c>
      <c r="C595">
        <v>2020</v>
      </c>
      <c r="D595" s="16" t="s">
        <v>104</v>
      </c>
      <c r="E595" s="16" t="s">
        <v>59</v>
      </c>
      <c r="F595">
        <v>55</v>
      </c>
    </row>
    <row r="596" spans="1:6" x14ac:dyDescent="0.25">
      <c r="A596">
        <v>17</v>
      </c>
      <c r="B596">
        <v>4</v>
      </c>
      <c r="C596">
        <v>2020</v>
      </c>
      <c r="D596" s="16" t="s">
        <v>104</v>
      </c>
      <c r="E596" s="16" t="s">
        <v>56</v>
      </c>
      <c r="F596">
        <v>46</v>
      </c>
    </row>
    <row r="597" spans="1:6" x14ac:dyDescent="0.25">
      <c r="A597">
        <v>17</v>
      </c>
      <c r="B597">
        <v>4</v>
      </c>
      <c r="C597">
        <v>2020</v>
      </c>
      <c r="D597" s="16" t="s">
        <v>104</v>
      </c>
      <c r="E597" s="16" t="s">
        <v>56</v>
      </c>
      <c r="F597">
        <v>31</v>
      </c>
    </row>
    <row r="598" spans="1:6" x14ac:dyDescent="0.25">
      <c r="A598">
        <v>17</v>
      </c>
      <c r="B598">
        <v>4</v>
      </c>
      <c r="C598">
        <v>2020</v>
      </c>
      <c r="D598" s="16" t="s">
        <v>104</v>
      </c>
      <c r="E598" s="16" t="s">
        <v>56</v>
      </c>
      <c r="F598">
        <v>37</v>
      </c>
    </row>
    <row r="599" spans="1:6" x14ac:dyDescent="0.25">
      <c r="A599">
        <v>17</v>
      </c>
      <c r="B599">
        <v>4</v>
      </c>
      <c r="C599">
        <v>2020</v>
      </c>
      <c r="D599" s="16" t="s">
        <v>104</v>
      </c>
      <c r="E599" s="16" t="s">
        <v>59</v>
      </c>
      <c r="F599">
        <v>66</v>
      </c>
    </row>
    <row r="600" spans="1:6" x14ac:dyDescent="0.25">
      <c r="A600">
        <v>17</v>
      </c>
      <c r="B600">
        <v>4</v>
      </c>
      <c r="C600">
        <v>2020</v>
      </c>
      <c r="D600" s="16" t="s">
        <v>104</v>
      </c>
      <c r="E600" s="16" t="s">
        <v>56</v>
      </c>
      <c r="F600">
        <v>58</v>
      </c>
    </row>
    <row r="601" spans="1:6" x14ac:dyDescent="0.25">
      <c r="A601">
        <v>17</v>
      </c>
      <c r="B601">
        <v>4</v>
      </c>
      <c r="C601">
        <v>2020</v>
      </c>
      <c r="D601" s="16" t="s">
        <v>104</v>
      </c>
      <c r="E601" s="16" t="s">
        <v>59</v>
      </c>
      <c r="F601">
        <v>50</v>
      </c>
    </row>
    <row r="602" spans="1:6" x14ac:dyDescent="0.25">
      <c r="A602">
        <v>17</v>
      </c>
      <c r="B602">
        <v>4</v>
      </c>
      <c r="C602">
        <v>2020</v>
      </c>
      <c r="D602" s="16" t="s">
        <v>104</v>
      </c>
      <c r="E602" s="16" t="s">
        <v>59</v>
      </c>
      <c r="F602">
        <v>50</v>
      </c>
    </row>
    <row r="603" spans="1:6" x14ac:dyDescent="0.25">
      <c r="A603">
        <v>17</v>
      </c>
      <c r="B603">
        <v>4</v>
      </c>
      <c r="C603">
        <v>2020</v>
      </c>
      <c r="D603" s="16" t="s">
        <v>104</v>
      </c>
      <c r="E603" s="16" t="s">
        <v>56</v>
      </c>
      <c r="F603">
        <v>50</v>
      </c>
    </row>
    <row r="604" spans="1:6" x14ac:dyDescent="0.25">
      <c r="A604">
        <v>17</v>
      </c>
      <c r="B604">
        <v>4</v>
      </c>
      <c r="C604">
        <v>2020</v>
      </c>
      <c r="D604" s="16" t="s">
        <v>104</v>
      </c>
      <c r="E604" s="16" t="s">
        <v>56</v>
      </c>
      <c r="F604">
        <v>58</v>
      </c>
    </row>
    <row r="605" spans="1:6" x14ac:dyDescent="0.25">
      <c r="A605">
        <v>17</v>
      </c>
      <c r="B605">
        <v>4</v>
      </c>
      <c r="C605">
        <v>2020</v>
      </c>
      <c r="D605" s="16" t="s">
        <v>104</v>
      </c>
      <c r="E605" s="16" t="s">
        <v>56</v>
      </c>
      <c r="F605">
        <v>61</v>
      </c>
    </row>
    <row r="606" spans="1:6" x14ac:dyDescent="0.25">
      <c r="A606">
        <v>17</v>
      </c>
      <c r="B606">
        <v>4</v>
      </c>
      <c r="C606">
        <v>2020</v>
      </c>
      <c r="D606" s="16" t="s">
        <v>104</v>
      </c>
      <c r="E606" s="16" t="s">
        <v>56</v>
      </c>
      <c r="F606">
        <v>64</v>
      </c>
    </row>
    <row r="607" spans="1:6" x14ac:dyDescent="0.25">
      <c r="A607">
        <v>17</v>
      </c>
      <c r="B607">
        <v>4</v>
      </c>
      <c r="C607">
        <v>2020</v>
      </c>
      <c r="D607" s="16" t="s">
        <v>104</v>
      </c>
      <c r="E607" s="16" t="s">
        <v>56</v>
      </c>
      <c r="F607">
        <v>41</v>
      </c>
    </row>
    <row r="608" spans="1:6" x14ac:dyDescent="0.25">
      <c r="A608">
        <v>17</v>
      </c>
      <c r="B608">
        <v>4</v>
      </c>
      <c r="C608">
        <v>2020</v>
      </c>
      <c r="D608" s="16" t="s">
        <v>104</v>
      </c>
      <c r="E608" s="16" t="s">
        <v>56</v>
      </c>
      <c r="F608">
        <v>45</v>
      </c>
    </row>
    <row r="609" spans="1:6" x14ac:dyDescent="0.25">
      <c r="A609">
        <v>17</v>
      </c>
      <c r="B609">
        <v>4</v>
      </c>
      <c r="C609">
        <v>2020</v>
      </c>
      <c r="D609" s="16" t="s">
        <v>104</v>
      </c>
      <c r="E609" s="16" t="s">
        <v>56</v>
      </c>
      <c r="F609">
        <v>55</v>
      </c>
    </row>
    <row r="610" spans="1:6" x14ac:dyDescent="0.25">
      <c r="A610">
        <v>17</v>
      </c>
      <c r="B610">
        <v>4</v>
      </c>
      <c r="C610">
        <v>2020</v>
      </c>
      <c r="D610" s="16" t="s">
        <v>104</v>
      </c>
      <c r="E610" s="16" t="s">
        <v>56</v>
      </c>
      <c r="F610">
        <v>64</v>
      </c>
    </row>
    <row r="611" spans="1:6" x14ac:dyDescent="0.25">
      <c r="A611">
        <v>17</v>
      </c>
      <c r="B611">
        <v>4</v>
      </c>
      <c r="C611">
        <v>2020</v>
      </c>
      <c r="D611" s="16" t="s">
        <v>104</v>
      </c>
      <c r="E611" s="16" t="s">
        <v>59</v>
      </c>
      <c r="F611">
        <v>54</v>
      </c>
    </row>
    <row r="612" spans="1:6" x14ac:dyDescent="0.25">
      <c r="A612">
        <v>17</v>
      </c>
      <c r="B612">
        <v>4</v>
      </c>
      <c r="C612">
        <v>2020</v>
      </c>
      <c r="D612" s="16" t="s">
        <v>104</v>
      </c>
      <c r="E612" s="16" t="s">
        <v>56</v>
      </c>
      <c r="F612">
        <v>58</v>
      </c>
    </row>
    <row r="613" spans="1:6" x14ac:dyDescent="0.25">
      <c r="A613">
        <v>17</v>
      </c>
      <c r="B613">
        <v>4</v>
      </c>
      <c r="C613">
        <v>2020</v>
      </c>
      <c r="D613" s="16" t="s">
        <v>104</v>
      </c>
      <c r="E613" s="16" t="s">
        <v>56</v>
      </c>
      <c r="F613">
        <v>58</v>
      </c>
    </row>
    <row r="614" spans="1:6" x14ac:dyDescent="0.25">
      <c r="A614">
        <v>17</v>
      </c>
      <c r="B614">
        <v>4</v>
      </c>
      <c r="C614">
        <v>2020</v>
      </c>
      <c r="D614" s="16" t="s">
        <v>104</v>
      </c>
      <c r="E614" s="16" t="s">
        <v>59</v>
      </c>
      <c r="F614">
        <v>55</v>
      </c>
    </row>
    <row r="615" spans="1:6" x14ac:dyDescent="0.25">
      <c r="A615">
        <v>17</v>
      </c>
      <c r="B615">
        <v>4</v>
      </c>
      <c r="C615">
        <v>2020</v>
      </c>
      <c r="D615" s="16" t="s">
        <v>104</v>
      </c>
      <c r="E615" s="16" t="s">
        <v>56</v>
      </c>
      <c r="F615">
        <v>50</v>
      </c>
    </row>
    <row r="616" spans="1:6" x14ac:dyDescent="0.25">
      <c r="A616">
        <v>17</v>
      </c>
      <c r="B616">
        <v>4</v>
      </c>
      <c r="C616">
        <v>2020</v>
      </c>
      <c r="D616" s="16" t="s">
        <v>104</v>
      </c>
      <c r="E616" s="16" t="s">
        <v>56</v>
      </c>
      <c r="F616">
        <v>38</v>
      </c>
    </row>
    <row r="617" spans="1:6" x14ac:dyDescent="0.25">
      <c r="A617">
        <v>17</v>
      </c>
      <c r="B617">
        <v>4</v>
      </c>
      <c r="C617">
        <v>2020</v>
      </c>
      <c r="D617" s="16" t="s">
        <v>104</v>
      </c>
      <c r="E617" s="16" t="s">
        <v>56</v>
      </c>
      <c r="F617">
        <v>38</v>
      </c>
    </row>
    <row r="618" spans="1:6" x14ac:dyDescent="0.25">
      <c r="A618">
        <v>17</v>
      </c>
      <c r="B618">
        <v>4</v>
      </c>
      <c r="C618">
        <v>2020</v>
      </c>
      <c r="D618" s="16" t="s">
        <v>104</v>
      </c>
      <c r="E618" s="16" t="s">
        <v>59</v>
      </c>
      <c r="F618">
        <v>64</v>
      </c>
    </row>
    <row r="619" spans="1:6" x14ac:dyDescent="0.25">
      <c r="A619">
        <v>17</v>
      </c>
      <c r="B619">
        <v>4</v>
      </c>
      <c r="C619">
        <v>2020</v>
      </c>
      <c r="D619" s="16" t="s">
        <v>104</v>
      </c>
      <c r="E619" s="16" t="s">
        <v>59</v>
      </c>
      <c r="F619">
        <v>63</v>
      </c>
    </row>
    <row r="620" spans="1:6" x14ac:dyDescent="0.25">
      <c r="A620">
        <v>17</v>
      </c>
      <c r="B620">
        <v>4</v>
      </c>
      <c r="C620">
        <v>2020</v>
      </c>
      <c r="D620" s="16" t="s">
        <v>104</v>
      </c>
      <c r="E620" s="16" t="s">
        <v>59</v>
      </c>
      <c r="F620">
        <v>61</v>
      </c>
    </row>
    <row r="621" spans="1:6" x14ac:dyDescent="0.25">
      <c r="A621">
        <v>17</v>
      </c>
      <c r="B621">
        <v>4</v>
      </c>
      <c r="C621">
        <v>2020</v>
      </c>
      <c r="D621" s="16" t="s">
        <v>104</v>
      </c>
      <c r="E621" s="16" t="s">
        <v>59</v>
      </c>
      <c r="F621">
        <v>70</v>
      </c>
    </row>
    <row r="622" spans="1:6" x14ac:dyDescent="0.25">
      <c r="A622">
        <v>17</v>
      </c>
      <c r="B622">
        <v>4</v>
      </c>
      <c r="C622">
        <v>2020</v>
      </c>
      <c r="D622" s="16" t="s">
        <v>104</v>
      </c>
      <c r="E622" s="16" t="s">
        <v>59</v>
      </c>
      <c r="F622">
        <v>41</v>
      </c>
    </row>
    <row r="623" spans="1:6" x14ac:dyDescent="0.25">
      <c r="A623">
        <v>17</v>
      </c>
      <c r="B623">
        <v>4</v>
      </c>
      <c r="C623">
        <v>2020</v>
      </c>
      <c r="D623" s="16" t="s">
        <v>104</v>
      </c>
      <c r="E623" s="16" t="s">
        <v>59</v>
      </c>
      <c r="F623">
        <v>51</v>
      </c>
    </row>
    <row r="624" spans="1:6" x14ac:dyDescent="0.25">
      <c r="A624">
        <v>17</v>
      </c>
      <c r="B624">
        <v>4</v>
      </c>
      <c r="C624">
        <v>2020</v>
      </c>
      <c r="D624" s="16" t="s">
        <v>104</v>
      </c>
      <c r="E624" s="16" t="s">
        <v>56</v>
      </c>
      <c r="F624">
        <v>55</v>
      </c>
    </row>
    <row r="625" spans="1:6" x14ac:dyDescent="0.25">
      <c r="A625">
        <v>17</v>
      </c>
      <c r="B625">
        <v>4</v>
      </c>
      <c r="C625">
        <v>2020</v>
      </c>
      <c r="D625" s="16" t="s">
        <v>104</v>
      </c>
      <c r="E625" s="16" t="s">
        <v>59</v>
      </c>
      <c r="F625">
        <v>61</v>
      </c>
    </row>
    <row r="626" spans="1:6" x14ac:dyDescent="0.25">
      <c r="A626">
        <v>17</v>
      </c>
      <c r="B626">
        <v>4</v>
      </c>
      <c r="C626">
        <v>2020</v>
      </c>
      <c r="D626" s="16" t="s">
        <v>104</v>
      </c>
      <c r="E626" s="16" t="s">
        <v>59</v>
      </c>
      <c r="F626">
        <v>44</v>
      </c>
    </row>
    <row r="627" spans="1:6" x14ac:dyDescent="0.25">
      <c r="A627">
        <v>17</v>
      </c>
      <c r="B627">
        <v>4</v>
      </c>
      <c r="C627">
        <v>2020</v>
      </c>
      <c r="D627" s="16" t="s">
        <v>104</v>
      </c>
      <c r="E627" s="16" t="s">
        <v>56</v>
      </c>
      <c r="F627">
        <v>29</v>
      </c>
    </row>
    <row r="628" spans="1:6" x14ac:dyDescent="0.25">
      <c r="A628">
        <v>17</v>
      </c>
      <c r="B628">
        <v>4</v>
      </c>
      <c r="C628">
        <v>2020</v>
      </c>
      <c r="D628" s="16" t="s">
        <v>104</v>
      </c>
      <c r="E628" s="16" t="s">
        <v>56</v>
      </c>
      <c r="F628">
        <v>85</v>
      </c>
    </row>
    <row r="629" spans="1:6" x14ac:dyDescent="0.25">
      <c r="A629">
        <v>17</v>
      </c>
      <c r="B629">
        <v>4</v>
      </c>
      <c r="C629">
        <v>2020</v>
      </c>
      <c r="D629" s="16" t="s">
        <v>104</v>
      </c>
      <c r="E629" s="16" t="s">
        <v>56</v>
      </c>
      <c r="F629">
        <v>61</v>
      </c>
    </row>
    <row r="630" spans="1:6" x14ac:dyDescent="0.25">
      <c r="A630">
        <v>17</v>
      </c>
      <c r="B630">
        <v>4</v>
      </c>
      <c r="C630">
        <v>2020</v>
      </c>
      <c r="D630" s="16" t="s">
        <v>104</v>
      </c>
      <c r="E630" s="16" t="s">
        <v>59</v>
      </c>
      <c r="F630">
        <v>38</v>
      </c>
    </row>
    <row r="631" spans="1:6" x14ac:dyDescent="0.25">
      <c r="A631">
        <v>17</v>
      </c>
      <c r="B631">
        <v>4</v>
      </c>
      <c r="C631">
        <v>2020</v>
      </c>
      <c r="D631" s="16" t="s">
        <v>104</v>
      </c>
      <c r="E631" s="16" t="s">
        <v>56</v>
      </c>
      <c r="F631">
        <v>26</v>
      </c>
    </row>
    <row r="632" spans="1:6" x14ac:dyDescent="0.25">
      <c r="A632">
        <v>17</v>
      </c>
      <c r="B632">
        <v>4</v>
      </c>
      <c r="C632">
        <v>2020</v>
      </c>
      <c r="D632" s="16" t="s">
        <v>104</v>
      </c>
      <c r="E632" s="16" t="s">
        <v>59</v>
      </c>
      <c r="F632">
        <v>34</v>
      </c>
    </row>
    <row r="633" spans="1:6" x14ac:dyDescent="0.25">
      <c r="A633">
        <v>17</v>
      </c>
      <c r="B633">
        <v>4</v>
      </c>
      <c r="C633">
        <v>2020</v>
      </c>
      <c r="D633" s="16" t="s">
        <v>104</v>
      </c>
      <c r="E633" s="16" t="s">
        <v>56</v>
      </c>
      <c r="F633">
        <v>71</v>
      </c>
    </row>
    <row r="634" spans="1:6" x14ac:dyDescent="0.25">
      <c r="A634">
        <v>17</v>
      </c>
      <c r="B634">
        <v>4</v>
      </c>
      <c r="C634">
        <v>2020</v>
      </c>
      <c r="D634" s="16" t="s">
        <v>104</v>
      </c>
      <c r="E634" s="16" t="s">
        <v>56</v>
      </c>
      <c r="F634">
        <v>20</v>
      </c>
    </row>
    <row r="635" spans="1:6" x14ac:dyDescent="0.25">
      <c r="A635">
        <v>17</v>
      </c>
      <c r="B635">
        <v>4</v>
      </c>
      <c r="C635">
        <v>2020</v>
      </c>
      <c r="D635" s="16" t="s">
        <v>104</v>
      </c>
      <c r="E635" s="16" t="s">
        <v>59</v>
      </c>
      <c r="F635">
        <v>67</v>
      </c>
    </row>
    <row r="636" spans="1:6" x14ac:dyDescent="0.25">
      <c r="A636">
        <v>17</v>
      </c>
      <c r="B636">
        <v>4</v>
      </c>
      <c r="C636">
        <v>2020</v>
      </c>
      <c r="D636" s="16" t="s">
        <v>104</v>
      </c>
      <c r="E636" s="16" t="s">
        <v>56</v>
      </c>
      <c r="F636">
        <v>48</v>
      </c>
    </row>
    <row r="637" spans="1:6" x14ac:dyDescent="0.25">
      <c r="A637">
        <v>17</v>
      </c>
      <c r="B637">
        <v>4</v>
      </c>
      <c r="C637">
        <v>2020</v>
      </c>
      <c r="D637" s="16" t="s">
        <v>104</v>
      </c>
      <c r="E637" s="16" t="s">
        <v>56</v>
      </c>
      <c r="F637">
        <v>54</v>
      </c>
    </row>
    <row r="638" spans="1:6" x14ac:dyDescent="0.25">
      <c r="A638">
        <v>17</v>
      </c>
      <c r="B638">
        <v>4</v>
      </c>
      <c r="C638">
        <v>2020</v>
      </c>
      <c r="D638" s="16" t="s">
        <v>104</v>
      </c>
      <c r="E638" s="16" t="s">
        <v>56</v>
      </c>
      <c r="F638">
        <v>58</v>
      </c>
    </row>
    <row r="639" spans="1:6" x14ac:dyDescent="0.25">
      <c r="A639">
        <v>17</v>
      </c>
      <c r="B639">
        <v>4</v>
      </c>
      <c r="C639">
        <v>2020</v>
      </c>
      <c r="D639" s="16" t="s">
        <v>104</v>
      </c>
      <c r="E639" s="16" t="s">
        <v>59</v>
      </c>
      <c r="F639">
        <v>38</v>
      </c>
    </row>
    <row r="640" spans="1:6" x14ac:dyDescent="0.25">
      <c r="A640">
        <v>17</v>
      </c>
      <c r="B640">
        <v>4</v>
      </c>
      <c r="C640">
        <v>2020</v>
      </c>
      <c r="D640" s="16" t="s">
        <v>104</v>
      </c>
      <c r="E640" s="16" t="s">
        <v>59</v>
      </c>
      <c r="F640">
        <v>36</v>
      </c>
    </row>
    <row r="641" spans="1:6" x14ac:dyDescent="0.25">
      <c r="A641">
        <v>17</v>
      </c>
      <c r="B641">
        <v>4</v>
      </c>
      <c r="C641">
        <v>2020</v>
      </c>
      <c r="D641" s="16" t="s">
        <v>104</v>
      </c>
      <c r="E641" s="16" t="s">
        <v>59</v>
      </c>
      <c r="F641">
        <v>47</v>
      </c>
    </row>
    <row r="642" spans="1:6" x14ac:dyDescent="0.25">
      <c r="A642">
        <v>17</v>
      </c>
      <c r="B642">
        <v>4</v>
      </c>
      <c r="C642">
        <v>2020</v>
      </c>
      <c r="D642" s="16" t="s">
        <v>104</v>
      </c>
      <c r="E642" s="16" t="s">
        <v>59</v>
      </c>
      <c r="F642">
        <v>57</v>
      </c>
    </row>
    <row r="643" spans="1:6" x14ac:dyDescent="0.25">
      <c r="A643">
        <v>17</v>
      </c>
      <c r="B643">
        <v>4</v>
      </c>
      <c r="C643">
        <v>2020</v>
      </c>
      <c r="D643" s="16" t="s">
        <v>104</v>
      </c>
      <c r="E643" s="16" t="s">
        <v>59</v>
      </c>
      <c r="F643">
        <v>61</v>
      </c>
    </row>
    <row r="644" spans="1:6" x14ac:dyDescent="0.25">
      <c r="A644">
        <v>17</v>
      </c>
      <c r="B644">
        <v>4</v>
      </c>
      <c r="C644">
        <v>2020</v>
      </c>
      <c r="D644" s="16" t="s">
        <v>104</v>
      </c>
      <c r="E644" s="16" t="s">
        <v>56</v>
      </c>
      <c r="F644">
        <v>85</v>
      </c>
    </row>
    <row r="645" spans="1:6" x14ac:dyDescent="0.25">
      <c r="A645">
        <v>17</v>
      </c>
      <c r="B645">
        <v>4</v>
      </c>
      <c r="C645">
        <v>2020</v>
      </c>
      <c r="D645" s="16" t="s">
        <v>104</v>
      </c>
      <c r="E645" s="16" t="s">
        <v>56</v>
      </c>
      <c r="F645">
        <v>45</v>
      </c>
    </row>
    <row r="646" spans="1:6" x14ac:dyDescent="0.25">
      <c r="A646">
        <v>17</v>
      </c>
      <c r="B646">
        <v>4</v>
      </c>
      <c r="C646">
        <v>2020</v>
      </c>
      <c r="D646" s="16" t="s">
        <v>104</v>
      </c>
      <c r="E646" s="16" t="s">
        <v>56</v>
      </c>
      <c r="F646">
        <v>48</v>
      </c>
    </row>
    <row r="647" spans="1:6" x14ac:dyDescent="0.25">
      <c r="A647">
        <v>17</v>
      </c>
      <c r="B647">
        <v>4</v>
      </c>
      <c r="C647">
        <v>2020</v>
      </c>
      <c r="D647" s="16" t="s">
        <v>104</v>
      </c>
      <c r="E647" s="16" t="s">
        <v>59</v>
      </c>
      <c r="F647">
        <v>76</v>
      </c>
    </row>
    <row r="648" spans="1:6" x14ac:dyDescent="0.25">
      <c r="A648">
        <v>17</v>
      </c>
      <c r="B648">
        <v>4</v>
      </c>
      <c r="C648">
        <v>2020</v>
      </c>
      <c r="D648" s="16" t="s">
        <v>104</v>
      </c>
      <c r="E648" s="16" t="s">
        <v>59</v>
      </c>
      <c r="F648">
        <v>41</v>
      </c>
    </row>
    <row r="649" spans="1:6" x14ac:dyDescent="0.25">
      <c r="A649">
        <v>17</v>
      </c>
      <c r="B649">
        <v>4</v>
      </c>
      <c r="C649">
        <v>2020</v>
      </c>
      <c r="D649" s="16" t="s">
        <v>104</v>
      </c>
      <c r="E649" s="16" t="s">
        <v>59</v>
      </c>
      <c r="F649">
        <v>72</v>
      </c>
    </row>
    <row r="650" spans="1:6" x14ac:dyDescent="0.25">
      <c r="A650">
        <v>17</v>
      </c>
      <c r="B650">
        <v>4</v>
      </c>
      <c r="C650">
        <v>2020</v>
      </c>
      <c r="D650" s="16" t="s">
        <v>104</v>
      </c>
      <c r="E650" s="16" t="s">
        <v>56</v>
      </c>
      <c r="F650">
        <v>36</v>
      </c>
    </row>
    <row r="651" spans="1:6" x14ac:dyDescent="0.25">
      <c r="A651">
        <v>17</v>
      </c>
      <c r="B651">
        <v>4</v>
      </c>
      <c r="C651">
        <v>2020</v>
      </c>
      <c r="D651" s="16" t="s">
        <v>104</v>
      </c>
      <c r="E651" s="16" t="s">
        <v>56</v>
      </c>
      <c r="F651">
        <v>32</v>
      </c>
    </row>
    <row r="652" spans="1:6" x14ac:dyDescent="0.25">
      <c r="A652">
        <v>17</v>
      </c>
      <c r="B652">
        <v>4</v>
      </c>
      <c r="C652">
        <v>2020</v>
      </c>
      <c r="D652" s="16" t="s">
        <v>104</v>
      </c>
      <c r="E652" s="16" t="s">
        <v>59</v>
      </c>
      <c r="F652">
        <v>60</v>
      </c>
    </row>
    <row r="653" spans="1:6" x14ac:dyDescent="0.25">
      <c r="A653">
        <v>17</v>
      </c>
      <c r="B653">
        <v>4</v>
      </c>
      <c r="C653">
        <v>2020</v>
      </c>
      <c r="D653" s="16" t="s">
        <v>104</v>
      </c>
      <c r="E653" s="16" t="s">
        <v>59</v>
      </c>
      <c r="F653">
        <v>77</v>
      </c>
    </row>
    <row r="654" spans="1:6" x14ac:dyDescent="0.25">
      <c r="A654">
        <v>17</v>
      </c>
      <c r="B654">
        <v>4</v>
      </c>
      <c r="C654">
        <v>2020</v>
      </c>
      <c r="D654" s="16" t="s">
        <v>104</v>
      </c>
      <c r="E654" s="16" t="s">
        <v>56</v>
      </c>
      <c r="F654">
        <v>54</v>
      </c>
    </row>
    <row r="655" spans="1:6" x14ac:dyDescent="0.25">
      <c r="A655">
        <v>17</v>
      </c>
      <c r="B655">
        <v>4</v>
      </c>
      <c r="C655">
        <v>2020</v>
      </c>
      <c r="D655" s="16" t="s">
        <v>104</v>
      </c>
      <c r="E655" s="16" t="s">
        <v>59</v>
      </c>
      <c r="F655">
        <v>25</v>
      </c>
    </row>
    <row r="656" spans="1:6" x14ac:dyDescent="0.25">
      <c r="A656">
        <v>17</v>
      </c>
      <c r="B656">
        <v>4</v>
      </c>
      <c r="C656">
        <v>2020</v>
      </c>
      <c r="D656" s="16" t="s">
        <v>104</v>
      </c>
      <c r="E656" s="16" t="s">
        <v>59</v>
      </c>
      <c r="F656">
        <v>27</v>
      </c>
    </row>
    <row r="657" spans="1:6" x14ac:dyDescent="0.25">
      <c r="A657">
        <v>17</v>
      </c>
      <c r="B657">
        <v>4</v>
      </c>
      <c r="C657">
        <v>2020</v>
      </c>
      <c r="D657" s="16" t="s">
        <v>104</v>
      </c>
      <c r="E657" s="16" t="s">
        <v>56</v>
      </c>
      <c r="F657">
        <v>29</v>
      </c>
    </row>
    <row r="658" spans="1:6" x14ac:dyDescent="0.25">
      <c r="A658">
        <v>17</v>
      </c>
      <c r="B658">
        <v>4</v>
      </c>
      <c r="C658">
        <v>2020</v>
      </c>
      <c r="D658" s="16" t="s">
        <v>104</v>
      </c>
      <c r="E658" s="16" t="s">
        <v>59</v>
      </c>
      <c r="F658">
        <v>65</v>
      </c>
    </row>
    <row r="659" spans="1:6" x14ac:dyDescent="0.25">
      <c r="A659">
        <v>17</v>
      </c>
      <c r="B659">
        <v>4</v>
      </c>
      <c r="C659">
        <v>2020</v>
      </c>
      <c r="D659" s="16" t="s">
        <v>104</v>
      </c>
      <c r="E659" s="16" t="s">
        <v>59</v>
      </c>
      <c r="F659">
        <v>63</v>
      </c>
    </row>
    <row r="660" spans="1:6" x14ac:dyDescent="0.25">
      <c r="A660">
        <v>17</v>
      </c>
      <c r="B660">
        <v>4</v>
      </c>
      <c r="C660">
        <v>2020</v>
      </c>
      <c r="D660" s="16" t="s">
        <v>104</v>
      </c>
      <c r="E660" s="16" t="s">
        <v>59</v>
      </c>
      <c r="F660">
        <v>67</v>
      </c>
    </row>
    <row r="661" spans="1:6" x14ac:dyDescent="0.25">
      <c r="A661">
        <v>17</v>
      </c>
      <c r="B661">
        <v>4</v>
      </c>
      <c r="C661">
        <v>2020</v>
      </c>
      <c r="D661" s="16" t="s">
        <v>104</v>
      </c>
      <c r="E661" s="16" t="s">
        <v>56</v>
      </c>
      <c r="F661">
        <v>33</v>
      </c>
    </row>
    <row r="662" spans="1:6" x14ac:dyDescent="0.25">
      <c r="A662">
        <v>17</v>
      </c>
      <c r="B662">
        <v>4</v>
      </c>
      <c r="C662">
        <v>2020</v>
      </c>
      <c r="D662" s="16" t="s">
        <v>104</v>
      </c>
      <c r="E662" s="16" t="s">
        <v>59</v>
      </c>
      <c r="F662">
        <v>80</v>
      </c>
    </row>
    <row r="663" spans="1:6" x14ac:dyDescent="0.25">
      <c r="A663">
        <v>17</v>
      </c>
      <c r="B663">
        <v>4</v>
      </c>
      <c r="C663">
        <v>2020</v>
      </c>
      <c r="D663" s="16" t="s">
        <v>104</v>
      </c>
      <c r="E663" s="16" t="s">
        <v>59</v>
      </c>
      <c r="F663">
        <v>38</v>
      </c>
    </row>
    <row r="664" spans="1:6" x14ac:dyDescent="0.25">
      <c r="A664">
        <v>17</v>
      </c>
      <c r="B664">
        <v>4</v>
      </c>
      <c r="C664">
        <v>2020</v>
      </c>
      <c r="D664" s="16" t="s">
        <v>104</v>
      </c>
      <c r="E664" s="16" t="s">
        <v>59</v>
      </c>
      <c r="F664">
        <v>64</v>
      </c>
    </row>
    <row r="665" spans="1:6" x14ac:dyDescent="0.25">
      <c r="A665">
        <v>17</v>
      </c>
      <c r="B665">
        <v>4</v>
      </c>
      <c r="C665">
        <v>2020</v>
      </c>
      <c r="D665" s="16" t="s">
        <v>104</v>
      </c>
      <c r="E665" s="16" t="s">
        <v>59</v>
      </c>
      <c r="F665">
        <v>35</v>
      </c>
    </row>
    <row r="666" spans="1:6" x14ac:dyDescent="0.25">
      <c r="A666">
        <v>17</v>
      </c>
      <c r="B666">
        <v>4</v>
      </c>
      <c r="C666">
        <v>2020</v>
      </c>
      <c r="D666" s="16" t="s">
        <v>104</v>
      </c>
      <c r="E666" s="16" t="s">
        <v>56</v>
      </c>
      <c r="F666">
        <v>56</v>
      </c>
    </row>
    <row r="667" spans="1:6" x14ac:dyDescent="0.25">
      <c r="A667">
        <v>17</v>
      </c>
      <c r="B667">
        <v>4</v>
      </c>
      <c r="C667">
        <v>2020</v>
      </c>
      <c r="D667" s="16" t="s">
        <v>104</v>
      </c>
      <c r="E667" s="16" t="s">
        <v>106</v>
      </c>
      <c r="F667">
        <v>0</v>
      </c>
    </row>
    <row r="668" spans="1:6" x14ac:dyDescent="0.25">
      <c r="A668">
        <v>17</v>
      </c>
      <c r="B668">
        <v>4</v>
      </c>
      <c r="C668">
        <v>2020</v>
      </c>
      <c r="D668" s="16" t="s">
        <v>104</v>
      </c>
      <c r="E668" s="16" t="s">
        <v>56</v>
      </c>
      <c r="F668">
        <v>83</v>
      </c>
    </row>
    <row r="669" spans="1:6" x14ac:dyDescent="0.25">
      <c r="A669">
        <v>17</v>
      </c>
      <c r="B669">
        <v>4</v>
      </c>
      <c r="C669">
        <v>2020</v>
      </c>
      <c r="D669" s="16" t="s">
        <v>104</v>
      </c>
      <c r="E669" s="16" t="s">
        <v>59</v>
      </c>
      <c r="F669">
        <v>72</v>
      </c>
    </row>
    <row r="670" spans="1:6" x14ac:dyDescent="0.25">
      <c r="A670">
        <v>17</v>
      </c>
      <c r="B670">
        <v>4</v>
      </c>
      <c r="C670">
        <v>2020</v>
      </c>
      <c r="D670" s="16" t="s">
        <v>104</v>
      </c>
      <c r="E670" s="16" t="s">
        <v>56</v>
      </c>
      <c r="F670">
        <v>69</v>
      </c>
    </row>
    <row r="671" spans="1:6" x14ac:dyDescent="0.25">
      <c r="A671">
        <v>17</v>
      </c>
      <c r="B671">
        <v>4</v>
      </c>
      <c r="C671">
        <v>2020</v>
      </c>
      <c r="D671" s="16" t="s">
        <v>104</v>
      </c>
      <c r="E671" s="16" t="s">
        <v>56</v>
      </c>
      <c r="F671">
        <v>55</v>
      </c>
    </row>
    <row r="672" spans="1:6" x14ac:dyDescent="0.25">
      <c r="A672">
        <v>17</v>
      </c>
      <c r="B672">
        <v>4</v>
      </c>
      <c r="C672">
        <v>2020</v>
      </c>
      <c r="D672" s="16" t="s">
        <v>104</v>
      </c>
      <c r="E672" s="16" t="s">
        <v>56</v>
      </c>
      <c r="F672">
        <v>86</v>
      </c>
    </row>
    <row r="673" spans="1:6" x14ac:dyDescent="0.25">
      <c r="A673">
        <v>17</v>
      </c>
      <c r="B673">
        <v>4</v>
      </c>
      <c r="C673">
        <v>2020</v>
      </c>
      <c r="D673" s="16" t="s">
        <v>104</v>
      </c>
      <c r="E673" s="16" t="s">
        <v>59</v>
      </c>
      <c r="F673">
        <v>48</v>
      </c>
    </row>
    <row r="674" spans="1:6" x14ac:dyDescent="0.25">
      <c r="A674">
        <v>17</v>
      </c>
      <c r="B674">
        <v>4</v>
      </c>
      <c r="C674">
        <v>2020</v>
      </c>
      <c r="D674" s="16" t="s">
        <v>104</v>
      </c>
      <c r="E674" s="16" t="s">
        <v>59</v>
      </c>
      <c r="F674">
        <v>30</v>
      </c>
    </row>
    <row r="675" spans="1:6" x14ac:dyDescent="0.25">
      <c r="A675">
        <v>17</v>
      </c>
      <c r="B675">
        <v>4</v>
      </c>
      <c r="C675">
        <v>2020</v>
      </c>
      <c r="D675" s="16" t="s">
        <v>104</v>
      </c>
      <c r="E675" s="16" t="s">
        <v>56</v>
      </c>
      <c r="F675">
        <v>59</v>
      </c>
    </row>
    <row r="676" spans="1:6" x14ac:dyDescent="0.25">
      <c r="A676">
        <v>17</v>
      </c>
      <c r="B676">
        <v>4</v>
      </c>
      <c r="C676">
        <v>2020</v>
      </c>
      <c r="D676" s="16" t="s">
        <v>104</v>
      </c>
      <c r="E676" s="16" t="s">
        <v>56</v>
      </c>
      <c r="F676">
        <v>53</v>
      </c>
    </row>
    <row r="677" spans="1:6" x14ac:dyDescent="0.25">
      <c r="A677">
        <v>17</v>
      </c>
      <c r="B677">
        <v>4</v>
      </c>
      <c r="C677">
        <v>2020</v>
      </c>
      <c r="D677" s="16" t="s">
        <v>104</v>
      </c>
      <c r="E677" s="16" t="s">
        <v>59</v>
      </c>
      <c r="F677">
        <v>56</v>
      </c>
    </row>
    <row r="678" spans="1:6" x14ac:dyDescent="0.25">
      <c r="A678">
        <v>17</v>
      </c>
      <c r="B678">
        <v>4</v>
      </c>
      <c r="C678">
        <v>2020</v>
      </c>
      <c r="D678" s="16" t="s">
        <v>104</v>
      </c>
      <c r="E678" s="16" t="s">
        <v>59</v>
      </c>
      <c r="F678">
        <v>61</v>
      </c>
    </row>
    <row r="679" spans="1:6" x14ac:dyDescent="0.25">
      <c r="A679">
        <v>17</v>
      </c>
      <c r="B679">
        <v>4</v>
      </c>
      <c r="C679">
        <v>2020</v>
      </c>
      <c r="D679" s="16" t="s">
        <v>104</v>
      </c>
      <c r="E679" s="16" t="s">
        <v>56</v>
      </c>
      <c r="F679">
        <v>62</v>
      </c>
    </row>
    <row r="680" spans="1:6" x14ac:dyDescent="0.25">
      <c r="A680">
        <v>17</v>
      </c>
      <c r="B680">
        <v>4</v>
      </c>
      <c r="C680">
        <v>2020</v>
      </c>
      <c r="D680" s="16" t="s">
        <v>104</v>
      </c>
      <c r="E680" s="16" t="s">
        <v>59</v>
      </c>
      <c r="F680">
        <v>53</v>
      </c>
    </row>
    <row r="681" spans="1:6" x14ac:dyDescent="0.25">
      <c r="A681">
        <v>17</v>
      </c>
      <c r="B681">
        <v>4</v>
      </c>
      <c r="C681">
        <v>2020</v>
      </c>
      <c r="D681" s="16" t="s">
        <v>104</v>
      </c>
      <c r="E681" s="16" t="s">
        <v>56</v>
      </c>
      <c r="F681">
        <v>33</v>
      </c>
    </row>
    <row r="682" spans="1:6" x14ac:dyDescent="0.25">
      <c r="A682">
        <v>17</v>
      </c>
      <c r="B682">
        <v>4</v>
      </c>
      <c r="C682">
        <v>2020</v>
      </c>
      <c r="D682" s="16" t="s">
        <v>104</v>
      </c>
      <c r="E682" s="16" t="s">
        <v>56</v>
      </c>
      <c r="F682">
        <v>39</v>
      </c>
    </row>
    <row r="683" spans="1:6" x14ac:dyDescent="0.25">
      <c r="A683">
        <v>17</v>
      </c>
      <c r="B683">
        <v>4</v>
      </c>
      <c r="C683">
        <v>2020</v>
      </c>
      <c r="D683" s="16" t="s">
        <v>104</v>
      </c>
      <c r="E683" s="16" t="s">
        <v>56</v>
      </c>
      <c r="F683">
        <v>32</v>
      </c>
    </row>
    <row r="684" spans="1:6" x14ac:dyDescent="0.25">
      <c r="A684">
        <v>17</v>
      </c>
      <c r="B684">
        <v>4</v>
      </c>
      <c r="C684">
        <v>2020</v>
      </c>
      <c r="D684" s="16" t="s">
        <v>104</v>
      </c>
      <c r="E684" s="16" t="s">
        <v>59</v>
      </c>
      <c r="F684">
        <v>27</v>
      </c>
    </row>
    <row r="685" spans="1:6" x14ac:dyDescent="0.25">
      <c r="A685">
        <v>17</v>
      </c>
      <c r="B685">
        <v>4</v>
      </c>
      <c r="C685">
        <v>2020</v>
      </c>
      <c r="D685" s="16" t="s">
        <v>104</v>
      </c>
      <c r="E685" s="16" t="s">
        <v>56</v>
      </c>
      <c r="F685">
        <v>66</v>
      </c>
    </row>
    <row r="686" spans="1:6" x14ac:dyDescent="0.25">
      <c r="A686">
        <v>17</v>
      </c>
      <c r="B686">
        <v>4</v>
      </c>
      <c r="C686">
        <v>2020</v>
      </c>
      <c r="D686" s="16" t="s">
        <v>104</v>
      </c>
      <c r="E686" s="16" t="s">
        <v>59</v>
      </c>
      <c r="F686">
        <v>38</v>
      </c>
    </row>
    <row r="687" spans="1:6" x14ac:dyDescent="0.25">
      <c r="A687">
        <v>17</v>
      </c>
      <c r="B687">
        <v>4</v>
      </c>
      <c r="C687">
        <v>2020</v>
      </c>
      <c r="D687" s="16" t="s">
        <v>104</v>
      </c>
      <c r="E687" s="16" t="s">
        <v>59</v>
      </c>
      <c r="F687">
        <v>83</v>
      </c>
    </row>
    <row r="688" spans="1:6" x14ac:dyDescent="0.25">
      <c r="A688">
        <v>17</v>
      </c>
      <c r="B688">
        <v>4</v>
      </c>
      <c r="C688">
        <v>2020</v>
      </c>
      <c r="D688" s="16" t="s">
        <v>104</v>
      </c>
      <c r="E688" s="16" t="s">
        <v>56</v>
      </c>
      <c r="F688">
        <v>79</v>
      </c>
    </row>
    <row r="689" spans="1:6" x14ac:dyDescent="0.25">
      <c r="A689">
        <v>17</v>
      </c>
      <c r="B689">
        <v>4</v>
      </c>
      <c r="C689">
        <v>2020</v>
      </c>
      <c r="D689" s="16" t="s">
        <v>104</v>
      </c>
      <c r="E689" s="16" t="s">
        <v>59</v>
      </c>
      <c r="F689">
        <v>19</v>
      </c>
    </row>
    <row r="690" spans="1:6" x14ac:dyDescent="0.25">
      <c r="A690">
        <v>17</v>
      </c>
      <c r="B690">
        <v>4</v>
      </c>
      <c r="C690">
        <v>2020</v>
      </c>
      <c r="D690" s="16" t="s">
        <v>104</v>
      </c>
      <c r="E690" s="16" t="s">
        <v>59</v>
      </c>
      <c r="F690">
        <v>81</v>
      </c>
    </row>
    <row r="691" spans="1:6" x14ac:dyDescent="0.25">
      <c r="A691">
        <v>17</v>
      </c>
      <c r="B691">
        <v>4</v>
      </c>
      <c r="C691">
        <v>2020</v>
      </c>
      <c r="D691" s="16" t="s">
        <v>104</v>
      </c>
      <c r="E691" s="16" t="s">
        <v>56</v>
      </c>
      <c r="F691">
        <v>82</v>
      </c>
    </row>
    <row r="692" spans="1:6" x14ac:dyDescent="0.25">
      <c r="A692">
        <v>17</v>
      </c>
      <c r="B692">
        <v>4</v>
      </c>
      <c r="C692">
        <v>2020</v>
      </c>
      <c r="D692" s="16" t="s">
        <v>104</v>
      </c>
      <c r="E692" s="16" t="s">
        <v>59</v>
      </c>
      <c r="F692">
        <v>59</v>
      </c>
    </row>
    <row r="693" spans="1:6" x14ac:dyDescent="0.25">
      <c r="A693">
        <v>17</v>
      </c>
      <c r="B693">
        <v>4</v>
      </c>
      <c r="C693">
        <v>2020</v>
      </c>
      <c r="D693" s="16" t="s">
        <v>104</v>
      </c>
      <c r="E693" s="16" t="s">
        <v>56</v>
      </c>
      <c r="F693">
        <v>46</v>
      </c>
    </row>
    <row r="694" spans="1:6" x14ac:dyDescent="0.25">
      <c r="A694">
        <v>17</v>
      </c>
      <c r="B694">
        <v>4</v>
      </c>
      <c r="C694">
        <v>2020</v>
      </c>
      <c r="D694" s="16" t="s">
        <v>104</v>
      </c>
      <c r="E694" s="16" t="s">
        <v>56</v>
      </c>
      <c r="F694">
        <v>59</v>
      </c>
    </row>
    <row r="695" spans="1:6" x14ac:dyDescent="0.25">
      <c r="A695">
        <v>17</v>
      </c>
      <c r="B695">
        <v>4</v>
      </c>
      <c r="C695">
        <v>2020</v>
      </c>
      <c r="D695" s="16" t="s">
        <v>104</v>
      </c>
      <c r="E695" s="16" t="s">
        <v>59</v>
      </c>
      <c r="F695">
        <v>74</v>
      </c>
    </row>
    <row r="696" spans="1:6" x14ac:dyDescent="0.25">
      <c r="A696">
        <v>17</v>
      </c>
      <c r="B696">
        <v>4</v>
      </c>
      <c r="C696">
        <v>2020</v>
      </c>
      <c r="D696" s="16" t="s">
        <v>164</v>
      </c>
      <c r="E696" s="16" t="s">
        <v>59</v>
      </c>
      <c r="F696">
        <v>87</v>
      </c>
    </row>
    <row r="697" spans="1:6" x14ac:dyDescent="0.25">
      <c r="A697">
        <v>17</v>
      </c>
      <c r="B697">
        <v>4</v>
      </c>
      <c r="C697">
        <v>2020</v>
      </c>
      <c r="D697" s="16" t="s">
        <v>164</v>
      </c>
      <c r="E697" s="16" t="s">
        <v>56</v>
      </c>
      <c r="F697">
        <v>45</v>
      </c>
    </row>
    <row r="698" spans="1:6" x14ac:dyDescent="0.25">
      <c r="A698">
        <v>17</v>
      </c>
      <c r="B698">
        <v>4</v>
      </c>
      <c r="C698">
        <v>2020</v>
      </c>
      <c r="D698" s="16" t="s">
        <v>164</v>
      </c>
      <c r="E698" s="16" t="s">
        <v>59</v>
      </c>
      <c r="F698">
        <v>34</v>
      </c>
    </row>
    <row r="699" spans="1:6" x14ac:dyDescent="0.25">
      <c r="A699">
        <v>17</v>
      </c>
      <c r="B699">
        <v>4</v>
      </c>
      <c r="C699">
        <v>2020</v>
      </c>
      <c r="D699" s="16" t="s">
        <v>164</v>
      </c>
      <c r="E699" s="16" t="s">
        <v>59</v>
      </c>
      <c r="F699">
        <v>42</v>
      </c>
    </row>
    <row r="700" spans="1:6" x14ac:dyDescent="0.25">
      <c r="A700">
        <v>17</v>
      </c>
      <c r="B700">
        <v>4</v>
      </c>
      <c r="C700">
        <v>2020</v>
      </c>
      <c r="D700" s="16" t="s">
        <v>165</v>
      </c>
      <c r="E700" s="16" t="s">
        <v>59</v>
      </c>
      <c r="F700">
        <v>37</v>
      </c>
    </row>
    <row r="701" spans="1:6" x14ac:dyDescent="0.25">
      <c r="A701">
        <v>17</v>
      </c>
      <c r="B701">
        <v>4</v>
      </c>
      <c r="C701">
        <v>2020</v>
      </c>
      <c r="D701" s="16" t="s">
        <v>105</v>
      </c>
      <c r="E701" s="16" t="s">
        <v>56</v>
      </c>
      <c r="F701">
        <v>2</v>
      </c>
    </row>
    <row r="702" spans="1:6" x14ac:dyDescent="0.25">
      <c r="A702">
        <v>17</v>
      </c>
      <c r="B702">
        <v>4</v>
      </c>
      <c r="C702">
        <v>2020</v>
      </c>
      <c r="D702" s="16" t="s">
        <v>105</v>
      </c>
      <c r="E702" s="16" t="s">
        <v>106</v>
      </c>
      <c r="F702">
        <v>0</v>
      </c>
    </row>
    <row r="703" spans="1:6" x14ac:dyDescent="0.25">
      <c r="A703">
        <v>17</v>
      </c>
      <c r="B703">
        <v>4</v>
      </c>
      <c r="C703">
        <v>2020</v>
      </c>
      <c r="D703" s="16" t="s">
        <v>105</v>
      </c>
      <c r="E703" s="16" t="s">
        <v>56</v>
      </c>
      <c r="F703">
        <v>59</v>
      </c>
    </row>
    <row r="704" spans="1:6" x14ac:dyDescent="0.25">
      <c r="A704">
        <v>17</v>
      </c>
      <c r="B704">
        <v>4</v>
      </c>
      <c r="C704">
        <v>2020</v>
      </c>
      <c r="D704" s="16" t="s">
        <v>105</v>
      </c>
      <c r="E704" s="16" t="s">
        <v>59</v>
      </c>
      <c r="F704">
        <v>58</v>
      </c>
    </row>
    <row r="705" spans="1:6" x14ac:dyDescent="0.25">
      <c r="A705">
        <v>17</v>
      </c>
      <c r="B705">
        <v>4</v>
      </c>
      <c r="C705">
        <v>2020</v>
      </c>
      <c r="D705" s="16" t="s">
        <v>105</v>
      </c>
      <c r="E705" s="16" t="s">
        <v>56</v>
      </c>
      <c r="F705">
        <v>86</v>
      </c>
    </row>
    <row r="706" spans="1:6" x14ac:dyDescent="0.25">
      <c r="A706">
        <v>17</v>
      </c>
      <c r="B706">
        <v>4</v>
      </c>
      <c r="C706">
        <v>2020</v>
      </c>
      <c r="D706" s="16" t="s">
        <v>105</v>
      </c>
      <c r="E706" s="16" t="s">
        <v>59</v>
      </c>
      <c r="F706">
        <v>0</v>
      </c>
    </row>
    <row r="707" spans="1:6" x14ac:dyDescent="0.25">
      <c r="A707">
        <v>17</v>
      </c>
      <c r="B707">
        <v>4</v>
      </c>
      <c r="C707">
        <v>2020</v>
      </c>
      <c r="D707" s="16" t="s">
        <v>105</v>
      </c>
      <c r="E707" s="16" t="s">
        <v>56</v>
      </c>
      <c r="F707">
        <v>0</v>
      </c>
    </row>
    <row r="708" spans="1:6" x14ac:dyDescent="0.25">
      <c r="A708">
        <v>17</v>
      </c>
      <c r="B708">
        <v>4</v>
      </c>
      <c r="C708">
        <v>2020</v>
      </c>
      <c r="D708" s="16" t="s">
        <v>105</v>
      </c>
      <c r="E708" s="16" t="s">
        <v>56</v>
      </c>
      <c r="F708">
        <v>0</v>
      </c>
    </row>
    <row r="709" spans="1:6" x14ac:dyDescent="0.25">
      <c r="A709">
        <v>17</v>
      </c>
      <c r="B709">
        <v>4</v>
      </c>
      <c r="C709">
        <v>2020</v>
      </c>
      <c r="D709" s="16" t="s">
        <v>105</v>
      </c>
      <c r="E709" s="16" t="s">
        <v>59</v>
      </c>
      <c r="F709">
        <v>56</v>
      </c>
    </row>
    <row r="710" spans="1:6" x14ac:dyDescent="0.25">
      <c r="A710">
        <v>17</v>
      </c>
      <c r="B710">
        <v>4</v>
      </c>
      <c r="C710">
        <v>2020</v>
      </c>
      <c r="D710" s="16" t="s">
        <v>105</v>
      </c>
      <c r="E710" s="16" t="s">
        <v>106</v>
      </c>
      <c r="F710">
        <v>0</v>
      </c>
    </row>
    <row r="711" spans="1:6" x14ac:dyDescent="0.25">
      <c r="A711">
        <v>17</v>
      </c>
      <c r="B711">
        <v>4</v>
      </c>
      <c r="C711">
        <v>2020</v>
      </c>
      <c r="D711" s="16" t="s">
        <v>107</v>
      </c>
      <c r="E711" s="16" t="s">
        <v>59</v>
      </c>
      <c r="F711">
        <v>57</v>
      </c>
    </row>
    <row r="712" spans="1:6" x14ac:dyDescent="0.25">
      <c r="A712">
        <v>17</v>
      </c>
      <c r="B712">
        <v>4</v>
      </c>
      <c r="C712">
        <v>2020</v>
      </c>
      <c r="D712" s="16" t="s">
        <v>107</v>
      </c>
      <c r="E712" s="16" t="s">
        <v>56</v>
      </c>
      <c r="F712">
        <v>53</v>
      </c>
    </row>
    <row r="713" spans="1:6" x14ac:dyDescent="0.25">
      <c r="A713">
        <v>17</v>
      </c>
      <c r="B713">
        <v>4</v>
      </c>
      <c r="C713">
        <v>2020</v>
      </c>
      <c r="D713" s="16" t="s">
        <v>107</v>
      </c>
      <c r="E713" s="16" t="s">
        <v>56</v>
      </c>
      <c r="F713">
        <v>46</v>
      </c>
    </row>
    <row r="714" spans="1:6" x14ac:dyDescent="0.25">
      <c r="A714">
        <v>17</v>
      </c>
      <c r="B714">
        <v>4</v>
      </c>
      <c r="C714">
        <v>2020</v>
      </c>
      <c r="D714" s="16" t="s">
        <v>107</v>
      </c>
      <c r="E714" s="16" t="s">
        <v>59</v>
      </c>
      <c r="F714">
        <v>65</v>
      </c>
    </row>
    <row r="715" spans="1:6" x14ac:dyDescent="0.25">
      <c r="A715">
        <v>17</v>
      </c>
      <c r="B715">
        <v>4</v>
      </c>
      <c r="C715">
        <v>2020</v>
      </c>
      <c r="D715" s="16" t="s">
        <v>107</v>
      </c>
      <c r="E715" s="16" t="s">
        <v>59</v>
      </c>
      <c r="F715">
        <v>63</v>
      </c>
    </row>
    <row r="716" spans="1:6" x14ac:dyDescent="0.25">
      <c r="A716">
        <v>17</v>
      </c>
      <c r="B716">
        <v>4</v>
      </c>
      <c r="C716">
        <v>2020</v>
      </c>
      <c r="D716" s="16" t="s">
        <v>108</v>
      </c>
      <c r="E716" s="16" t="s">
        <v>59</v>
      </c>
      <c r="F716">
        <v>76</v>
      </c>
    </row>
    <row r="717" spans="1:6" x14ac:dyDescent="0.25">
      <c r="A717">
        <v>17</v>
      </c>
      <c r="B717">
        <v>4</v>
      </c>
      <c r="C717">
        <v>2020</v>
      </c>
      <c r="D717" s="16" t="s">
        <v>109</v>
      </c>
      <c r="E717" s="16" t="s">
        <v>59</v>
      </c>
      <c r="F717">
        <v>38</v>
      </c>
    </row>
    <row r="718" spans="1:6" x14ac:dyDescent="0.25">
      <c r="A718">
        <v>17</v>
      </c>
      <c r="B718">
        <v>4</v>
      </c>
      <c r="C718">
        <v>2020</v>
      </c>
      <c r="D718" s="16" t="s">
        <v>109</v>
      </c>
      <c r="E718" s="16" t="s">
        <v>56</v>
      </c>
      <c r="F718">
        <v>39</v>
      </c>
    </row>
    <row r="719" spans="1:6" x14ac:dyDescent="0.25">
      <c r="A719">
        <v>17</v>
      </c>
      <c r="B719">
        <v>4</v>
      </c>
      <c r="C719">
        <v>2020</v>
      </c>
      <c r="D719" s="16" t="s">
        <v>109</v>
      </c>
      <c r="E719" s="16" t="s">
        <v>59</v>
      </c>
      <c r="F719">
        <v>30</v>
      </c>
    </row>
    <row r="720" spans="1:6" x14ac:dyDescent="0.25">
      <c r="A720">
        <v>17</v>
      </c>
      <c r="B720">
        <v>4</v>
      </c>
      <c r="C720">
        <v>2020</v>
      </c>
      <c r="D720" s="16" t="s">
        <v>109</v>
      </c>
      <c r="E720" s="16" t="s">
        <v>56</v>
      </c>
      <c r="F720">
        <v>38</v>
      </c>
    </row>
    <row r="721" spans="1:6" x14ac:dyDescent="0.25">
      <c r="A721">
        <v>17</v>
      </c>
      <c r="B721">
        <v>4</v>
      </c>
      <c r="C721">
        <v>2020</v>
      </c>
      <c r="D721" s="16" t="s">
        <v>110</v>
      </c>
      <c r="E721" s="16" t="s">
        <v>56</v>
      </c>
      <c r="F721">
        <v>86</v>
      </c>
    </row>
    <row r="722" spans="1:6" x14ac:dyDescent="0.25">
      <c r="A722">
        <v>17</v>
      </c>
      <c r="B722">
        <v>4</v>
      </c>
      <c r="C722">
        <v>2020</v>
      </c>
      <c r="D722" s="16" t="s">
        <v>110</v>
      </c>
      <c r="E722" s="16" t="s">
        <v>56</v>
      </c>
      <c r="F722">
        <v>64</v>
      </c>
    </row>
    <row r="723" spans="1:6" x14ac:dyDescent="0.25">
      <c r="A723">
        <v>17</v>
      </c>
      <c r="B723">
        <v>4</v>
      </c>
      <c r="C723">
        <v>2020</v>
      </c>
      <c r="D723" s="16" t="s">
        <v>110</v>
      </c>
      <c r="E723" s="16" t="s">
        <v>56</v>
      </c>
      <c r="F723">
        <v>66</v>
      </c>
    </row>
    <row r="724" spans="1:6" x14ac:dyDescent="0.25">
      <c r="A724">
        <v>17</v>
      </c>
      <c r="B724">
        <v>4</v>
      </c>
      <c r="C724">
        <v>2020</v>
      </c>
      <c r="D724" s="16" t="s">
        <v>110</v>
      </c>
      <c r="E724" s="16" t="s">
        <v>59</v>
      </c>
      <c r="F724">
        <v>24</v>
      </c>
    </row>
    <row r="725" spans="1:6" x14ac:dyDescent="0.25">
      <c r="A725">
        <v>17</v>
      </c>
      <c r="B725">
        <v>4</v>
      </c>
      <c r="C725">
        <v>2020</v>
      </c>
      <c r="D725" s="16" t="s">
        <v>111</v>
      </c>
      <c r="E725" s="16" t="s">
        <v>56</v>
      </c>
      <c r="F725">
        <v>31</v>
      </c>
    </row>
    <row r="726" spans="1:6" x14ac:dyDescent="0.25">
      <c r="A726">
        <v>17</v>
      </c>
      <c r="B726">
        <v>4</v>
      </c>
      <c r="C726">
        <v>2020</v>
      </c>
      <c r="D726" s="16" t="s">
        <v>111</v>
      </c>
      <c r="E726" s="16" t="s">
        <v>59</v>
      </c>
      <c r="F726">
        <v>36</v>
      </c>
    </row>
    <row r="727" spans="1:6" x14ac:dyDescent="0.25">
      <c r="A727">
        <v>17</v>
      </c>
      <c r="B727">
        <v>4</v>
      </c>
      <c r="C727">
        <v>2020</v>
      </c>
      <c r="D727" s="16" t="s">
        <v>112</v>
      </c>
      <c r="E727" s="16" t="s">
        <v>59</v>
      </c>
      <c r="F727">
        <v>67</v>
      </c>
    </row>
    <row r="728" spans="1:6" x14ac:dyDescent="0.25">
      <c r="A728">
        <v>17</v>
      </c>
      <c r="B728">
        <v>4</v>
      </c>
      <c r="C728">
        <v>2020</v>
      </c>
      <c r="D728" s="16" t="s">
        <v>112</v>
      </c>
      <c r="E728" s="16" t="s">
        <v>59</v>
      </c>
      <c r="F728">
        <v>61</v>
      </c>
    </row>
    <row r="729" spans="1:6" x14ac:dyDescent="0.25">
      <c r="A729">
        <v>17</v>
      </c>
      <c r="B729">
        <v>4</v>
      </c>
      <c r="C729">
        <v>2020</v>
      </c>
      <c r="D729" s="16" t="s">
        <v>112</v>
      </c>
      <c r="E729" s="16" t="s">
        <v>56</v>
      </c>
      <c r="F729">
        <v>48</v>
      </c>
    </row>
    <row r="730" spans="1:6" x14ac:dyDescent="0.25">
      <c r="A730">
        <v>17</v>
      </c>
      <c r="B730">
        <v>4</v>
      </c>
      <c r="C730">
        <v>2020</v>
      </c>
      <c r="D730" s="16" t="s">
        <v>112</v>
      </c>
      <c r="E730" s="16" t="s">
        <v>56</v>
      </c>
      <c r="F730">
        <v>59</v>
      </c>
    </row>
    <row r="731" spans="1:6" x14ac:dyDescent="0.25">
      <c r="A731">
        <v>17</v>
      </c>
      <c r="B731">
        <v>4</v>
      </c>
      <c r="C731">
        <v>2020</v>
      </c>
      <c r="D731" s="16" t="s">
        <v>112</v>
      </c>
      <c r="E731" s="16" t="s">
        <v>56</v>
      </c>
      <c r="F731">
        <v>69</v>
      </c>
    </row>
    <row r="732" spans="1:6" x14ac:dyDescent="0.25">
      <c r="A732">
        <v>17</v>
      </c>
      <c r="B732">
        <v>4</v>
      </c>
      <c r="C732">
        <v>2020</v>
      </c>
      <c r="D732" s="16" t="s">
        <v>112</v>
      </c>
      <c r="E732" s="16" t="s">
        <v>59</v>
      </c>
      <c r="F732">
        <v>89</v>
      </c>
    </row>
    <row r="733" spans="1:6" x14ac:dyDescent="0.25">
      <c r="A733">
        <v>17</v>
      </c>
      <c r="B733">
        <v>4</v>
      </c>
      <c r="C733">
        <v>2020</v>
      </c>
      <c r="D733" s="16" t="s">
        <v>113</v>
      </c>
      <c r="E733" s="16" t="s">
        <v>59</v>
      </c>
      <c r="F733">
        <v>59</v>
      </c>
    </row>
    <row r="734" spans="1:6" x14ac:dyDescent="0.25">
      <c r="A734">
        <v>17</v>
      </c>
      <c r="B734">
        <v>4</v>
      </c>
      <c r="C734">
        <v>2020</v>
      </c>
      <c r="D734" s="16" t="s">
        <v>166</v>
      </c>
      <c r="E734" s="16" t="s">
        <v>56</v>
      </c>
      <c r="F734">
        <v>35</v>
      </c>
    </row>
    <row r="735" spans="1:6" x14ac:dyDescent="0.25">
      <c r="A735">
        <v>17</v>
      </c>
      <c r="B735">
        <v>4</v>
      </c>
      <c r="C735">
        <v>2020</v>
      </c>
      <c r="D735" s="16" t="s">
        <v>167</v>
      </c>
      <c r="E735" s="16" t="s">
        <v>56</v>
      </c>
      <c r="F735">
        <v>68</v>
      </c>
    </row>
    <row r="736" spans="1:6" x14ac:dyDescent="0.25">
      <c r="A736">
        <v>17</v>
      </c>
      <c r="B736">
        <v>4</v>
      </c>
      <c r="C736">
        <v>2020</v>
      </c>
      <c r="D736" s="16" t="s">
        <v>115</v>
      </c>
      <c r="E736" s="16" t="s">
        <v>59</v>
      </c>
      <c r="F736">
        <v>67</v>
      </c>
    </row>
    <row r="737" spans="1:6" x14ac:dyDescent="0.25">
      <c r="A737">
        <v>17</v>
      </c>
      <c r="B737">
        <v>4</v>
      </c>
      <c r="C737">
        <v>2020</v>
      </c>
      <c r="D737" s="16" t="s">
        <v>115</v>
      </c>
      <c r="E737" s="16" t="s">
        <v>56</v>
      </c>
      <c r="F737">
        <v>32</v>
      </c>
    </row>
    <row r="738" spans="1:6" x14ac:dyDescent="0.25">
      <c r="A738">
        <v>17</v>
      </c>
      <c r="B738">
        <v>4</v>
      </c>
      <c r="C738">
        <v>2020</v>
      </c>
      <c r="D738" s="16" t="s">
        <v>115</v>
      </c>
      <c r="E738" s="16" t="s">
        <v>56</v>
      </c>
      <c r="F738">
        <v>51</v>
      </c>
    </row>
    <row r="739" spans="1:6" x14ac:dyDescent="0.25">
      <c r="A739">
        <v>17</v>
      </c>
      <c r="B739">
        <v>4</v>
      </c>
      <c r="C739">
        <v>2020</v>
      </c>
      <c r="D739" s="16" t="s">
        <v>115</v>
      </c>
      <c r="E739" s="16" t="s">
        <v>56</v>
      </c>
      <c r="F739">
        <v>69</v>
      </c>
    </row>
    <row r="740" spans="1:6" x14ac:dyDescent="0.25">
      <c r="A740">
        <v>17</v>
      </c>
      <c r="B740">
        <v>4</v>
      </c>
      <c r="C740">
        <v>2020</v>
      </c>
      <c r="D740" s="16" t="s">
        <v>115</v>
      </c>
      <c r="E740" s="16" t="s">
        <v>59</v>
      </c>
      <c r="F740">
        <v>55</v>
      </c>
    </row>
    <row r="741" spans="1:6" x14ac:dyDescent="0.25">
      <c r="A741">
        <v>17</v>
      </c>
      <c r="B741">
        <v>4</v>
      </c>
      <c r="C741">
        <v>2020</v>
      </c>
      <c r="D741" s="16" t="s">
        <v>115</v>
      </c>
      <c r="E741" s="16" t="s">
        <v>56</v>
      </c>
      <c r="F741">
        <v>48</v>
      </c>
    </row>
    <row r="742" spans="1:6" x14ac:dyDescent="0.25">
      <c r="A742">
        <v>17</v>
      </c>
      <c r="B742">
        <v>4</v>
      </c>
      <c r="C742">
        <v>2020</v>
      </c>
      <c r="D742" s="16" t="s">
        <v>115</v>
      </c>
      <c r="E742" s="16" t="s">
        <v>59</v>
      </c>
      <c r="F742">
        <v>41</v>
      </c>
    </row>
    <row r="743" spans="1:6" x14ac:dyDescent="0.25">
      <c r="A743">
        <v>17</v>
      </c>
      <c r="B743">
        <v>4</v>
      </c>
      <c r="C743">
        <v>2020</v>
      </c>
      <c r="D743" s="16" t="s">
        <v>115</v>
      </c>
      <c r="E743" s="16" t="s">
        <v>56</v>
      </c>
      <c r="F743">
        <v>41</v>
      </c>
    </row>
    <row r="744" spans="1:6" x14ac:dyDescent="0.25">
      <c r="A744">
        <v>17</v>
      </c>
      <c r="B744">
        <v>4</v>
      </c>
      <c r="C744">
        <v>2020</v>
      </c>
      <c r="D744" s="16" t="s">
        <v>115</v>
      </c>
      <c r="E744" s="16" t="s">
        <v>59</v>
      </c>
      <c r="F744">
        <v>69</v>
      </c>
    </row>
    <row r="745" spans="1:6" x14ac:dyDescent="0.25">
      <c r="A745">
        <v>17</v>
      </c>
      <c r="B745">
        <v>4</v>
      </c>
      <c r="C745">
        <v>2020</v>
      </c>
      <c r="D745" s="16" t="s">
        <v>115</v>
      </c>
      <c r="E745" s="16" t="s">
        <v>59</v>
      </c>
      <c r="F745">
        <v>54</v>
      </c>
    </row>
    <row r="746" spans="1:6" x14ac:dyDescent="0.25">
      <c r="A746">
        <v>17</v>
      </c>
      <c r="B746">
        <v>4</v>
      </c>
      <c r="C746">
        <v>2020</v>
      </c>
      <c r="D746" s="16" t="s">
        <v>115</v>
      </c>
      <c r="E746" s="16" t="s">
        <v>59</v>
      </c>
      <c r="F746">
        <v>35</v>
      </c>
    </row>
    <row r="747" spans="1:6" x14ac:dyDescent="0.25">
      <c r="A747">
        <v>17</v>
      </c>
      <c r="B747">
        <v>4</v>
      </c>
      <c r="C747">
        <v>2020</v>
      </c>
      <c r="D747" s="16" t="s">
        <v>115</v>
      </c>
      <c r="E747" s="16" t="s">
        <v>59</v>
      </c>
      <c r="F747">
        <v>28</v>
      </c>
    </row>
    <row r="748" spans="1:6" x14ac:dyDescent="0.25">
      <c r="A748">
        <v>17</v>
      </c>
      <c r="B748">
        <v>4</v>
      </c>
      <c r="C748">
        <v>2020</v>
      </c>
      <c r="D748" s="16" t="s">
        <v>115</v>
      </c>
      <c r="E748" s="16" t="s">
        <v>59</v>
      </c>
      <c r="F748">
        <v>63</v>
      </c>
    </row>
    <row r="749" spans="1:6" x14ac:dyDescent="0.25">
      <c r="A749">
        <v>17</v>
      </c>
      <c r="B749">
        <v>4</v>
      </c>
      <c r="C749">
        <v>2020</v>
      </c>
      <c r="D749" s="16" t="s">
        <v>168</v>
      </c>
      <c r="E749" s="16" t="s">
        <v>56</v>
      </c>
      <c r="F749">
        <v>23</v>
      </c>
    </row>
    <row r="750" spans="1:6" x14ac:dyDescent="0.25">
      <c r="A750">
        <v>17</v>
      </c>
      <c r="B750">
        <v>4</v>
      </c>
      <c r="C750">
        <v>2020</v>
      </c>
      <c r="D750" s="16" t="s">
        <v>116</v>
      </c>
      <c r="E750" s="16" t="s">
        <v>59</v>
      </c>
      <c r="F750">
        <v>68</v>
      </c>
    </row>
    <row r="751" spans="1:6" x14ac:dyDescent="0.25">
      <c r="A751">
        <v>17</v>
      </c>
      <c r="B751">
        <v>4</v>
      </c>
      <c r="C751">
        <v>2020</v>
      </c>
      <c r="D751" s="16" t="s">
        <v>116</v>
      </c>
      <c r="E751" s="16" t="s">
        <v>56</v>
      </c>
      <c r="F751">
        <v>44</v>
      </c>
    </row>
    <row r="752" spans="1:6" x14ac:dyDescent="0.25">
      <c r="A752">
        <v>17</v>
      </c>
      <c r="B752">
        <v>4</v>
      </c>
      <c r="C752">
        <v>2020</v>
      </c>
      <c r="D752" s="16" t="s">
        <v>116</v>
      </c>
      <c r="E752" s="16" t="s">
        <v>59</v>
      </c>
      <c r="F752">
        <v>29</v>
      </c>
    </row>
    <row r="753" spans="1:6" x14ac:dyDescent="0.25">
      <c r="A753">
        <v>17</v>
      </c>
      <c r="B753">
        <v>4</v>
      </c>
      <c r="C753">
        <v>2020</v>
      </c>
      <c r="D753" s="16" t="s">
        <v>116</v>
      </c>
      <c r="E753" s="16" t="s">
        <v>59</v>
      </c>
      <c r="F753">
        <v>51</v>
      </c>
    </row>
    <row r="754" spans="1:6" x14ac:dyDescent="0.25">
      <c r="A754">
        <v>17</v>
      </c>
      <c r="B754">
        <v>4</v>
      </c>
      <c r="C754">
        <v>2020</v>
      </c>
      <c r="D754" s="16" t="s">
        <v>117</v>
      </c>
      <c r="E754" s="16" t="s">
        <v>59</v>
      </c>
      <c r="F754">
        <v>48</v>
      </c>
    </row>
    <row r="755" spans="1:6" x14ac:dyDescent="0.25">
      <c r="A755">
        <v>17</v>
      </c>
      <c r="B755">
        <v>4</v>
      </c>
      <c r="C755">
        <v>2020</v>
      </c>
      <c r="D755" s="16" t="s">
        <v>117</v>
      </c>
      <c r="E755" s="16" t="s">
        <v>56</v>
      </c>
      <c r="F755">
        <v>19</v>
      </c>
    </row>
    <row r="756" spans="1:6" x14ac:dyDescent="0.25">
      <c r="A756">
        <v>17</v>
      </c>
      <c r="B756">
        <v>4</v>
      </c>
      <c r="C756">
        <v>2020</v>
      </c>
      <c r="D756" s="16" t="s">
        <v>169</v>
      </c>
      <c r="E756" s="16" t="s">
        <v>56</v>
      </c>
      <c r="F756">
        <v>82</v>
      </c>
    </row>
    <row r="757" spans="1:6" x14ac:dyDescent="0.25">
      <c r="A757">
        <v>17</v>
      </c>
      <c r="B757">
        <v>4</v>
      </c>
      <c r="C757">
        <v>2020</v>
      </c>
      <c r="D757" s="16" t="s">
        <v>120</v>
      </c>
      <c r="E757" s="16" t="s">
        <v>59</v>
      </c>
      <c r="F757">
        <v>11</v>
      </c>
    </row>
    <row r="758" spans="1:6" x14ac:dyDescent="0.25">
      <c r="A758">
        <v>17</v>
      </c>
      <c r="B758">
        <v>4</v>
      </c>
      <c r="C758">
        <v>2020</v>
      </c>
      <c r="D758" s="16" t="s">
        <v>120</v>
      </c>
      <c r="E758" s="16" t="s">
        <v>56</v>
      </c>
      <c r="F758">
        <v>53</v>
      </c>
    </row>
    <row r="759" spans="1:6" x14ac:dyDescent="0.25">
      <c r="A759">
        <v>17</v>
      </c>
      <c r="B759">
        <v>4</v>
      </c>
      <c r="C759">
        <v>2020</v>
      </c>
      <c r="D759" s="16" t="s">
        <v>120</v>
      </c>
      <c r="E759" s="16" t="s">
        <v>59</v>
      </c>
      <c r="F759">
        <v>75</v>
      </c>
    </row>
    <row r="760" spans="1:6" x14ac:dyDescent="0.25">
      <c r="A760">
        <v>17</v>
      </c>
      <c r="B760">
        <v>4</v>
      </c>
      <c r="C760">
        <v>2020</v>
      </c>
      <c r="D760" s="16" t="s">
        <v>121</v>
      </c>
      <c r="E760" s="16" t="s">
        <v>56</v>
      </c>
      <c r="F760">
        <v>50</v>
      </c>
    </row>
    <row r="761" spans="1:6" x14ac:dyDescent="0.25">
      <c r="A761">
        <v>17</v>
      </c>
      <c r="B761">
        <v>4</v>
      </c>
      <c r="C761">
        <v>2020</v>
      </c>
      <c r="D761" s="16" t="s">
        <v>121</v>
      </c>
      <c r="E761" s="16" t="s">
        <v>56</v>
      </c>
      <c r="F761">
        <v>36</v>
      </c>
    </row>
    <row r="762" spans="1:6" x14ac:dyDescent="0.25">
      <c r="A762">
        <v>17</v>
      </c>
      <c r="B762">
        <v>4</v>
      </c>
      <c r="C762">
        <v>2020</v>
      </c>
      <c r="D762" s="16" t="s">
        <v>122</v>
      </c>
      <c r="E762" s="16" t="s">
        <v>59</v>
      </c>
      <c r="F762">
        <v>46</v>
      </c>
    </row>
    <row r="763" spans="1:6" x14ac:dyDescent="0.25">
      <c r="A763">
        <v>17</v>
      </c>
      <c r="B763">
        <v>4</v>
      </c>
      <c r="C763">
        <v>2020</v>
      </c>
      <c r="D763" s="16" t="s">
        <v>125</v>
      </c>
      <c r="E763" s="16" t="s">
        <v>59</v>
      </c>
      <c r="F763">
        <v>56</v>
      </c>
    </row>
    <row r="764" spans="1:6" x14ac:dyDescent="0.25">
      <c r="A764">
        <v>17</v>
      </c>
      <c r="B764">
        <v>4</v>
      </c>
      <c r="C764">
        <v>2020</v>
      </c>
      <c r="D764" s="16" t="s">
        <v>126</v>
      </c>
      <c r="E764" s="16" t="s">
        <v>56</v>
      </c>
      <c r="F764">
        <v>27</v>
      </c>
    </row>
    <row r="765" spans="1:6" x14ac:dyDescent="0.25">
      <c r="A765">
        <v>17</v>
      </c>
      <c r="B765">
        <v>4</v>
      </c>
      <c r="C765">
        <v>2020</v>
      </c>
      <c r="D765" s="16" t="s">
        <v>127</v>
      </c>
      <c r="E765" s="16" t="s">
        <v>56</v>
      </c>
      <c r="F765">
        <v>60</v>
      </c>
    </row>
    <row r="766" spans="1:6" x14ac:dyDescent="0.25">
      <c r="A766">
        <v>17</v>
      </c>
      <c r="B766">
        <v>4</v>
      </c>
      <c r="C766">
        <v>2020</v>
      </c>
      <c r="D766" s="16" t="s">
        <v>170</v>
      </c>
      <c r="E766" s="16" t="s">
        <v>56</v>
      </c>
      <c r="F766">
        <v>31</v>
      </c>
    </row>
    <row r="767" spans="1:6" x14ac:dyDescent="0.25">
      <c r="A767">
        <v>17</v>
      </c>
      <c r="B767">
        <v>4</v>
      </c>
      <c r="C767">
        <v>2020</v>
      </c>
      <c r="D767" s="16" t="s">
        <v>171</v>
      </c>
      <c r="E767" s="16" t="s">
        <v>59</v>
      </c>
      <c r="F767">
        <v>42</v>
      </c>
    </row>
    <row r="768" spans="1:6" x14ac:dyDescent="0.25">
      <c r="A768">
        <v>17</v>
      </c>
      <c r="B768">
        <v>4</v>
      </c>
      <c r="C768">
        <v>2020</v>
      </c>
      <c r="D768" s="16" t="s">
        <v>131</v>
      </c>
      <c r="E768" s="16" t="s">
        <v>59</v>
      </c>
      <c r="F768">
        <v>59</v>
      </c>
    </row>
    <row r="769" spans="1:6" x14ac:dyDescent="0.25">
      <c r="A769">
        <v>17</v>
      </c>
      <c r="B769">
        <v>4</v>
      </c>
      <c r="C769">
        <v>2020</v>
      </c>
      <c r="D769" s="16" t="s">
        <v>172</v>
      </c>
      <c r="E769" s="16" t="s">
        <v>59</v>
      </c>
      <c r="F769">
        <v>81</v>
      </c>
    </row>
    <row r="770" spans="1:6" x14ac:dyDescent="0.25">
      <c r="A770">
        <v>17</v>
      </c>
      <c r="B770">
        <v>4</v>
      </c>
      <c r="C770">
        <v>2020</v>
      </c>
      <c r="D770" s="16" t="s">
        <v>172</v>
      </c>
      <c r="E770" s="16" t="s">
        <v>59</v>
      </c>
      <c r="F770">
        <v>33</v>
      </c>
    </row>
    <row r="771" spans="1:6" x14ac:dyDescent="0.25">
      <c r="A771">
        <v>17</v>
      </c>
      <c r="B771">
        <v>4</v>
      </c>
      <c r="C771">
        <v>2020</v>
      </c>
      <c r="D771" s="16" t="s">
        <v>133</v>
      </c>
      <c r="E771" s="16" t="s">
        <v>56</v>
      </c>
      <c r="F771">
        <v>70</v>
      </c>
    </row>
    <row r="772" spans="1:6" x14ac:dyDescent="0.25">
      <c r="A772">
        <v>17</v>
      </c>
      <c r="B772">
        <v>4</v>
      </c>
      <c r="C772">
        <v>2020</v>
      </c>
      <c r="D772" s="16" t="s">
        <v>133</v>
      </c>
      <c r="E772" s="16" t="s">
        <v>56</v>
      </c>
      <c r="F772">
        <v>47</v>
      </c>
    </row>
    <row r="773" spans="1:6" x14ac:dyDescent="0.25">
      <c r="A773">
        <v>17</v>
      </c>
      <c r="B773">
        <v>4</v>
      </c>
      <c r="C773">
        <v>2020</v>
      </c>
      <c r="D773" s="16" t="s">
        <v>173</v>
      </c>
      <c r="E773" s="16" t="s">
        <v>59</v>
      </c>
      <c r="F773">
        <v>32</v>
      </c>
    </row>
    <row r="774" spans="1:6" x14ac:dyDescent="0.25">
      <c r="A774">
        <v>17</v>
      </c>
      <c r="B774">
        <v>4</v>
      </c>
      <c r="C774">
        <v>2020</v>
      </c>
      <c r="D774" s="16" t="s">
        <v>174</v>
      </c>
      <c r="E774" s="16" t="s">
        <v>56</v>
      </c>
      <c r="F774">
        <v>33</v>
      </c>
    </row>
    <row r="775" spans="1:6" x14ac:dyDescent="0.25">
      <c r="A775">
        <v>17</v>
      </c>
      <c r="B775">
        <v>4</v>
      </c>
      <c r="C775">
        <v>2020</v>
      </c>
      <c r="D775" s="16" t="s">
        <v>174</v>
      </c>
      <c r="E775" s="16" t="s">
        <v>56</v>
      </c>
      <c r="F775">
        <v>48</v>
      </c>
    </row>
    <row r="776" spans="1:6" x14ac:dyDescent="0.25">
      <c r="A776">
        <v>17</v>
      </c>
      <c r="B776">
        <v>4</v>
      </c>
      <c r="C776">
        <v>2020</v>
      </c>
      <c r="D776" s="16" t="s">
        <v>175</v>
      </c>
      <c r="E776" s="16" t="s">
        <v>56</v>
      </c>
      <c r="F776">
        <v>52</v>
      </c>
    </row>
    <row r="777" spans="1:6" x14ac:dyDescent="0.25">
      <c r="A777">
        <v>17</v>
      </c>
      <c r="B777">
        <v>4</v>
      </c>
      <c r="C777">
        <v>2020</v>
      </c>
      <c r="D777" s="16" t="s">
        <v>175</v>
      </c>
      <c r="E777" s="16" t="s">
        <v>56</v>
      </c>
      <c r="F777">
        <v>25</v>
      </c>
    </row>
    <row r="778" spans="1:6" x14ac:dyDescent="0.25">
      <c r="A778">
        <v>17</v>
      </c>
      <c r="B778">
        <v>4</v>
      </c>
      <c r="C778">
        <v>2020</v>
      </c>
      <c r="D778" s="16" t="s">
        <v>175</v>
      </c>
      <c r="E778" s="16" t="s">
        <v>56</v>
      </c>
      <c r="F778">
        <v>51</v>
      </c>
    </row>
    <row r="779" spans="1:6" x14ac:dyDescent="0.25">
      <c r="A779">
        <v>17</v>
      </c>
      <c r="B779">
        <v>4</v>
      </c>
      <c r="C779">
        <v>2020</v>
      </c>
      <c r="D779" s="16" t="s">
        <v>175</v>
      </c>
      <c r="E779" s="16" t="s">
        <v>56</v>
      </c>
      <c r="F779">
        <v>52</v>
      </c>
    </row>
    <row r="780" spans="1:6" x14ac:dyDescent="0.25">
      <c r="A780">
        <v>17</v>
      </c>
      <c r="B780">
        <v>4</v>
      </c>
      <c r="C780">
        <v>2020</v>
      </c>
      <c r="D780" s="16" t="s">
        <v>136</v>
      </c>
      <c r="E780" s="16" t="s">
        <v>59</v>
      </c>
      <c r="F780">
        <v>50</v>
      </c>
    </row>
    <row r="781" spans="1:6" x14ac:dyDescent="0.25">
      <c r="A781">
        <v>17</v>
      </c>
      <c r="B781">
        <v>4</v>
      </c>
      <c r="C781">
        <v>2020</v>
      </c>
      <c r="D781" s="16" t="s">
        <v>136</v>
      </c>
      <c r="E781" s="16" t="s">
        <v>59</v>
      </c>
      <c r="F781">
        <v>38</v>
      </c>
    </row>
    <row r="782" spans="1:6" x14ac:dyDescent="0.25">
      <c r="A782">
        <v>17</v>
      </c>
      <c r="B782">
        <v>4</v>
      </c>
      <c r="C782">
        <v>2020</v>
      </c>
      <c r="D782" s="16" t="s">
        <v>136</v>
      </c>
      <c r="E782" s="16" t="s">
        <v>59</v>
      </c>
      <c r="F782">
        <v>58</v>
      </c>
    </row>
    <row r="783" spans="1:6" x14ac:dyDescent="0.25">
      <c r="A783">
        <v>17</v>
      </c>
      <c r="B783">
        <v>4</v>
      </c>
      <c r="C783">
        <v>2020</v>
      </c>
      <c r="D783" s="16" t="s">
        <v>136</v>
      </c>
      <c r="E783" s="16" t="s">
        <v>56</v>
      </c>
      <c r="F783">
        <v>63</v>
      </c>
    </row>
    <row r="784" spans="1:6" x14ac:dyDescent="0.25">
      <c r="A784">
        <v>17</v>
      </c>
      <c r="B784">
        <v>4</v>
      </c>
      <c r="C784">
        <v>2020</v>
      </c>
      <c r="D784" s="16" t="s">
        <v>136</v>
      </c>
      <c r="E784" s="16" t="s">
        <v>56</v>
      </c>
      <c r="F784">
        <v>50</v>
      </c>
    </row>
    <row r="785" spans="1:6" x14ac:dyDescent="0.25">
      <c r="A785">
        <v>17</v>
      </c>
      <c r="B785">
        <v>4</v>
      </c>
      <c r="C785">
        <v>2020</v>
      </c>
      <c r="D785" s="16" t="s">
        <v>136</v>
      </c>
      <c r="E785" s="16" t="s">
        <v>56</v>
      </c>
      <c r="F785">
        <v>40</v>
      </c>
    </row>
    <row r="786" spans="1:6" x14ac:dyDescent="0.25">
      <c r="A786">
        <v>17</v>
      </c>
      <c r="B786">
        <v>4</v>
      </c>
      <c r="C786">
        <v>2020</v>
      </c>
      <c r="D786" s="16" t="s">
        <v>136</v>
      </c>
      <c r="E786" s="16" t="s">
        <v>56</v>
      </c>
      <c r="F786">
        <v>63</v>
      </c>
    </row>
    <row r="787" spans="1:6" x14ac:dyDescent="0.25">
      <c r="A787">
        <v>17</v>
      </c>
      <c r="B787">
        <v>4</v>
      </c>
      <c r="C787">
        <v>2020</v>
      </c>
      <c r="D787" s="16" t="s">
        <v>136</v>
      </c>
      <c r="E787" s="16" t="s">
        <v>56</v>
      </c>
      <c r="F787">
        <v>57</v>
      </c>
    </row>
    <row r="788" spans="1:6" x14ac:dyDescent="0.25">
      <c r="A788">
        <v>17</v>
      </c>
      <c r="B788">
        <v>4</v>
      </c>
      <c r="C788">
        <v>2020</v>
      </c>
      <c r="D788" s="16" t="s">
        <v>136</v>
      </c>
      <c r="E788" s="16" t="s">
        <v>59</v>
      </c>
      <c r="F788">
        <v>80</v>
      </c>
    </row>
    <row r="789" spans="1:6" x14ac:dyDescent="0.25">
      <c r="A789">
        <v>17</v>
      </c>
      <c r="B789">
        <v>4</v>
      </c>
      <c r="C789">
        <v>2020</v>
      </c>
      <c r="D789" s="16" t="s">
        <v>136</v>
      </c>
      <c r="E789" s="16" t="s">
        <v>56</v>
      </c>
      <c r="F789">
        <v>31</v>
      </c>
    </row>
    <row r="790" spans="1:6" x14ac:dyDescent="0.25">
      <c r="A790">
        <v>17</v>
      </c>
      <c r="B790">
        <v>4</v>
      </c>
      <c r="C790">
        <v>2020</v>
      </c>
      <c r="D790" s="16" t="s">
        <v>136</v>
      </c>
      <c r="E790" s="16" t="s">
        <v>56</v>
      </c>
      <c r="F790">
        <v>45</v>
      </c>
    </row>
    <row r="791" spans="1:6" x14ac:dyDescent="0.25">
      <c r="A791">
        <v>17</v>
      </c>
      <c r="B791">
        <v>4</v>
      </c>
      <c r="C791">
        <v>2020</v>
      </c>
      <c r="D791" s="16" t="s">
        <v>136</v>
      </c>
      <c r="E791" s="16" t="s">
        <v>56</v>
      </c>
      <c r="F791">
        <v>64</v>
      </c>
    </row>
    <row r="792" spans="1:6" x14ac:dyDescent="0.25">
      <c r="A792">
        <v>17</v>
      </c>
      <c r="B792">
        <v>4</v>
      </c>
      <c r="C792">
        <v>2020</v>
      </c>
      <c r="D792" s="16" t="s">
        <v>176</v>
      </c>
      <c r="E792" s="16" t="s">
        <v>59</v>
      </c>
      <c r="F792">
        <v>59</v>
      </c>
    </row>
    <row r="793" spans="1:6" x14ac:dyDescent="0.25">
      <c r="A793">
        <v>17</v>
      </c>
      <c r="B793">
        <v>4</v>
      </c>
      <c r="C793">
        <v>2020</v>
      </c>
      <c r="D793" s="16" t="s">
        <v>137</v>
      </c>
      <c r="E793" s="16" t="s">
        <v>59</v>
      </c>
      <c r="F793">
        <v>83</v>
      </c>
    </row>
    <row r="794" spans="1:6" x14ac:dyDescent="0.25">
      <c r="A794">
        <v>17</v>
      </c>
      <c r="B794">
        <v>4</v>
      </c>
      <c r="C794">
        <v>2020</v>
      </c>
      <c r="D794" s="16" t="s">
        <v>138</v>
      </c>
      <c r="E794" s="16" t="s">
        <v>59</v>
      </c>
      <c r="F794">
        <v>50</v>
      </c>
    </row>
    <row r="795" spans="1:6" x14ac:dyDescent="0.25">
      <c r="A795">
        <v>17</v>
      </c>
      <c r="B795">
        <v>4</v>
      </c>
      <c r="C795">
        <v>2020</v>
      </c>
      <c r="D795" s="16" t="s">
        <v>140</v>
      </c>
      <c r="E795" s="16" t="s">
        <v>56</v>
      </c>
      <c r="F795">
        <v>38</v>
      </c>
    </row>
    <row r="796" spans="1:6" x14ac:dyDescent="0.25">
      <c r="A796">
        <v>17</v>
      </c>
      <c r="B796">
        <v>4</v>
      </c>
      <c r="C796">
        <v>2020</v>
      </c>
      <c r="D796" s="16" t="s">
        <v>140</v>
      </c>
      <c r="E796" s="16" t="s">
        <v>56</v>
      </c>
      <c r="F796">
        <v>59</v>
      </c>
    </row>
    <row r="797" spans="1:6" x14ac:dyDescent="0.25">
      <c r="A797">
        <v>17</v>
      </c>
      <c r="B797">
        <v>4</v>
      </c>
      <c r="C797">
        <v>2020</v>
      </c>
      <c r="D797" s="16" t="s">
        <v>140</v>
      </c>
      <c r="E797" s="16" t="s">
        <v>56</v>
      </c>
      <c r="F797">
        <v>49</v>
      </c>
    </row>
    <row r="798" spans="1:6" x14ac:dyDescent="0.25">
      <c r="A798">
        <v>17</v>
      </c>
      <c r="B798">
        <v>4</v>
      </c>
      <c r="C798">
        <v>2020</v>
      </c>
      <c r="D798" s="16" t="s">
        <v>177</v>
      </c>
      <c r="E798" s="16" t="s">
        <v>59</v>
      </c>
      <c r="F798">
        <v>62</v>
      </c>
    </row>
    <row r="799" spans="1:6" x14ac:dyDescent="0.25">
      <c r="A799">
        <v>17</v>
      </c>
      <c r="B799">
        <v>4</v>
      </c>
      <c r="C799">
        <v>2020</v>
      </c>
      <c r="D799" s="16" t="s">
        <v>177</v>
      </c>
      <c r="E799" s="16" t="s">
        <v>59</v>
      </c>
      <c r="F799">
        <v>46</v>
      </c>
    </row>
    <row r="800" spans="1:6" x14ac:dyDescent="0.25">
      <c r="A800">
        <v>17</v>
      </c>
      <c r="B800">
        <v>4</v>
      </c>
      <c r="C800">
        <v>2020</v>
      </c>
      <c r="D800" s="16" t="s">
        <v>178</v>
      </c>
      <c r="E800" s="16" t="s">
        <v>59</v>
      </c>
      <c r="F800">
        <v>34</v>
      </c>
    </row>
    <row r="801" spans="1:6" x14ac:dyDescent="0.25">
      <c r="A801">
        <v>17</v>
      </c>
      <c r="B801">
        <v>4</v>
      </c>
      <c r="C801">
        <v>2020</v>
      </c>
      <c r="D801" s="16" t="s">
        <v>178</v>
      </c>
      <c r="E801" s="16" t="s">
        <v>59</v>
      </c>
      <c r="F801">
        <v>58</v>
      </c>
    </row>
    <row r="802" spans="1:6" x14ac:dyDescent="0.25">
      <c r="A802">
        <v>17</v>
      </c>
      <c r="B802">
        <v>4</v>
      </c>
      <c r="C802">
        <v>2020</v>
      </c>
      <c r="D802" s="16" t="s">
        <v>178</v>
      </c>
      <c r="E802" s="16" t="s">
        <v>56</v>
      </c>
      <c r="F802">
        <v>27</v>
      </c>
    </row>
    <row r="803" spans="1:6" x14ac:dyDescent="0.25">
      <c r="A803">
        <v>17</v>
      </c>
      <c r="B803">
        <v>4</v>
      </c>
      <c r="C803">
        <v>2020</v>
      </c>
      <c r="D803" s="16" t="s">
        <v>144</v>
      </c>
      <c r="E803" s="16" t="s">
        <v>59</v>
      </c>
      <c r="F803">
        <v>61</v>
      </c>
    </row>
    <row r="804" spans="1:6" x14ac:dyDescent="0.25">
      <c r="A804">
        <v>17</v>
      </c>
      <c r="B804">
        <v>4</v>
      </c>
      <c r="C804">
        <v>2020</v>
      </c>
      <c r="D804" s="16" t="s">
        <v>145</v>
      </c>
      <c r="E804" s="16" t="s">
        <v>59</v>
      </c>
      <c r="F804">
        <v>36</v>
      </c>
    </row>
    <row r="805" spans="1:6" x14ac:dyDescent="0.25">
      <c r="A805">
        <v>17</v>
      </c>
      <c r="B805">
        <v>4</v>
      </c>
      <c r="C805">
        <v>2020</v>
      </c>
      <c r="D805" s="16" t="s">
        <v>145</v>
      </c>
      <c r="E805" s="16" t="s">
        <v>59</v>
      </c>
      <c r="F805">
        <v>54</v>
      </c>
    </row>
    <row r="806" spans="1:6" x14ac:dyDescent="0.25">
      <c r="A806">
        <v>17</v>
      </c>
      <c r="B806">
        <v>4</v>
      </c>
      <c r="C806">
        <v>2020</v>
      </c>
      <c r="D806" s="16" t="s">
        <v>145</v>
      </c>
      <c r="E806" s="16" t="s">
        <v>59</v>
      </c>
      <c r="F806">
        <v>40</v>
      </c>
    </row>
    <row r="807" spans="1:6" x14ac:dyDescent="0.25">
      <c r="A807">
        <v>17</v>
      </c>
      <c r="B807">
        <v>4</v>
      </c>
      <c r="C807">
        <v>2020</v>
      </c>
      <c r="D807" s="16" t="s">
        <v>145</v>
      </c>
      <c r="E807" s="16" t="s">
        <v>56</v>
      </c>
      <c r="F807">
        <v>64</v>
      </c>
    </row>
    <row r="808" spans="1:6" x14ac:dyDescent="0.25">
      <c r="A808">
        <v>17</v>
      </c>
      <c r="B808">
        <v>4</v>
      </c>
      <c r="C808">
        <v>2020</v>
      </c>
      <c r="D808" s="16" t="s">
        <v>145</v>
      </c>
      <c r="E808" s="16" t="s">
        <v>56</v>
      </c>
      <c r="F808">
        <v>82</v>
      </c>
    </row>
    <row r="809" spans="1:6" x14ac:dyDescent="0.25">
      <c r="A809">
        <v>17</v>
      </c>
      <c r="B809">
        <v>4</v>
      </c>
      <c r="C809">
        <v>2020</v>
      </c>
      <c r="D809" s="16" t="s">
        <v>145</v>
      </c>
      <c r="E809" s="16" t="s">
        <v>56</v>
      </c>
      <c r="F809">
        <v>55</v>
      </c>
    </row>
    <row r="810" spans="1:6" x14ac:dyDescent="0.25">
      <c r="A810">
        <v>17</v>
      </c>
      <c r="B810">
        <v>4</v>
      </c>
      <c r="C810">
        <v>2020</v>
      </c>
      <c r="D810" s="16" t="s">
        <v>145</v>
      </c>
      <c r="E810" s="16" t="s">
        <v>56</v>
      </c>
      <c r="F810">
        <v>23</v>
      </c>
    </row>
    <row r="811" spans="1:6" x14ac:dyDescent="0.25">
      <c r="A811">
        <v>17</v>
      </c>
      <c r="B811">
        <v>4</v>
      </c>
      <c r="C811">
        <v>2020</v>
      </c>
      <c r="D811" s="16" t="s">
        <v>147</v>
      </c>
      <c r="E811" s="16" t="s">
        <v>56</v>
      </c>
      <c r="F811">
        <v>70</v>
      </c>
    </row>
    <row r="812" spans="1:6" x14ac:dyDescent="0.25">
      <c r="A812">
        <v>17</v>
      </c>
      <c r="B812">
        <v>4</v>
      </c>
      <c r="C812">
        <v>2020</v>
      </c>
      <c r="D812" s="16" t="s">
        <v>147</v>
      </c>
      <c r="E812" s="16" t="s">
        <v>59</v>
      </c>
      <c r="F812">
        <v>38</v>
      </c>
    </row>
    <row r="813" spans="1:6" x14ac:dyDescent="0.25">
      <c r="A813">
        <v>17</v>
      </c>
      <c r="B813">
        <v>4</v>
      </c>
      <c r="C813">
        <v>2020</v>
      </c>
      <c r="D813" s="16" t="s">
        <v>147</v>
      </c>
      <c r="E813" s="16" t="s">
        <v>56</v>
      </c>
      <c r="F813">
        <v>38</v>
      </c>
    </row>
    <row r="814" spans="1:6" x14ac:dyDescent="0.25">
      <c r="A814">
        <v>17</v>
      </c>
      <c r="B814">
        <v>4</v>
      </c>
      <c r="C814">
        <v>2020</v>
      </c>
      <c r="D814" s="16" t="s">
        <v>147</v>
      </c>
      <c r="E814" s="16" t="s">
        <v>59</v>
      </c>
      <c r="F814">
        <v>19</v>
      </c>
    </row>
    <row r="815" spans="1:6" x14ac:dyDescent="0.25">
      <c r="A815">
        <v>17</v>
      </c>
      <c r="B815">
        <v>4</v>
      </c>
      <c r="C815">
        <v>2020</v>
      </c>
      <c r="D815" s="16" t="s">
        <v>147</v>
      </c>
      <c r="E815" s="16" t="s">
        <v>59</v>
      </c>
      <c r="F815">
        <v>22</v>
      </c>
    </row>
    <row r="816" spans="1:6" x14ac:dyDescent="0.25">
      <c r="A816">
        <v>17</v>
      </c>
      <c r="B816">
        <v>4</v>
      </c>
      <c r="C816">
        <v>2020</v>
      </c>
      <c r="D816" s="16" t="s">
        <v>150</v>
      </c>
      <c r="E816" s="16" t="s">
        <v>56</v>
      </c>
      <c r="F816">
        <v>76</v>
      </c>
    </row>
    <row r="817" spans="1:6" x14ac:dyDescent="0.25">
      <c r="A817">
        <v>17</v>
      </c>
      <c r="B817">
        <v>4</v>
      </c>
      <c r="C817">
        <v>2020</v>
      </c>
      <c r="D817" s="16" t="s">
        <v>150</v>
      </c>
      <c r="E817" s="16" t="s">
        <v>59</v>
      </c>
      <c r="F817">
        <v>40</v>
      </c>
    </row>
    <row r="818" spans="1:6" x14ac:dyDescent="0.25">
      <c r="A818">
        <v>17</v>
      </c>
      <c r="B818">
        <v>4</v>
      </c>
      <c r="C818">
        <v>2020</v>
      </c>
      <c r="D818" s="16" t="s">
        <v>150</v>
      </c>
      <c r="E818" s="16" t="s">
        <v>56</v>
      </c>
      <c r="F818">
        <v>67</v>
      </c>
    </row>
    <row r="819" spans="1:6" x14ac:dyDescent="0.25">
      <c r="A819">
        <v>18</v>
      </c>
      <c r="B819">
        <v>4</v>
      </c>
      <c r="C819">
        <v>2020</v>
      </c>
      <c r="D819" s="16" t="s">
        <v>57</v>
      </c>
      <c r="E819" s="16" t="s">
        <v>56</v>
      </c>
      <c r="F819">
        <v>56</v>
      </c>
    </row>
    <row r="820" spans="1:6" x14ac:dyDescent="0.25">
      <c r="A820">
        <v>18</v>
      </c>
      <c r="B820">
        <v>4</v>
      </c>
      <c r="C820">
        <v>2020</v>
      </c>
      <c r="D820" s="16" t="s">
        <v>57</v>
      </c>
      <c r="E820" s="16" t="s">
        <v>59</v>
      </c>
      <c r="F820">
        <v>16</v>
      </c>
    </row>
    <row r="821" spans="1:6" x14ac:dyDescent="0.25">
      <c r="A821">
        <v>18</v>
      </c>
      <c r="B821">
        <v>4</v>
      </c>
      <c r="C821">
        <v>2020</v>
      </c>
      <c r="D821" s="16" t="s">
        <v>58</v>
      </c>
      <c r="E821" s="16" t="s">
        <v>59</v>
      </c>
      <c r="F821">
        <v>58</v>
      </c>
    </row>
    <row r="822" spans="1:6" x14ac:dyDescent="0.25">
      <c r="A822">
        <v>18</v>
      </c>
      <c r="B822">
        <v>4</v>
      </c>
      <c r="C822">
        <v>2020</v>
      </c>
      <c r="D822" s="16" t="s">
        <v>64</v>
      </c>
      <c r="E822" s="16" t="s">
        <v>56</v>
      </c>
      <c r="F822">
        <v>22</v>
      </c>
    </row>
    <row r="823" spans="1:6" x14ac:dyDescent="0.25">
      <c r="A823">
        <v>18</v>
      </c>
      <c r="B823">
        <v>4</v>
      </c>
      <c r="C823">
        <v>2020</v>
      </c>
      <c r="D823" s="16" t="s">
        <v>66</v>
      </c>
      <c r="E823" s="16" t="s">
        <v>59</v>
      </c>
      <c r="F823">
        <v>41</v>
      </c>
    </row>
    <row r="824" spans="1:6" x14ac:dyDescent="0.25">
      <c r="A824">
        <v>18</v>
      </c>
      <c r="B824">
        <v>4</v>
      </c>
      <c r="C824">
        <v>2020</v>
      </c>
      <c r="D824" s="16" t="s">
        <v>153</v>
      </c>
      <c r="E824" s="16" t="s">
        <v>59</v>
      </c>
      <c r="F824">
        <v>90</v>
      </c>
    </row>
    <row r="825" spans="1:6" x14ac:dyDescent="0.25">
      <c r="A825">
        <v>18</v>
      </c>
      <c r="B825">
        <v>4</v>
      </c>
      <c r="C825">
        <v>2020</v>
      </c>
      <c r="D825" s="16" t="s">
        <v>69</v>
      </c>
      <c r="E825" s="16" t="s">
        <v>59</v>
      </c>
      <c r="F825">
        <v>8</v>
      </c>
    </row>
    <row r="826" spans="1:6" x14ac:dyDescent="0.25">
      <c r="A826">
        <v>18</v>
      </c>
      <c r="B826">
        <v>4</v>
      </c>
      <c r="C826">
        <v>2020</v>
      </c>
      <c r="D826" s="16" t="s">
        <v>69</v>
      </c>
      <c r="E826" s="16" t="s">
        <v>59</v>
      </c>
      <c r="F826">
        <v>59</v>
      </c>
    </row>
    <row r="827" spans="1:6" x14ac:dyDescent="0.25">
      <c r="A827">
        <v>18</v>
      </c>
      <c r="B827">
        <v>4</v>
      </c>
      <c r="C827">
        <v>2020</v>
      </c>
      <c r="D827" s="16" t="s">
        <v>70</v>
      </c>
      <c r="E827" s="16" t="s">
        <v>59</v>
      </c>
      <c r="F827">
        <v>31</v>
      </c>
    </row>
    <row r="828" spans="1:6" x14ac:dyDescent="0.25">
      <c r="A828">
        <v>18</v>
      </c>
      <c r="B828">
        <v>4</v>
      </c>
      <c r="C828">
        <v>2020</v>
      </c>
      <c r="D828" s="16" t="s">
        <v>70</v>
      </c>
      <c r="E828" s="16" t="s">
        <v>56</v>
      </c>
      <c r="F828">
        <v>48</v>
      </c>
    </row>
    <row r="829" spans="1:6" x14ac:dyDescent="0.25">
      <c r="A829">
        <v>18</v>
      </c>
      <c r="B829">
        <v>4</v>
      </c>
      <c r="C829">
        <v>2020</v>
      </c>
      <c r="D829" s="16" t="s">
        <v>70</v>
      </c>
      <c r="E829" s="16" t="s">
        <v>59</v>
      </c>
      <c r="F829">
        <v>53</v>
      </c>
    </row>
    <row r="830" spans="1:6" x14ac:dyDescent="0.25">
      <c r="A830">
        <v>18</v>
      </c>
      <c r="B830">
        <v>4</v>
      </c>
      <c r="C830">
        <v>2020</v>
      </c>
      <c r="D830" s="16" t="s">
        <v>73</v>
      </c>
      <c r="E830" s="16" t="s">
        <v>59</v>
      </c>
      <c r="F830">
        <v>41</v>
      </c>
    </row>
    <row r="831" spans="1:6" x14ac:dyDescent="0.25">
      <c r="A831">
        <v>18</v>
      </c>
      <c r="B831">
        <v>4</v>
      </c>
      <c r="C831">
        <v>2020</v>
      </c>
      <c r="D831" s="16" t="s">
        <v>73</v>
      </c>
      <c r="E831" s="16" t="s">
        <v>56</v>
      </c>
      <c r="F831">
        <v>65</v>
      </c>
    </row>
    <row r="832" spans="1:6" x14ac:dyDescent="0.25">
      <c r="A832">
        <v>18</v>
      </c>
      <c r="B832">
        <v>4</v>
      </c>
      <c r="C832">
        <v>2020</v>
      </c>
      <c r="D832" s="16" t="s">
        <v>73</v>
      </c>
      <c r="E832" s="16" t="s">
        <v>56</v>
      </c>
      <c r="F832">
        <v>69</v>
      </c>
    </row>
    <row r="833" spans="1:6" x14ac:dyDescent="0.25">
      <c r="A833">
        <v>18</v>
      </c>
      <c r="B833">
        <v>4</v>
      </c>
      <c r="C833">
        <v>2020</v>
      </c>
      <c r="D833" s="16" t="s">
        <v>73</v>
      </c>
      <c r="E833" s="16" t="s">
        <v>56</v>
      </c>
      <c r="F833">
        <v>40</v>
      </c>
    </row>
    <row r="834" spans="1:6" x14ac:dyDescent="0.25">
      <c r="A834">
        <v>18</v>
      </c>
      <c r="B834">
        <v>4</v>
      </c>
      <c r="C834">
        <v>2020</v>
      </c>
      <c r="D834" s="16" t="s">
        <v>73</v>
      </c>
      <c r="E834" s="16" t="s">
        <v>56</v>
      </c>
      <c r="F834">
        <v>55</v>
      </c>
    </row>
    <row r="835" spans="1:6" x14ac:dyDescent="0.25">
      <c r="A835">
        <v>18</v>
      </c>
      <c r="B835">
        <v>4</v>
      </c>
      <c r="C835">
        <v>2020</v>
      </c>
      <c r="D835" s="16" t="s">
        <v>73</v>
      </c>
      <c r="E835" s="16" t="s">
        <v>56</v>
      </c>
      <c r="F835">
        <v>34</v>
      </c>
    </row>
    <row r="836" spans="1:6" x14ac:dyDescent="0.25">
      <c r="A836">
        <v>18</v>
      </c>
      <c r="B836">
        <v>4</v>
      </c>
      <c r="C836">
        <v>2020</v>
      </c>
      <c r="D836" s="16" t="s">
        <v>73</v>
      </c>
      <c r="E836" s="16" t="s">
        <v>59</v>
      </c>
      <c r="F836">
        <v>36</v>
      </c>
    </row>
    <row r="837" spans="1:6" x14ac:dyDescent="0.25">
      <c r="A837">
        <v>18</v>
      </c>
      <c r="B837">
        <v>4</v>
      </c>
      <c r="C837">
        <v>2020</v>
      </c>
      <c r="D837" s="16" t="s">
        <v>73</v>
      </c>
      <c r="E837" s="16" t="s">
        <v>59</v>
      </c>
      <c r="F837">
        <v>22</v>
      </c>
    </row>
    <row r="838" spans="1:6" x14ac:dyDescent="0.25">
      <c r="A838">
        <v>18</v>
      </c>
      <c r="B838">
        <v>4</v>
      </c>
      <c r="C838">
        <v>2020</v>
      </c>
      <c r="D838" s="16" t="s">
        <v>75</v>
      </c>
      <c r="E838" s="16" t="s">
        <v>56</v>
      </c>
      <c r="F838">
        <v>56</v>
      </c>
    </row>
    <row r="839" spans="1:6" x14ac:dyDescent="0.25">
      <c r="A839">
        <v>18</v>
      </c>
      <c r="B839">
        <v>4</v>
      </c>
      <c r="C839">
        <v>2020</v>
      </c>
      <c r="D839" s="16" t="s">
        <v>75</v>
      </c>
      <c r="E839" s="16" t="s">
        <v>56</v>
      </c>
      <c r="F839">
        <v>32</v>
      </c>
    </row>
    <row r="840" spans="1:6" x14ac:dyDescent="0.25">
      <c r="A840">
        <v>18</v>
      </c>
      <c r="B840">
        <v>4</v>
      </c>
      <c r="C840">
        <v>2020</v>
      </c>
      <c r="D840" s="16" t="s">
        <v>75</v>
      </c>
      <c r="E840" s="16" t="s">
        <v>59</v>
      </c>
      <c r="F840">
        <v>53</v>
      </c>
    </row>
    <row r="841" spans="1:6" x14ac:dyDescent="0.25">
      <c r="A841">
        <v>18</v>
      </c>
      <c r="B841">
        <v>4</v>
      </c>
      <c r="C841">
        <v>2020</v>
      </c>
      <c r="D841" s="16" t="s">
        <v>75</v>
      </c>
      <c r="E841" s="16" t="s">
        <v>56</v>
      </c>
      <c r="F841">
        <v>27</v>
      </c>
    </row>
    <row r="842" spans="1:6" x14ac:dyDescent="0.25">
      <c r="A842">
        <v>18</v>
      </c>
      <c r="B842">
        <v>4</v>
      </c>
      <c r="C842">
        <v>2020</v>
      </c>
      <c r="D842" s="16" t="s">
        <v>75</v>
      </c>
      <c r="E842" s="16" t="s">
        <v>59</v>
      </c>
      <c r="F842">
        <v>64</v>
      </c>
    </row>
    <row r="843" spans="1:6" x14ac:dyDescent="0.25">
      <c r="A843">
        <v>18</v>
      </c>
      <c r="B843">
        <v>4</v>
      </c>
      <c r="C843">
        <v>2020</v>
      </c>
      <c r="D843" s="16" t="s">
        <v>75</v>
      </c>
      <c r="E843" s="16" t="s">
        <v>56</v>
      </c>
      <c r="F843">
        <v>41</v>
      </c>
    </row>
    <row r="844" spans="1:6" x14ac:dyDescent="0.25">
      <c r="A844">
        <v>18</v>
      </c>
      <c r="B844">
        <v>4</v>
      </c>
      <c r="C844">
        <v>2020</v>
      </c>
      <c r="D844" s="16" t="s">
        <v>75</v>
      </c>
      <c r="E844" s="16" t="s">
        <v>59</v>
      </c>
      <c r="F844">
        <v>48</v>
      </c>
    </row>
    <row r="845" spans="1:6" x14ac:dyDescent="0.25">
      <c r="A845">
        <v>18</v>
      </c>
      <c r="B845">
        <v>4</v>
      </c>
      <c r="C845">
        <v>2020</v>
      </c>
      <c r="D845" s="16" t="s">
        <v>76</v>
      </c>
      <c r="E845" s="16" t="s">
        <v>59</v>
      </c>
      <c r="F845">
        <v>40</v>
      </c>
    </row>
    <row r="846" spans="1:6" x14ac:dyDescent="0.25">
      <c r="A846">
        <v>18</v>
      </c>
      <c r="B846">
        <v>4</v>
      </c>
      <c r="C846">
        <v>2020</v>
      </c>
      <c r="D846" s="16" t="s">
        <v>76</v>
      </c>
      <c r="E846" s="16" t="s">
        <v>59</v>
      </c>
      <c r="F846">
        <v>38</v>
      </c>
    </row>
    <row r="847" spans="1:6" x14ac:dyDescent="0.25">
      <c r="A847">
        <v>18</v>
      </c>
      <c r="B847">
        <v>4</v>
      </c>
      <c r="C847">
        <v>2020</v>
      </c>
      <c r="D847" s="16" t="s">
        <v>76</v>
      </c>
      <c r="E847" s="16" t="s">
        <v>56</v>
      </c>
      <c r="F847">
        <v>60</v>
      </c>
    </row>
    <row r="848" spans="1:6" x14ac:dyDescent="0.25">
      <c r="A848">
        <v>18</v>
      </c>
      <c r="B848">
        <v>4</v>
      </c>
      <c r="C848">
        <v>2020</v>
      </c>
      <c r="D848" s="16" t="s">
        <v>76</v>
      </c>
      <c r="E848" s="16" t="s">
        <v>56</v>
      </c>
      <c r="F848">
        <v>58</v>
      </c>
    </row>
    <row r="849" spans="1:6" x14ac:dyDescent="0.25">
      <c r="A849">
        <v>18</v>
      </c>
      <c r="B849">
        <v>4</v>
      </c>
      <c r="C849">
        <v>2020</v>
      </c>
      <c r="D849" s="16" t="s">
        <v>76</v>
      </c>
      <c r="E849" s="16" t="s">
        <v>59</v>
      </c>
      <c r="F849">
        <v>28</v>
      </c>
    </row>
    <row r="850" spans="1:6" x14ac:dyDescent="0.25">
      <c r="A850">
        <v>18</v>
      </c>
      <c r="B850">
        <v>4</v>
      </c>
      <c r="C850">
        <v>2020</v>
      </c>
      <c r="D850" s="16" t="s">
        <v>76</v>
      </c>
      <c r="E850" s="16" t="s">
        <v>56</v>
      </c>
      <c r="F850">
        <v>24</v>
      </c>
    </row>
    <row r="851" spans="1:6" x14ac:dyDescent="0.25">
      <c r="A851">
        <v>18</v>
      </c>
      <c r="B851">
        <v>4</v>
      </c>
      <c r="C851">
        <v>2020</v>
      </c>
      <c r="D851" s="16" t="s">
        <v>76</v>
      </c>
      <c r="E851" s="16" t="s">
        <v>59</v>
      </c>
      <c r="F851">
        <v>46</v>
      </c>
    </row>
    <row r="852" spans="1:6" x14ac:dyDescent="0.25">
      <c r="A852">
        <v>18</v>
      </c>
      <c r="B852">
        <v>4</v>
      </c>
      <c r="C852">
        <v>2020</v>
      </c>
      <c r="D852" s="16" t="s">
        <v>76</v>
      </c>
      <c r="E852" s="16" t="s">
        <v>59</v>
      </c>
      <c r="F852">
        <v>52</v>
      </c>
    </row>
    <row r="853" spans="1:6" x14ac:dyDescent="0.25">
      <c r="A853">
        <v>18</v>
      </c>
      <c r="B853">
        <v>4</v>
      </c>
      <c r="C853">
        <v>2020</v>
      </c>
      <c r="D853" s="16" t="s">
        <v>76</v>
      </c>
      <c r="E853" s="16" t="s">
        <v>56</v>
      </c>
      <c r="F853">
        <v>62</v>
      </c>
    </row>
    <row r="854" spans="1:6" x14ac:dyDescent="0.25">
      <c r="A854">
        <v>18</v>
      </c>
      <c r="B854">
        <v>4</v>
      </c>
      <c r="C854">
        <v>2020</v>
      </c>
      <c r="D854" s="16" t="s">
        <v>76</v>
      </c>
      <c r="E854" s="16" t="s">
        <v>59</v>
      </c>
      <c r="F854">
        <v>85</v>
      </c>
    </row>
    <row r="855" spans="1:6" x14ac:dyDescent="0.25">
      <c r="A855">
        <v>18</v>
      </c>
      <c r="B855">
        <v>4</v>
      </c>
      <c r="C855">
        <v>2020</v>
      </c>
      <c r="D855" s="16" t="s">
        <v>179</v>
      </c>
      <c r="E855" s="16" t="s">
        <v>59</v>
      </c>
      <c r="F855">
        <v>84</v>
      </c>
    </row>
    <row r="856" spans="1:6" x14ac:dyDescent="0.25">
      <c r="A856">
        <v>18</v>
      </c>
      <c r="B856">
        <v>4</v>
      </c>
      <c r="C856">
        <v>2020</v>
      </c>
      <c r="D856" s="16" t="s">
        <v>179</v>
      </c>
      <c r="E856" s="16" t="s">
        <v>56</v>
      </c>
      <c r="F856">
        <v>44</v>
      </c>
    </row>
    <row r="857" spans="1:6" x14ac:dyDescent="0.25">
      <c r="A857">
        <v>18</v>
      </c>
      <c r="B857">
        <v>4</v>
      </c>
      <c r="C857">
        <v>2020</v>
      </c>
      <c r="D857" s="16" t="s">
        <v>179</v>
      </c>
      <c r="E857" s="16" t="s">
        <v>59</v>
      </c>
      <c r="F857">
        <v>86</v>
      </c>
    </row>
    <row r="858" spans="1:6" x14ac:dyDescent="0.25">
      <c r="A858">
        <v>18</v>
      </c>
      <c r="B858">
        <v>4</v>
      </c>
      <c r="C858">
        <v>2020</v>
      </c>
      <c r="D858" s="16" t="s">
        <v>77</v>
      </c>
      <c r="E858" s="16" t="s">
        <v>59</v>
      </c>
      <c r="F858">
        <v>54</v>
      </c>
    </row>
    <row r="859" spans="1:6" x14ac:dyDescent="0.25">
      <c r="A859">
        <v>18</v>
      </c>
      <c r="B859">
        <v>4</v>
      </c>
      <c r="C859">
        <v>2020</v>
      </c>
      <c r="D859" s="16" t="s">
        <v>77</v>
      </c>
      <c r="E859" s="16" t="s">
        <v>56</v>
      </c>
      <c r="F859">
        <v>38</v>
      </c>
    </row>
    <row r="860" spans="1:6" x14ac:dyDescent="0.25">
      <c r="A860">
        <v>18</v>
      </c>
      <c r="B860">
        <v>4</v>
      </c>
      <c r="C860">
        <v>2020</v>
      </c>
      <c r="D860" s="16" t="s">
        <v>77</v>
      </c>
      <c r="E860" s="16" t="s">
        <v>59</v>
      </c>
      <c r="F860">
        <v>58</v>
      </c>
    </row>
    <row r="861" spans="1:6" x14ac:dyDescent="0.25">
      <c r="A861">
        <v>18</v>
      </c>
      <c r="B861">
        <v>4</v>
      </c>
      <c r="C861">
        <v>2020</v>
      </c>
      <c r="D861" s="16" t="s">
        <v>78</v>
      </c>
      <c r="E861" s="16" t="s">
        <v>59</v>
      </c>
      <c r="F861">
        <v>48</v>
      </c>
    </row>
    <row r="862" spans="1:6" x14ac:dyDescent="0.25">
      <c r="A862">
        <v>18</v>
      </c>
      <c r="B862">
        <v>4</v>
      </c>
      <c r="C862">
        <v>2020</v>
      </c>
      <c r="D862" s="16" t="s">
        <v>79</v>
      </c>
      <c r="E862" s="16" t="s">
        <v>56</v>
      </c>
      <c r="F862">
        <v>50</v>
      </c>
    </row>
    <row r="863" spans="1:6" x14ac:dyDescent="0.25">
      <c r="A863">
        <v>18</v>
      </c>
      <c r="B863">
        <v>4</v>
      </c>
      <c r="C863">
        <v>2020</v>
      </c>
      <c r="D863" s="16" t="s">
        <v>80</v>
      </c>
      <c r="E863" s="16" t="s">
        <v>59</v>
      </c>
      <c r="F863">
        <v>60</v>
      </c>
    </row>
    <row r="864" spans="1:6" x14ac:dyDescent="0.25">
      <c r="A864">
        <v>18</v>
      </c>
      <c r="B864">
        <v>4</v>
      </c>
      <c r="C864">
        <v>2020</v>
      </c>
      <c r="D864" s="16" t="s">
        <v>80</v>
      </c>
      <c r="E864" s="16" t="s">
        <v>56</v>
      </c>
      <c r="F864">
        <v>73</v>
      </c>
    </row>
    <row r="865" spans="1:6" x14ac:dyDescent="0.25">
      <c r="A865">
        <v>18</v>
      </c>
      <c r="B865">
        <v>4</v>
      </c>
      <c r="C865">
        <v>2020</v>
      </c>
      <c r="D865" s="16" t="s">
        <v>80</v>
      </c>
      <c r="E865" s="16" t="s">
        <v>59</v>
      </c>
      <c r="F865">
        <v>80</v>
      </c>
    </row>
    <row r="866" spans="1:6" x14ac:dyDescent="0.25">
      <c r="A866">
        <v>18</v>
      </c>
      <c r="B866">
        <v>4</v>
      </c>
      <c r="C866">
        <v>2020</v>
      </c>
      <c r="D866" s="16" t="s">
        <v>80</v>
      </c>
      <c r="E866" s="16" t="s">
        <v>56</v>
      </c>
      <c r="F866">
        <v>70</v>
      </c>
    </row>
    <row r="867" spans="1:6" x14ac:dyDescent="0.25">
      <c r="A867">
        <v>18</v>
      </c>
      <c r="B867">
        <v>4</v>
      </c>
      <c r="C867">
        <v>2020</v>
      </c>
      <c r="D867" s="16" t="s">
        <v>80</v>
      </c>
      <c r="E867" s="16" t="s">
        <v>59</v>
      </c>
      <c r="F867">
        <v>38</v>
      </c>
    </row>
    <row r="868" spans="1:6" x14ac:dyDescent="0.25">
      <c r="A868">
        <v>18</v>
      </c>
      <c r="B868">
        <v>4</v>
      </c>
      <c r="C868">
        <v>2020</v>
      </c>
      <c r="D868" s="16" t="s">
        <v>80</v>
      </c>
      <c r="E868" s="16" t="s">
        <v>56</v>
      </c>
      <c r="F868">
        <v>45</v>
      </c>
    </row>
    <row r="869" spans="1:6" x14ac:dyDescent="0.25">
      <c r="A869">
        <v>18</v>
      </c>
      <c r="B869">
        <v>4</v>
      </c>
      <c r="C869">
        <v>2020</v>
      </c>
      <c r="D869" s="16" t="s">
        <v>81</v>
      </c>
      <c r="E869" s="16" t="s">
        <v>56</v>
      </c>
      <c r="F869">
        <v>62</v>
      </c>
    </row>
    <row r="870" spans="1:6" x14ac:dyDescent="0.25">
      <c r="A870">
        <v>18</v>
      </c>
      <c r="B870">
        <v>4</v>
      </c>
      <c r="C870">
        <v>2020</v>
      </c>
      <c r="D870" s="16" t="s">
        <v>81</v>
      </c>
      <c r="E870" s="16" t="s">
        <v>56</v>
      </c>
      <c r="F870">
        <v>14</v>
      </c>
    </row>
    <row r="871" spans="1:6" x14ac:dyDescent="0.25">
      <c r="A871">
        <v>18</v>
      </c>
      <c r="B871">
        <v>4</v>
      </c>
      <c r="C871">
        <v>2020</v>
      </c>
      <c r="D871" s="16" t="s">
        <v>81</v>
      </c>
      <c r="E871" s="16" t="s">
        <v>59</v>
      </c>
      <c r="F871">
        <v>70</v>
      </c>
    </row>
    <row r="872" spans="1:6" x14ac:dyDescent="0.25">
      <c r="A872">
        <v>18</v>
      </c>
      <c r="B872">
        <v>4</v>
      </c>
      <c r="C872">
        <v>2020</v>
      </c>
      <c r="D872" s="16" t="s">
        <v>81</v>
      </c>
      <c r="E872" s="16" t="s">
        <v>59</v>
      </c>
      <c r="F872">
        <v>53</v>
      </c>
    </row>
    <row r="873" spans="1:6" x14ac:dyDescent="0.25">
      <c r="A873">
        <v>18</v>
      </c>
      <c r="B873">
        <v>4</v>
      </c>
      <c r="C873">
        <v>2020</v>
      </c>
      <c r="D873" s="16" t="s">
        <v>81</v>
      </c>
      <c r="E873" s="16" t="s">
        <v>59</v>
      </c>
      <c r="F873">
        <v>66</v>
      </c>
    </row>
    <row r="874" spans="1:6" x14ac:dyDescent="0.25">
      <c r="A874">
        <v>18</v>
      </c>
      <c r="B874">
        <v>4</v>
      </c>
      <c r="C874">
        <v>2020</v>
      </c>
      <c r="D874" s="16" t="s">
        <v>81</v>
      </c>
      <c r="E874" s="16" t="s">
        <v>59</v>
      </c>
      <c r="F874">
        <v>27</v>
      </c>
    </row>
    <row r="875" spans="1:6" x14ac:dyDescent="0.25">
      <c r="A875">
        <v>18</v>
      </c>
      <c r="B875">
        <v>4</v>
      </c>
      <c r="C875">
        <v>2020</v>
      </c>
      <c r="D875" s="16" t="s">
        <v>82</v>
      </c>
      <c r="E875" s="16" t="s">
        <v>59</v>
      </c>
      <c r="F875">
        <v>28</v>
      </c>
    </row>
    <row r="876" spans="1:6" x14ac:dyDescent="0.25">
      <c r="A876">
        <v>18</v>
      </c>
      <c r="B876">
        <v>4</v>
      </c>
      <c r="C876">
        <v>2020</v>
      </c>
      <c r="D876" s="16" t="s">
        <v>82</v>
      </c>
      <c r="E876" s="16" t="s">
        <v>56</v>
      </c>
      <c r="F876">
        <v>58</v>
      </c>
    </row>
    <row r="877" spans="1:6" x14ac:dyDescent="0.25">
      <c r="A877">
        <v>18</v>
      </c>
      <c r="B877">
        <v>4</v>
      </c>
      <c r="C877">
        <v>2020</v>
      </c>
      <c r="D877" s="16" t="s">
        <v>83</v>
      </c>
      <c r="E877" s="16" t="s">
        <v>59</v>
      </c>
      <c r="F877">
        <v>27</v>
      </c>
    </row>
    <row r="878" spans="1:6" x14ac:dyDescent="0.25">
      <c r="A878">
        <v>18</v>
      </c>
      <c r="B878">
        <v>4</v>
      </c>
      <c r="C878">
        <v>2020</v>
      </c>
      <c r="D878" s="16" t="s">
        <v>83</v>
      </c>
      <c r="E878" s="16" t="s">
        <v>59</v>
      </c>
      <c r="F878">
        <v>85</v>
      </c>
    </row>
    <row r="879" spans="1:6" x14ac:dyDescent="0.25">
      <c r="A879">
        <v>18</v>
      </c>
      <c r="B879">
        <v>4</v>
      </c>
      <c r="C879">
        <v>2020</v>
      </c>
      <c r="D879" s="16" t="s">
        <v>84</v>
      </c>
      <c r="E879" s="16" t="s">
        <v>56</v>
      </c>
      <c r="F879">
        <v>68</v>
      </c>
    </row>
    <row r="880" spans="1:6" x14ac:dyDescent="0.25">
      <c r="A880">
        <v>18</v>
      </c>
      <c r="B880">
        <v>4</v>
      </c>
      <c r="C880">
        <v>2020</v>
      </c>
      <c r="D880" s="16" t="s">
        <v>85</v>
      </c>
      <c r="E880" s="16" t="s">
        <v>59</v>
      </c>
      <c r="F880">
        <v>66</v>
      </c>
    </row>
    <row r="881" spans="1:6" x14ac:dyDescent="0.25">
      <c r="A881">
        <v>18</v>
      </c>
      <c r="B881">
        <v>4</v>
      </c>
      <c r="C881">
        <v>2020</v>
      </c>
      <c r="D881" s="16" t="s">
        <v>86</v>
      </c>
      <c r="E881" s="16" t="s">
        <v>59</v>
      </c>
      <c r="F881">
        <v>36</v>
      </c>
    </row>
    <row r="882" spans="1:6" x14ac:dyDescent="0.25">
      <c r="A882">
        <v>18</v>
      </c>
      <c r="B882">
        <v>4</v>
      </c>
      <c r="C882">
        <v>2020</v>
      </c>
      <c r="D882" s="16" t="s">
        <v>86</v>
      </c>
      <c r="E882" s="16" t="s">
        <v>59</v>
      </c>
      <c r="F882">
        <v>59</v>
      </c>
    </row>
    <row r="883" spans="1:6" x14ac:dyDescent="0.25">
      <c r="A883">
        <v>18</v>
      </c>
      <c r="B883">
        <v>4</v>
      </c>
      <c r="C883">
        <v>2020</v>
      </c>
      <c r="D883" s="16" t="s">
        <v>86</v>
      </c>
      <c r="E883" s="16" t="s">
        <v>56</v>
      </c>
      <c r="F883">
        <v>48</v>
      </c>
    </row>
    <row r="884" spans="1:6" x14ac:dyDescent="0.25">
      <c r="A884">
        <v>18</v>
      </c>
      <c r="B884">
        <v>4</v>
      </c>
      <c r="C884">
        <v>2020</v>
      </c>
      <c r="D884" s="16" t="s">
        <v>87</v>
      </c>
      <c r="E884" s="16" t="s">
        <v>59</v>
      </c>
      <c r="F884">
        <v>37</v>
      </c>
    </row>
    <row r="885" spans="1:6" x14ac:dyDescent="0.25">
      <c r="A885">
        <v>18</v>
      </c>
      <c r="B885">
        <v>4</v>
      </c>
      <c r="C885">
        <v>2020</v>
      </c>
      <c r="D885" s="16" t="s">
        <v>87</v>
      </c>
      <c r="E885" s="16" t="s">
        <v>56</v>
      </c>
      <c r="F885">
        <v>32</v>
      </c>
    </row>
    <row r="886" spans="1:6" x14ac:dyDescent="0.25">
      <c r="A886">
        <v>18</v>
      </c>
      <c r="B886">
        <v>4</v>
      </c>
      <c r="C886">
        <v>2020</v>
      </c>
      <c r="D886" s="16" t="s">
        <v>87</v>
      </c>
      <c r="E886" s="16" t="s">
        <v>56</v>
      </c>
      <c r="F886">
        <v>64</v>
      </c>
    </row>
    <row r="887" spans="1:6" x14ac:dyDescent="0.25">
      <c r="A887">
        <v>18</v>
      </c>
      <c r="B887">
        <v>4</v>
      </c>
      <c r="C887">
        <v>2020</v>
      </c>
      <c r="D887" s="16" t="s">
        <v>87</v>
      </c>
      <c r="E887" s="16" t="s">
        <v>59</v>
      </c>
      <c r="F887">
        <v>87</v>
      </c>
    </row>
    <row r="888" spans="1:6" x14ac:dyDescent="0.25">
      <c r="A888">
        <v>18</v>
      </c>
      <c r="B888">
        <v>4</v>
      </c>
      <c r="C888">
        <v>2020</v>
      </c>
      <c r="D888" s="16" t="s">
        <v>88</v>
      </c>
      <c r="E888" s="16" t="s">
        <v>56</v>
      </c>
      <c r="F888">
        <v>31</v>
      </c>
    </row>
    <row r="889" spans="1:6" x14ac:dyDescent="0.25">
      <c r="A889">
        <v>18</v>
      </c>
      <c r="B889">
        <v>4</v>
      </c>
      <c r="C889">
        <v>2020</v>
      </c>
      <c r="D889" s="16" t="s">
        <v>88</v>
      </c>
      <c r="E889" s="16" t="s">
        <v>59</v>
      </c>
      <c r="F889">
        <v>80</v>
      </c>
    </row>
    <row r="890" spans="1:6" x14ac:dyDescent="0.25">
      <c r="A890">
        <v>18</v>
      </c>
      <c r="B890">
        <v>4</v>
      </c>
      <c r="C890">
        <v>2020</v>
      </c>
      <c r="D890" s="16" t="s">
        <v>88</v>
      </c>
      <c r="E890" s="16" t="s">
        <v>59</v>
      </c>
      <c r="F890">
        <v>37</v>
      </c>
    </row>
    <row r="891" spans="1:6" x14ac:dyDescent="0.25">
      <c r="A891">
        <v>18</v>
      </c>
      <c r="B891">
        <v>4</v>
      </c>
      <c r="C891">
        <v>2020</v>
      </c>
      <c r="D891" s="16" t="s">
        <v>88</v>
      </c>
      <c r="E891" s="16" t="s">
        <v>56</v>
      </c>
      <c r="F891">
        <v>79</v>
      </c>
    </row>
    <row r="892" spans="1:6" x14ac:dyDescent="0.25">
      <c r="A892">
        <v>18</v>
      </c>
      <c r="B892">
        <v>4</v>
      </c>
      <c r="C892">
        <v>2020</v>
      </c>
      <c r="D892" s="16" t="s">
        <v>88</v>
      </c>
      <c r="E892" s="16" t="s">
        <v>59</v>
      </c>
      <c r="F892">
        <v>72</v>
      </c>
    </row>
    <row r="893" spans="1:6" x14ac:dyDescent="0.25">
      <c r="A893">
        <v>18</v>
      </c>
      <c r="B893">
        <v>4</v>
      </c>
      <c r="C893">
        <v>2020</v>
      </c>
      <c r="D893" s="16" t="s">
        <v>88</v>
      </c>
      <c r="E893" s="16" t="s">
        <v>56</v>
      </c>
      <c r="F893">
        <v>58</v>
      </c>
    </row>
    <row r="894" spans="1:6" x14ac:dyDescent="0.25">
      <c r="A894">
        <v>18</v>
      </c>
      <c r="B894">
        <v>4</v>
      </c>
      <c r="C894">
        <v>2020</v>
      </c>
      <c r="D894" s="16" t="s">
        <v>161</v>
      </c>
      <c r="E894" s="16" t="s">
        <v>59</v>
      </c>
      <c r="F894">
        <v>69</v>
      </c>
    </row>
    <row r="895" spans="1:6" x14ac:dyDescent="0.25">
      <c r="A895">
        <v>18</v>
      </c>
      <c r="B895">
        <v>4</v>
      </c>
      <c r="C895">
        <v>2020</v>
      </c>
      <c r="D895" s="16" t="s">
        <v>161</v>
      </c>
      <c r="E895" s="16" t="s">
        <v>59</v>
      </c>
      <c r="F895">
        <v>60</v>
      </c>
    </row>
    <row r="896" spans="1:6" x14ac:dyDescent="0.25">
      <c r="A896">
        <v>18</v>
      </c>
      <c r="B896">
        <v>4</v>
      </c>
      <c r="C896">
        <v>2020</v>
      </c>
      <c r="D896" s="16" t="s">
        <v>89</v>
      </c>
      <c r="E896" s="16" t="s">
        <v>56</v>
      </c>
      <c r="F896">
        <v>40</v>
      </c>
    </row>
    <row r="897" spans="1:6" x14ac:dyDescent="0.25">
      <c r="A897">
        <v>18</v>
      </c>
      <c r="B897">
        <v>4</v>
      </c>
      <c r="C897">
        <v>2020</v>
      </c>
      <c r="D897" s="16" t="s">
        <v>89</v>
      </c>
      <c r="E897" s="16" t="s">
        <v>59</v>
      </c>
      <c r="F897">
        <v>24</v>
      </c>
    </row>
    <row r="898" spans="1:6" x14ac:dyDescent="0.25">
      <c r="A898">
        <v>18</v>
      </c>
      <c r="B898">
        <v>4</v>
      </c>
      <c r="C898">
        <v>2020</v>
      </c>
      <c r="D898" s="16" t="s">
        <v>89</v>
      </c>
      <c r="E898" s="16" t="s">
        <v>59</v>
      </c>
      <c r="F898">
        <v>61</v>
      </c>
    </row>
    <row r="899" spans="1:6" x14ac:dyDescent="0.25">
      <c r="A899">
        <v>18</v>
      </c>
      <c r="B899">
        <v>4</v>
      </c>
      <c r="C899">
        <v>2020</v>
      </c>
      <c r="D899" s="16" t="s">
        <v>89</v>
      </c>
      <c r="E899" s="16" t="s">
        <v>56</v>
      </c>
      <c r="F899">
        <v>58</v>
      </c>
    </row>
    <row r="900" spans="1:6" x14ac:dyDescent="0.25">
      <c r="A900">
        <v>18</v>
      </c>
      <c r="B900">
        <v>4</v>
      </c>
      <c r="C900">
        <v>2020</v>
      </c>
      <c r="D900" s="16" t="s">
        <v>90</v>
      </c>
      <c r="E900" s="16" t="s">
        <v>59</v>
      </c>
      <c r="F900">
        <v>25</v>
      </c>
    </row>
    <row r="901" spans="1:6" x14ac:dyDescent="0.25">
      <c r="A901">
        <v>18</v>
      </c>
      <c r="B901">
        <v>4</v>
      </c>
      <c r="C901">
        <v>2020</v>
      </c>
      <c r="D901" s="16" t="s">
        <v>90</v>
      </c>
      <c r="E901" s="16" t="s">
        <v>56</v>
      </c>
      <c r="F901">
        <v>47</v>
      </c>
    </row>
    <row r="902" spans="1:6" x14ac:dyDescent="0.25">
      <c r="A902">
        <v>18</v>
      </c>
      <c r="B902">
        <v>4</v>
      </c>
      <c r="C902">
        <v>2020</v>
      </c>
      <c r="D902" s="16" t="s">
        <v>90</v>
      </c>
      <c r="E902" s="16" t="s">
        <v>56</v>
      </c>
      <c r="F902">
        <v>22</v>
      </c>
    </row>
    <row r="903" spans="1:6" x14ac:dyDescent="0.25">
      <c r="A903">
        <v>18</v>
      </c>
      <c r="B903">
        <v>4</v>
      </c>
      <c r="C903">
        <v>2020</v>
      </c>
      <c r="D903" s="16" t="s">
        <v>163</v>
      </c>
      <c r="E903" s="16" t="s">
        <v>56</v>
      </c>
      <c r="F903">
        <v>80</v>
      </c>
    </row>
    <row r="904" spans="1:6" x14ac:dyDescent="0.25">
      <c r="A904">
        <v>18</v>
      </c>
      <c r="B904">
        <v>4</v>
      </c>
      <c r="C904">
        <v>2020</v>
      </c>
      <c r="D904" s="16" t="s">
        <v>92</v>
      </c>
      <c r="E904" s="16" t="s">
        <v>59</v>
      </c>
      <c r="F904">
        <v>53</v>
      </c>
    </row>
    <row r="905" spans="1:6" x14ac:dyDescent="0.25">
      <c r="A905">
        <v>18</v>
      </c>
      <c r="B905">
        <v>4</v>
      </c>
      <c r="C905">
        <v>2020</v>
      </c>
      <c r="D905" s="16" t="s">
        <v>92</v>
      </c>
      <c r="E905" s="16" t="s">
        <v>59</v>
      </c>
      <c r="F905">
        <v>68</v>
      </c>
    </row>
    <row r="906" spans="1:6" x14ac:dyDescent="0.25">
      <c r="A906">
        <v>18</v>
      </c>
      <c r="B906">
        <v>4</v>
      </c>
      <c r="C906">
        <v>2020</v>
      </c>
      <c r="D906" s="16" t="s">
        <v>92</v>
      </c>
      <c r="E906" s="16" t="s">
        <v>56</v>
      </c>
      <c r="F906">
        <v>48</v>
      </c>
    </row>
    <row r="907" spans="1:6" x14ac:dyDescent="0.25">
      <c r="A907">
        <v>18</v>
      </c>
      <c r="B907">
        <v>4</v>
      </c>
      <c r="C907">
        <v>2020</v>
      </c>
      <c r="D907" s="16" t="s">
        <v>95</v>
      </c>
      <c r="E907" s="16" t="s">
        <v>59</v>
      </c>
      <c r="F907">
        <v>48</v>
      </c>
    </row>
    <row r="908" spans="1:6" x14ac:dyDescent="0.25">
      <c r="A908">
        <v>18</v>
      </c>
      <c r="B908">
        <v>4</v>
      </c>
      <c r="C908">
        <v>2020</v>
      </c>
      <c r="D908" s="16" t="s">
        <v>97</v>
      </c>
      <c r="E908" s="16" t="s">
        <v>59</v>
      </c>
      <c r="F908">
        <v>47</v>
      </c>
    </row>
    <row r="909" spans="1:6" x14ac:dyDescent="0.25">
      <c r="A909">
        <v>18</v>
      </c>
      <c r="B909">
        <v>4</v>
      </c>
      <c r="C909">
        <v>2020</v>
      </c>
      <c r="D909" s="16" t="s">
        <v>98</v>
      </c>
      <c r="E909" s="16" t="s">
        <v>59</v>
      </c>
      <c r="F909">
        <v>69</v>
      </c>
    </row>
    <row r="910" spans="1:6" x14ac:dyDescent="0.25">
      <c r="A910">
        <v>18</v>
      </c>
      <c r="B910">
        <v>4</v>
      </c>
      <c r="C910">
        <v>2020</v>
      </c>
      <c r="D910" s="16" t="s">
        <v>98</v>
      </c>
      <c r="E910" s="16" t="s">
        <v>56</v>
      </c>
      <c r="F910">
        <v>67</v>
      </c>
    </row>
    <row r="911" spans="1:6" x14ac:dyDescent="0.25">
      <c r="A911">
        <v>18</v>
      </c>
      <c r="B911">
        <v>4</v>
      </c>
      <c r="C911">
        <v>2020</v>
      </c>
      <c r="D911" s="16" t="s">
        <v>101</v>
      </c>
      <c r="E911" s="16" t="s">
        <v>56</v>
      </c>
      <c r="F911">
        <v>68</v>
      </c>
    </row>
    <row r="912" spans="1:6" x14ac:dyDescent="0.25">
      <c r="A912">
        <v>18</v>
      </c>
      <c r="B912">
        <v>4</v>
      </c>
      <c r="C912">
        <v>2020</v>
      </c>
      <c r="D912" s="16" t="s">
        <v>180</v>
      </c>
      <c r="E912" s="16" t="s">
        <v>56</v>
      </c>
      <c r="F912">
        <v>74</v>
      </c>
    </row>
    <row r="913" spans="1:6" x14ac:dyDescent="0.25">
      <c r="A913">
        <v>18</v>
      </c>
      <c r="B913">
        <v>4</v>
      </c>
      <c r="C913">
        <v>2020</v>
      </c>
      <c r="D913" s="16" t="s">
        <v>180</v>
      </c>
      <c r="E913" s="16" t="s">
        <v>56</v>
      </c>
      <c r="F913">
        <v>24</v>
      </c>
    </row>
    <row r="914" spans="1:6" x14ac:dyDescent="0.25">
      <c r="A914">
        <v>18</v>
      </c>
      <c r="B914">
        <v>4</v>
      </c>
      <c r="C914">
        <v>2020</v>
      </c>
      <c r="D914" s="16" t="s">
        <v>103</v>
      </c>
      <c r="E914" s="16" t="s">
        <v>56</v>
      </c>
      <c r="F914">
        <v>25</v>
      </c>
    </row>
    <row r="915" spans="1:6" x14ac:dyDescent="0.25">
      <c r="A915">
        <v>18</v>
      </c>
      <c r="B915">
        <v>4</v>
      </c>
      <c r="C915">
        <v>2020</v>
      </c>
      <c r="D915" s="16" t="s">
        <v>181</v>
      </c>
      <c r="E915" s="16" t="s">
        <v>56</v>
      </c>
      <c r="F915">
        <v>44</v>
      </c>
    </row>
    <row r="916" spans="1:6" x14ac:dyDescent="0.25">
      <c r="A916">
        <v>18</v>
      </c>
      <c r="B916">
        <v>4</v>
      </c>
      <c r="C916">
        <v>2020</v>
      </c>
      <c r="D916" s="16" t="s">
        <v>181</v>
      </c>
      <c r="E916" s="16" t="s">
        <v>56</v>
      </c>
      <c r="F916">
        <v>65</v>
      </c>
    </row>
    <row r="917" spans="1:6" x14ac:dyDescent="0.25">
      <c r="A917">
        <v>18</v>
      </c>
      <c r="B917">
        <v>4</v>
      </c>
      <c r="C917">
        <v>2020</v>
      </c>
      <c r="D917" s="16" t="s">
        <v>104</v>
      </c>
      <c r="E917" s="16" t="s">
        <v>56</v>
      </c>
      <c r="F917">
        <v>35</v>
      </c>
    </row>
    <row r="918" spans="1:6" x14ac:dyDescent="0.25">
      <c r="A918">
        <v>18</v>
      </c>
      <c r="B918">
        <v>4</v>
      </c>
      <c r="C918">
        <v>2020</v>
      </c>
      <c r="D918" s="16" t="s">
        <v>104</v>
      </c>
      <c r="E918" s="16" t="s">
        <v>59</v>
      </c>
      <c r="F918">
        <v>67</v>
      </c>
    </row>
    <row r="919" spans="1:6" x14ac:dyDescent="0.25">
      <c r="A919">
        <v>18</v>
      </c>
      <c r="B919">
        <v>4</v>
      </c>
      <c r="C919">
        <v>2020</v>
      </c>
      <c r="D919" s="16" t="s">
        <v>104</v>
      </c>
      <c r="E919" s="16" t="s">
        <v>56</v>
      </c>
      <c r="F919">
        <v>38</v>
      </c>
    </row>
    <row r="920" spans="1:6" x14ac:dyDescent="0.25">
      <c r="A920">
        <v>18</v>
      </c>
      <c r="B920">
        <v>4</v>
      </c>
      <c r="C920">
        <v>2020</v>
      </c>
      <c r="D920" s="16" t="s">
        <v>104</v>
      </c>
      <c r="E920" s="16" t="s">
        <v>59</v>
      </c>
      <c r="F920">
        <v>25</v>
      </c>
    </row>
    <row r="921" spans="1:6" x14ac:dyDescent="0.25">
      <c r="A921">
        <v>18</v>
      </c>
      <c r="B921">
        <v>4</v>
      </c>
      <c r="C921">
        <v>2020</v>
      </c>
      <c r="D921" s="16" t="s">
        <v>104</v>
      </c>
      <c r="E921" s="16" t="s">
        <v>56</v>
      </c>
      <c r="F921">
        <v>38</v>
      </c>
    </row>
    <row r="922" spans="1:6" x14ac:dyDescent="0.25">
      <c r="A922">
        <v>18</v>
      </c>
      <c r="B922">
        <v>4</v>
      </c>
      <c r="C922">
        <v>2020</v>
      </c>
      <c r="D922" s="16" t="s">
        <v>104</v>
      </c>
      <c r="E922" s="16" t="s">
        <v>59</v>
      </c>
      <c r="F922">
        <v>55</v>
      </c>
    </row>
    <row r="923" spans="1:6" x14ac:dyDescent="0.25">
      <c r="A923">
        <v>18</v>
      </c>
      <c r="B923">
        <v>4</v>
      </c>
      <c r="C923">
        <v>2020</v>
      </c>
      <c r="D923" s="16" t="s">
        <v>104</v>
      </c>
      <c r="E923" s="16" t="s">
        <v>56</v>
      </c>
      <c r="F923">
        <v>80</v>
      </c>
    </row>
    <row r="924" spans="1:6" x14ac:dyDescent="0.25">
      <c r="A924">
        <v>18</v>
      </c>
      <c r="B924">
        <v>4</v>
      </c>
      <c r="C924">
        <v>2020</v>
      </c>
      <c r="D924" s="16" t="s">
        <v>104</v>
      </c>
      <c r="E924" s="16" t="s">
        <v>56</v>
      </c>
      <c r="F924">
        <v>75</v>
      </c>
    </row>
    <row r="925" spans="1:6" x14ac:dyDescent="0.25">
      <c r="A925">
        <v>18</v>
      </c>
      <c r="B925">
        <v>4</v>
      </c>
      <c r="C925">
        <v>2020</v>
      </c>
      <c r="D925" s="16" t="s">
        <v>104</v>
      </c>
      <c r="E925" s="16" t="s">
        <v>56</v>
      </c>
      <c r="F925">
        <v>77</v>
      </c>
    </row>
    <row r="926" spans="1:6" x14ac:dyDescent="0.25">
      <c r="A926">
        <v>18</v>
      </c>
      <c r="B926">
        <v>4</v>
      </c>
      <c r="C926">
        <v>2020</v>
      </c>
      <c r="D926" s="16" t="s">
        <v>104</v>
      </c>
      <c r="E926" s="16" t="s">
        <v>56</v>
      </c>
      <c r="F926">
        <v>96</v>
      </c>
    </row>
    <row r="927" spans="1:6" x14ac:dyDescent="0.25">
      <c r="A927">
        <v>18</v>
      </c>
      <c r="B927">
        <v>4</v>
      </c>
      <c r="C927">
        <v>2020</v>
      </c>
      <c r="D927" s="16" t="s">
        <v>104</v>
      </c>
      <c r="E927" s="16" t="s">
        <v>59</v>
      </c>
      <c r="F927">
        <v>70</v>
      </c>
    </row>
    <row r="928" spans="1:6" x14ac:dyDescent="0.25">
      <c r="A928">
        <v>18</v>
      </c>
      <c r="B928">
        <v>4</v>
      </c>
      <c r="C928">
        <v>2020</v>
      </c>
      <c r="D928" s="16" t="s">
        <v>104</v>
      </c>
      <c r="E928" s="16" t="s">
        <v>59</v>
      </c>
      <c r="F928">
        <v>28</v>
      </c>
    </row>
    <row r="929" spans="1:6" x14ac:dyDescent="0.25">
      <c r="A929">
        <v>18</v>
      </c>
      <c r="B929">
        <v>4</v>
      </c>
      <c r="C929">
        <v>2020</v>
      </c>
      <c r="D929" s="16" t="s">
        <v>104</v>
      </c>
      <c r="E929" s="16" t="s">
        <v>59</v>
      </c>
      <c r="F929">
        <v>38</v>
      </c>
    </row>
    <row r="930" spans="1:6" x14ac:dyDescent="0.25">
      <c r="A930">
        <v>18</v>
      </c>
      <c r="B930">
        <v>4</v>
      </c>
      <c r="C930">
        <v>2020</v>
      </c>
      <c r="D930" s="16" t="s">
        <v>104</v>
      </c>
      <c r="E930" s="16" t="s">
        <v>59</v>
      </c>
      <c r="F930">
        <v>48</v>
      </c>
    </row>
    <row r="931" spans="1:6" x14ac:dyDescent="0.25">
      <c r="A931">
        <v>18</v>
      </c>
      <c r="B931">
        <v>4</v>
      </c>
      <c r="C931">
        <v>2020</v>
      </c>
      <c r="D931" s="16" t="s">
        <v>104</v>
      </c>
      <c r="E931" s="16" t="s">
        <v>56</v>
      </c>
      <c r="F931">
        <v>46</v>
      </c>
    </row>
    <row r="932" spans="1:6" x14ac:dyDescent="0.25">
      <c r="A932">
        <v>18</v>
      </c>
      <c r="B932">
        <v>4</v>
      </c>
      <c r="C932">
        <v>2020</v>
      </c>
      <c r="D932" s="16" t="s">
        <v>104</v>
      </c>
      <c r="E932" s="16" t="s">
        <v>59</v>
      </c>
      <c r="F932">
        <v>53</v>
      </c>
    </row>
    <row r="933" spans="1:6" x14ac:dyDescent="0.25">
      <c r="A933">
        <v>18</v>
      </c>
      <c r="B933">
        <v>4</v>
      </c>
      <c r="C933">
        <v>2020</v>
      </c>
      <c r="D933" s="16" t="s">
        <v>104</v>
      </c>
      <c r="E933" s="16" t="s">
        <v>56</v>
      </c>
      <c r="F933">
        <v>40</v>
      </c>
    </row>
    <row r="934" spans="1:6" x14ac:dyDescent="0.25">
      <c r="A934">
        <v>18</v>
      </c>
      <c r="B934">
        <v>4</v>
      </c>
      <c r="C934">
        <v>2020</v>
      </c>
      <c r="D934" s="16" t="s">
        <v>104</v>
      </c>
      <c r="E934" s="16" t="s">
        <v>59</v>
      </c>
      <c r="F934">
        <v>49</v>
      </c>
    </row>
    <row r="935" spans="1:6" x14ac:dyDescent="0.25">
      <c r="A935">
        <v>18</v>
      </c>
      <c r="B935">
        <v>4</v>
      </c>
      <c r="C935">
        <v>2020</v>
      </c>
      <c r="D935" s="16" t="s">
        <v>104</v>
      </c>
      <c r="E935" s="16" t="s">
        <v>56</v>
      </c>
      <c r="F935">
        <v>27</v>
      </c>
    </row>
    <row r="936" spans="1:6" x14ac:dyDescent="0.25">
      <c r="A936">
        <v>18</v>
      </c>
      <c r="B936">
        <v>4</v>
      </c>
      <c r="C936">
        <v>2020</v>
      </c>
      <c r="D936" s="16" t="s">
        <v>104</v>
      </c>
      <c r="E936" s="16" t="s">
        <v>56</v>
      </c>
      <c r="F936">
        <v>26</v>
      </c>
    </row>
    <row r="937" spans="1:6" x14ac:dyDescent="0.25">
      <c r="A937">
        <v>18</v>
      </c>
      <c r="B937">
        <v>4</v>
      </c>
      <c r="C937">
        <v>2020</v>
      </c>
      <c r="D937" s="16" t="s">
        <v>104</v>
      </c>
      <c r="E937" s="16" t="s">
        <v>56</v>
      </c>
      <c r="F937">
        <v>78</v>
      </c>
    </row>
    <row r="938" spans="1:6" x14ac:dyDescent="0.25">
      <c r="A938">
        <v>18</v>
      </c>
      <c r="B938">
        <v>4</v>
      </c>
      <c r="C938">
        <v>2020</v>
      </c>
      <c r="D938" s="16" t="s">
        <v>104</v>
      </c>
      <c r="E938" s="16" t="s">
        <v>56</v>
      </c>
      <c r="F938">
        <v>69</v>
      </c>
    </row>
    <row r="939" spans="1:6" x14ac:dyDescent="0.25">
      <c r="A939">
        <v>18</v>
      </c>
      <c r="B939">
        <v>4</v>
      </c>
      <c r="C939">
        <v>2020</v>
      </c>
      <c r="D939" s="16" t="s">
        <v>104</v>
      </c>
      <c r="E939" s="16" t="s">
        <v>56</v>
      </c>
      <c r="F939">
        <v>44</v>
      </c>
    </row>
    <row r="940" spans="1:6" x14ac:dyDescent="0.25">
      <c r="A940">
        <v>18</v>
      </c>
      <c r="B940">
        <v>4</v>
      </c>
      <c r="C940">
        <v>2020</v>
      </c>
      <c r="D940" s="16" t="s">
        <v>104</v>
      </c>
      <c r="E940" s="16" t="s">
        <v>59</v>
      </c>
      <c r="F940">
        <v>35</v>
      </c>
    </row>
    <row r="941" spans="1:6" x14ac:dyDescent="0.25">
      <c r="A941">
        <v>18</v>
      </c>
      <c r="B941">
        <v>4</v>
      </c>
      <c r="C941">
        <v>2020</v>
      </c>
      <c r="D941" s="16" t="s">
        <v>104</v>
      </c>
      <c r="E941" s="16" t="s">
        <v>59</v>
      </c>
      <c r="F941">
        <v>52</v>
      </c>
    </row>
    <row r="942" spans="1:6" x14ac:dyDescent="0.25">
      <c r="A942">
        <v>18</v>
      </c>
      <c r="B942">
        <v>4</v>
      </c>
      <c r="C942">
        <v>2020</v>
      </c>
      <c r="D942" s="16" t="s">
        <v>104</v>
      </c>
      <c r="E942" s="16" t="s">
        <v>56</v>
      </c>
      <c r="F942">
        <v>60</v>
      </c>
    </row>
    <row r="943" spans="1:6" x14ac:dyDescent="0.25">
      <c r="A943">
        <v>18</v>
      </c>
      <c r="B943">
        <v>4</v>
      </c>
      <c r="C943">
        <v>2020</v>
      </c>
      <c r="D943" s="16" t="s">
        <v>104</v>
      </c>
      <c r="E943" s="16" t="s">
        <v>56</v>
      </c>
      <c r="F943">
        <v>57</v>
      </c>
    </row>
    <row r="944" spans="1:6" x14ac:dyDescent="0.25">
      <c r="A944">
        <v>18</v>
      </c>
      <c r="B944">
        <v>4</v>
      </c>
      <c r="C944">
        <v>2020</v>
      </c>
      <c r="D944" s="16" t="s">
        <v>104</v>
      </c>
      <c r="E944" s="16" t="s">
        <v>56</v>
      </c>
      <c r="F944">
        <v>0</v>
      </c>
    </row>
    <row r="945" spans="1:6" x14ac:dyDescent="0.25">
      <c r="A945">
        <v>18</v>
      </c>
      <c r="B945">
        <v>4</v>
      </c>
      <c r="C945">
        <v>2020</v>
      </c>
      <c r="D945" s="16" t="s">
        <v>104</v>
      </c>
      <c r="E945" s="16" t="s">
        <v>56</v>
      </c>
      <c r="F945">
        <v>56</v>
      </c>
    </row>
    <row r="946" spans="1:6" x14ac:dyDescent="0.25">
      <c r="A946">
        <v>18</v>
      </c>
      <c r="B946">
        <v>4</v>
      </c>
      <c r="C946">
        <v>2020</v>
      </c>
      <c r="D946" s="16" t="s">
        <v>104</v>
      </c>
      <c r="E946" s="16" t="s">
        <v>56</v>
      </c>
      <c r="F946">
        <v>45</v>
      </c>
    </row>
    <row r="947" spans="1:6" x14ac:dyDescent="0.25">
      <c r="A947">
        <v>18</v>
      </c>
      <c r="B947">
        <v>4</v>
      </c>
      <c r="C947">
        <v>2020</v>
      </c>
      <c r="D947" s="16" t="s">
        <v>104</v>
      </c>
      <c r="E947" s="16" t="s">
        <v>59</v>
      </c>
      <c r="F947">
        <v>47</v>
      </c>
    </row>
    <row r="948" spans="1:6" x14ac:dyDescent="0.25">
      <c r="A948">
        <v>18</v>
      </c>
      <c r="B948">
        <v>4</v>
      </c>
      <c r="C948">
        <v>2020</v>
      </c>
      <c r="D948" s="16" t="s">
        <v>105</v>
      </c>
      <c r="E948" s="16" t="s">
        <v>56</v>
      </c>
      <c r="F948">
        <v>27</v>
      </c>
    </row>
    <row r="949" spans="1:6" x14ac:dyDescent="0.25">
      <c r="A949">
        <v>18</v>
      </c>
      <c r="B949">
        <v>4</v>
      </c>
      <c r="C949">
        <v>2020</v>
      </c>
      <c r="D949" s="16" t="s">
        <v>105</v>
      </c>
      <c r="E949" s="16" t="s">
        <v>56</v>
      </c>
      <c r="F949">
        <v>27</v>
      </c>
    </row>
    <row r="950" spans="1:6" x14ac:dyDescent="0.25">
      <c r="A950">
        <v>18</v>
      </c>
      <c r="B950">
        <v>4</v>
      </c>
      <c r="C950">
        <v>2020</v>
      </c>
      <c r="D950" s="16" t="s">
        <v>105</v>
      </c>
      <c r="E950" s="16" t="s">
        <v>56</v>
      </c>
      <c r="F950">
        <v>47</v>
      </c>
    </row>
    <row r="951" spans="1:6" x14ac:dyDescent="0.25">
      <c r="A951">
        <v>18</v>
      </c>
      <c r="B951">
        <v>4</v>
      </c>
      <c r="C951">
        <v>2020</v>
      </c>
      <c r="D951" s="16" t="s">
        <v>105</v>
      </c>
      <c r="E951" s="16" t="s">
        <v>56</v>
      </c>
      <c r="F951">
        <v>26</v>
      </c>
    </row>
    <row r="952" spans="1:6" x14ac:dyDescent="0.25">
      <c r="A952">
        <v>18</v>
      </c>
      <c r="B952">
        <v>4</v>
      </c>
      <c r="C952">
        <v>2020</v>
      </c>
      <c r="D952" s="16" t="s">
        <v>105</v>
      </c>
      <c r="E952" s="16" t="s">
        <v>59</v>
      </c>
      <c r="F952">
        <v>60</v>
      </c>
    </row>
    <row r="953" spans="1:6" x14ac:dyDescent="0.25">
      <c r="A953">
        <v>18</v>
      </c>
      <c r="B953">
        <v>4</v>
      </c>
      <c r="C953">
        <v>2020</v>
      </c>
      <c r="D953" s="16" t="s">
        <v>105</v>
      </c>
      <c r="E953" s="16" t="s">
        <v>59</v>
      </c>
      <c r="F953">
        <v>54</v>
      </c>
    </row>
    <row r="954" spans="1:6" x14ac:dyDescent="0.25">
      <c r="A954">
        <v>18</v>
      </c>
      <c r="B954">
        <v>4</v>
      </c>
      <c r="C954">
        <v>2020</v>
      </c>
      <c r="D954" s="16" t="s">
        <v>105</v>
      </c>
      <c r="E954" s="16" t="s">
        <v>56</v>
      </c>
      <c r="F954">
        <v>69</v>
      </c>
    </row>
    <row r="955" spans="1:6" x14ac:dyDescent="0.25">
      <c r="A955">
        <v>18</v>
      </c>
      <c r="B955">
        <v>4</v>
      </c>
      <c r="C955">
        <v>2020</v>
      </c>
      <c r="D955" s="16" t="s">
        <v>105</v>
      </c>
      <c r="E955" s="16" t="s">
        <v>56</v>
      </c>
      <c r="F955">
        <v>66</v>
      </c>
    </row>
    <row r="956" spans="1:6" x14ac:dyDescent="0.25">
      <c r="A956">
        <v>18</v>
      </c>
      <c r="B956">
        <v>4</v>
      </c>
      <c r="C956">
        <v>2020</v>
      </c>
      <c r="D956" s="16" t="s">
        <v>105</v>
      </c>
      <c r="E956" s="16" t="s">
        <v>56</v>
      </c>
      <c r="F956">
        <v>77</v>
      </c>
    </row>
    <row r="957" spans="1:6" x14ac:dyDescent="0.25">
      <c r="A957">
        <v>18</v>
      </c>
      <c r="B957">
        <v>4</v>
      </c>
      <c r="C957">
        <v>2020</v>
      </c>
      <c r="D957" s="16" t="s">
        <v>105</v>
      </c>
      <c r="E957" s="16" t="s">
        <v>56</v>
      </c>
      <c r="F957">
        <v>58</v>
      </c>
    </row>
    <row r="958" spans="1:6" x14ac:dyDescent="0.25">
      <c r="A958">
        <v>18</v>
      </c>
      <c r="B958">
        <v>4</v>
      </c>
      <c r="C958">
        <v>2020</v>
      </c>
      <c r="D958" s="16" t="s">
        <v>107</v>
      </c>
      <c r="E958" s="16" t="s">
        <v>56</v>
      </c>
      <c r="F958">
        <v>52</v>
      </c>
    </row>
    <row r="959" spans="1:6" x14ac:dyDescent="0.25">
      <c r="A959">
        <v>18</v>
      </c>
      <c r="B959">
        <v>4</v>
      </c>
      <c r="C959">
        <v>2020</v>
      </c>
      <c r="D959" s="16" t="s">
        <v>107</v>
      </c>
      <c r="E959" s="16" t="s">
        <v>56</v>
      </c>
      <c r="F959">
        <v>18</v>
      </c>
    </row>
    <row r="960" spans="1:6" x14ac:dyDescent="0.25">
      <c r="A960">
        <v>18</v>
      </c>
      <c r="B960">
        <v>4</v>
      </c>
      <c r="C960">
        <v>2020</v>
      </c>
      <c r="D960" s="16" t="s">
        <v>107</v>
      </c>
      <c r="E960" s="16" t="s">
        <v>59</v>
      </c>
      <c r="F960">
        <v>83</v>
      </c>
    </row>
    <row r="961" spans="1:6" x14ac:dyDescent="0.25">
      <c r="A961">
        <v>18</v>
      </c>
      <c r="B961">
        <v>4</v>
      </c>
      <c r="C961">
        <v>2020</v>
      </c>
      <c r="D961" s="16" t="s">
        <v>108</v>
      </c>
      <c r="E961" s="16" t="s">
        <v>59</v>
      </c>
      <c r="F961">
        <v>54</v>
      </c>
    </row>
    <row r="962" spans="1:6" x14ac:dyDescent="0.25">
      <c r="A962">
        <v>18</v>
      </c>
      <c r="B962">
        <v>4</v>
      </c>
      <c r="C962">
        <v>2020</v>
      </c>
      <c r="D962" s="16" t="s">
        <v>108</v>
      </c>
      <c r="E962" s="16" t="s">
        <v>56</v>
      </c>
      <c r="F962">
        <v>29</v>
      </c>
    </row>
    <row r="963" spans="1:6" x14ac:dyDescent="0.25">
      <c r="A963">
        <v>18</v>
      </c>
      <c r="B963">
        <v>4</v>
      </c>
      <c r="C963">
        <v>2020</v>
      </c>
      <c r="D963" s="16" t="s">
        <v>109</v>
      </c>
      <c r="E963" s="16" t="s">
        <v>59</v>
      </c>
      <c r="F963">
        <v>65</v>
      </c>
    </row>
    <row r="964" spans="1:6" x14ac:dyDescent="0.25">
      <c r="A964">
        <v>18</v>
      </c>
      <c r="B964">
        <v>4</v>
      </c>
      <c r="C964">
        <v>2020</v>
      </c>
      <c r="D964" s="16" t="s">
        <v>109</v>
      </c>
      <c r="E964" s="16" t="s">
        <v>56</v>
      </c>
      <c r="F964">
        <v>54</v>
      </c>
    </row>
    <row r="965" spans="1:6" x14ac:dyDescent="0.25">
      <c r="A965">
        <v>18</v>
      </c>
      <c r="B965">
        <v>4</v>
      </c>
      <c r="C965">
        <v>2020</v>
      </c>
      <c r="D965" s="16" t="s">
        <v>109</v>
      </c>
      <c r="E965" s="16" t="s">
        <v>56</v>
      </c>
      <c r="F965">
        <v>2</v>
      </c>
    </row>
    <row r="966" spans="1:6" x14ac:dyDescent="0.25">
      <c r="A966">
        <v>18</v>
      </c>
      <c r="B966">
        <v>4</v>
      </c>
      <c r="C966">
        <v>2020</v>
      </c>
      <c r="D966" s="16" t="s">
        <v>109</v>
      </c>
      <c r="E966" s="16" t="s">
        <v>56</v>
      </c>
      <c r="F966">
        <v>30</v>
      </c>
    </row>
    <row r="967" spans="1:6" x14ac:dyDescent="0.25">
      <c r="A967">
        <v>18</v>
      </c>
      <c r="B967">
        <v>4</v>
      </c>
      <c r="C967">
        <v>2020</v>
      </c>
      <c r="D967" s="16" t="s">
        <v>109</v>
      </c>
      <c r="E967" s="16" t="s">
        <v>59</v>
      </c>
      <c r="F967">
        <v>72</v>
      </c>
    </row>
    <row r="968" spans="1:6" x14ac:dyDescent="0.25">
      <c r="A968">
        <v>18</v>
      </c>
      <c r="B968">
        <v>4</v>
      </c>
      <c r="C968">
        <v>2020</v>
      </c>
      <c r="D968" s="16" t="s">
        <v>109</v>
      </c>
      <c r="E968" s="16" t="s">
        <v>56</v>
      </c>
      <c r="F968">
        <v>27</v>
      </c>
    </row>
    <row r="969" spans="1:6" x14ac:dyDescent="0.25">
      <c r="A969">
        <v>18</v>
      </c>
      <c r="B969">
        <v>4</v>
      </c>
      <c r="C969">
        <v>2020</v>
      </c>
      <c r="D969" s="16" t="s">
        <v>109</v>
      </c>
      <c r="E969" s="16" t="s">
        <v>59</v>
      </c>
      <c r="F969">
        <v>64</v>
      </c>
    </row>
    <row r="970" spans="1:6" x14ac:dyDescent="0.25">
      <c r="A970">
        <v>18</v>
      </c>
      <c r="B970">
        <v>4</v>
      </c>
      <c r="C970">
        <v>2020</v>
      </c>
      <c r="D970" s="16" t="s">
        <v>110</v>
      </c>
      <c r="E970" s="16" t="s">
        <v>56</v>
      </c>
      <c r="F970">
        <v>60</v>
      </c>
    </row>
    <row r="971" spans="1:6" x14ac:dyDescent="0.25">
      <c r="A971">
        <v>18</v>
      </c>
      <c r="B971">
        <v>4</v>
      </c>
      <c r="C971">
        <v>2020</v>
      </c>
      <c r="D971" s="16" t="s">
        <v>110</v>
      </c>
      <c r="E971" s="16" t="s">
        <v>59</v>
      </c>
      <c r="F971">
        <v>32</v>
      </c>
    </row>
    <row r="972" spans="1:6" x14ac:dyDescent="0.25">
      <c r="A972">
        <v>18</v>
      </c>
      <c r="B972">
        <v>4</v>
      </c>
      <c r="C972">
        <v>2020</v>
      </c>
      <c r="D972" s="16" t="s">
        <v>110</v>
      </c>
      <c r="E972" s="16" t="s">
        <v>56</v>
      </c>
      <c r="F972">
        <v>53</v>
      </c>
    </row>
    <row r="973" spans="1:6" x14ac:dyDescent="0.25">
      <c r="A973">
        <v>18</v>
      </c>
      <c r="B973">
        <v>4</v>
      </c>
      <c r="C973">
        <v>2020</v>
      </c>
      <c r="D973" s="16" t="s">
        <v>110</v>
      </c>
      <c r="E973" s="16" t="s">
        <v>59</v>
      </c>
      <c r="F973">
        <v>55</v>
      </c>
    </row>
    <row r="974" spans="1:6" x14ac:dyDescent="0.25">
      <c r="A974">
        <v>18</v>
      </c>
      <c r="B974">
        <v>4</v>
      </c>
      <c r="C974">
        <v>2020</v>
      </c>
      <c r="D974" s="16" t="s">
        <v>110</v>
      </c>
      <c r="E974" s="16" t="s">
        <v>59</v>
      </c>
      <c r="F974">
        <v>28</v>
      </c>
    </row>
    <row r="975" spans="1:6" x14ac:dyDescent="0.25">
      <c r="A975">
        <v>18</v>
      </c>
      <c r="B975">
        <v>4</v>
      </c>
      <c r="C975">
        <v>2020</v>
      </c>
      <c r="D975" s="16" t="s">
        <v>110</v>
      </c>
      <c r="E975" s="16" t="s">
        <v>56</v>
      </c>
      <c r="F975">
        <v>60</v>
      </c>
    </row>
    <row r="976" spans="1:6" x14ac:dyDescent="0.25">
      <c r="A976">
        <v>18</v>
      </c>
      <c r="B976">
        <v>4</v>
      </c>
      <c r="C976">
        <v>2020</v>
      </c>
      <c r="D976" s="16" t="s">
        <v>110</v>
      </c>
      <c r="E976" s="16" t="s">
        <v>59</v>
      </c>
      <c r="F976">
        <v>57</v>
      </c>
    </row>
    <row r="977" spans="1:6" x14ac:dyDescent="0.25">
      <c r="A977">
        <v>18</v>
      </c>
      <c r="B977">
        <v>4</v>
      </c>
      <c r="C977">
        <v>2020</v>
      </c>
      <c r="D977" s="16" t="s">
        <v>110</v>
      </c>
      <c r="E977" s="16" t="s">
        <v>59</v>
      </c>
      <c r="F977">
        <v>60</v>
      </c>
    </row>
    <row r="978" spans="1:6" x14ac:dyDescent="0.25">
      <c r="A978">
        <v>18</v>
      </c>
      <c r="B978">
        <v>4</v>
      </c>
      <c r="C978">
        <v>2020</v>
      </c>
      <c r="D978" s="16" t="s">
        <v>110</v>
      </c>
      <c r="E978" s="16" t="s">
        <v>59</v>
      </c>
      <c r="F978">
        <v>32</v>
      </c>
    </row>
    <row r="979" spans="1:6" x14ac:dyDescent="0.25">
      <c r="A979">
        <v>18</v>
      </c>
      <c r="B979">
        <v>4</v>
      </c>
      <c r="C979">
        <v>2020</v>
      </c>
      <c r="D979" s="16" t="s">
        <v>110</v>
      </c>
      <c r="E979" s="16" t="s">
        <v>59</v>
      </c>
      <c r="F979">
        <v>60</v>
      </c>
    </row>
    <row r="980" spans="1:6" x14ac:dyDescent="0.25">
      <c r="A980">
        <v>18</v>
      </c>
      <c r="B980">
        <v>4</v>
      </c>
      <c r="C980">
        <v>2020</v>
      </c>
      <c r="D980" s="16" t="s">
        <v>110</v>
      </c>
      <c r="E980" s="16" t="s">
        <v>59</v>
      </c>
      <c r="F980">
        <v>38</v>
      </c>
    </row>
    <row r="981" spans="1:6" x14ac:dyDescent="0.25">
      <c r="A981">
        <v>18</v>
      </c>
      <c r="B981">
        <v>4</v>
      </c>
      <c r="C981">
        <v>2020</v>
      </c>
      <c r="D981" s="16" t="s">
        <v>111</v>
      </c>
      <c r="E981" s="16" t="s">
        <v>59</v>
      </c>
      <c r="F981">
        <v>21</v>
      </c>
    </row>
    <row r="982" spans="1:6" x14ac:dyDescent="0.25">
      <c r="A982">
        <v>18</v>
      </c>
      <c r="B982">
        <v>4</v>
      </c>
      <c r="C982">
        <v>2020</v>
      </c>
      <c r="D982" s="16" t="s">
        <v>111</v>
      </c>
      <c r="E982" s="16" t="s">
        <v>56</v>
      </c>
      <c r="F982">
        <v>29</v>
      </c>
    </row>
    <row r="983" spans="1:6" x14ac:dyDescent="0.25">
      <c r="A983">
        <v>18</v>
      </c>
      <c r="B983">
        <v>4</v>
      </c>
      <c r="C983">
        <v>2020</v>
      </c>
      <c r="D983" s="16" t="s">
        <v>111</v>
      </c>
      <c r="E983" s="16" t="s">
        <v>56</v>
      </c>
      <c r="F983">
        <v>43</v>
      </c>
    </row>
    <row r="984" spans="1:6" x14ac:dyDescent="0.25">
      <c r="A984">
        <v>18</v>
      </c>
      <c r="B984">
        <v>4</v>
      </c>
      <c r="C984">
        <v>2020</v>
      </c>
      <c r="D984" s="16" t="s">
        <v>111</v>
      </c>
      <c r="E984" s="16" t="s">
        <v>56</v>
      </c>
      <c r="F984">
        <v>17</v>
      </c>
    </row>
    <row r="985" spans="1:6" x14ac:dyDescent="0.25">
      <c r="A985">
        <v>18</v>
      </c>
      <c r="B985">
        <v>4</v>
      </c>
      <c r="C985">
        <v>2020</v>
      </c>
      <c r="D985" s="16" t="s">
        <v>111</v>
      </c>
      <c r="E985" s="16" t="s">
        <v>56</v>
      </c>
      <c r="F985">
        <v>66</v>
      </c>
    </row>
    <row r="986" spans="1:6" x14ac:dyDescent="0.25">
      <c r="A986">
        <v>18</v>
      </c>
      <c r="B986">
        <v>4</v>
      </c>
      <c r="C986">
        <v>2020</v>
      </c>
      <c r="D986" s="16" t="s">
        <v>111</v>
      </c>
      <c r="E986" s="16" t="s">
        <v>59</v>
      </c>
      <c r="F986">
        <v>3</v>
      </c>
    </row>
    <row r="987" spans="1:6" x14ac:dyDescent="0.25">
      <c r="A987">
        <v>18</v>
      </c>
      <c r="B987">
        <v>4</v>
      </c>
      <c r="C987">
        <v>2020</v>
      </c>
      <c r="D987" s="16" t="s">
        <v>112</v>
      </c>
      <c r="E987" s="16" t="s">
        <v>56</v>
      </c>
      <c r="F987">
        <v>66</v>
      </c>
    </row>
    <row r="988" spans="1:6" x14ac:dyDescent="0.25">
      <c r="A988">
        <v>18</v>
      </c>
      <c r="B988">
        <v>4</v>
      </c>
      <c r="C988">
        <v>2020</v>
      </c>
      <c r="D988" s="16" t="s">
        <v>112</v>
      </c>
      <c r="E988" s="16" t="s">
        <v>59</v>
      </c>
      <c r="F988">
        <v>50</v>
      </c>
    </row>
    <row r="989" spans="1:6" x14ac:dyDescent="0.25">
      <c r="A989">
        <v>18</v>
      </c>
      <c r="B989">
        <v>4</v>
      </c>
      <c r="C989">
        <v>2020</v>
      </c>
      <c r="D989" s="16" t="s">
        <v>112</v>
      </c>
      <c r="E989" s="16" t="s">
        <v>59</v>
      </c>
      <c r="F989">
        <v>67</v>
      </c>
    </row>
    <row r="990" spans="1:6" x14ac:dyDescent="0.25">
      <c r="A990">
        <v>18</v>
      </c>
      <c r="B990">
        <v>4</v>
      </c>
      <c r="C990">
        <v>2020</v>
      </c>
      <c r="D990" s="16" t="s">
        <v>112</v>
      </c>
      <c r="E990" s="16" t="s">
        <v>56</v>
      </c>
      <c r="F990">
        <v>57</v>
      </c>
    </row>
    <row r="991" spans="1:6" x14ac:dyDescent="0.25">
      <c r="A991">
        <v>18</v>
      </c>
      <c r="B991">
        <v>4</v>
      </c>
      <c r="C991">
        <v>2020</v>
      </c>
      <c r="D991" s="16" t="s">
        <v>112</v>
      </c>
      <c r="E991" s="16" t="s">
        <v>56</v>
      </c>
      <c r="F991">
        <v>47</v>
      </c>
    </row>
    <row r="992" spans="1:6" x14ac:dyDescent="0.25">
      <c r="A992">
        <v>18</v>
      </c>
      <c r="B992">
        <v>4</v>
      </c>
      <c r="C992">
        <v>2020</v>
      </c>
      <c r="D992" s="16" t="s">
        <v>112</v>
      </c>
      <c r="E992" s="16" t="s">
        <v>56</v>
      </c>
      <c r="F992">
        <v>68</v>
      </c>
    </row>
    <row r="993" spans="1:6" x14ac:dyDescent="0.25">
      <c r="A993">
        <v>18</v>
      </c>
      <c r="B993">
        <v>4</v>
      </c>
      <c r="C993">
        <v>2020</v>
      </c>
      <c r="D993" s="16" t="s">
        <v>112</v>
      </c>
      <c r="E993" s="16" t="s">
        <v>59</v>
      </c>
      <c r="F993">
        <v>45</v>
      </c>
    </row>
    <row r="994" spans="1:6" x14ac:dyDescent="0.25">
      <c r="A994">
        <v>18</v>
      </c>
      <c r="B994">
        <v>4</v>
      </c>
      <c r="C994">
        <v>2020</v>
      </c>
      <c r="D994" s="16" t="s">
        <v>166</v>
      </c>
      <c r="E994" s="16" t="s">
        <v>59</v>
      </c>
      <c r="F994">
        <v>73</v>
      </c>
    </row>
    <row r="995" spans="1:6" x14ac:dyDescent="0.25">
      <c r="A995">
        <v>18</v>
      </c>
      <c r="B995">
        <v>4</v>
      </c>
      <c r="C995">
        <v>2020</v>
      </c>
      <c r="D995" s="16" t="s">
        <v>166</v>
      </c>
      <c r="E995" s="16" t="s">
        <v>59</v>
      </c>
      <c r="F995">
        <v>46</v>
      </c>
    </row>
    <row r="996" spans="1:6" x14ac:dyDescent="0.25">
      <c r="A996">
        <v>18</v>
      </c>
      <c r="B996">
        <v>4</v>
      </c>
      <c r="C996">
        <v>2020</v>
      </c>
      <c r="D996" s="16" t="s">
        <v>166</v>
      </c>
      <c r="E996" s="16" t="s">
        <v>56</v>
      </c>
      <c r="F996">
        <v>57</v>
      </c>
    </row>
    <row r="997" spans="1:6" x14ac:dyDescent="0.25">
      <c r="A997">
        <v>18</v>
      </c>
      <c r="B997">
        <v>4</v>
      </c>
      <c r="C997">
        <v>2020</v>
      </c>
      <c r="D997" s="16" t="s">
        <v>166</v>
      </c>
      <c r="E997" s="16" t="s">
        <v>56</v>
      </c>
      <c r="F997">
        <v>18</v>
      </c>
    </row>
    <row r="998" spans="1:6" x14ac:dyDescent="0.25">
      <c r="A998">
        <v>18</v>
      </c>
      <c r="B998">
        <v>4</v>
      </c>
      <c r="C998">
        <v>2020</v>
      </c>
      <c r="D998" s="16" t="s">
        <v>166</v>
      </c>
      <c r="E998" s="16" t="s">
        <v>59</v>
      </c>
      <c r="F998">
        <v>61</v>
      </c>
    </row>
    <row r="999" spans="1:6" x14ac:dyDescent="0.25">
      <c r="A999">
        <v>18</v>
      </c>
      <c r="B999">
        <v>4</v>
      </c>
      <c r="C999">
        <v>2020</v>
      </c>
      <c r="D999" s="16" t="s">
        <v>115</v>
      </c>
      <c r="E999" s="16" t="s">
        <v>56</v>
      </c>
      <c r="F999">
        <v>34</v>
      </c>
    </row>
    <row r="1000" spans="1:6" x14ac:dyDescent="0.25">
      <c r="A1000">
        <v>18</v>
      </c>
      <c r="B1000">
        <v>4</v>
      </c>
      <c r="C1000">
        <v>2020</v>
      </c>
      <c r="D1000" s="16" t="s">
        <v>116</v>
      </c>
      <c r="E1000" s="16" t="s">
        <v>59</v>
      </c>
      <c r="F1000">
        <v>12</v>
      </c>
    </row>
    <row r="1001" spans="1:6" x14ac:dyDescent="0.25">
      <c r="A1001">
        <v>18</v>
      </c>
      <c r="B1001">
        <v>4</v>
      </c>
      <c r="C1001">
        <v>2020</v>
      </c>
      <c r="D1001" s="16" t="s">
        <v>120</v>
      </c>
      <c r="E1001" s="16" t="s">
        <v>59</v>
      </c>
      <c r="F1001">
        <v>65</v>
      </c>
    </row>
    <row r="1002" spans="1:6" x14ac:dyDescent="0.25">
      <c r="A1002">
        <v>18</v>
      </c>
      <c r="B1002">
        <v>4</v>
      </c>
      <c r="C1002">
        <v>2020</v>
      </c>
      <c r="D1002" s="16" t="s">
        <v>120</v>
      </c>
      <c r="E1002" s="16" t="s">
        <v>56</v>
      </c>
      <c r="F1002">
        <v>73</v>
      </c>
    </row>
    <row r="1003" spans="1:6" x14ac:dyDescent="0.25">
      <c r="A1003">
        <v>18</v>
      </c>
      <c r="B1003">
        <v>4</v>
      </c>
      <c r="C1003">
        <v>2020</v>
      </c>
      <c r="D1003" s="16" t="s">
        <v>121</v>
      </c>
      <c r="E1003" s="16" t="s">
        <v>56</v>
      </c>
      <c r="F1003">
        <v>80</v>
      </c>
    </row>
    <row r="1004" spans="1:6" x14ac:dyDescent="0.25">
      <c r="A1004">
        <v>18</v>
      </c>
      <c r="B1004">
        <v>4</v>
      </c>
      <c r="C1004">
        <v>2020</v>
      </c>
      <c r="D1004" s="16" t="s">
        <v>121</v>
      </c>
      <c r="E1004" s="16" t="s">
        <v>56</v>
      </c>
      <c r="F1004">
        <v>86</v>
      </c>
    </row>
    <row r="1005" spans="1:6" x14ac:dyDescent="0.25">
      <c r="A1005">
        <v>18</v>
      </c>
      <c r="B1005">
        <v>4</v>
      </c>
      <c r="C1005">
        <v>2020</v>
      </c>
      <c r="D1005" s="16" t="s">
        <v>121</v>
      </c>
      <c r="E1005" s="16" t="s">
        <v>56</v>
      </c>
      <c r="F1005">
        <v>43</v>
      </c>
    </row>
    <row r="1006" spans="1:6" x14ac:dyDescent="0.25">
      <c r="A1006">
        <v>18</v>
      </c>
      <c r="B1006">
        <v>4</v>
      </c>
      <c r="C1006">
        <v>2020</v>
      </c>
      <c r="D1006" s="16" t="s">
        <v>121</v>
      </c>
      <c r="E1006" s="16" t="s">
        <v>59</v>
      </c>
      <c r="F1006">
        <v>64</v>
      </c>
    </row>
    <row r="1007" spans="1:6" x14ac:dyDescent="0.25">
      <c r="A1007">
        <v>18</v>
      </c>
      <c r="B1007">
        <v>4</v>
      </c>
      <c r="C1007">
        <v>2020</v>
      </c>
      <c r="D1007" s="16" t="s">
        <v>121</v>
      </c>
      <c r="E1007" s="16" t="s">
        <v>56</v>
      </c>
      <c r="F1007">
        <v>58</v>
      </c>
    </row>
    <row r="1008" spans="1:6" x14ac:dyDescent="0.25">
      <c r="A1008">
        <v>18</v>
      </c>
      <c r="B1008">
        <v>4</v>
      </c>
      <c r="C1008">
        <v>2020</v>
      </c>
      <c r="D1008" s="16" t="s">
        <v>121</v>
      </c>
      <c r="E1008" s="16" t="s">
        <v>56</v>
      </c>
      <c r="F1008">
        <v>38</v>
      </c>
    </row>
    <row r="1009" spans="1:6" x14ac:dyDescent="0.25">
      <c r="A1009">
        <v>18</v>
      </c>
      <c r="B1009">
        <v>4</v>
      </c>
      <c r="C1009">
        <v>2020</v>
      </c>
      <c r="D1009" s="16" t="s">
        <v>124</v>
      </c>
      <c r="E1009" s="16" t="s">
        <v>59</v>
      </c>
      <c r="F1009">
        <v>63</v>
      </c>
    </row>
    <row r="1010" spans="1:6" x14ac:dyDescent="0.25">
      <c r="A1010">
        <v>18</v>
      </c>
      <c r="B1010">
        <v>4</v>
      </c>
      <c r="C1010">
        <v>2020</v>
      </c>
      <c r="D1010" s="16" t="s">
        <v>124</v>
      </c>
      <c r="E1010" s="16" t="s">
        <v>59</v>
      </c>
      <c r="F1010">
        <v>64</v>
      </c>
    </row>
    <row r="1011" spans="1:6" x14ac:dyDescent="0.25">
      <c r="A1011">
        <v>18</v>
      </c>
      <c r="B1011">
        <v>4</v>
      </c>
      <c r="C1011">
        <v>2020</v>
      </c>
      <c r="D1011" s="16" t="s">
        <v>124</v>
      </c>
      <c r="E1011" s="16" t="s">
        <v>56</v>
      </c>
      <c r="F1011">
        <v>60</v>
      </c>
    </row>
    <row r="1012" spans="1:6" x14ac:dyDescent="0.25">
      <c r="A1012">
        <v>18</v>
      </c>
      <c r="B1012">
        <v>4</v>
      </c>
      <c r="C1012">
        <v>2020</v>
      </c>
      <c r="D1012" s="16" t="s">
        <v>124</v>
      </c>
      <c r="E1012" s="16" t="s">
        <v>59</v>
      </c>
      <c r="F1012">
        <v>47</v>
      </c>
    </row>
    <row r="1013" spans="1:6" x14ac:dyDescent="0.25">
      <c r="A1013">
        <v>18</v>
      </c>
      <c r="B1013">
        <v>4</v>
      </c>
      <c r="C1013">
        <v>2020</v>
      </c>
      <c r="D1013" s="16" t="s">
        <v>124</v>
      </c>
      <c r="E1013" s="16" t="s">
        <v>56</v>
      </c>
      <c r="F1013">
        <v>66</v>
      </c>
    </row>
    <row r="1014" spans="1:6" x14ac:dyDescent="0.25">
      <c r="A1014">
        <v>18</v>
      </c>
      <c r="B1014">
        <v>4</v>
      </c>
      <c r="C1014">
        <v>2020</v>
      </c>
      <c r="D1014" s="16" t="s">
        <v>124</v>
      </c>
      <c r="E1014" s="16" t="s">
        <v>59</v>
      </c>
      <c r="F1014">
        <v>55</v>
      </c>
    </row>
    <row r="1015" spans="1:6" x14ac:dyDescent="0.25">
      <c r="A1015">
        <v>18</v>
      </c>
      <c r="B1015">
        <v>4</v>
      </c>
      <c r="C1015">
        <v>2020</v>
      </c>
      <c r="D1015" s="16" t="s">
        <v>124</v>
      </c>
      <c r="E1015" s="16" t="s">
        <v>59</v>
      </c>
      <c r="F1015">
        <v>60</v>
      </c>
    </row>
    <row r="1016" spans="1:6" x14ac:dyDescent="0.25">
      <c r="A1016">
        <v>18</v>
      </c>
      <c r="B1016">
        <v>4</v>
      </c>
      <c r="C1016">
        <v>2020</v>
      </c>
      <c r="D1016" s="16" t="s">
        <v>124</v>
      </c>
      <c r="E1016" s="16" t="s">
        <v>56</v>
      </c>
      <c r="F1016">
        <v>82</v>
      </c>
    </row>
    <row r="1017" spans="1:6" x14ac:dyDescent="0.25">
      <c r="A1017">
        <v>18</v>
      </c>
      <c r="B1017">
        <v>4</v>
      </c>
      <c r="C1017">
        <v>2020</v>
      </c>
      <c r="D1017" s="16" t="s">
        <v>124</v>
      </c>
      <c r="E1017" s="16" t="s">
        <v>56</v>
      </c>
      <c r="F1017">
        <v>75</v>
      </c>
    </row>
    <row r="1018" spans="1:6" x14ac:dyDescent="0.25">
      <c r="A1018">
        <v>18</v>
      </c>
      <c r="B1018">
        <v>4</v>
      </c>
      <c r="C1018">
        <v>2020</v>
      </c>
      <c r="D1018" s="16" t="s">
        <v>124</v>
      </c>
      <c r="E1018" s="16" t="s">
        <v>56</v>
      </c>
      <c r="F1018">
        <v>75</v>
      </c>
    </row>
    <row r="1019" spans="1:6" x14ac:dyDescent="0.25">
      <c r="A1019">
        <v>18</v>
      </c>
      <c r="B1019">
        <v>4</v>
      </c>
      <c r="C1019">
        <v>2020</v>
      </c>
      <c r="D1019" s="16" t="s">
        <v>124</v>
      </c>
      <c r="E1019" s="16" t="s">
        <v>56</v>
      </c>
      <c r="F1019">
        <v>80</v>
      </c>
    </row>
    <row r="1020" spans="1:6" x14ac:dyDescent="0.25">
      <c r="A1020">
        <v>18</v>
      </c>
      <c r="B1020">
        <v>4</v>
      </c>
      <c r="C1020">
        <v>2020</v>
      </c>
      <c r="D1020" s="16" t="s">
        <v>124</v>
      </c>
      <c r="E1020" s="16" t="s">
        <v>56</v>
      </c>
      <c r="F1020">
        <v>84</v>
      </c>
    </row>
    <row r="1021" spans="1:6" x14ac:dyDescent="0.25">
      <c r="A1021">
        <v>18</v>
      </c>
      <c r="B1021">
        <v>4</v>
      </c>
      <c r="C1021">
        <v>2020</v>
      </c>
      <c r="D1021" s="16" t="s">
        <v>124</v>
      </c>
      <c r="E1021" s="16" t="s">
        <v>56</v>
      </c>
      <c r="F1021">
        <v>77</v>
      </c>
    </row>
    <row r="1022" spans="1:6" x14ac:dyDescent="0.25">
      <c r="A1022">
        <v>18</v>
      </c>
      <c r="B1022">
        <v>4</v>
      </c>
      <c r="C1022">
        <v>2020</v>
      </c>
      <c r="D1022" s="16" t="s">
        <v>124</v>
      </c>
      <c r="E1022" s="16" t="s">
        <v>59</v>
      </c>
      <c r="F1022">
        <v>78</v>
      </c>
    </row>
    <row r="1023" spans="1:6" x14ac:dyDescent="0.25">
      <c r="A1023">
        <v>18</v>
      </c>
      <c r="B1023">
        <v>4</v>
      </c>
      <c r="C1023">
        <v>2020</v>
      </c>
      <c r="D1023" s="16" t="s">
        <v>124</v>
      </c>
      <c r="E1023" s="16" t="s">
        <v>56</v>
      </c>
      <c r="F1023">
        <v>80</v>
      </c>
    </row>
    <row r="1024" spans="1:6" x14ac:dyDescent="0.25">
      <c r="A1024">
        <v>18</v>
      </c>
      <c r="B1024">
        <v>4</v>
      </c>
      <c r="C1024">
        <v>2020</v>
      </c>
      <c r="D1024" s="16" t="s">
        <v>124</v>
      </c>
      <c r="E1024" s="16" t="s">
        <v>56</v>
      </c>
      <c r="F1024">
        <v>93</v>
      </c>
    </row>
    <row r="1025" spans="1:6" x14ac:dyDescent="0.25">
      <c r="A1025">
        <v>18</v>
      </c>
      <c r="B1025">
        <v>4</v>
      </c>
      <c r="C1025">
        <v>2020</v>
      </c>
      <c r="D1025" s="16" t="s">
        <v>124</v>
      </c>
      <c r="E1025" s="16" t="s">
        <v>56</v>
      </c>
      <c r="F1025">
        <v>66</v>
      </c>
    </row>
    <row r="1026" spans="1:6" x14ac:dyDescent="0.25">
      <c r="A1026">
        <v>18</v>
      </c>
      <c r="B1026">
        <v>4</v>
      </c>
      <c r="C1026">
        <v>2020</v>
      </c>
      <c r="D1026" s="16" t="s">
        <v>124</v>
      </c>
      <c r="E1026" s="16" t="s">
        <v>56</v>
      </c>
      <c r="F1026">
        <v>86</v>
      </c>
    </row>
    <row r="1027" spans="1:6" x14ac:dyDescent="0.25">
      <c r="A1027">
        <v>18</v>
      </c>
      <c r="B1027">
        <v>4</v>
      </c>
      <c r="C1027">
        <v>2020</v>
      </c>
      <c r="D1027" s="16" t="s">
        <v>124</v>
      </c>
      <c r="E1027" s="16" t="s">
        <v>59</v>
      </c>
      <c r="F1027">
        <v>80</v>
      </c>
    </row>
    <row r="1028" spans="1:6" x14ac:dyDescent="0.25">
      <c r="A1028">
        <v>18</v>
      </c>
      <c r="B1028">
        <v>4</v>
      </c>
      <c r="C1028">
        <v>2020</v>
      </c>
      <c r="D1028" s="16" t="s">
        <v>124</v>
      </c>
      <c r="E1028" s="16" t="s">
        <v>56</v>
      </c>
      <c r="F1028">
        <v>59</v>
      </c>
    </row>
    <row r="1029" spans="1:6" x14ac:dyDescent="0.25">
      <c r="A1029">
        <v>18</v>
      </c>
      <c r="B1029">
        <v>4</v>
      </c>
      <c r="C1029">
        <v>2020</v>
      </c>
      <c r="D1029" s="16" t="s">
        <v>124</v>
      </c>
      <c r="E1029" s="16" t="s">
        <v>59</v>
      </c>
      <c r="F1029">
        <v>62</v>
      </c>
    </row>
    <row r="1030" spans="1:6" x14ac:dyDescent="0.25">
      <c r="A1030">
        <v>18</v>
      </c>
      <c r="B1030">
        <v>4</v>
      </c>
      <c r="C1030">
        <v>2020</v>
      </c>
      <c r="D1030" s="16" t="s">
        <v>124</v>
      </c>
      <c r="E1030" s="16" t="s">
        <v>56</v>
      </c>
      <c r="F1030">
        <v>87</v>
      </c>
    </row>
    <row r="1031" spans="1:6" x14ac:dyDescent="0.25">
      <c r="A1031">
        <v>18</v>
      </c>
      <c r="B1031">
        <v>4</v>
      </c>
      <c r="C1031">
        <v>2020</v>
      </c>
      <c r="D1031" s="16" t="s">
        <v>124</v>
      </c>
      <c r="E1031" s="16" t="s">
        <v>56</v>
      </c>
      <c r="F1031">
        <v>82</v>
      </c>
    </row>
    <row r="1032" spans="1:6" x14ac:dyDescent="0.25">
      <c r="A1032">
        <v>18</v>
      </c>
      <c r="B1032">
        <v>4</v>
      </c>
      <c r="C1032">
        <v>2020</v>
      </c>
      <c r="D1032" s="16" t="s">
        <v>124</v>
      </c>
      <c r="E1032" s="16" t="s">
        <v>56</v>
      </c>
      <c r="F1032">
        <v>76</v>
      </c>
    </row>
    <row r="1033" spans="1:6" x14ac:dyDescent="0.25">
      <c r="A1033">
        <v>18</v>
      </c>
      <c r="B1033">
        <v>4</v>
      </c>
      <c r="C1033">
        <v>2020</v>
      </c>
      <c r="D1033" s="16" t="s">
        <v>124</v>
      </c>
      <c r="E1033" s="16" t="s">
        <v>59</v>
      </c>
      <c r="F1033">
        <v>90</v>
      </c>
    </row>
    <row r="1034" spans="1:6" x14ac:dyDescent="0.25">
      <c r="A1034">
        <v>18</v>
      </c>
      <c r="B1034">
        <v>4</v>
      </c>
      <c r="C1034">
        <v>2020</v>
      </c>
      <c r="D1034" s="16" t="s">
        <v>124</v>
      </c>
      <c r="E1034" s="16" t="s">
        <v>56</v>
      </c>
      <c r="F1034">
        <v>84</v>
      </c>
    </row>
    <row r="1035" spans="1:6" x14ac:dyDescent="0.25">
      <c r="A1035">
        <v>18</v>
      </c>
      <c r="B1035">
        <v>4</v>
      </c>
      <c r="C1035">
        <v>2020</v>
      </c>
      <c r="D1035" s="16" t="s">
        <v>125</v>
      </c>
      <c r="E1035" s="16" t="s">
        <v>59</v>
      </c>
      <c r="F1035">
        <v>47</v>
      </c>
    </row>
    <row r="1036" spans="1:6" x14ac:dyDescent="0.25">
      <c r="A1036">
        <v>18</v>
      </c>
      <c r="B1036">
        <v>4</v>
      </c>
      <c r="C1036">
        <v>2020</v>
      </c>
      <c r="D1036" s="16" t="s">
        <v>125</v>
      </c>
      <c r="E1036" s="16" t="s">
        <v>59</v>
      </c>
      <c r="F1036">
        <v>36</v>
      </c>
    </row>
    <row r="1037" spans="1:6" x14ac:dyDescent="0.25">
      <c r="A1037">
        <v>18</v>
      </c>
      <c r="B1037">
        <v>4</v>
      </c>
      <c r="C1037">
        <v>2020</v>
      </c>
      <c r="D1037" s="16" t="s">
        <v>125</v>
      </c>
      <c r="E1037" s="16" t="s">
        <v>59</v>
      </c>
      <c r="F1037">
        <v>31</v>
      </c>
    </row>
    <row r="1038" spans="1:6" x14ac:dyDescent="0.25">
      <c r="A1038">
        <v>18</v>
      </c>
      <c r="B1038">
        <v>4</v>
      </c>
      <c r="C1038">
        <v>2020</v>
      </c>
      <c r="D1038" s="16" t="s">
        <v>125</v>
      </c>
      <c r="E1038" s="16" t="s">
        <v>59</v>
      </c>
      <c r="F1038">
        <v>75</v>
      </c>
    </row>
    <row r="1039" spans="1:6" x14ac:dyDescent="0.25">
      <c r="A1039">
        <v>18</v>
      </c>
      <c r="B1039">
        <v>4</v>
      </c>
      <c r="C1039">
        <v>2020</v>
      </c>
      <c r="D1039" s="16" t="s">
        <v>125</v>
      </c>
      <c r="E1039" s="16" t="s">
        <v>56</v>
      </c>
      <c r="F1039">
        <v>67</v>
      </c>
    </row>
    <row r="1040" spans="1:6" x14ac:dyDescent="0.25">
      <c r="A1040">
        <v>18</v>
      </c>
      <c r="B1040">
        <v>4</v>
      </c>
      <c r="C1040">
        <v>2020</v>
      </c>
      <c r="D1040" s="16" t="s">
        <v>125</v>
      </c>
      <c r="E1040" s="16" t="s">
        <v>59</v>
      </c>
      <c r="F1040">
        <v>34</v>
      </c>
    </row>
    <row r="1041" spans="1:6" x14ac:dyDescent="0.25">
      <c r="A1041">
        <v>18</v>
      </c>
      <c r="B1041">
        <v>4</v>
      </c>
      <c r="C1041">
        <v>2020</v>
      </c>
      <c r="D1041" s="16" t="s">
        <v>125</v>
      </c>
      <c r="E1041" s="16" t="s">
        <v>59</v>
      </c>
      <c r="F1041">
        <v>26</v>
      </c>
    </row>
    <row r="1042" spans="1:6" x14ac:dyDescent="0.25">
      <c r="A1042">
        <v>18</v>
      </c>
      <c r="B1042">
        <v>4</v>
      </c>
      <c r="C1042">
        <v>2020</v>
      </c>
      <c r="D1042" s="16" t="s">
        <v>125</v>
      </c>
      <c r="E1042" s="16" t="s">
        <v>56</v>
      </c>
      <c r="F1042">
        <v>72</v>
      </c>
    </row>
    <row r="1043" spans="1:6" x14ac:dyDescent="0.25">
      <c r="A1043">
        <v>18</v>
      </c>
      <c r="B1043">
        <v>4</v>
      </c>
      <c r="C1043">
        <v>2020</v>
      </c>
      <c r="D1043" s="16" t="s">
        <v>126</v>
      </c>
      <c r="E1043" s="16" t="s">
        <v>59</v>
      </c>
      <c r="F1043">
        <v>78</v>
      </c>
    </row>
    <row r="1044" spans="1:6" x14ac:dyDescent="0.25">
      <c r="A1044">
        <v>18</v>
      </c>
      <c r="B1044">
        <v>4</v>
      </c>
      <c r="C1044">
        <v>2020</v>
      </c>
      <c r="D1044" s="16" t="s">
        <v>127</v>
      </c>
      <c r="E1044" s="16" t="s">
        <v>59</v>
      </c>
      <c r="F1044">
        <v>51</v>
      </c>
    </row>
    <row r="1045" spans="1:6" x14ac:dyDescent="0.25">
      <c r="A1045">
        <v>18</v>
      </c>
      <c r="B1045">
        <v>4</v>
      </c>
      <c r="C1045">
        <v>2020</v>
      </c>
      <c r="D1045" s="16" t="s">
        <v>128</v>
      </c>
      <c r="E1045" s="16" t="s">
        <v>59</v>
      </c>
      <c r="F1045">
        <v>50</v>
      </c>
    </row>
    <row r="1046" spans="1:6" x14ac:dyDescent="0.25">
      <c r="A1046">
        <v>18</v>
      </c>
      <c r="B1046">
        <v>4</v>
      </c>
      <c r="C1046">
        <v>2020</v>
      </c>
      <c r="D1046" s="16" t="s">
        <v>128</v>
      </c>
      <c r="E1046" s="16" t="s">
        <v>56</v>
      </c>
      <c r="F1046">
        <v>41</v>
      </c>
    </row>
    <row r="1047" spans="1:6" x14ac:dyDescent="0.25">
      <c r="A1047">
        <v>18</v>
      </c>
      <c r="B1047">
        <v>4</v>
      </c>
      <c r="C1047">
        <v>2020</v>
      </c>
      <c r="D1047" s="16" t="s">
        <v>182</v>
      </c>
      <c r="E1047" s="16" t="s">
        <v>59</v>
      </c>
      <c r="F1047">
        <v>36</v>
      </c>
    </row>
    <row r="1048" spans="1:6" x14ac:dyDescent="0.25">
      <c r="A1048">
        <v>18</v>
      </c>
      <c r="B1048">
        <v>4</v>
      </c>
      <c r="C1048">
        <v>2020</v>
      </c>
      <c r="D1048" s="16" t="s">
        <v>129</v>
      </c>
      <c r="E1048" s="16" t="s">
        <v>59</v>
      </c>
      <c r="F1048">
        <v>59</v>
      </c>
    </row>
    <row r="1049" spans="1:6" x14ac:dyDescent="0.25">
      <c r="A1049">
        <v>18</v>
      </c>
      <c r="B1049">
        <v>4</v>
      </c>
      <c r="C1049">
        <v>2020</v>
      </c>
      <c r="D1049" s="16" t="s">
        <v>129</v>
      </c>
      <c r="E1049" s="16" t="s">
        <v>56</v>
      </c>
      <c r="F1049">
        <v>36</v>
      </c>
    </row>
    <row r="1050" spans="1:6" x14ac:dyDescent="0.25">
      <c r="A1050">
        <v>18</v>
      </c>
      <c r="B1050">
        <v>4</v>
      </c>
      <c r="C1050">
        <v>2020</v>
      </c>
      <c r="D1050" s="16" t="s">
        <v>171</v>
      </c>
      <c r="E1050" s="16" t="s">
        <v>59</v>
      </c>
      <c r="F1050">
        <v>70</v>
      </c>
    </row>
    <row r="1051" spans="1:6" x14ac:dyDescent="0.25">
      <c r="A1051">
        <v>18</v>
      </c>
      <c r="B1051">
        <v>4</v>
      </c>
      <c r="C1051">
        <v>2020</v>
      </c>
      <c r="D1051" s="16" t="s">
        <v>131</v>
      </c>
      <c r="E1051" s="16" t="s">
        <v>56</v>
      </c>
      <c r="F1051">
        <v>43</v>
      </c>
    </row>
    <row r="1052" spans="1:6" x14ac:dyDescent="0.25">
      <c r="A1052">
        <v>18</v>
      </c>
      <c r="B1052">
        <v>4</v>
      </c>
      <c r="C1052">
        <v>2020</v>
      </c>
      <c r="D1052" s="16" t="s">
        <v>131</v>
      </c>
      <c r="E1052" s="16" t="s">
        <v>56</v>
      </c>
      <c r="F1052">
        <v>73</v>
      </c>
    </row>
    <row r="1053" spans="1:6" x14ac:dyDescent="0.25">
      <c r="A1053">
        <v>18</v>
      </c>
      <c r="B1053">
        <v>4</v>
      </c>
      <c r="C1053">
        <v>2020</v>
      </c>
      <c r="D1053" s="16" t="s">
        <v>131</v>
      </c>
      <c r="E1053" s="16" t="s">
        <v>56</v>
      </c>
      <c r="F1053">
        <v>38</v>
      </c>
    </row>
    <row r="1054" spans="1:6" x14ac:dyDescent="0.25">
      <c r="A1054">
        <v>18</v>
      </c>
      <c r="B1054">
        <v>4</v>
      </c>
      <c r="C1054">
        <v>2020</v>
      </c>
      <c r="D1054" s="16" t="s">
        <v>131</v>
      </c>
      <c r="E1054" s="16" t="s">
        <v>59</v>
      </c>
      <c r="F1054">
        <v>31</v>
      </c>
    </row>
    <row r="1055" spans="1:6" x14ac:dyDescent="0.25">
      <c r="A1055">
        <v>18</v>
      </c>
      <c r="B1055">
        <v>4</v>
      </c>
      <c r="C1055">
        <v>2020</v>
      </c>
      <c r="D1055" s="16" t="s">
        <v>132</v>
      </c>
      <c r="E1055" s="16" t="s">
        <v>59</v>
      </c>
      <c r="F1055">
        <v>19</v>
      </c>
    </row>
    <row r="1056" spans="1:6" x14ac:dyDescent="0.25">
      <c r="A1056">
        <v>18</v>
      </c>
      <c r="B1056">
        <v>4</v>
      </c>
      <c r="C1056">
        <v>2020</v>
      </c>
      <c r="D1056" s="16" t="s">
        <v>132</v>
      </c>
      <c r="E1056" s="16" t="s">
        <v>56</v>
      </c>
      <c r="F1056">
        <v>55</v>
      </c>
    </row>
    <row r="1057" spans="1:6" x14ac:dyDescent="0.25">
      <c r="A1057">
        <v>18</v>
      </c>
      <c r="B1057">
        <v>4</v>
      </c>
      <c r="C1057">
        <v>2020</v>
      </c>
      <c r="D1057" s="16" t="s">
        <v>132</v>
      </c>
      <c r="E1057" s="16" t="s">
        <v>59</v>
      </c>
      <c r="F1057">
        <v>57</v>
      </c>
    </row>
    <row r="1058" spans="1:6" x14ac:dyDescent="0.25">
      <c r="A1058">
        <v>18</v>
      </c>
      <c r="B1058">
        <v>4</v>
      </c>
      <c r="C1058">
        <v>2020</v>
      </c>
      <c r="D1058" s="16" t="s">
        <v>172</v>
      </c>
      <c r="E1058" s="16" t="s">
        <v>56</v>
      </c>
      <c r="F1058">
        <v>54</v>
      </c>
    </row>
    <row r="1059" spans="1:6" x14ac:dyDescent="0.25">
      <c r="A1059">
        <v>18</v>
      </c>
      <c r="B1059">
        <v>4</v>
      </c>
      <c r="C1059">
        <v>2020</v>
      </c>
      <c r="D1059" s="16" t="s">
        <v>133</v>
      </c>
      <c r="E1059" s="16" t="s">
        <v>56</v>
      </c>
      <c r="F1059">
        <v>86</v>
      </c>
    </row>
    <row r="1060" spans="1:6" x14ac:dyDescent="0.25">
      <c r="A1060">
        <v>18</v>
      </c>
      <c r="B1060">
        <v>4</v>
      </c>
      <c r="C1060">
        <v>2020</v>
      </c>
      <c r="D1060" s="16" t="s">
        <v>134</v>
      </c>
      <c r="E1060" s="16" t="s">
        <v>59</v>
      </c>
      <c r="F1060">
        <v>48</v>
      </c>
    </row>
    <row r="1061" spans="1:6" x14ac:dyDescent="0.25">
      <c r="A1061">
        <v>18</v>
      </c>
      <c r="B1061">
        <v>4</v>
      </c>
      <c r="C1061">
        <v>2020</v>
      </c>
      <c r="D1061" s="16" t="s">
        <v>183</v>
      </c>
      <c r="E1061" s="16" t="s">
        <v>59</v>
      </c>
      <c r="F1061">
        <v>59</v>
      </c>
    </row>
    <row r="1062" spans="1:6" x14ac:dyDescent="0.25">
      <c r="A1062">
        <v>18</v>
      </c>
      <c r="B1062">
        <v>4</v>
      </c>
      <c r="C1062">
        <v>2020</v>
      </c>
      <c r="D1062" s="16" t="s">
        <v>135</v>
      </c>
      <c r="E1062" s="16" t="s">
        <v>56</v>
      </c>
      <c r="F1062">
        <v>85</v>
      </c>
    </row>
    <row r="1063" spans="1:6" x14ac:dyDescent="0.25">
      <c r="A1063">
        <v>18</v>
      </c>
      <c r="B1063">
        <v>4</v>
      </c>
      <c r="C1063">
        <v>2020</v>
      </c>
      <c r="D1063" s="16" t="s">
        <v>174</v>
      </c>
      <c r="E1063" s="16" t="s">
        <v>59</v>
      </c>
      <c r="F1063">
        <v>61</v>
      </c>
    </row>
    <row r="1064" spans="1:6" x14ac:dyDescent="0.25">
      <c r="A1064">
        <v>18</v>
      </c>
      <c r="B1064">
        <v>4</v>
      </c>
      <c r="C1064">
        <v>2020</v>
      </c>
      <c r="D1064" s="16" t="s">
        <v>174</v>
      </c>
      <c r="E1064" s="16" t="s">
        <v>59</v>
      </c>
      <c r="F1064">
        <v>27</v>
      </c>
    </row>
    <row r="1065" spans="1:6" x14ac:dyDescent="0.25">
      <c r="A1065">
        <v>18</v>
      </c>
      <c r="B1065">
        <v>4</v>
      </c>
      <c r="C1065">
        <v>2020</v>
      </c>
      <c r="D1065" s="16" t="s">
        <v>136</v>
      </c>
      <c r="E1065" s="16" t="s">
        <v>56</v>
      </c>
      <c r="F1065">
        <v>58</v>
      </c>
    </row>
    <row r="1066" spans="1:6" x14ac:dyDescent="0.25">
      <c r="A1066">
        <v>18</v>
      </c>
      <c r="B1066">
        <v>4</v>
      </c>
      <c r="C1066">
        <v>2020</v>
      </c>
      <c r="D1066" s="16" t="s">
        <v>136</v>
      </c>
      <c r="E1066" s="16" t="s">
        <v>59</v>
      </c>
      <c r="F1066">
        <v>33</v>
      </c>
    </row>
    <row r="1067" spans="1:6" x14ac:dyDescent="0.25">
      <c r="A1067">
        <v>18</v>
      </c>
      <c r="B1067">
        <v>4</v>
      </c>
      <c r="C1067">
        <v>2020</v>
      </c>
      <c r="D1067" s="16" t="s">
        <v>136</v>
      </c>
      <c r="E1067" s="16" t="s">
        <v>59</v>
      </c>
      <c r="F1067">
        <v>50</v>
      </c>
    </row>
    <row r="1068" spans="1:6" x14ac:dyDescent="0.25">
      <c r="A1068">
        <v>18</v>
      </c>
      <c r="B1068">
        <v>4</v>
      </c>
      <c r="C1068">
        <v>2020</v>
      </c>
      <c r="D1068" s="16" t="s">
        <v>136</v>
      </c>
      <c r="E1068" s="16" t="s">
        <v>59</v>
      </c>
      <c r="F1068">
        <v>81</v>
      </c>
    </row>
    <row r="1069" spans="1:6" x14ac:dyDescent="0.25">
      <c r="A1069">
        <v>18</v>
      </c>
      <c r="B1069">
        <v>4</v>
      </c>
      <c r="C1069">
        <v>2020</v>
      </c>
      <c r="D1069" s="16" t="s">
        <v>136</v>
      </c>
      <c r="E1069" s="16" t="s">
        <v>59</v>
      </c>
      <c r="F1069">
        <v>42</v>
      </c>
    </row>
    <row r="1070" spans="1:6" x14ac:dyDescent="0.25">
      <c r="A1070">
        <v>18</v>
      </c>
      <c r="B1070">
        <v>4</v>
      </c>
      <c r="C1070">
        <v>2020</v>
      </c>
      <c r="D1070" s="16" t="s">
        <v>136</v>
      </c>
      <c r="E1070" s="16" t="s">
        <v>56</v>
      </c>
      <c r="F1070">
        <v>36</v>
      </c>
    </row>
    <row r="1071" spans="1:6" x14ac:dyDescent="0.25">
      <c r="A1071">
        <v>18</v>
      </c>
      <c r="B1071">
        <v>4</v>
      </c>
      <c r="C1071">
        <v>2020</v>
      </c>
      <c r="D1071" s="16" t="s">
        <v>137</v>
      </c>
      <c r="E1071" s="16" t="s">
        <v>59</v>
      </c>
      <c r="F1071">
        <v>68</v>
      </c>
    </row>
    <row r="1072" spans="1:6" x14ac:dyDescent="0.25">
      <c r="A1072">
        <v>18</v>
      </c>
      <c r="B1072">
        <v>4</v>
      </c>
      <c r="C1072">
        <v>2020</v>
      </c>
      <c r="D1072" s="16" t="s">
        <v>137</v>
      </c>
      <c r="E1072" s="16" t="s">
        <v>59</v>
      </c>
      <c r="F1072">
        <v>60</v>
      </c>
    </row>
    <row r="1073" spans="1:6" x14ac:dyDescent="0.25">
      <c r="A1073">
        <v>18</v>
      </c>
      <c r="B1073">
        <v>4</v>
      </c>
      <c r="C1073">
        <v>2020</v>
      </c>
      <c r="D1073" s="16" t="s">
        <v>137</v>
      </c>
      <c r="E1073" s="16" t="s">
        <v>56</v>
      </c>
      <c r="F1073">
        <v>53</v>
      </c>
    </row>
    <row r="1074" spans="1:6" x14ac:dyDescent="0.25">
      <c r="A1074">
        <v>18</v>
      </c>
      <c r="B1074">
        <v>4</v>
      </c>
      <c r="C1074">
        <v>2020</v>
      </c>
      <c r="D1074" s="16" t="s">
        <v>184</v>
      </c>
      <c r="E1074" s="16" t="s">
        <v>56</v>
      </c>
      <c r="F1074">
        <v>61</v>
      </c>
    </row>
    <row r="1075" spans="1:6" x14ac:dyDescent="0.25">
      <c r="A1075">
        <v>18</v>
      </c>
      <c r="B1075">
        <v>4</v>
      </c>
      <c r="C1075">
        <v>2020</v>
      </c>
      <c r="D1075" s="16" t="s">
        <v>139</v>
      </c>
      <c r="E1075" s="16" t="s">
        <v>56</v>
      </c>
      <c r="F1075">
        <v>26</v>
      </c>
    </row>
    <row r="1076" spans="1:6" x14ac:dyDescent="0.25">
      <c r="A1076">
        <v>18</v>
      </c>
      <c r="B1076">
        <v>4</v>
      </c>
      <c r="C1076">
        <v>2020</v>
      </c>
      <c r="D1076" s="16" t="s">
        <v>139</v>
      </c>
      <c r="E1076" s="16" t="s">
        <v>59</v>
      </c>
      <c r="F1076">
        <v>56</v>
      </c>
    </row>
    <row r="1077" spans="1:6" x14ac:dyDescent="0.25">
      <c r="A1077">
        <v>18</v>
      </c>
      <c r="B1077">
        <v>4</v>
      </c>
      <c r="C1077">
        <v>2020</v>
      </c>
      <c r="D1077" s="16" t="s">
        <v>140</v>
      </c>
      <c r="E1077" s="16" t="s">
        <v>59</v>
      </c>
      <c r="F1077">
        <v>62</v>
      </c>
    </row>
    <row r="1078" spans="1:6" x14ac:dyDescent="0.25">
      <c r="A1078">
        <v>18</v>
      </c>
      <c r="B1078">
        <v>4</v>
      </c>
      <c r="C1078">
        <v>2020</v>
      </c>
      <c r="D1078" s="16" t="s">
        <v>140</v>
      </c>
      <c r="E1078" s="16" t="s">
        <v>56</v>
      </c>
      <c r="F1078">
        <v>62</v>
      </c>
    </row>
    <row r="1079" spans="1:6" x14ac:dyDescent="0.25">
      <c r="A1079">
        <v>18</v>
      </c>
      <c r="B1079">
        <v>4</v>
      </c>
      <c r="C1079">
        <v>2020</v>
      </c>
      <c r="D1079" s="16" t="s">
        <v>140</v>
      </c>
      <c r="E1079" s="16" t="s">
        <v>56</v>
      </c>
      <c r="F1079">
        <v>49</v>
      </c>
    </row>
    <row r="1080" spans="1:6" x14ac:dyDescent="0.25">
      <c r="A1080">
        <v>18</v>
      </c>
      <c r="B1080">
        <v>4</v>
      </c>
      <c r="C1080">
        <v>2020</v>
      </c>
      <c r="D1080" s="16" t="s">
        <v>140</v>
      </c>
      <c r="E1080" s="16" t="s">
        <v>56</v>
      </c>
      <c r="F1080">
        <v>42</v>
      </c>
    </row>
    <row r="1081" spans="1:6" x14ac:dyDescent="0.25">
      <c r="A1081">
        <v>18</v>
      </c>
      <c r="B1081">
        <v>4</v>
      </c>
      <c r="C1081">
        <v>2020</v>
      </c>
      <c r="D1081" s="16" t="s">
        <v>140</v>
      </c>
      <c r="E1081" s="16" t="s">
        <v>59</v>
      </c>
      <c r="F1081">
        <v>21</v>
      </c>
    </row>
    <row r="1082" spans="1:6" x14ac:dyDescent="0.25">
      <c r="A1082">
        <v>18</v>
      </c>
      <c r="B1082">
        <v>4</v>
      </c>
      <c r="C1082">
        <v>2020</v>
      </c>
      <c r="D1082" s="16" t="s">
        <v>140</v>
      </c>
      <c r="E1082" s="16" t="s">
        <v>59</v>
      </c>
      <c r="F1082">
        <v>33</v>
      </c>
    </row>
    <row r="1083" spans="1:6" x14ac:dyDescent="0.25">
      <c r="A1083">
        <v>18</v>
      </c>
      <c r="B1083">
        <v>4</v>
      </c>
      <c r="C1083">
        <v>2020</v>
      </c>
      <c r="D1083" s="16" t="s">
        <v>140</v>
      </c>
      <c r="E1083" s="16" t="s">
        <v>59</v>
      </c>
      <c r="F1083">
        <v>49</v>
      </c>
    </row>
    <row r="1084" spans="1:6" x14ac:dyDescent="0.25">
      <c r="A1084">
        <v>18</v>
      </c>
      <c r="B1084">
        <v>4</v>
      </c>
      <c r="C1084">
        <v>2020</v>
      </c>
      <c r="D1084" s="16" t="s">
        <v>140</v>
      </c>
      <c r="E1084" s="16" t="s">
        <v>56</v>
      </c>
      <c r="F1084">
        <v>54</v>
      </c>
    </row>
    <row r="1085" spans="1:6" x14ac:dyDescent="0.25">
      <c r="A1085">
        <v>18</v>
      </c>
      <c r="B1085">
        <v>4</v>
      </c>
      <c r="C1085">
        <v>2020</v>
      </c>
      <c r="D1085" s="16" t="s">
        <v>140</v>
      </c>
      <c r="E1085" s="16" t="s">
        <v>56</v>
      </c>
      <c r="F1085">
        <v>60</v>
      </c>
    </row>
    <row r="1086" spans="1:6" x14ac:dyDescent="0.25">
      <c r="A1086">
        <v>18</v>
      </c>
      <c r="B1086">
        <v>4</v>
      </c>
      <c r="C1086">
        <v>2020</v>
      </c>
      <c r="D1086" s="16" t="s">
        <v>140</v>
      </c>
      <c r="E1086" s="16" t="s">
        <v>56</v>
      </c>
      <c r="F1086">
        <v>62</v>
      </c>
    </row>
    <row r="1087" spans="1:6" x14ac:dyDescent="0.25">
      <c r="A1087">
        <v>18</v>
      </c>
      <c r="B1087">
        <v>4</v>
      </c>
      <c r="C1087">
        <v>2020</v>
      </c>
      <c r="D1087" s="16" t="s">
        <v>141</v>
      </c>
      <c r="E1087" s="16" t="s">
        <v>56</v>
      </c>
      <c r="F1087">
        <v>66</v>
      </c>
    </row>
    <row r="1088" spans="1:6" x14ac:dyDescent="0.25">
      <c r="A1088">
        <v>18</v>
      </c>
      <c r="B1088">
        <v>4</v>
      </c>
      <c r="C1088">
        <v>2020</v>
      </c>
      <c r="D1088" s="16" t="s">
        <v>177</v>
      </c>
      <c r="E1088" s="16" t="s">
        <v>56</v>
      </c>
      <c r="F1088">
        <v>65</v>
      </c>
    </row>
    <row r="1089" spans="1:6" x14ac:dyDescent="0.25">
      <c r="A1089">
        <v>18</v>
      </c>
      <c r="B1089">
        <v>4</v>
      </c>
      <c r="C1089">
        <v>2020</v>
      </c>
      <c r="D1089" s="16" t="s">
        <v>177</v>
      </c>
      <c r="E1089" s="16" t="s">
        <v>59</v>
      </c>
      <c r="F1089">
        <v>38</v>
      </c>
    </row>
    <row r="1090" spans="1:6" x14ac:dyDescent="0.25">
      <c r="A1090">
        <v>18</v>
      </c>
      <c r="B1090">
        <v>4</v>
      </c>
      <c r="C1090">
        <v>2020</v>
      </c>
      <c r="D1090" s="16" t="s">
        <v>177</v>
      </c>
      <c r="E1090" s="16" t="s">
        <v>56</v>
      </c>
      <c r="F1090">
        <v>32</v>
      </c>
    </row>
    <row r="1091" spans="1:6" x14ac:dyDescent="0.25">
      <c r="A1091">
        <v>18</v>
      </c>
      <c r="B1091">
        <v>4</v>
      </c>
      <c r="C1091">
        <v>2020</v>
      </c>
      <c r="D1091" s="16" t="s">
        <v>177</v>
      </c>
      <c r="E1091" s="16" t="s">
        <v>59</v>
      </c>
      <c r="F1091">
        <v>42</v>
      </c>
    </row>
    <row r="1092" spans="1:6" x14ac:dyDescent="0.25">
      <c r="A1092">
        <v>18</v>
      </c>
      <c r="B1092">
        <v>4</v>
      </c>
      <c r="C1092">
        <v>2020</v>
      </c>
      <c r="D1092" s="16" t="s">
        <v>178</v>
      </c>
      <c r="E1092" s="16" t="s">
        <v>56</v>
      </c>
      <c r="F1092">
        <v>21</v>
      </c>
    </row>
    <row r="1093" spans="1:6" x14ac:dyDescent="0.25">
      <c r="A1093">
        <v>18</v>
      </c>
      <c r="B1093">
        <v>4</v>
      </c>
      <c r="C1093">
        <v>2020</v>
      </c>
      <c r="D1093" s="16" t="s">
        <v>185</v>
      </c>
      <c r="E1093" s="16" t="s">
        <v>56</v>
      </c>
      <c r="F1093">
        <v>80</v>
      </c>
    </row>
    <row r="1094" spans="1:6" x14ac:dyDescent="0.25">
      <c r="A1094">
        <v>18</v>
      </c>
      <c r="B1094">
        <v>4</v>
      </c>
      <c r="C1094">
        <v>2020</v>
      </c>
      <c r="D1094" s="16" t="s">
        <v>144</v>
      </c>
      <c r="E1094" s="16" t="s">
        <v>59</v>
      </c>
      <c r="F1094">
        <v>35</v>
      </c>
    </row>
    <row r="1095" spans="1:6" x14ac:dyDescent="0.25">
      <c r="A1095">
        <v>18</v>
      </c>
      <c r="B1095">
        <v>4</v>
      </c>
      <c r="C1095">
        <v>2020</v>
      </c>
      <c r="D1095" s="16" t="s">
        <v>145</v>
      </c>
      <c r="E1095" s="16" t="s">
        <v>59</v>
      </c>
      <c r="F1095">
        <v>41</v>
      </c>
    </row>
    <row r="1096" spans="1:6" x14ac:dyDescent="0.25">
      <c r="A1096">
        <v>18</v>
      </c>
      <c r="B1096">
        <v>4</v>
      </c>
      <c r="C1096">
        <v>2020</v>
      </c>
      <c r="D1096" s="16" t="s">
        <v>145</v>
      </c>
      <c r="E1096" s="16" t="s">
        <v>59</v>
      </c>
      <c r="F1096">
        <v>33</v>
      </c>
    </row>
    <row r="1097" spans="1:6" x14ac:dyDescent="0.25">
      <c r="A1097">
        <v>18</v>
      </c>
      <c r="B1097">
        <v>4</v>
      </c>
      <c r="C1097">
        <v>2020</v>
      </c>
      <c r="D1097" s="16" t="s">
        <v>145</v>
      </c>
      <c r="E1097" s="16" t="s">
        <v>56</v>
      </c>
      <c r="F1097">
        <v>48</v>
      </c>
    </row>
    <row r="1098" spans="1:6" x14ac:dyDescent="0.25">
      <c r="A1098">
        <v>18</v>
      </c>
      <c r="B1098">
        <v>4</v>
      </c>
      <c r="C1098">
        <v>2020</v>
      </c>
      <c r="D1098" s="16" t="s">
        <v>145</v>
      </c>
      <c r="E1098" s="16" t="s">
        <v>56</v>
      </c>
      <c r="F1098">
        <v>80</v>
      </c>
    </row>
    <row r="1099" spans="1:6" x14ac:dyDescent="0.25">
      <c r="A1099">
        <v>18</v>
      </c>
      <c r="B1099">
        <v>4</v>
      </c>
      <c r="C1099">
        <v>2020</v>
      </c>
      <c r="D1099" s="16" t="s">
        <v>145</v>
      </c>
      <c r="E1099" s="16" t="s">
        <v>56</v>
      </c>
      <c r="F1099">
        <v>72</v>
      </c>
    </row>
    <row r="1100" spans="1:6" x14ac:dyDescent="0.25">
      <c r="A1100">
        <v>18</v>
      </c>
      <c r="B1100">
        <v>4</v>
      </c>
      <c r="C1100">
        <v>2020</v>
      </c>
      <c r="D1100" s="16" t="s">
        <v>145</v>
      </c>
      <c r="E1100" s="16" t="s">
        <v>56</v>
      </c>
      <c r="F1100">
        <v>68</v>
      </c>
    </row>
    <row r="1101" spans="1:6" x14ac:dyDescent="0.25">
      <c r="A1101">
        <v>18</v>
      </c>
      <c r="B1101">
        <v>4</v>
      </c>
      <c r="C1101">
        <v>2020</v>
      </c>
      <c r="D1101" s="16" t="s">
        <v>145</v>
      </c>
      <c r="E1101" s="16" t="s">
        <v>56</v>
      </c>
      <c r="F1101">
        <v>47</v>
      </c>
    </row>
    <row r="1102" spans="1:6" x14ac:dyDescent="0.25">
      <c r="A1102">
        <v>18</v>
      </c>
      <c r="B1102">
        <v>4</v>
      </c>
      <c r="C1102">
        <v>2020</v>
      </c>
      <c r="D1102" s="16" t="s">
        <v>145</v>
      </c>
      <c r="E1102" s="16" t="s">
        <v>56</v>
      </c>
      <c r="F1102">
        <v>37</v>
      </c>
    </row>
    <row r="1103" spans="1:6" x14ac:dyDescent="0.25">
      <c r="A1103">
        <v>18</v>
      </c>
      <c r="B1103">
        <v>4</v>
      </c>
      <c r="C1103">
        <v>2020</v>
      </c>
      <c r="D1103" s="16" t="s">
        <v>145</v>
      </c>
      <c r="E1103" s="16" t="s">
        <v>56</v>
      </c>
      <c r="F1103">
        <v>62</v>
      </c>
    </row>
    <row r="1104" spans="1:6" x14ac:dyDescent="0.25">
      <c r="A1104">
        <v>18</v>
      </c>
      <c r="B1104">
        <v>4</v>
      </c>
      <c r="C1104">
        <v>2020</v>
      </c>
      <c r="D1104" s="16" t="s">
        <v>145</v>
      </c>
      <c r="E1104" s="16" t="s">
        <v>56</v>
      </c>
      <c r="F1104">
        <v>28</v>
      </c>
    </row>
    <row r="1105" spans="1:6" x14ac:dyDescent="0.25">
      <c r="A1105">
        <v>18</v>
      </c>
      <c r="B1105">
        <v>4</v>
      </c>
      <c r="C1105">
        <v>2020</v>
      </c>
      <c r="D1105" s="16" t="s">
        <v>148</v>
      </c>
      <c r="E1105" s="16" t="s">
        <v>56</v>
      </c>
      <c r="F1105">
        <v>41</v>
      </c>
    </row>
    <row r="1106" spans="1:6" x14ac:dyDescent="0.25">
      <c r="A1106">
        <v>18</v>
      </c>
      <c r="B1106">
        <v>4</v>
      </c>
      <c r="C1106">
        <v>2020</v>
      </c>
      <c r="D1106" s="16" t="s">
        <v>148</v>
      </c>
      <c r="E1106" s="16" t="s">
        <v>56</v>
      </c>
      <c r="F1106">
        <v>29</v>
      </c>
    </row>
    <row r="1107" spans="1:6" x14ac:dyDescent="0.25">
      <c r="A1107">
        <v>18</v>
      </c>
      <c r="B1107">
        <v>4</v>
      </c>
      <c r="C1107">
        <v>2020</v>
      </c>
      <c r="D1107" s="16" t="s">
        <v>148</v>
      </c>
      <c r="E1107" s="16" t="s">
        <v>59</v>
      </c>
      <c r="F1107">
        <v>45</v>
      </c>
    </row>
    <row r="1108" spans="1:6" x14ac:dyDescent="0.25">
      <c r="A1108">
        <v>18</v>
      </c>
      <c r="B1108">
        <v>4</v>
      </c>
      <c r="C1108">
        <v>2020</v>
      </c>
      <c r="D1108" s="16" t="s">
        <v>148</v>
      </c>
      <c r="E1108" s="16" t="s">
        <v>56</v>
      </c>
      <c r="F1108">
        <v>50</v>
      </c>
    </row>
    <row r="1109" spans="1:6" x14ac:dyDescent="0.25">
      <c r="A1109">
        <v>18</v>
      </c>
      <c r="B1109">
        <v>4</v>
      </c>
      <c r="C1109">
        <v>2020</v>
      </c>
      <c r="D1109" s="16" t="s">
        <v>149</v>
      </c>
      <c r="E1109" s="16" t="s">
        <v>56</v>
      </c>
      <c r="F1109">
        <v>81</v>
      </c>
    </row>
    <row r="1110" spans="1:6" x14ac:dyDescent="0.25">
      <c r="A1110">
        <v>18</v>
      </c>
      <c r="B1110">
        <v>4</v>
      </c>
      <c r="C1110">
        <v>2020</v>
      </c>
      <c r="D1110" s="16" t="s">
        <v>149</v>
      </c>
      <c r="E1110" s="16" t="s">
        <v>59</v>
      </c>
      <c r="F1110">
        <v>65</v>
      </c>
    </row>
    <row r="1111" spans="1:6" x14ac:dyDescent="0.25">
      <c r="A1111">
        <v>18</v>
      </c>
      <c r="B1111">
        <v>4</v>
      </c>
      <c r="C1111">
        <v>2020</v>
      </c>
      <c r="D1111" s="16" t="s">
        <v>150</v>
      </c>
      <c r="E1111" s="16" t="s">
        <v>56</v>
      </c>
      <c r="F1111">
        <v>30</v>
      </c>
    </row>
    <row r="1112" spans="1:6" x14ac:dyDescent="0.25">
      <c r="A1112">
        <v>18</v>
      </c>
      <c r="B1112">
        <v>4</v>
      </c>
      <c r="C1112">
        <v>2020</v>
      </c>
      <c r="D1112" s="16" t="s">
        <v>150</v>
      </c>
      <c r="E1112" s="16" t="s">
        <v>56</v>
      </c>
      <c r="F1112">
        <v>55</v>
      </c>
    </row>
    <row r="1113" spans="1:6" x14ac:dyDescent="0.25">
      <c r="A1113">
        <v>18</v>
      </c>
      <c r="B1113">
        <v>4</v>
      </c>
      <c r="C1113">
        <v>2020</v>
      </c>
      <c r="D1113" s="16" t="s">
        <v>150</v>
      </c>
      <c r="E1113" s="16" t="s">
        <v>56</v>
      </c>
      <c r="F1113">
        <v>45</v>
      </c>
    </row>
    <row r="1114" spans="1:6" x14ac:dyDescent="0.25">
      <c r="A1114">
        <v>18</v>
      </c>
      <c r="B1114">
        <v>4</v>
      </c>
      <c r="C1114">
        <v>2020</v>
      </c>
      <c r="D1114" s="16" t="s">
        <v>150</v>
      </c>
      <c r="E1114" s="16" t="s">
        <v>59</v>
      </c>
      <c r="F1114">
        <v>60</v>
      </c>
    </row>
    <row r="1115" spans="1:6" x14ac:dyDescent="0.25">
      <c r="A1115">
        <v>18</v>
      </c>
      <c r="B1115">
        <v>4</v>
      </c>
      <c r="C1115">
        <v>2020</v>
      </c>
      <c r="D1115" s="16" t="s">
        <v>150</v>
      </c>
      <c r="E1115" s="16" t="s">
        <v>56</v>
      </c>
      <c r="F1115">
        <v>59</v>
      </c>
    </row>
    <row r="1116" spans="1:6" x14ac:dyDescent="0.25">
      <c r="A1116">
        <v>18</v>
      </c>
      <c r="B1116">
        <v>4</v>
      </c>
      <c r="C1116">
        <v>2020</v>
      </c>
      <c r="D1116" s="16" t="s">
        <v>150</v>
      </c>
      <c r="E1116" s="16" t="s">
        <v>59</v>
      </c>
      <c r="F1116">
        <v>31</v>
      </c>
    </row>
    <row r="1117" spans="1:6" x14ac:dyDescent="0.25">
      <c r="A1117">
        <v>18</v>
      </c>
      <c r="B1117">
        <v>4</v>
      </c>
      <c r="C1117">
        <v>2020</v>
      </c>
      <c r="D1117" s="16" t="s">
        <v>150</v>
      </c>
      <c r="E1117" s="16" t="s">
        <v>56</v>
      </c>
      <c r="F1117">
        <v>50</v>
      </c>
    </row>
    <row r="1118" spans="1:6" x14ac:dyDescent="0.25">
      <c r="A1118">
        <v>18</v>
      </c>
      <c r="B1118">
        <v>4</v>
      </c>
      <c r="C1118">
        <v>2020</v>
      </c>
      <c r="D1118" s="16" t="s">
        <v>150</v>
      </c>
      <c r="E1118" s="16" t="s">
        <v>59</v>
      </c>
      <c r="F1118">
        <v>31</v>
      </c>
    </row>
    <row r="1119" spans="1:6" x14ac:dyDescent="0.25">
      <c r="A1119">
        <v>18</v>
      </c>
      <c r="B1119">
        <v>4</v>
      </c>
      <c r="C1119">
        <v>2020</v>
      </c>
      <c r="D1119" s="16" t="s">
        <v>150</v>
      </c>
      <c r="E1119" s="16" t="s">
        <v>56</v>
      </c>
      <c r="F1119">
        <v>54</v>
      </c>
    </row>
    <row r="1120" spans="1:6" x14ac:dyDescent="0.25">
      <c r="A1120">
        <v>18</v>
      </c>
      <c r="B1120">
        <v>4</v>
      </c>
      <c r="C1120">
        <v>2020</v>
      </c>
      <c r="D1120" s="16" t="s">
        <v>150</v>
      </c>
      <c r="E1120" s="16" t="s">
        <v>56</v>
      </c>
      <c r="F1120">
        <v>51</v>
      </c>
    </row>
    <row r="1121" spans="1:6" x14ac:dyDescent="0.25">
      <c r="A1121">
        <v>18</v>
      </c>
      <c r="B1121">
        <v>4</v>
      </c>
      <c r="C1121">
        <v>2020</v>
      </c>
      <c r="D1121" s="16" t="s">
        <v>186</v>
      </c>
      <c r="E1121" s="16" t="s">
        <v>56</v>
      </c>
      <c r="F1121">
        <v>0</v>
      </c>
    </row>
    <row r="1122" spans="1:6" x14ac:dyDescent="0.25">
      <c r="A1122">
        <v>18</v>
      </c>
      <c r="B1122">
        <v>4</v>
      </c>
      <c r="C1122">
        <v>2020</v>
      </c>
      <c r="D1122" s="16" t="s">
        <v>186</v>
      </c>
      <c r="E1122" s="16" t="s">
        <v>59</v>
      </c>
      <c r="F1122">
        <v>63</v>
      </c>
    </row>
    <row r="1123" spans="1:6" x14ac:dyDescent="0.25">
      <c r="A1123">
        <v>19</v>
      </c>
      <c r="B1123">
        <v>4</v>
      </c>
      <c r="C1123">
        <v>2020</v>
      </c>
      <c r="D1123" s="16" t="s">
        <v>57</v>
      </c>
      <c r="E1123" s="16" t="s">
        <v>56</v>
      </c>
      <c r="F1123">
        <v>55</v>
      </c>
    </row>
    <row r="1124" spans="1:6" x14ac:dyDescent="0.25">
      <c r="A1124">
        <v>19</v>
      </c>
      <c r="B1124">
        <v>4</v>
      </c>
      <c r="C1124">
        <v>2020</v>
      </c>
      <c r="D1124" s="16" t="s">
        <v>57</v>
      </c>
      <c r="E1124" s="16" t="s">
        <v>59</v>
      </c>
      <c r="F1124">
        <v>56</v>
      </c>
    </row>
    <row r="1125" spans="1:6" x14ac:dyDescent="0.25">
      <c r="A1125">
        <v>19</v>
      </c>
      <c r="B1125">
        <v>4</v>
      </c>
      <c r="C1125">
        <v>2020</v>
      </c>
      <c r="D1125" s="16" t="s">
        <v>57</v>
      </c>
      <c r="E1125" s="16" t="s">
        <v>56</v>
      </c>
      <c r="F1125">
        <v>53</v>
      </c>
    </row>
    <row r="1126" spans="1:6" x14ac:dyDescent="0.25">
      <c r="A1126">
        <v>19</v>
      </c>
      <c r="B1126">
        <v>4</v>
      </c>
      <c r="C1126">
        <v>2020</v>
      </c>
      <c r="D1126" s="16" t="s">
        <v>58</v>
      </c>
      <c r="E1126" s="16" t="s">
        <v>56</v>
      </c>
      <c r="F1126">
        <v>33</v>
      </c>
    </row>
    <row r="1127" spans="1:6" x14ac:dyDescent="0.25">
      <c r="A1127">
        <v>19</v>
      </c>
      <c r="B1127">
        <v>4</v>
      </c>
      <c r="C1127">
        <v>2020</v>
      </c>
      <c r="D1127" s="16" t="s">
        <v>58</v>
      </c>
      <c r="E1127" s="16" t="s">
        <v>56</v>
      </c>
      <c r="F1127">
        <v>54</v>
      </c>
    </row>
    <row r="1128" spans="1:6" x14ac:dyDescent="0.25">
      <c r="A1128">
        <v>19</v>
      </c>
      <c r="B1128">
        <v>4</v>
      </c>
      <c r="C1128">
        <v>2020</v>
      </c>
      <c r="D1128" s="16" t="s">
        <v>58</v>
      </c>
      <c r="E1128" s="16" t="s">
        <v>56</v>
      </c>
      <c r="F1128">
        <v>38</v>
      </c>
    </row>
    <row r="1129" spans="1:6" x14ac:dyDescent="0.25">
      <c r="A1129">
        <v>19</v>
      </c>
      <c r="B1129">
        <v>4</v>
      </c>
      <c r="C1129">
        <v>2020</v>
      </c>
      <c r="D1129" s="16" t="s">
        <v>58</v>
      </c>
      <c r="E1129" s="16" t="s">
        <v>56</v>
      </c>
      <c r="F1129">
        <v>37</v>
      </c>
    </row>
    <row r="1130" spans="1:6" x14ac:dyDescent="0.25">
      <c r="A1130">
        <v>19</v>
      </c>
      <c r="B1130">
        <v>4</v>
      </c>
      <c r="C1130">
        <v>2020</v>
      </c>
      <c r="D1130" s="16" t="s">
        <v>58</v>
      </c>
      <c r="E1130" s="16" t="s">
        <v>56</v>
      </c>
      <c r="F1130">
        <v>33</v>
      </c>
    </row>
    <row r="1131" spans="1:6" x14ac:dyDescent="0.25">
      <c r="A1131">
        <v>19</v>
      </c>
      <c r="B1131">
        <v>4</v>
      </c>
      <c r="C1131">
        <v>2020</v>
      </c>
      <c r="D1131" s="16" t="s">
        <v>58</v>
      </c>
      <c r="E1131" s="16" t="s">
        <v>59</v>
      </c>
      <c r="F1131">
        <v>35</v>
      </c>
    </row>
    <row r="1132" spans="1:6" x14ac:dyDescent="0.25">
      <c r="A1132">
        <v>19</v>
      </c>
      <c r="B1132">
        <v>4</v>
      </c>
      <c r="C1132">
        <v>2020</v>
      </c>
      <c r="D1132" s="16" t="s">
        <v>58</v>
      </c>
      <c r="E1132" s="16" t="s">
        <v>59</v>
      </c>
      <c r="F1132">
        <v>27</v>
      </c>
    </row>
    <row r="1133" spans="1:6" x14ac:dyDescent="0.25">
      <c r="A1133">
        <v>19</v>
      </c>
      <c r="B1133">
        <v>4</v>
      </c>
      <c r="C1133">
        <v>2020</v>
      </c>
      <c r="D1133" s="16" t="s">
        <v>58</v>
      </c>
      <c r="E1133" s="16" t="s">
        <v>59</v>
      </c>
      <c r="F1133">
        <v>36</v>
      </c>
    </row>
    <row r="1134" spans="1:6" x14ac:dyDescent="0.25">
      <c r="A1134">
        <v>19</v>
      </c>
      <c r="B1134">
        <v>4</v>
      </c>
      <c r="C1134">
        <v>2020</v>
      </c>
      <c r="D1134" s="16" t="s">
        <v>58</v>
      </c>
      <c r="E1134" s="16" t="s">
        <v>59</v>
      </c>
      <c r="F1134">
        <v>32</v>
      </c>
    </row>
    <row r="1135" spans="1:6" x14ac:dyDescent="0.25">
      <c r="A1135">
        <v>19</v>
      </c>
      <c r="B1135">
        <v>4</v>
      </c>
      <c r="C1135">
        <v>2020</v>
      </c>
      <c r="D1135" s="16" t="s">
        <v>58</v>
      </c>
      <c r="E1135" s="16" t="s">
        <v>59</v>
      </c>
      <c r="F1135">
        <v>30</v>
      </c>
    </row>
    <row r="1136" spans="1:6" x14ac:dyDescent="0.25">
      <c r="A1136">
        <v>19</v>
      </c>
      <c r="B1136">
        <v>4</v>
      </c>
      <c r="C1136">
        <v>2020</v>
      </c>
      <c r="D1136" s="16" t="s">
        <v>58</v>
      </c>
      <c r="E1136" s="16" t="s">
        <v>59</v>
      </c>
      <c r="F1136">
        <v>37</v>
      </c>
    </row>
    <row r="1137" spans="1:6" x14ac:dyDescent="0.25">
      <c r="A1137">
        <v>19</v>
      </c>
      <c r="B1137">
        <v>4</v>
      </c>
      <c r="C1137">
        <v>2020</v>
      </c>
      <c r="D1137" s="16" t="s">
        <v>58</v>
      </c>
      <c r="E1137" s="16" t="s">
        <v>56</v>
      </c>
      <c r="F1137">
        <v>22</v>
      </c>
    </row>
    <row r="1138" spans="1:6" x14ac:dyDescent="0.25">
      <c r="A1138">
        <v>19</v>
      </c>
      <c r="B1138">
        <v>4</v>
      </c>
      <c r="C1138">
        <v>2020</v>
      </c>
      <c r="D1138" s="16" t="s">
        <v>58</v>
      </c>
      <c r="E1138" s="16" t="s">
        <v>59</v>
      </c>
      <c r="F1138">
        <v>23</v>
      </c>
    </row>
    <row r="1139" spans="1:6" x14ac:dyDescent="0.25">
      <c r="A1139">
        <v>19</v>
      </c>
      <c r="B1139">
        <v>4</v>
      </c>
      <c r="C1139">
        <v>2020</v>
      </c>
      <c r="D1139" s="16" t="s">
        <v>58</v>
      </c>
      <c r="E1139" s="16" t="s">
        <v>59</v>
      </c>
      <c r="F1139">
        <v>47</v>
      </c>
    </row>
    <row r="1140" spans="1:6" x14ac:dyDescent="0.25">
      <c r="A1140">
        <v>19</v>
      </c>
      <c r="B1140">
        <v>4</v>
      </c>
      <c r="C1140">
        <v>2020</v>
      </c>
      <c r="D1140" s="16" t="s">
        <v>58</v>
      </c>
      <c r="E1140" s="16" t="s">
        <v>59</v>
      </c>
      <c r="F1140">
        <v>61</v>
      </c>
    </row>
    <row r="1141" spans="1:6" x14ac:dyDescent="0.25">
      <c r="A1141">
        <v>19</v>
      </c>
      <c r="B1141">
        <v>4</v>
      </c>
      <c r="C1141">
        <v>2020</v>
      </c>
      <c r="D1141" s="16" t="s">
        <v>58</v>
      </c>
      <c r="E1141" s="16" t="s">
        <v>56</v>
      </c>
      <c r="F1141">
        <v>88</v>
      </c>
    </row>
    <row r="1142" spans="1:6" x14ac:dyDescent="0.25">
      <c r="A1142">
        <v>19</v>
      </c>
      <c r="B1142">
        <v>4</v>
      </c>
      <c r="C1142">
        <v>2020</v>
      </c>
      <c r="D1142" s="16" t="s">
        <v>58</v>
      </c>
      <c r="E1142" s="16" t="s">
        <v>56</v>
      </c>
      <c r="F1142">
        <v>60</v>
      </c>
    </row>
    <row r="1143" spans="1:6" x14ac:dyDescent="0.25">
      <c r="A1143">
        <v>19</v>
      </c>
      <c r="B1143">
        <v>4</v>
      </c>
      <c r="C1143">
        <v>2020</v>
      </c>
      <c r="D1143" s="16" t="s">
        <v>58</v>
      </c>
      <c r="E1143" s="16" t="s">
        <v>106</v>
      </c>
      <c r="F1143">
        <v>0</v>
      </c>
    </row>
    <row r="1144" spans="1:6" x14ac:dyDescent="0.25">
      <c r="A1144">
        <v>19</v>
      </c>
      <c r="B1144">
        <v>4</v>
      </c>
      <c r="C1144">
        <v>2020</v>
      </c>
      <c r="D1144" s="16" t="s">
        <v>58</v>
      </c>
      <c r="E1144" s="16" t="s">
        <v>56</v>
      </c>
      <c r="F1144">
        <v>35</v>
      </c>
    </row>
    <row r="1145" spans="1:6" x14ac:dyDescent="0.25">
      <c r="A1145">
        <v>19</v>
      </c>
      <c r="B1145">
        <v>4</v>
      </c>
      <c r="C1145">
        <v>2020</v>
      </c>
      <c r="D1145" s="16" t="s">
        <v>58</v>
      </c>
      <c r="E1145" s="16" t="s">
        <v>56</v>
      </c>
      <c r="F1145">
        <v>34</v>
      </c>
    </row>
    <row r="1146" spans="1:6" x14ac:dyDescent="0.25">
      <c r="A1146">
        <v>19</v>
      </c>
      <c r="B1146">
        <v>4</v>
      </c>
      <c r="C1146">
        <v>2020</v>
      </c>
      <c r="D1146" s="16" t="s">
        <v>58</v>
      </c>
      <c r="E1146" s="16" t="s">
        <v>56</v>
      </c>
      <c r="F1146">
        <v>33</v>
      </c>
    </row>
    <row r="1147" spans="1:6" x14ac:dyDescent="0.25">
      <c r="A1147">
        <v>19</v>
      </c>
      <c r="B1147">
        <v>4</v>
      </c>
      <c r="C1147">
        <v>2020</v>
      </c>
      <c r="D1147" s="16" t="s">
        <v>58</v>
      </c>
      <c r="E1147" s="16" t="s">
        <v>56</v>
      </c>
      <c r="F1147">
        <v>52</v>
      </c>
    </row>
    <row r="1148" spans="1:6" x14ac:dyDescent="0.25">
      <c r="A1148">
        <v>19</v>
      </c>
      <c r="B1148">
        <v>4</v>
      </c>
      <c r="C1148">
        <v>2020</v>
      </c>
      <c r="D1148" s="16" t="s">
        <v>58</v>
      </c>
      <c r="E1148" s="16" t="s">
        <v>56</v>
      </c>
      <c r="F1148">
        <v>31</v>
      </c>
    </row>
    <row r="1149" spans="1:6" x14ac:dyDescent="0.25">
      <c r="A1149">
        <v>19</v>
      </c>
      <c r="B1149">
        <v>4</v>
      </c>
      <c r="C1149">
        <v>2020</v>
      </c>
      <c r="D1149" s="16" t="s">
        <v>58</v>
      </c>
      <c r="E1149" s="16" t="s">
        <v>56</v>
      </c>
      <c r="F1149">
        <v>35</v>
      </c>
    </row>
    <row r="1150" spans="1:6" x14ac:dyDescent="0.25">
      <c r="A1150">
        <v>19</v>
      </c>
      <c r="B1150">
        <v>4</v>
      </c>
      <c r="C1150">
        <v>2020</v>
      </c>
      <c r="D1150" s="16" t="s">
        <v>58</v>
      </c>
      <c r="E1150" s="16" t="s">
        <v>56</v>
      </c>
      <c r="F1150">
        <v>26</v>
      </c>
    </row>
    <row r="1151" spans="1:6" x14ac:dyDescent="0.25">
      <c r="A1151">
        <v>19</v>
      </c>
      <c r="B1151">
        <v>4</v>
      </c>
      <c r="C1151">
        <v>2020</v>
      </c>
      <c r="D1151" s="16" t="s">
        <v>58</v>
      </c>
      <c r="E1151" s="16" t="s">
        <v>59</v>
      </c>
      <c r="F1151">
        <v>26</v>
      </c>
    </row>
    <row r="1152" spans="1:6" x14ac:dyDescent="0.25">
      <c r="A1152">
        <v>19</v>
      </c>
      <c r="B1152">
        <v>4</v>
      </c>
      <c r="C1152">
        <v>2020</v>
      </c>
      <c r="D1152" s="16" t="s">
        <v>58</v>
      </c>
      <c r="E1152" s="16" t="s">
        <v>56</v>
      </c>
      <c r="F1152">
        <v>34</v>
      </c>
    </row>
    <row r="1153" spans="1:6" x14ac:dyDescent="0.25">
      <c r="A1153">
        <v>19</v>
      </c>
      <c r="B1153">
        <v>4</v>
      </c>
      <c r="C1153">
        <v>2020</v>
      </c>
      <c r="D1153" s="16" t="s">
        <v>58</v>
      </c>
      <c r="E1153" s="16" t="s">
        <v>59</v>
      </c>
      <c r="F1153">
        <v>27</v>
      </c>
    </row>
    <row r="1154" spans="1:6" x14ac:dyDescent="0.25">
      <c r="A1154">
        <v>19</v>
      </c>
      <c r="B1154">
        <v>4</v>
      </c>
      <c r="C1154">
        <v>2020</v>
      </c>
      <c r="D1154" s="16" t="s">
        <v>58</v>
      </c>
      <c r="E1154" s="16" t="s">
        <v>56</v>
      </c>
      <c r="F1154">
        <v>31</v>
      </c>
    </row>
    <row r="1155" spans="1:6" x14ac:dyDescent="0.25">
      <c r="A1155">
        <v>19</v>
      </c>
      <c r="B1155">
        <v>4</v>
      </c>
      <c r="C1155">
        <v>2020</v>
      </c>
      <c r="D1155" s="16" t="s">
        <v>58</v>
      </c>
      <c r="E1155" s="16" t="s">
        <v>56</v>
      </c>
      <c r="F1155">
        <v>37</v>
      </c>
    </row>
    <row r="1156" spans="1:6" x14ac:dyDescent="0.25">
      <c r="A1156">
        <v>19</v>
      </c>
      <c r="B1156">
        <v>4</v>
      </c>
      <c r="C1156">
        <v>2020</v>
      </c>
      <c r="D1156" s="16" t="s">
        <v>58</v>
      </c>
      <c r="E1156" s="16" t="s">
        <v>59</v>
      </c>
      <c r="F1156">
        <v>37</v>
      </c>
    </row>
    <row r="1157" spans="1:6" x14ac:dyDescent="0.25">
      <c r="A1157">
        <v>19</v>
      </c>
      <c r="B1157">
        <v>4</v>
      </c>
      <c r="C1157">
        <v>2020</v>
      </c>
      <c r="D1157" s="16" t="s">
        <v>58</v>
      </c>
      <c r="E1157" s="16" t="s">
        <v>59</v>
      </c>
      <c r="F1157">
        <v>38</v>
      </c>
    </row>
    <row r="1158" spans="1:6" x14ac:dyDescent="0.25">
      <c r="A1158">
        <v>19</v>
      </c>
      <c r="B1158">
        <v>4</v>
      </c>
      <c r="C1158">
        <v>2020</v>
      </c>
      <c r="D1158" s="16" t="s">
        <v>58</v>
      </c>
      <c r="E1158" s="16" t="s">
        <v>56</v>
      </c>
      <c r="F1158">
        <v>29</v>
      </c>
    </row>
    <row r="1159" spans="1:6" x14ac:dyDescent="0.25">
      <c r="A1159">
        <v>19</v>
      </c>
      <c r="B1159">
        <v>4</v>
      </c>
      <c r="C1159">
        <v>2020</v>
      </c>
      <c r="D1159" s="16" t="s">
        <v>58</v>
      </c>
      <c r="E1159" s="16" t="s">
        <v>59</v>
      </c>
      <c r="F1159">
        <v>37</v>
      </c>
    </row>
    <row r="1160" spans="1:6" x14ac:dyDescent="0.25">
      <c r="A1160">
        <v>19</v>
      </c>
      <c r="B1160">
        <v>4</v>
      </c>
      <c r="C1160">
        <v>2020</v>
      </c>
      <c r="D1160" s="16" t="s">
        <v>58</v>
      </c>
      <c r="E1160" s="16" t="s">
        <v>59</v>
      </c>
      <c r="F1160">
        <v>12</v>
      </c>
    </row>
    <row r="1161" spans="1:6" x14ac:dyDescent="0.25">
      <c r="A1161">
        <v>19</v>
      </c>
      <c r="B1161">
        <v>4</v>
      </c>
      <c r="C1161">
        <v>2020</v>
      </c>
      <c r="D1161" s="16" t="s">
        <v>58</v>
      </c>
      <c r="E1161" s="16" t="s">
        <v>106</v>
      </c>
      <c r="F1161">
        <v>0</v>
      </c>
    </row>
    <row r="1162" spans="1:6" x14ac:dyDescent="0.25">
      <c r="A1162">
        <v>19</v>
      </c>
      <c r="B1162">
        <v>4</v>
      </c>
      <c r="C1162">
        <v>2020</v>
      </c>
      <c r="D1162" s="16" t="s">
        <v>58</v>
      </c>
      <c r="E1162" s="16" t="s">
        <v>59</v>
      </c>
      <c r="F1162">
        <v>69</v>
      </c>
    </row>
    <row r="1163" spans="1:6" x14ac:dyDescent="0.25">
      <c r="A1163">
        <v>19</v>
      </c>
      <c r="B1163">
        <v>4</v>
      </c>
      <c r="C1163">
        <v>2020</v>
      </c>
      <c r="D1163" s="16" t="s">
        <v>58</v>
      </c>
      <c r="E1163" s="16" t="s">
        <v>56</v>
      </c>
      <c r="F1163">
        <v>50</v>
      </c>
    </row>
    <row r="1164" spans="1:6" x14ac:dyDescent="0.25">
      <c r="A1164">
        <v>19</v>
      </c>
      <c r="B1164">
        <v>4</v>
      </c>
      <c r="C1164">
        <v>2020</v>
      </c>
      <c r="D1164" s="16" t="s">
        <v>58</v>
      </c>
      <c r="E1164" s="16" t="s">
        <v>59</v>
      </c>
      <c r="F1164">
        <v>61</v>
      </c>
    </row>
    <row r="1165" spans="1:6" x14ac:dyDescent="0.25">
      <c r="A1165">
        <v>19</v>
      </c>
      <c r="B1165">
        <v>4</v>
      </c>
      <c r="C1165">
        <v>2020</v>
      </c>
      <c r="D1165" s="16" t="s">
        <v>58</v>
      </c>
      <c r="E1165" s="16" t="s">
        <v>59</v>
      </c>
      <c r="F1165">
        <v>49</v>
      </c>
    </row>
    <row r="1166" spans="1:6" x14ac:dyDescent="0.25">
      <c r="A1166">
        <v>19</v>
      </c>
      <c r="B1166">
        <v>4</v>
      </c>
      <c r="C1166">
        <v>2020</v>
      </c>
      <c r="D1166" s="16" t="s">
        <v>58</v>
      </c>
      <c r="E1166" s="16" t="s">
        <v>56</v>
      </c>
      <c r="F1166">
        <v>31</v>
      </c>
    </row>
    <row r="1167" spans="1:6" x14ac:dyDescent="0.25">
      <c r="A1167">
        <v>19</v>
      </c>
      <c r="B1167">
        <v>4</v>
      </c>
      <c r="C1167">
        <v>2020</v>
      </c>
      <c r="D1167" s="16" t="s">
        <v>58</v>
      </c>
      <c r="E1167" s="16" t="s">
        <v>59</v>
      </c>
      <c r="F1167">
        <v>32</v>
      </c>
    </row>
    <row r="1168" spans="1:6" x14ac:dyDescent="0.25">
      <c r="A1168">
        <v>19</v>
      </c>
      <c r="B1168">
        <v>4</v>
      </c>
      <c r="C1168">
        <v>2020</v>
      </c>
      <c r="D1168" s="16" t="s">
        <v>58</v>
      </c>
      <c r="E1168" s="16" t="s">
        <v>59</v>
      </c>
      <c r="F1168">
        <v>36</v>
      </c>
    </row>
    <row r="1169" spans="1:6" x14ac:dyDescent="0.25">
      <c r="A1169">
        <v>19</v>
      </c>
      <c r="B1169">
        <v>4</v>
      </c>
      <c r="C1169">
        <v>2020</v>
      </c>
      <c r="D1169" s="16" t="s">
        <v>58</v>
      </c>
      <c r="E1169" s="16" t="s">
        <v>59</v>
      </c>
      <c r="F1169">
        <v>47</v>
      </c>
    </row>
    <row r="1170" spans="1:6" x14ac:dyDescent="0.25">
      <c r="A1170">
        <v>19</v>
      </c>
      <c r="B1170">
        <v>4</v>
      </c>
      <c r="C1170">
        <v>2020</v>
      </c>
      <c r="D1170" s="16" t="s">
        <v>58</v>
      </c>
      <c r="E1170" s="16" t="s">
        <v>59</v>
      </c>
      <c r="F1170">
        <v>31</v>
      </c>
    </row>
    <row r="1171" spans="1:6" x14ac:dyDescent="0.25">
      <c r="A1171">
        <v>19</v>
      </c>
      <c r="B1171">
        <v>4</v>
      </c>
      <c r="C1171">
        <v>2020</v>
      </c>
      <c r="D1171" s="16" t="s">
        <v>58</v>
      </c>
      <c r="E1171" s="16" t="s">
        <v>59</v>
      </c>
      <c r="F1171">
        <v>36</v>
      </c>
    </row>
    <row r="1172" spans="1:6" x14ac:dyDescent="0.25">
      <c r="A1172">
        <v>19</v>
      </c>
      <c r="B1172">
        <v>4</v>
      </c>
      <c r="C1172">
        <v>2020</v>
      </c>
      <c r="D1172" s="16" t="s">
        <v>58</v>
      </c>
      <c r="E1172" s="16" t="s">
        <v>59</v>
      </c>
      <c r="F1172">
        <v>29</v>
      </c>
    </row>
    <row r="1173" spans="1:6" x14ac:dyDescent="0.25">
      <c r="A1173">
        <v>19</v>
      </c>
      <c r="B1173">
        <v>4</v>
      </c>
      <c r="C1173">
        <v>2020</v>
      </c>
      <c r="D1173" s="16" t="s">
        <v>58</v>
      </c>
      <c r="E1173" s="16" t="s">
        <v>59</v>
      </c>
      <c r="F1173">
        <v>35</v>
      </c>
    </row>
    <row r="1174" spans="1:6" x14ac:dyDescent="0.25">
      <c r="A1174">
        <v>19</v>
      </c>
      <c r="B1174">
        <v>4</v>
      </c>
      <c r="C1174">
        <v>2020</v>
      </c>
      <c r="D1174" s="16" t="s">
        <v>58</v>
      </c>
      <c r="E1174" s="16" t="s">
        <v>59</v>
      </c>
      <c r="F1174">
        <v>20</v>
      </c>
    </row>
    <row r="1175" spans="1:6" x14ac:dyDescent="0.25">
      <c r="A1175">
        <v>19</v>
      </c>
      <c r="B1175">
        <v>4</v>
      </c>
      <c r="C1175">
        <v>2020</v>
      </c>
      <c r="D1175" s="16" t="s">
        <v>58</v>
      </c>
      <c r="E1175" s="16" t="s">
        <v>59</v>
      </c>
      <c r="F1175">
        <v>40</v>
      </c>
    </row>
    <row r="1176" spans="1:6" x14ac:dyDescent="0.25">
      <c r="A1176">
        <v>19</v>
      </c>
      <c r="B1176">
        <v>4</v>
      </c>
      <c r="C1176">
        <v>2020</v>
      </c>
      <c r="D1176" s="16" t="s">
        <v>58</v>
      </c>
      <c r="E1176" s="16" t="s">
        <v>59</v>
      </c>
      <c r="F1176">
        <v>34</v>
      </c>
    </row>
    <row r="1177" spans="1:6" x14ac:dyDescent="0.25">
      <c r="A1177">
        <v>19</v>
      </c>
      <c r="B1177">
        <v>4</v>
      </c>
      <c r="C1177">
        <v>2020</v>
      </c>
      <c r="D1177" s="16" t="s">
        <v>58</v>
      </c>
      <c r="E1177" s="16" t="s">
        <v>56</v>
      </c>
      <c r="F1177">
        <v>55</v>
      </c>
    </row>
    <row r="1178" spans="1:6" x14ac:dyDescent="0.25">
      <c r="A1178">
        <v>19</v>
      </c>
      <c r="B1178">
        <v>4</v>
      </c>
      <c r="C1178">
        <v>2020</v>
      </c>
      <c r="D1178" s="16" t="s">
        <v>58</v>
      </c>
      <c r="E1178" s="16" t="s">
        <v>56</v>
      </c>
      <c r="F1178">
        <v>27</v>
      </c>
    </row>
    <row r="1179" spans="1:6" x14ac:dyDescent="0.25">
      <c r="A1179">
        <v>19</v>
      </c>
      <c r="B1179">
        <v>4</v>
      </c>
      <c r="C1179">
        <v>2020</v>
      </c>
      <c r="D1179" s="16" t="s">
        <v>58</v>
      </c>
      <c r="E1179" s="16" t="s">
        <v>106</v>
      </c>
      <c r="F1179">
        <v>0</v>
      </c>
    </row>
    <row r="1180" spans="1:6" x14ac:dyDescent="0.25">
      <c r="A1180">
        <v>19</v>
      </c>
      <c r="B1180">
        <v>4</v>
      </c>
      <c r="C1180">
        <v>2020</v>
      </c>
      <c r="D1180" s="16" t="s">
        <v>58</v>
      </c>
      <c r="E1180" s="16" t="s">
        <v>59</v>
      </c>
      <c r="F1180">
        <v>39</v>
      </c>
    </row>
    <row r="1181" spans="1:6" x14ac:dyDescent="0.25">
      <c r="A1181">
        <v>19</v>
      </c>
      <c r="B1181">
        <v>4</v>
      </c>
      <c r="C1181">
        <v>2020</v>
      </c>
      <c r="D1181" s="16" t="s">
        <v>58</v>
      </c>
      <c r="E1181" s="16" t="s">
        <v>59</v>
      </c>
      <c r="F1181">
        <v>40</v>
      </c>
    </row>
    <row r="1182" spans="1:6" x14ac:dyDescent="0.25">
      <c r="A1182">
        <v>19</v>
      </c>
      <c r="B1182">
        <v>4</v>
      </c>
      <c r="C1182">
        <v>2020</v>
      </c>
      <c r="D1182" s="16" t="s">
        <v>61</v>
      </c>
      <c r="E1182" s="16" t="s">
        <v>59</v>
      </c>
      <c r="F1182">
        <v>27</v>
      </c>
    </row>
    <row r="1183" spans="1:6" x14ac:dyDescent="0.25">
      <c r="A1183">
        <v>19</v>
      </c>
      <c r="B1183">
        <v>4</v>
      </c>
      <c r="C1183">
        <v>2020</v>
      </c>
      <c r="D1183" s="16" t="s">
        <v>61</v>
      </c>
      <c r="E1183" s="16" t="s">
        <v>56</v>
      </c>
      <c r="F1183">
        <v>74</v>
      </c>
    </row>
    <row r="1184" spans="1:6" x14ac:dyDescent="0.25">
      <c r="A1184">
        <v>19</v>
      </c>
      <c r="B1184">
        <v>4</v>
      </c>
      <c r="C1184">
        <v>2020</v>
      </c>
      <c r="D1184" s="16" t="s">
        <v>64</v>
      </c>
      <c r="E1184" s="16" t="s">
        <v>59</v>
      </c>
      <c r="F1184">
        <v>48</v>
      </c>
    </row>
    <row r="1185" spans="1:6" x14ac:dyDescent="0.25">
      <c r="A1185">
        <v>19</v>
      </c>
      <c r="B1185">
        <v>4</v>
      </c>
      <c r="C1185">
        <v>2020</v>
      </c>
      <c r="D1185" s="16" t="s">
        <v>65</v>
      </c>
      <c r="E1185" s="16" t="s">
        <v>59</v>
      </c>
      <c r="F1185">
        <v>51</v>
      </c>
    </row>
    <row r="1186" spans="1:6" x14ac:dyDescent="0.25">
      <c r="A1186">
        <v>19</v>
      </c>
      <c r="B1186">
        <v>4</v>
      </c>
      <c r="C1186">
        <v>2020</v>
      </c>
      <c r="D1186" s="16" t="s">
        <v>65</v>
      </c>
      <c r="E1186" s="16" t="s">
        <v>56</v>
      </c>
      <c r="F1186">
        <v>45</v>
      </c>
    </row>
    <row r="1187" spans="1:6" x14ac:dyDescent="0.25">
      <c r="A1187">
        <v>19</v>
      </c>
      <c r="B1187">
        <v>4</v>
      </c>
      <c r="C1187">
        <v>2020</v>
      </c>
      <c r="D1187" s="16" t="s">
        <v>66</v>
      </c>
      <c r="E1187" s="16" t="s">
        <v>59</v>
      </c>
      <c r="F1187">
        <v>67</v>
      </c>
    </row>
    <row r="1188" spans="1:6" x14ac:dyDescent="0.25">
      <c r="A1188">
        <v>19</v>
      </c>
      <c r="B1188">
        <v>4</v>
      </c>
      <c r="C1188">
        <v>2020</v>
      </c>
      <c r="D1188" s="16" t="s">
        <v>66</v>
      </c>
      <c r="E1188" s="16" t="s">
        <v>59</v>
      </c>
      <c r="F1188">
        <v>44</v>
      </c>
    </row>
    <row r="1189" spans="1:6" x14ac:dyDescent="0.25">
      <c r="A1189">
        <v>19</v>
      </c>
      <c r="B1189">
        <v>4</v>
      </c>
      <c r="C1189">
        <v>2020</v>
      </c>
      <c r="D1189" s="16" t="s">
        <v>153</v>
      </c>
      <c r="E1189" s="16" t="s">
        <v>56</v>
      </c>
      <c r="F1189">
        <v>92</v>
      </c>
    </row>
    <row r="1190" spans="1:6" x14ac:dyDescent="0.25">
      <c r="A1190">
        <v>19</v>
      </c>
      <c r="B1190">
        <v>4</v>
      </c>
      <c r="C1190">
        <v>2020</v>
      </c>
      <c r="D1190" s="16" t="s">
        <v>156</v>
      </c>
      <c r="E1190" s="16" t="s">
        <v>59</v>
      </c>
      <c r="F1190">
        <v>22</v>
      </c>
    </row>
    <row r="1191" spans="1:6" x14ac:dyDescent="0.25">
      <c r="A1191">
        <v>19</v>
      </c>
      <c r="B1191">
        <v>4</v>
      </c>
      <c r="C1191">
        <v>2020</v>
      </c>
      <c r="D1191" s="16" t="s">
        <v>70</v>
      </c>
      <c r="E1191" s="16" t="s">
        <v>59</v>
      </c>
      <c r="F1191">
        <v>32</v>
      </c>
    </row>
    <row r="1192" spans="1:6" x14ac:dyDescent="0.25">
      <c r="A1192">
        <v>19</v>
      </c>
      <c r="B1192">
        <v>4</v>
      </c>
      <c r="C1192">
        <v>2020</v>
      </c>
      <c r="D1192" s="16" t="s">
        <v>70</v>
      </c>
      <c r="E1192" s="16" t="s">
        <v>59</v>
      </c>
      <c r="F1192">
        <v>31</v>
      </c>
    </row>
    <row r="1193" spans="1:6" x14ac:dyDescent="0.25">
      <c r="A1193">
        <v>19</v>
      </c>
      <c r="B1193">
        <v>4</v>
      </c>
      <c r="C1193">
        <v>2020</v>
      </c>
      <c r="D1193" s="16" t="s">
        <v>70</v>
      </c>
      <c r="E1193" s="16" t="s">
        <v>56</v>
      </c>
      <c r="F1193">
        <v>53</v>
      </c>
    </row>
    <row r="1194" spans="1:6" x14ac:dyDescent="0.25">
      <c r="A1194">
        <v>19</v>
      </c>
      <c r="B1194">
        <v>4</v>
      </c>
      <c r="C1194">
        <v>2020</v>
      </c>
      <c r="D1194" s="16" t="s">
        <v>70</v>
      </c>
      <c r="E1194" s="16" t="s">
        <v>56</v>
      </c>
      <c r="F1194">
        <v>7</v>
      </c>
    </row>
    <row r="1195" spans="1:6" x14ac:dyDescent="0.25">
      <c r="A1195">
        <v>19</v>
      </c>
      <c r="B1195">
        <v>4</v>
      </c>
      <c r="C1195">
        <v>2020</v>
      </c>
      <c r="D1195" s="16" t="s">
        <v>70</v>
      </c>
      <c r="E1195" s="16" t="s">
        <v>59</v>
      </c>
      <c r="F1195">
        <v>46</v>
      </c>
    </row>
    <row r="1196" spans="1:6" x14ac:dyDescent="0.25">
      <c r="A1196">
        <v>19</v>
      </c>
      <c r="B1196">
        <v>4</v>
      </c>
      <c r="C1196">
        <v>2020</v>
      </c>
      <c r="D1196" s="16" t="s">
        <v>72</v>
      </c>
      <c r="E1196" s="16" t="s">
        <v>56</v>
      </c>
      <c r="F1196">
        <v>30</v>
      </c>
    </row>
    <row r="1197" spans="1:6" x14ac:dyDescent="0.25">
      <c r="A1197">
        <v>19</v>
      </c>
      <c r="B1197">
        <v>4</v>
      </c>
      <c r="C1197">
        <v>2020</v>
      </c>
      <c r="D1197" s="16" t="s">
        <v>73</v>
      </c>
      <c r="E1197" s="16" t="s">
        <v>59</v>
      </c>
      <c r="F1197">
        <v>29</v>
      </c>
    </row>
    <row r="1198" spans="1:6" x14ac:dyDescent="0.25">
      <c r="A1198">
        <v>19</v>
      </c>
      <c r="B1198">
        <v>4</v>
      </c>
      <c r="C1198">
        <v>2020</v>
      </c>
      <c r="D1198" s="16" t="s">
        <v>73</v>
      </c>
      <c r="E1198" s="16" t="s">
        <v>56</v>
      </c>
      <c r="F1198">
        <v>82</v>
      </c>
    </row>
    <row r="1199" spans="1:6" x14ac:dyDescent="0.25">
      <c r="A1199">
        <v>19</v>
      </c>
      <c r="B1199">
        <v>4</v>
      </c>
      <c r="C1199">
        <v>2020</v>
      </c>
      <c r="D1199" s="16" t="s">
        <v>75</v>
      </c>
      <c r="E1199" s="16" t="s">
        <v>56</v>
      </c>
      <c r="F1199">
        <v>34</v>
      </c>
    </row>
    <row r="1200" spans="1:6" x14ac:dyDescent="0.25">
      <c r="A1200">
        <v>19</v>
      </c>
      <c r="B1200">
        <v>4</v>
      </c>
      <c r="C1200">
        <v>2020</v>
      </c>
      <c r="D1200" s="16" t="s">
        <v>75</v>
      </c>
      <c r="E1200" s="16" t="s">
        <v>56</v>
      </c>
      <c r="F1200">
        <v>64</v>
      </c>
    </row>
    <row r="1201" spans="1:6" x14ac:dyDescent="0.25">
      <c r="A1201">
        <v>19</v>
      </c>
      <c r="B1201">
        <v>4</v>
      </c>
      <c r="C1201">
        <v>2020</v>
      </c>
      <c r="D1201" s="16" t="s">
        <v>75</v>
      </c>
      <c r="E1201" s="16" t="s">
        <v>59</v>
      </c>
      <c r="F1201">
        <v>63</v>
      </c>
    </row>
    <row r="1202" spans="1:6" x14ac:dyDescent="0.25">
      <c r="A1202">
        <v>19</v>
      </c>
      <c r="B1202">
        <v>4</v>
      </c>
      <c r="C1202">
        <v>2020</v>
      </c>
      <c r="D1202" s="16" t="s">
        <v>187</v>
      </c>
      <c r="E1202" s="16" t="s">
        <v>56</v>
      </c>
      <c r="F1202">
        <v>53</v>
      </c>
    </row>
    <row r="1203" spans="1:6" x14ac:dyDescent="0.25">
      <c r="A1203">
        <v>19</v>
      </c>
      <c r="B1203">
        <v>4</v>
      </c>
      <c r="C1203">
        <v>2020</v>
      </c>
      <c r="D1203" s="16" t="s">
        <v>77</v>
      </c>
      <c r="E1203" s="16" t="s">
        <v>56</v>
      </c>
      <c r="F1203">
        <v>47</v>
      </c>
    </row>
    <row r="1204" spans="1:6" x14ac:dyDescent="0.25">
      <c r="A1204">
        <v>19</v>
      </c>
      <c r="B1204">
        <v>4</v>
      </c>
      <c r="C1204">
        <v>2020</v>
      </c>
      <c r="D1204" s="16" t="s">
        <v>77</v>
      </c>
      <c r="E1204" s="16" t="s">
        <v>56</v>
      </c>
      <c r="F1204">
        <v>55</v>
      </c>
    </row>
    <row r="1205" spans="1:6" x14ac:dyDescent="0.25">
      <c r="A1205">
        <v>19</v>
      </c>
      <c r="B1205">
        <v>4</v>
      </c>
      <c r="C1205">
        <v>2020</v>
      </c>
      <c r="D1205" s="16" t="s">
        <v>77</v>
      </c>
      <c r="E1205" s="16" t="s">
        <v>56</v>
      </c>
      <c r="F1205">
        <v>27</v>
      </c>
    </row>
    <row r="1206" spans="1:6" x14ac:dyDescent="0.25">
      <c r="A1206">
        <v>19</v>
      </c>
      <c r="B1206">
        <v>4</v>
      </c>
      <c r="C1206">
        <v>2020</v>
      </c>
      <c r="D1206" s="16" t="s">
        <v>78</v>
      </c>
      <c r="E1206" s="16" t="s">
        <v>59</v>
      </c>
      <c r="F1206">
        <v>49</v>
      </c>
    </row>
    <row r="1207" spans="1:6" x14ac:dyDescent="0.25">
      <c r="A1207">
        <v>19</v>
      </c>
      <c r="B1207">
        <v>4</v>
      </c>
      <c r="C1207">
        <v>2020</v>
      </c>
      <c r="D1207" s="16" t="s">
        <v>188</v>
      </c>
      <c r="E1207" s="16" t="s">
        <v>59</v>
      </c>
      <c r="F1207">
        <v>70</v>
      </c>
    </row>
    <row r="1208" spans="1:6" x14ac:dyDescent="0.25">
      <c r="A1208">
        <v>19</v>
      </c>
      <c r="B1208">
        <v>4</v>
      </c>
      <c r="C1208">
        <v>2020</v>
      </c>
      <c r="D1208" s="16" t="s">
        <v>79</v>
      </c>
      <c r="E1208" s="16" t="s">
        <v>56</v>
      </c>
      <c r="F1208">
        <v>67</v>
      </c>
    </row>
    <row r="1209" spans="1:6" x14ac:dyDescent="0.25">
      <c r="A1209">
        <v>19</v>
      </c>
      <c r="B1209">
        <v>4</v>
      </c>
      <c r="C1209">
        <v>2020</v>
      </c>
      <c r="D1209" s="16" t="s">
        <v>79</v>
      </c>
      <c r="E1209" s="16" t="s">
        <v>59</v>
      </c>
      <c r="F1209">
        <v>38</v>
      </c>
    </row>
    <row r="1210" spans="1:6" x14ac:dyDescent="0.25">
      <c r="A1210">
        <v>19</v>
      </c>
      <c r="B1210">
        <v>4</v>
      </c>
      <c r="C1210">
        <v>2020</v>
      </c>
      <c r="D1210" s="16" t="s">
        <v>80</v>
      </c>
      <c r="E1210" s="16" t="s">
        <v>56</v>
      </c>
      <c r="F1210">
        <v>35</v>
      </c>
    </row>
    <row r="1211" spans="1:6" x14ac:dyDescent="0.25">
      <c r="A1211">
        <v>19</v>
      </c>
      <c r="B1211">
        <v>4</v>
      </c>
      <c r="C1211">
        <v>2020</v>
      </c>
      <c r="D1211" s="16" t="s">
        <v>80</v>
      </c>
      <c r="E1211" s="16" t="s">
        <v>59</v>
      </c>
      <c r="F1211">
        <v>58</v>
      </c>
    </row>
    <row r="1212" spans="1:6" x14ac:dyDescent="0.25">
      <c r="A1212">
        <v>19</v>
      </c>
      <c r="B1212">
        <v>4</v>
      </c>
      <c r="C1212">
        <v>2020</v>
      </c>
      <c r="D1212" s="16" t="s">
        <v>80</v>
      </c>
      <c r="E1212" s="16" t="s">
        <v>56</v>
      </c>
      <c r="F1212">
        <v>42</v>
      </c>
    </row>
    <row r="1213" spans="1:6" x14ac:dyDescent="0.25">
      <c r="A1213">
        <v>19</v>
      </c>
      <c r="B1213">
        <v>4</v>
      </c>
      <c r="C1213">
        <v>2020</v>
      </c>
      <c r="D1213" s="16" t="s">
        <v>81</v>
      </c>
      <c r="E1213" s="16" t="s">
        <v>59</v>
      </c>
      <c r="F1213">
        <v>15</v>
      </c>
    </row>
    <row r="1214" spans="1:6" x14ac:dyDescent="0.25">
      <c r="A1214">
        <v>19</v>
      </c>
      <c r="B1214">
        <v>4</v>
      </c>
      <c r="C1214">
        <v>2020</v>
      </c>
      <c r="D1214" s="16" t="s">
        <v>81</v>
      </c>
      <c r="E1214" s="16" t="s">
        <v>56</v>
      </c>
      <c r="F1214">
        <v>61</v>
      </c>
    </row>
    <row r="1215" spans="1:6" x14ac:dyDescent="0.25">
      <c r="A1215">
        <v>19</v>
      </c>
      <c r="B1215">
        <v>4</v>
      </c>
      <c r="C1215">
        <v>2020</v>
      </c>
      <c r="D1215" s="16" t="s">
        <v>81</v>
      </c>
      <c r="E1215" s="16" t="s">
        <v>56</v>
      </c>
      <c r="F1215">
        <v>74</v>
      </c>
    </row>
    <row r="1216" spans="1:6" x14ac:dyDescent="0.25">
      <c r="A1216">
        <v>19</v>
      </c>
      <c r="B1216">
        <v>4</v>
      </c>
      <c r="C1216">
        <v>2020</v>
      </c>
      <c r="D1216" s="16" t="s">
        <v>81</v>
      </c>
      <c r="E1216" s="16" t="s">
        <v>56</v>
      </c>
      <c r="F1216">
        <v>27</v>
      </c>
    </row>
    <row r="1217" spans="1:6" x14ac:dyDescent="0.25">
      <c r="A1217">
        <v>19</v>
      </c>
      <c r="B1217">
        <v>4</v>
      </c>
      <c r="C1217">
        <v>2020</v>
      </c>
      <c r="D1217" s="16" t="s">
        <v>83</v>
      </c>
      <c r="E1217" s="16" t="s">
        <v>59</v>
      </c>
      <c r="F1217">
        <v>27</v>
      </c>
    </row>
    <row r="1218" spans="1:6" x14ac:dyDescent="0.25">
      <c r="A1218">
        <v>19</v>
      </c>
      <c r="B1218">
        <v>4</v>
      </c>
      <c r="C1218">
        <v>2020</v>
      </c>
      <c r="D1218" s="16" t="s">
        <v>87</v>
      </c>
      <c r="E1218" s="16" t="s">
        <v>59</v>
      </c>
      <c r="F1218">
        <v>39</v>
      </c>
    </row>
    <row r="1219" spans="1:6" x14ac:dyDescent="0.25">
      <c r="A1219">
        <v>19</v>
      </c>
      <c r="B1219">
        <v>4</v>
      </c>
      <c r="C1219">
        <v>2020</v>
      </c>
      <c r="D1219" s="16" t="s">
        <v>87</v>
      </c>
      <c r="E1219" s="16" t="s">
        <v>56</v>
      </c>
      <c r="F1219">
        <v>32</v>
      </c>
    </row>
    <row r="1220" spans="1:6" x14ac:dyDescent="0.25">
      <c r="A1220">
        <v>19</v>
      </c>
      <c r="B1220">
        <v>4</v>
      </c>
      <c r="C1220">
        <v>2020</v>
      </c>
      <c r="D1220" s="16" t="s">
        <v>88</v>
      </c>
      <c r="E1220" s="16" t="s">
        <v>59</v>
      </c>
      <c r="F1220">
        <v>32</v>
      </c>
    </row>
    <row r="1221" spans="1:6" x14ac:dyDescent="0.25">
      <c r="A1221">
        <v>19</v>
      </c>
      <c r="B1221">
        <v>4</v>
      </c>
      <c r="C1221">
        <v>2020</v>
      </c>
      <c r="D1221" s="16" t="s">
        <v>88</v>
      </c>
      <c r="E1221" s="16" t="s">
        <v>59</v>
      </c>
      <c r="F1221">
        <v>19</v>
      </c>
    </row>
    <row r="1222" spans="1:6" x14ac:dyDescent="0.25">
      <c r="A1222">
        <v>19</v>
      </c>
      <c r="B1222">
        <v>4</v>
      </c>
      <c r="C1222">
        <v>2020</v>
      </c>
      <c r="D1222" s="16" t="s">
        <v>88</v>
      </c>
      <c r="E1222" s="16" t="s">
        <v>59</v>
      </c>
      <c r="F1222">
        <v>55</v>
      </c>
    </row>
    <row r="1223" spans="1:6" x14ac:dyDescent="0.25">
      <c r="A1223">
        <v>19</v>
      </c>
      <c r="B1223">
        <v>4</v>
      </c>
      <c r="C1223">
        <v>2020</v>
      </c>
      <c r="D1223" s="16" t="s">
        <v>88</v>
      </c>
      <c r="E1223" s="16" t="s">
        <v>59</v>
      </c>
      <c r="F1223">
        <v>26</v>
      </c>
    </row>
    <row r="1224" spans="1:6" x14ac:dyDescent="0.25">
      <c r="A1224">
        <v>19</v>
      </c>
      <c r="B1224">
        <v>4</v>
      </c>
      <c r="C1224">
        <v>2020</v>
      </c>
      <c r="D1224" s="16" t="s">
        <v>88</v>
      </c>
      <c r="E1224" s="16" t="s">
        <v>56</v>
      </c>
      <c r="F1224">
        <v>61</v>
      </c>
    </row>
    <row r="1225" spans="1:6" x14ac:dyDescent="0.25">
      <c r="A1225">
        <v>19</v>
      </c>
      <c r="B1225">
        <v>4</v>
      </c>
      <c r="C1225">
        <v>2020</v>
      </c>
      <c r="D1225" s="16" t="s">
        <v>88</v>
      </c>
      <c r="E1225" s="16" t="s">
        <v>56</v>
      </c>
      <c r="F1225">
        <v>44</v>
      </c>
    </row>
    <row r="1226" spans="1:6" x14ac:dyDescent="0.25">
      <c r="A1226">
        <v>19</v>
      </c>
      <c r="B1226">
        <v>4</v>
      </c>
      <c r="C1226">
        <v>2020</v>
      </c>
      <c r="D1226" s="16" t="s">
        <v>88</v>
      </c>
      <c r="E1226" s="16" t="s">
        <v>59</v>
      </c>
      <c r="F1226">
        <v>26</v>
      </c>
    </row>
    <row r="1227" spans="1:6" x14ac:dyDescent="0.25">
      <c r="A1227">
        <v>19</v>
      </c>
      <c r="B1227">
        <v>4</v>
      </c>
      <c r="C1227">
        <v>2020</v>
      </c>
      <c r="D1227" s="16" t="s">
        <v>161</v>
      </c>
      <c r="E1227" s="16" t="s">
        <v>59</v>
      </c>
      <c r="F1227">
        <v>49</v>
      </c>
    </row>
    <row r="1228" spans="1:6" x14ac:dyDescent="0.25">
      <c r="A1228">
        <v>19</v>
      </c>
      <c r="B1228">
        <v>4</v>
      </c>
      <c r="C1228">
        <v>2020</v>
      </c>
      <c r="D1228" s="16" t="s">
        <v>161</v>
      </c>
      <c r="E1228" s="16" t="s">
        <v>56</v>
      </c>
      <c r="F1228">
        <v>49</v>
      </c>
    </row>
    <row r="1229" spans="1:6" x14ac:dyDescent="0.25">
      <c r="A1229">
        <v>19</v>
      </c>
      <c r="B1229">
        <v>4</v>
      </c>
      <c r="C1229">
        <v>2020</v>
      </c>
      <c r="D1229" s="16" t="s">
        <v>161</v>
      </c>
      <c r="E1229" s="16" t="s">
        <v>59</v>
      </c>
      <c r="F1229">
        <v>41</v>
      </c>
    </row>
    <row r="1230" spans="1:6" x14ac:dyDescent="0.25">
      <c r="A1230">
        <v>19</v>
      </c>
      <c r="B1230">
        <v>4</v>
      </c>
      <c r="C1230">
        <v>2020</v>
      </c>
      <c r="D1230" s="16" t="s">
        <v>89</v>
      </c>
      <c r="E1230" s="16" t="s">
        <v>56</v>
      </c>
      <c r="F1230">
        <v>28</v>
      </c>
    </row>
    <row r="1231" spans="1:6" x14ac:dyDescent="0.25">
      <c r="A1231">
        <v>19</v>
      </c>
      <c r="B1231">
        <v>4</v>
      </c>
      <c r="C1231">
        <v>2020</v>
      </c>
      <c r="D1231" s="16" t="s">
        <v>89</v>
      </c>
      <c r="E1231" s="16" t="s">
        <v>59</v>
      </c>
      <c r="F1231">
        <v>24</v>
      </c>
    </row>
    <row r="1232" spans="1:6" x14ac:dyDescent="0.25">
      <c r="A1232">
        <v>19</v>
      </c>
      <c r="B1232">
        <v>4</v>
      </c>
      <c r="C1232">
        <v>2020</v>
      </c>
      <c r="D1232" s="16" t="s">
        <v>89</v>
      </c>
      <c r="E1232" s="16" t="s">
        <v>56</v>
      </c>
      <c r="F1232">
        <v>52</v>
      </c>
    </row>
    <row r="1233" spans="1:6" x14ac:dyDescent="0.25">
      <c r="A1233">
        <v>19</v>
      </c>
      <c r="B1233">
        <v>4</v>
      </c>
      <c r="C1233">
        <v>2020</v>
      </c>
      <c r="D1233" s="16" t="s">
        <v>89</v>
      </c>
      <c r="E1233" s="16" t="s">
        <v>59</v>
      </c>
      <c r="F1233">
        <v>90</v>
      </c>
    </row>
    <row r="1234" spans="1:6" x14ac:dyDescent="0.25">
      <c r="A1234">
        <v>19</v>
      </c>
      <c r="B1234">
        <v>4</v>
      </c>
      <c r="C1234">
        <v>2020</v>
      </c>
      <c r="D1234" s="16" t="s">
        <v>89</v>
      </c>
      <c r="E1234" s="16" t="s">
        <v>59</v>
      </c>
      <c r="F1234">
        <v>51</v>
      </c>
    </row>
    <row r="1235" spans="1:6" x14ac:dyDescent="0.25">
      <c r="A1235">
        <v>19</v>
      </c>
      <c r="B1235">
        <v>4</v>
      </c>
      <c r="C1235">
        <v>2020</v>
      </c>
      <c r="D1235" s="16" t="s">
        <v>89</v>
      </c>
      <c r="E1235" s="16" t="s">
        <v>56</v>
      </c>
      <c r="F1235">
        <v>28</v>
      </c>
    </row>
    <row r="1236" spans="1:6" x14ac:dyDescent="0.25">
      <c r="A1236">
        <v>19</v>
      </c>
      <c r="B1236">
        <v>4</v>
      </c>
      <c r="C1236">
        <v>2020</v>
      </c>
      <c r="D1236" s="16" t="s">
        <v>89</v>
      </c>
      <c r="E1236" s="16" t="s">
        <v>59</v>
      </c>
      <c r="F1236">
        <v>67</v>
      </c>
    </row>
    <row r="1237" spans="1:6" x14ac:dyDescent="0.25">
      <c r="A1237">
        <v>19</v>
      </c>
      <c r="B1237">
        <v>4</v>
      </c>
      <c r="C1237">
        <v>2020</v>
      </c>
      <c r="D1237" s="16" t="s">
        <v>89</v>
      </c>
      <c r="E1237" s="16" t="s">
        <v>56</v>
      </c>
      <c r="F1237">
        <v>41</v>
      </c>
    </row>
    <row r="1238" spans="1:6" x14ac:dyDescent="0.25">
      <c r="A1238">
        <v>19</v>
      </c>
      <c r="B1238">
        <v>4</v>
      </c>
      <c r="C1238">
        <v>2020</v>
      </c>
      <c r="D1238" s="16" t="s">
        <v>89</v>
      </c>
      <c r="E1238" s="16" t="s">
        <v>56</v>
      </c>
      <c r="F1238">
        <v>48</v>
      </c>
    </row>
    <row r="1239" spans="1:6" x14ac:dyDescent="0.25">
      <c r="A1239">
        <v>19</v>
      </c>
      <c r="B1239">
        <v>4</v>
      </c>
      <c r="C1239">
        <v>2020</v>
      </c>
      <c r="D1239" s="16" t="s">
        <v>89</v>
      </c>
      <c r="E1239" s="16" t="s">
        <v>56</v>
      </c>
      <c r="F1239">
        <v>60</v>
      </c>
    </row>
    <row r="1240" spans="1:6" x14ac:dyDescent="0.25">
      <c r="A1240">
        <v>19</v>
      </c>
      <c r="B1240">
        <v>4</v>
      </c>
      <c r="C1240">
        <v>2020</v>
      </c>
      <c r="D1240" s="16" t="s">
        <v>90</v>
      </c>
      <c r="E1240" s="16" t="s">
        <v>59</v>
      </c>
      <c r="F1240">
        <v>16</v>
      </c>
    </row>
    <row r="1241" spans="1:6" x14ac:dyDescent="0.25">
      <c r="A1241">
        <v>19</v>
      </c>
      <c r="B1241">
        <v>4</v>
      </c>
      <c r="C1241">
        <v>2020</v>
      </c>
      <c r="D1241" s="16" t="s">
        <v>91</v>
      </c>
      <c r="E1241" s="16" t="s">
        <v>56</v>
      </c>
      <c r="F1241">
        <v>79</v>
      </c>
    </row>
    <row r="1242" spans="1:6" x14ac:dyDescent="0.25">
      <c r="A1242">
        <v>19</v>
      </c>
      <c r="B1242">
        <v>4</v>
      </c>
      <c r="C1242">
        <v>2020</v>
      </c>
      <c r="D1242" s="16" t="s">
        <v>91</v>
      </c>
      <c r="E1242" s="16" t="s">
        <v>56</v>
      </c>
      <c r="F1242">
        <v>52</v>
      </c>
    </row>
    <row r="1243" spans="1:6" x14ac:dyDescent="0.25">
      <c r="A1243">
        <v>19</v>
      </c>
      <c r="B1243">
        <v>4</v>
      </c>
      <c r="C1243">
        <v>2020</v>
      </c>
      <c r="D1243" s="16" t="s">
        <v>93</v>
      </c>
      <c r="E1243" s="16" t="s">
        <v>59</v>
      </c>
      <c r="F1243">
        <v>58</v>
      </c>
    </row>
    <row r="1244" spans="1:6" x14ac:dyDescent="0.25">
      <c r="A1244">
        <v>19</v>
      </c>
      <c r="B1244">
        <v>4</v>
      </c>
      <c r="C1244">
        <v>2020</v>
      </c>
      <c r="D1244" s="16" t="s">
        <v>94</v>
      </c>
      <c r="E1244" s="16" t="s">
        <v>59</v>
      </c>
      <c r="F1244">
        <v>46</v>
      </c>
    </row>
    <row r="1245" spans="1:6" x14ac:dyDescent="0.25">
      <c r="A1245">
        <v>19</v>
      </c>
      <c r="B1245">
        <v>4</v>
      </c>
      <c r="C1245">
        <v>2020</v>
      </c>
      <c r="D1245" s="16" t="s">
        <v>94</v>
      </c>
      <c r="E1245" s="16" t="s">
        <v>59</v>
      </c>
      <c r="F1245">
        <v>71</v>
      </c>
    </row>
    <row r="1246" spans="1:6" x14ac:dyDescent="0.25">
      <c r="A1246">
        <v>19</v>
      </c>
      <c r="B1246">
        <v>4</v>
      </c>
      <c r="C1246">
        <v>2020</v>
      </c>
      <c r="D1246" s="16" t="s">
        <v>95</v>
      </c>
      <c r="E1246" s="16" t="s">
        <v>56</v>
      </c>
      <c r="F1246">
        <v>58</v>
      </c>
    </row>
    <row r="1247" spans="1:6" x14ac:dyDescent="0.25">
      <c r="A1247">
        <v>19</v>
      </c>
      <c r="B1247">
        <v>4</v>
      </c>
      <c r="C1247">
        <v>2020</v>
      </c>
      <c r="D1247" s="16" t="s">
        <v>95</v>
      </c>
      <c r="E1247" s="16" t="s">
        <v>59</v>
      </c>
      <c r="F1247">
        <v>20</v>
      </c>
    </row>
    <row r="1248" spans="1:6" x14ac:dyDescent="0.25">
      <c r="A1248">
        <v>19</v>
      </c>
      <c r="B1248">
        <v>4</v>
      </c>
      <c r="C1248">
        <v>2020</v>
      </c>
      <c r="D1248" s="16" t="s">
        <v>95</v>
      </c>
      <c r="E1248" s="16" t="s">
        <v>56</v>
      </c>
      <c r="F1248">
        <v>59</v>
      </c>
    </row>
    <row r="1249" spans="1:6" x14ac:dyDescent="0.25">
      <c r="A1249">
        <v>19</v>
      </c>
      <c r="B1249">
        <v>4</v>
      </c>
      <c r="C1249">
        <v>2020</v>
      </c>
      <c r="D1249" s="16" t="s">
        <v>95</v>
      </c>
      <c r="E1249" s="16" t="s">
        <v>59</v>
      </c>
      <c r="F1249">
        <v>61</v>
      </c>
    </row>
    <row r="1250" spans="1:6" x14ac:dyDescent="0.25">
      <c r="A1250">
        <v>19</v>
      </c>
      <c r="B1250">
        <v>4</v>
      </c>
      <c r="C1250">
        <v>2020</v>
      </c>
      <c r="D1250" s="16" t="s">
        <v>95</v>
      </c>
      <c r="E1250" s="16" t="s">
        <v>59</v>
      </c>
      <c r="F1250">
        <v>71</v>
      </c>
    </row>
    <row r="1251" spans="1:6" x14ac:dyDescent="0.25">
      <c r="A1251">
        <v>19</v>
      </c>
      <c r="B1251">
        <v>4</v>
      </c>
      <c r="C1251">
        <v>2020</v>
      </c>
      <c r="D1251" s="16" t="s">
        <v>95</v>
      </c>
      <c r="E1251" s="16" t="s">
        <v>56</v>
      </c>
      <c r="F1251">
        <v>45</v>
      </c>
    </row>
    <row r="1252" spans="1:6" x14ac:dyDescent="0.25">
      <c r="A1252">
        <v>19</v>
      </c>
      <c r="B1252">
        <v>4</v>
      </c>
      <c r="C1252">
        <v>2020</v>
      </c>
      <c r="D1252" s="16" t="s">
        <v>95</v>
      </c>
      <c r="E1252" s="16" t="s">
        <v>56</v>
      </c>
      <c r="F1252">
        <v>70</v>
      </c>
    </row>
    <row r="1253" spans="1:6" x14ac:dyDescent="0.25">
      <c r="A1253">
        <v>19</v>
      </c>
      <c r="B1253">
        <v>4</v>
      </c>
      <c r="C1253">
        <v>2020</v>
      </c>
      <c r="D1253" s="16" t="s">
        <v>95</v>
      </c>
      <c r="E1253" s="16" t="s">
        <v>59</v>
      </c>
      <c r="F1253">
        <v>51</v>
      </c>
    </row>
    <row r="1254" spans="1:6" x14ac:dyDescent="0.25">
      <c r="A1254">
        <v>19</v>
      </c>
      <c r="B1254">
        <v>4</v>
      </c>
      <c r="C1254">
        <v>2020</v>
      </c>
      <c r="D1254" s="16" t="s">
        <v>95</v>
      </c>
      <c r="E1254" s="16" t="s">
        <v>56</v>
      </c>
      <c r="F1254">
        <v>70</v>
      </c>
    </row>
    <row r="1255" spans="1:6" x14ac:dyDescent="0.25">
      <c r="A1255">
        <v>19</v>
      </c>
      <c r="B1255">
        <v>4</v>
      </c>
      <c r="C1255">
        <v>2020</v>
      </c>
      <c r="D1255" s="16" t="s">
        <v>95</v>
      </c>
      <c r="E1255" s="16" t="s">
        <v>59</v>
      </c>
      <c r="F1255">
        <v>77</v>
      </c>
    </row>
    <row r="1256" spans="1:6" x14ac:dyDescent="0.25">
      <c r="A1256">
        <v>19</v>
      </c>
      <c r="B1256">
        <v>4</v>
      </c>
      <c r="C1256">
        <v>2020</v>
      </c>
      <c r="D1256" s="16" t="s">
        <v>95</v>
      </c>
      <c r="E1256" s="16" t="s">
        <v>59</v>
      </c>
      <c r="F1256">
        <v>51</v>
      </c>
    </row>
    <row r="1257" spans="1:6" x14ac:dyDescent="0.25">
      <c r="A1257">
        <v>19</v>
      </c>
      <c r="B1257">
        <v>4</v>
      </c>
      <c r="C1257">
        <v>2020</v>
      </c>
      <c r="D1257" s="16" t="s">
        <v>95</v>
      </c>
      <c r="E1257" s="16" t="s">
        <v>59</v>
      </c>
      <c r="F1257">
        <v>39</v>
      </c>
    </row>
    <row r="1258" spans="1:6" x14ac:dyDescent="0.25">
      <c r="A1258">
        <v>19</v>
      </c>
      <c r="B1258">
        <v>4</v>
      </c>
      <c r="C1258">
        <v>2020</v>
      </c>
      <c r="D1258" s="16" t="s">
        <v>95</v>
      </c>
      <c r="E1258" s="16" t="s">
        <v>56</v>
      </c>
      <c r="F1258">
        <v>61</v>
      </c>
    </row>
    <row r="1259" spans="1:6" x14ac:dyDescent="0.25">
      <c r="A1259">
        <v>19</v>
      </c>
      <c r="B1259">
        <v>4</v>
      </c>
      <c r="C1259">
        <v>2020</v>
      </c>
      <c r="D1259" s="16" t="s">
        <v>95</v>
      </c>
      <c r="E1259" s="16" t="s">
        <v>59</v>
      </c>
      <c r="F1259">
        <v>30</v>
      </c>
    </row>
    <row r="1260" spans="1:6" x14ac:dyDescent="0.25">
      <c r="A1260">
        <v>19</v>
      </c>
      <c r="B1260">
        <v>4</v>
      </c>
      <c r="C1260">
        <v>2020</v>
      </c>
      <c r="D1260" s="16" t="s">
        <v>95</v>
      </c>
      <c r="E1260" s="16" t="s">
        <v>56</v>
      </c>
      <c r="F1260">
        <v>32</v>
      </c>
    </row>
    <row r="1261" spans="1:6" x14ac:dyDescent="0.25">
      <c r="A1261">
        <v>19</v>
      </c>
      <c r="B1261">
        <v>4</v>
      </c>
      <c r="C1261">
        <v>2020</v>
      </c>
      <c r="D1261" s="16" t="s">
        <v>95</v>
      </c>
      <c r="E1261" s="16" t="s">
        <v>59</v>
      </c>
      <c r="F1261">
        <v>59</v>
      </c>
    </row>
    <row r="1262" spans="1:6" x14ac:dyDescent="0.25">
      <c r="A1262">
        <v>19</v>
      </c>
      <c r="B1262">
        <v>4</v>
      </c>
      <c r="C1262">
        <v>2020</v>
      </c>
      <c r="D1262" s="16" t="s">
        <v>97</v>
      </c>
      <c r="E1262" s="16" t="s">
        <v>56</v>
      </c>
      <c r="F1262">
        <v>68</v>
      </c>
    </row>
    <row r="1263" spans="1:6" x14ac:dyDescent="0.25">
      <c r="A1263">
        <v>19</v>
      </c>
      <c r="B1263">
        <v>4</v>
      </c>
      <c r="C1263">
        <v>2020</v>
      </c>
      <c r="D1263" s="16" t="s">
        <v>98</v>
      </c>
      <c r="E1263" s="16" t="s">
        <v>59</v>
      </c>
      <c r="F1263">
        <v>49</v>
      </c>
    </row>
    <row r="1264" spans="1:6" x14ac:dyDescent="0.25">
      <c r="A1264">
        <v>19</v>
      </c>
      <c r="B1264">
        <v>4</v>
      </c>
      <c r="C1264">
        <v>2020</v>
      </c>
      <c r="D1264" s="16" t="s">
        <v>99</v>
      </c>
      <c r="E1264" s="16" t="s">
        <v>59</v>
      </c>
      <c r="F1264">
        <v>48</v>
      </c>
    </row>
    <row r="1265" spans="1:6" x14ac:dyDescent="0.25">
      <c r="A1265">
        <v>19</v>
      </c>
      <c r="B1265">
        <v>4</v>
      </c>
      <c r="C1265">
        <v>2020</v>
      </c>
      <c r="D1265" s="16" t="s">
        <v>101</v>
      </c>
      <c r="E1265" s="16" t="s">
        <v>56</v>
      </c>
      <c r="F1265">
        <v>63</v>
      </c>
    </row>
    <row r="1266" spans="1:6" x14ac:dyDescent="0.25">
      <c r="A1266">
        <v>19</v>
      </c>
      <c r="B1266">
        <v>4</v>
      </c>
      <c r="C1266">
        <v>2020</v>
      </c>
      <c r="D1266" s="16" t="s">
        <v>189</v>
      </c>
      <c r="E1266" s="16" t="s">
        <v>56</v>
      </c>
      <c r="F1266">
        <v>58</v>
      </c>
    </row>
    <row r="1267" spans="1:6" x14ac:dyDescent="0.25">
      <c r="A1267">
        <v>19</v>
      </c>
      <c r="B1267">
        <v>4</v>
      </c>
      <c r="C1267">
        <v>2020</v>
      </c>
      <c r="D1267" s="16" t="s">
        <v>102</v>
      </c>
      <c r="E1267" s="16" t="s">
        <v>56</v>
      </c>
      <c r="F1267">
        <v>71</v>
      </c>
    </row>
    <row r="1268" spans="1:6" x14ac:dyDescent="0.25">
      <c r="A1268">
        <v>19</v>
      </c>
      <c r="B1268">
        <v>4</v>
      </c>
      <c r="C1268">
        <v>2020</v>
      </c>
      <c r="D1268" s="16" t="s">
        <v>102</v>
      </c>
      <c r="E1268" s="16" t="s">
        <v>56</v>
      </c>
      <c r="F1268">
        <v>81</v>
      </c>
    </row>
    <row r="1269" spans="1:6" x14ac:dyDescent="0.25">
      <c r="A1269">
        <v>19</v>
      </c>
      <c r="B1269">
        <v>4</v>
      </c>
      <c r="C1269">
        <v>2020</v>
      </c>
      <c r="D1269" s="16" t="s">
        <v>102</v>
      </c>
      <c r="E1269" s="16" t="s">
        <v>59</v>
      </c>
      <c r="F1269">
        <v>21</v>
      </c>
    </row>
    <row r="1270" spans="1:6" x14ac:dyDescent="0.25">
      <c r="A1270">
        <v>19</v>
      </c>
      <c r="B1270">
        <v>4</v>
      </c>
      <c r="C1270">
        <v>2020</v>
      </c>
      <c r="D1270" s="16" t="s">
        <v>102</v>
      </c>
      <c r="E1270" s="16" t="s">
        <v>56</v>
      </c>
      <c r="F1270">
        <v>23</v>
      </c>
    </row>
    <row r="1271" spans="1:6" x14ac:dyDescent="0.25">
      <c r="A1271">
        <v>19</v>
      </c>
      <c r="B1271">
        <v>4</v>
      </c>
      <c r="C1271">
        <v>2020</v>
      </c>
      <c r="D1271" s="16" t="s">
        <v>102</v>
      </c>
      <c r="E1271" s="16" t="s">
        <v>59</v>
      </c>
      <c r="F1271">
        <v>16</v>
      </c>
    </row>
    <row r="1272" spans="1:6" x14ac:dyDescent="0.25">
      <c r="A1272">
        <v>19</v>
      </c>
      <c r="B1272">
        <v>4</v>
      </c>
      <c r="C1272">
        <v>2020</v>
      </c>
      <c r="D1272" s="16" t="s">
        <v>103</v>
      </c>
      <c r="E1272" s="16" t="s">
        <v>59</v>
      </c>
      <c r="F1272">
        <v>84</v>
      </c>
    </row>
    <row r="1273" spans="1:6" x14ac:dyDescent="0.25">
      <c r="A1273">
        <v>19</v>
      </c>
      <c r="B1273">
        <v>4</v>
      </c>
      <c r="C1273">
        <v>2020</v>
      </c>
      <c r="D1273" s="16" t="s">
        <v>104</v>
      </c>
      <c r="E1273" s="16" t="s">
        <v>59</v>
      </c>
      <c r="F1273">
        <v>71</v>
      </c>
    </row>
    <row r="1274" spans="1:6" x14ac:dyDescent="0.25">
      <c r="A1274">
        <v>19</v>
      </c>
      <c r="B1274">
        <v>4</v>
      </c>
      <c r="C1274">
        <v>2020</v>
      </c>
      <c r="D1274" s="16" t="s">
        <v>104</v>
      </c>
      <c r="E1274" s="16" t="s">
        <v>56</v>
      </c>
      <c r="F1274">
        <v>41</v>
      </c>
    </row>
    <row r="1275" spans="1:6" x14ac:dyDescent="0.25">
      <c r="A1275">
        <v>19</v>
      </c>
      <c r="B1275">
        <v>4</v>
      </c>
      <c r="C1275">
        <v>2020</v>
      </c>
      <c r="D1275" s="16" t="s">
        <v>104</v>
      </c>
      <c r="E1275" s="16" t="s">
        <v>59</v>
      </c>
      <c r="F1275">
        <v>27</v>
      </c>
    </row>
    <row r="1276" spans="1:6" x14ac:dyDescent="0.25">
      <c r="A1276">
        <v>19</v>
      </c>
      <c r="B1276">
        <v>4</v>
      </c>
      <c r="C1276">
        <v>2020</v>
      </c>
      <c r="D1276" s="16" t="s">
        <v>104</v>
      </c>
      <c r="E1276" s="16" t="s">
        <v>59</v>
      </c>
      <c r="F1276">
        <v>65</v>
      </c>
    </row>
    <row r="1277" spans="1:6" x14ac:dyDescent="0.25">
      <c r="A1277">
        <v>19</v>
      </c>
      <c r="B1277">
        <v>4</v>
      </c>
      <c r="C1277">
        <v>2020</v>
      </c>
      <c r="D1277" s="16" t="s">
        <v>104</v>
      </c>
      <c r="E1277" s="16" t="s">
        <v>59</v>
      </c>
      <c r="F1277">
        <v>16</v>
      </c>
    </row>
    <row r="1278" spans="1:6" x14ac:dyDescent="0.25">
      <c r="A1278">
        <v>19</v>
      </c>
      <c r="B1278">
        <v>4</v>
      </c>
      <c r="C1278">
        <v>2020</v>
      </c>
      <c r="D1278" s="16" t="s">
        <v>104</v>
      </c>
      <c r="E1278" s="16" t="s">
        <v>59</v>
      </c>
      <c r="F1278">
        <v>27</v>
      </c>
    </row>
    <row r="1279" spans="1:6" x14ac:dyDescent="0.25">
      <c r="A1279">
        <v>19</v>
      </c>
      <c r="B1279">
        <v>4</v>
      </c>
      <c r="C1279">
        <v>2020</v>
      </c>
      <c r="D1279" s="16" t="s">
        <v>104</v>
      </c>
      <c r="E1279" s="16" t="s">
        <v>59</v>
      </c>
      <c r="F1279">
        <v>30</v>
      </c>
    </row>
    <row r="1280" spans="1:6" x14ac:dyDescent="0.25">
      <c r="A1280">
        <v>19</v>
      </c>
      <c r="B1280">
        <v>4</v>
      </c>
      <c r="C1280">
        <v>2020</v>
      </c>
      <c r="D1280" s="16" t="s">
        <v>104</v>
      </c>
      <c r="E1280" s="16" t="s">
        <v>59</v>
      </c>
      <c r="F1280">
        <v>39</v>
      </c>
    </row>
    <row r="1281" spans="1:6" x14ac:dyDescent="0.25">
      <c r="A1281">
        <v>19</v>
      </c>
      <c r="B1281">
        <v>4</v>
      </c>
      <c r="C1281">
        <v>2020</v>
      </c>
      <c r="D1281" s="16" t="s">
        <v>104</v>
      </c>
      <c r="E1281" s="16" t="s">
        <v>56</v>
      </c>
      <c r="F1281">
        <v>48</v>
      </c>
    </row>
    <row r="1282" spans="1:6" x14ac:dyDescent="0.25">
      <c r="A1282">
        <v>19</v>
      </c>
      <c r="B1282">
        <v>4</v>
      </c>
      <c r="C1282">
        <v>2020</v>
      </c>
      <c r="D1282" s="16" t="s">
        <v>104</v>
      </c>
      <c r="E1282" s="16" t="s">
        <v>59</v>
      </c>
      <c r="F1282">
        <v>61</v>
      </c>
    </row>
    <row r="1283" spans="1:6" x14ac:dyDescent="0.25">
      <c r="A1283">
        <v>19</v>
      </c>
      <c r="B1283">
        <v>4</v>
      </c>
      <c r="C1283">
        <v>2020</v>
      </c>
      <c r="D1283" s="16" t="s">
        <v>104</v>
      </c>
      <c r="E1283" s="16" t="s">
        <v>56</v>
      </c>
      <c r="F1283">
        <v>37</v>
      </c>
    </row>
    <row r="1284" spans="1:6" x14ac:dyDescent="0.25">
      <c r="A1284">
        <v>19</v>
      </c>
      <c r="B1284">
        <v>4</v>
      </c>
      <c r="C1284">
        <v>2020</v>
      </c>
      <c r="D1284" s="16" t="s">
        <v>104</v>
      </c>
      <c r="E1284" s="16" t="s">
        <v>56</v>
      </c>
      <c r="F1284">
        <v>31</v>
      </c>
    </row>
    <row r="1285" spans="1:6" x14ac:dyDescent="0.25">
      <c r="A1285">
        <v>19</v>
      </c>
      <c r="B1285">
        <v>4</v>
      </c>
      <c r="C1285">
        <v>2020</v>
      </c>
      <c r="D1285" s="16" t="s">
        <v>104</v>
      </c>
      <c r="E1285" s="16" t="s">
        <v>59</v>
      </c>
      <c r="F1285">
        <v>61</v>
      </c>
    </row>
    <row r="1286" spans="1:6" x14ac:dyDescent="0.25">
      <c r="A1286">
        <v>19</v>
      </c>
      <c r="B1286">
        <v>4</v>
      </c>
      <c r="C1286">
        <v>2020</v>
      </c>
      <c r="D1286" s="16" t="s">
        <v>104</v>
      </c>
      <c r="E1286" s="16" t="s">
        <v>56</v>
      </c>
      <c r="F1286">
        <v>6</v>
      </c>
    </row>
    <row r="1287" spans="1:6" x14ac:dyDescent="0.25">
      <c r="A1287">
        <v>19</v>
      </c>
      <c r="B1287">
        <v>4</v>
      </c>
      <c r="C1287">
        <v>2020</v>
      </c>
      <c r="D1287" s="16" t="s">
        <v>104</v>
      </c>
      <c r="E1287" s="16" t="s">
        <v>59</v>
      </c>
      <c r="F1287">
        <v>74</v>
      </c>
    </row>
    <row r="1288" spans="1:6" x14ac:dyDescent="0.25">
      <c r="A1288">
        <v>19</v>
      </c>
      <c r="B1288">
        <v>4</v>
      </c>
      <c r="C1288">
        <v>2020</v>
      </c>
      <c r="D1288" s="16" t="s">
        <v>104</v>
      </c>
      <c r="E1288" s="16" t="s">
        <v>56</v>
      </c>
      <c r="F1288">
        <v>40</v>
      </c>
    </row>
    <row r="1289" spans="1:6" x14ac:dyDescent="0.25">
      <c r="A1289">
        <v>19</v>
      </c>
      <c r="B1289">
        <v>4</v>
      </c>
      <c r="C1289">
        <v>2020</v>
      </c>
      <c r="D1289" s="16" t="s">
        <v>104</v>
      </c>
      <c r="E1289" s="16" t="s">
        <v>59</v>
      </c>
      <c r="F1289">
        <v>56</v>
      </c>
    </row>
    <row r="1290" spans="1:6" x14ac:dyDescent="0.25">
      <c r="A1290">
        <v>19</v>
      </c>
      <c r="B1290">
        <v>4</v>
      </c>
      <c r="C1290">
        <v>2020</v>
      </c>
      <c r="D1290" s="16" t="s">
        <v>104</v>
      </c>
      <c r="E1290" s="16" t="s">
        <v>56</v>
      </c>
      <c r="F1290">
        <v>61</v>
      </c>
    </row>
    <row r="1291" spans="1:6" x14ac:dyDescent="0.25">
      <c r="A1291">
        <v>19</v>
      </c>
      <c r="B1291">
        <v>4</v>
      </c>
      <c r="C1291">
        <v>2020</v>
      </c>
      <c r="D1291" s="16" t="s">
        <v>104</v>
      </c>
      <c r="E1291" s="16" t="s">
        <v>56</v>
      </c>
      <c r="F1291">
        <v>52</v>
      </c>
    </row>
    <row r="1292" spans="1:6" x14ac:dyDescent="0.25">
      <c r="A1292">
        <v>19</v>
      </c>
      <c r="B1292">
        <v>4</v>
      </c>
      <c r="C1292">
        <v>2020</v>
      </c>
      <c r="D1292" s="16" t="s">
        <v>104</v>
      </c>
      <c r="E1292" s="16" t="s">
        <v>56</v>
      </c>
      <c r="F1292">
        <v>73</v>
      </c>
    </row>
    <row r="1293" spans="1:6" x14ac:dyDescent="0.25">
      <c r="A1293">
        <v>19</v>
      </c>
      <c r="B1293">
        <v>4</v>
      </c>
      <c r="C1293">
        <v>2020</v>
      </c>
      <c r="D1293" s="16" t="s">
        <v>104</v>
      </c>
      <c r="E1293" s="16" t="s">
        <v>59</v>
      </c>
      <c r="F1293">
        <v>31</v>
      </c>
    </row>
    <row r="1294" spans="1:6" x14ac:dyDescent="0.25">
      <c r="A1294">
        <v>19</v>
      </c>
      <c r="B1294">
        <v>4</v>
      </c>
      <c r="C1294">
        <v>2020</v>
      </c>
      <c r="D1294" s="16" t="s">
        <v>104</v>
      </c>
      <c r="E1294" s="16" t="s">
        <v>56</v>
      </c>
      <c r="F1294">
        <v>79</v>
      </c>
    </row>
    <row r="1295" spans="1:6" x14ac:dyDescent="0.25">
      <c r="A1295">
        <v>19</v>
      </c>
      <c r="B1295">
        <v>4</v>
      </c>
      <c r="C1295">
        <v>2020</v>
      </c>
      <c r="D1295" s="16" t="s">
        <v>104</v>
      </c>
      <c r="E1295" s="16" t="s">
        <v>59</v>
      </c>
      <c r="F1295">
        <v>56</v>
      </c>
    </row>
    <row r="1296" spans="1:6" x14ac:dyDescent="0.25">
      <c r="A1296">
        <v>19</v>
      </c>
      <c r="B1296">
        <v>4</v>
      </c>
      <c r="C1296">
        <v>2020</v>
      </c>
      <c r="D1296" s="16" t="s">
        <v>104</v>
      </c>
      <c r="E1296" s="16" t="s">
        <v>59</v>
      </c>
      <c r="F1296">
        <v>47</v>
      </c>
    </row>
    <row r="1297" spans="1:6" x14ac:dyDescent="0.25">
      <c r="A1297">
        <v>19</v>
      </c>
      <c r="B1297">
        <v>4</v>
      </c>
      <c r="C1297">
        <v>2020</v>
      </c>
      <c r="D1297" s="16" t="s">
        <v>104</v>
      </c>
      <c r="E1297" s="16" t="s">
        <v>56</v>
      </c>
      <c r="F1297">
        <v>37</v>
      </c>
    </row>
    <row r="1298" spans="1:6" x14ac:dyDescent="0.25">
      <c r="A1298">
        <v>19</v>
      </c>
      <c r="B1298">
        <v>4</v>
      </c>
      <c r="C1298">
        <v>2020</v>
      </c>
      <c r="D1298" s="16" t="s">
        <v>104</v>
      </c>
      <c r="E1298" s="16" t="s">
        <v>56</v>
      </c>
      <c r="F1298">
        <v>36</v>
      </c>
    </row>
    <row r="1299" spans="1:6" x14ac:dyDescent="0.25">
      <c r="A1299">
        <v>19</v>
      </c>
      <c r="B1299">
        <v>4</v>
      </c>
      <c r="C1299">
        <v>2020</v>
      </c>
      <c r="D1299" s="16" t="s">
        <v>104</v>
      </c>
      <c r="E1299" s="16" t="s">
        <v>59</v>
      </c>
      <c r="F1299">
        <v>19</v>
      </c>
    </row>
    <row r="1300" spans="1:6" x14ac:dyDescent="0.25">
      <c r="A1300">
        <v>19</v>
      </c>
      <c r="B1300">
        <v>4</v>
      </c>
      <c r="C1300">
        <v>2020</v>
      </c>
      <c r="D1300" s="16" t="s">
        <v>104</v>
      </c>
      <c r="E1300" s="16" t="s">
        <v>59</v>
      </c>
      <c r="F1300">
        <v>62</v>
      </c>
    </row>
    <row r="1301" spans="1:6" x14ac:dyDescent="0.25">
      <c r="A1301">
        <v>19</v>
      </c>
      <c r="B1301">
        <v>4</v>
      </c>
      <c r="C1301">
        <v>2020</v>
      </c>
      <c r="D1301" s="16" t="s">
        <v>104</v>
      </c>
      <c r="E1301" s="16" t="s">
        <v>56</v>
      </c>
      <c r="F1301">
        <v>57</v>
      </c>
    </row>
    <row r="1302" spans="1:6" x14ac:dyDescent="0.25">
      <c r="A1302">
        <v>19</v>
      </c>
      <c r="B1302">
        <v>4</v>
      </c>
      <c r="C1302">
        <v>2020</v>
      </c>
      <c r="D1302" s="16" t="s">
        <v>104</v>
      </c>
      <c r="E1302" s="16" t="s">
        <v>59</v>
      </c>
      <c r="F1302">
        <v>64</v>
      </c>
    </row>
    <row r="1303" spans="1:6" x14ac:dyDescent="0.25">
      <c r="A1303">
        <v>19</v>
      </c>
      <c r="B1303">
        <v>4</v>
      </c>
      <c r="C1303">
        <v>2020</v>
      </c>
      <c r="D1303" s="16" t="s">
        <v>164</v>
      </c>
      <c r="E1303" s="16" t="s">
        <v>59</v>
      </c>
      <c r="F1303">
        <v>35</v>
      </c>
    </row>
    <row r="1304" spans="1:6" x14ac:dyDescent="0.25">
      <c r="A1304">
        <v>19</v>
      </c>
      <c r="B1304">
        <v>4</v>
      </c>
      <c r="C1304">
        <v>2020</v>
      </c>
      <c r="D1304" s="16" t="s">
        <v>105</v>
      </c>
      <c r="E1304" s="16" t="s">
        <v>59</v>
      </c>
      <c r="F1304">
        <v>68</v>
      </c>
    </row>
    <row r="1305" spans="1:6" x14ac:dyDescent="0.25">
      <c r="A1305">
        <v>19</v>
      </c>
      <c r="B1305">
        <v>4</v>
      </c>
      <c r="C1305">
        <v>2020</v>
      </c>
      <c r="D1305" s="16" t="s">
        <v>105</v>
      </c>
      <c r="E1305" s="16" t="s">
        <v>56</v>
      </c>
      <c r="F1305">
        <v>85</v>
      </c>
    </row>
    <row r="1306" spans="1:6" x14ac:dyDescent="0.25">
      <c r="A1306">
        <v>19</v>
      </c>
      <c r="B1306">
        <v>4</v>
      </c>
      <c r="C1306">
        <v>2020</v>
      </c>
      <c r="D1306" s="16" t="s">
        <v>105</v>
      </c>
      <c r="E1306" s="16" t="s">
        <v>59</v>
      </c>
      <c r="F1306">
        <v>51</v>
      </c>
    </row>
    <row r="1307" spans="1:6" x14ac:dyDescent="0.25">
      <c r="A1307">
        <v>19</v>
      </c>
      <c r="B1307">
        <v>4</v>
      </c>
      <c r="C1307">
        <v>2020</v>
      </c>
      <c r="D1307" s="16" t="s">
        <v>105</v>
      </c>
      <c r="E1307" s="16" t="s">
        <v>56</v>
      </c>
      <c r="F1307">
        <v>37</v>
      </c>
    </row>
    <row r="1308" spans="1:6" x14ac:dyDescent="0.25">
      <c r="A1308">
        <v>19</v>
      </c>
      <c r="B1308">
        <v>4</v>
      </c>
      <c r="C1308">
        <v>2020</v>
      </c>
      <c r="D1308" s="16" t="s">
        <v>107</v>
      </c>
      <c r="E1308" s="16" t="s">
        <v>59</v>
      </c>
      <c r="F1308">
        <v>30</v>
      </c>
    </row>
    <row r="1309" spans="1:6" x14ac:dyDescent="0.25">
      <c r="A1309">
        <v>19</v>
      </c>
      <c r="B1309">
        <v>4</v>
      </c>
      <c r="C1309">
        <v>2020</v>
      </c>
      <c r="D1309" s="16" t="s">
        <v>107</v>
      </c>
      <c r="E1309" s="16" t="s">
        <v>56</v>
      </c>
      <c r="F1309">
        <v>21</v>
      </c>
    </row>
    <row r="1310" spans="1:6" x14ac:dyDescent="0.25">
      <c r="A1310">
        <v>19</v>
      </c>
      <c r="B1310">
        <v>4</v>
      </c>
      <c r="C1310">
        <v>2020</v>
      </c>
      <c r="D1310" s="16" t="s">
        <v>107</v>
      </c>
      <c r="E1310" s="16" t="s">
        <v>56</v>
      </c>
      <c r="F1310">
        <v>19</v>
      </c>
    </row>
    <row r="1311" spans="1:6" x14ac:dyDescent="0.25">
      <c r="A1311">
        <v>19</v>
      </c>
      <c r="B1311">
        <v>4</v>
      </c>
      <c r="C1311">
        <v>2020</v>
      </c>
      <c r="D1311" s="16" t="s">
        <v>107</v>
      </c>
      <c r="E1311" s="16" t="s">
        <v>56</v>
      </c>
      <c r="F1311">
        <v>8</v>
      </c>
    </row>
    <row r="1312" spans="1:6" x14ac:dyDescent="0.25">
      <c r="A1312">
        <v>19</v>
      </c>
      <c r="B1312">
        <v>4</v>
      </c>
      <c r="C1312">
        <v>2020</v>
      </c>
      <c r="D1312" s="16" t="s">
        <v>107</v>
      </c>
      <c r="E1312" s="16" t="s">
        <v>59</v>
      </c>
      <c r="F1312">
        <v>38</v>
      </c>
    </row>
    <row r="1313" spans="1:6" x14ac:dyDescent="0.25">
      <c r="A1313">
        <v>19</v>
      </c>
      <c r="B1313">
        <v>4</v>
      </c>
      <c r="C1313">
        <v>2020</v>
      </c>
      <c r="D1313" s="16" t="s">
        <v>107</v>
      </c>
      <c r="E1313" s="16" t="s">
        <v>56</v>
      </c>
      <c r="F1313">
        <v>57</v>
      </c>
    </row>
    <row r="1314" spans="1:6" x14ac:dyDescent="0.25">
      <c r="A1314">
        <v>19</v>
      </c>
      <c r="B1314">
        <v>4</v>
      </c>
      <c r="C1314">
        <v>2020</v>
      </c>
      <c r="D1314" s="16" t="s">
        <v>107</v>
      </c>
      <c r="E1314" s="16" t="s">
        <v>56</v>
      </c>
      <c r="F1314">
        <v>26</v>
      </c>
    </row>
    <row r="1315" spans="1:6" x14ac:dyDescent="0.25">
      <c r="A1315">
        <v>19</v>
      </c>
      <c r="B1315">
        <v>4</v>
      </c>
      <c r="C1315">
        <v>2020</v>
      </c>
      <c r="D1315" s="16" t="s">
        <v>108</v>
      </c>
      <c r="E1315" s="16" t="s">
        <v>59</v>
      </c>
      <c r="F1315">
        <v>28</v>
      </c>
    </row>
    <row r="1316" spans="1:6" x14ac:dyDescent="0.25">
      <c r="A1316">
        <v>19</v>
      </c>
      <c r="B1316">
        <v>4</v>
      </c>
      <c r="C1316">
        <v>2020</v>
      </c>
      <c r="D1316" s="16" t="s">
        <v>109</v>
      </c>
      <c r="E1316" s="16" t="s">
        <v>56</v>
      </c>
      <c r="F1316">
        <v>37</v>
      </c>
    </row>
    <row r="1317" spans="1:6" x14ac:dyDescent="0.25">
      <c r="A1317">
        <v>19</v>
      </c>
      <c r="B1317">
        <v>4</v>
      </c>
      <c r="C1317">
        <v>2020</v>
      </c>
      <c r="D1317" s="16" t="s">
        <v>190</v>
      </c>
      <c r="E1317" s="16" t="s">
        <v>59</v>
      </c>
      <c r="F1317">
        <v>56</v>
      </c>
    </row>
    <row r="1318" spans="1:6" x14ac:dyDescent="0.25">
      <c r="A1318">
        <v>19</v>
      </c>
      <c r="B1318">
        <v>4</v>
      </c>
      <c r="C1318">
        <v>2020</v>
      </c>
      <c r="D1318" s="16" t="s">
        <v>190</v>
      </c>
      <c r="E1318" s="16" t="s">
        <v>56</v>
      </c>
      <c r="F1318">
        <v>42</v>
      </c>
    </row>
    <row r="1319" spans="1:6" x14ac:dyDescent="0.25">
      <c r="A1319">
        <v>19</v>
      </c>
      <c r="B1319">
        <v>4</v>
      </c>
      <c r="C1319">
        <v>2020</v>
      </c>
      <c r="D1319" s="16" t="s">
        <v>110</v>
      </c>
      <c r="E1319" s="16" t="s">
        <v>56</v>
      </c>
      <c r="F1319">
        <v>62</v>
      </c>
    </row>
    <row r="1320" spans="1:6" x14ac:dyDescent="0.25">
      <c r="A1320">
        <v>19</v>
      </c>
      <c r="B1320">
        <v>4</v>
      </c>
      <c r="C1320">
        <v>2020</v>
      </c>
      <c r="D1320" s="16" t="s">
        <v>110</v>
      </c>
      <c r="E1320" s="16" t="s">
        <v>56</v>
      </c>
      <c r="F1320">
        <v>80</v>
      </c>
    </row>
    <row r="1321" spans="1:6" x14ac:dyDescent="0.25">
      <c r="A1321">
        <v>19</v>
      </c>
      <c r="B1321">
        <v>4</v>
      </c>
      <c r="C1321">
        <v>2020</v>
      </c>
      <c r="D1321" s="16" t="s">
        <v>110</v>
      </c>
      <c r="E1321" s="16" t="s">
        <v>56</v>
      </c>
      <c r="F1321">
        <v>85</v>
      </c>
    </row>
    <row r="1322" spans="1:6" x14ac:dyDescent="0.25">
      <c r="A1322">
        <v>19</v>
      </c>
      <c r="B1322">
        <v>4</v>
      </c>
      <c r="C1322">
        <v>2020</v>
      </c>
      <c r="D1322" s="16" t="s">
        <v>110</v>
      </c>
      <c r="E1322" s="16" t="s">
        <v>59</v>
      </c>
      <c r="F1322">
        <v>40</v>
      </c>
    </row>
    <row r="1323" spans="1:6" x14ac:dyDescent="0.25">
      <c r="A1323">
        <v>19</v>
      </c>
      <c r="B1323">
        <v>4</v>
      </c>
      <c r="C1323">
        <v>2020</v>
      </c>
      <c r="D1323" s="16" t="s">
        <v>110</v>
      </c>
      <c r="E1323" s="16" t="s">
        <v>56</v>
      </c>
      <c r="F1323">
        <v>51</v>
      </c>
    </row>
    <row r="1324" spans="1:6" x14ac:dyDescent="0.25">
      <c r="A1324">
        <v>19</v>
      </c>
      <c r="B1324">
        <v>4</v>
      </c>
      <c r="C1324">
        <v>2020</v>
      </c>
      <c r="D1324" s="16" t="s">
        <v>110</v>
      </c>
      <c r="E1324" s="16" t="s">
        <v>59</v>
      </c>
      <c r="F1324">
        <v>71</v>
      </c>
    </row>
    <row r="1325" spans="1:6" x14ac:dyDescent="0.25">
      <c r="A1325">
        <v>19</v>
      </c>
      <c r="B1325">
        <v>4</v>
      </c>
      <c r="C1325">
        <v>2020</v>
      </c>
      <c r="D1325" s="16" t="s">
        <v>110</v>
      </c>
      <c r="E1325" s="16" t="s">
        <v>59</v>
      </c>
      <c r="F1325">
        <v>33</v>
      </c>
    </row>
    <row r="1326" spans="1:6" x14ac:dyDescent="0.25">
      <c r="A1326">
        <v>19</v>
      </c>
      <c r="B1326">
        <v>4</v>
      </c>
      <c r="C1326">
        <v>2020</v>
      </c>
      <c r="D1326" s="16" t="s">
        <v>110</v>
      </c>
      <c r="E1326" s="16" t="s">
        <v>59</v>
      </c>
      <c r="F1326">
        <v>58</v>
      </c>
    </row>
    <row r="1327" spans="1:6" x14ac:dyDescent="0.25">
      <c r="A1327">
        <v>19</v>
      </c>
      <c r="B1327">
        <v>4</v>
      </c>
      <c r="C1327">
        <v>2020</v>
      </c>
      <c r="D1327" s="16" t="s">
        <v>110</v>
      </c>
      <c r="E1327" s="16" t="s">
        <v>59</v>
      </c>
      <c r="F1327">
        <v>66</v>
      </c>
    </row>
    <row r="1328" spans="1:6" x14ac:dyDescent="0.25">
      <c r="A1328">
        <v>19</v>
      </c>
      <c r="B1328">
        <v>4</v>
      </c>
      <c r="C1328">
        <v>2020</v>
      </c>
      <c r="D1328" s="16" t="s">
        <v>110</v>
      </c>
      <c r="E1328" s="16" t="s">
        <v>56</v>
      </c>
      <c r="F1328">
        <v>89</v>
      </c>
    </row>
    <row r="1329" spans="1:6" x14ac:dyDescent="0.25">
      <c r="A1329">
        <v>19</v>
      </c>
      <c r="B1329">
        <v>4</v>
      </c>
      <c r="C1329">
        <v>2020</v>
      </c>
      <c r="D1329" s="16" t="s">
        <v>110</v>
      </c>
      <c r="E1329" s="16" t="s">
        <v>59</v>
      </c>
      <c r="F1329">
        <v>25</v>
      </c>
    </row>
    <row r="1330" spans="1:6" x14ac:dyDescent="0.25">
      <c r="A1330">
        <v>19</v>
      </c>
      <c r="B1330">
        <v>4</v>
      </c>
      <c r="C1330">
        <v>2020</v>
      </c>
      <c r="D1330" s="16" t="s">
        <v>111</v>
      </c>
      <c r="E1330" s="16" t="s">
        <v>56</v>
      </c>
      <c r="F1330">
        <v>40</v>
      </c>
    </row>
    <row r="1331" spans="1:6" x14ac:dyDescent="0.25">
      <c r="A1331">
        <v>19</v>
      </c>
      <c r="B1331">
        <v>4</v>
      </c>
      <c r="C1331">
        <v>2020</v>
      </c>
      <c r="D1331" s="16" t="s">
        <v>111</v>
      </c>
      <c r="E1331" s="16" t="s">
        <v>56</v>
      </c>
      <c r="F1331">
        <v>39</v>
      </c>
    </row>
    <row r="1332" spans="1:6" x14ac:dyDescent="0.25">
      <c r="A1332">
        <v>19</v>
      </c>
      <c r="B1332">
        <v>4</v>
      </c>
      <c r="C1332">
        <v>2020</v>
      </c>
      <c r="D1332" s="16" t="s">
        <v>111</v>
      </c>
      <c r="E1332" s="16" t="s">
        <v>59</v>
      </c>
      <c r="F1332">
        <v>27</v>
      </c>
    </row>
    <row r="1333" spans="1:6" x14ac:dyDescent="0.25">
      <c r="A1333">
        <v>19</v>
      </c>
      <c r="B1333">
        <v>4</v>
      </c>
      <c r="C1333">
        <v>2020</v>
      </c>
      <c r="D1333" s="16" t="s">
        <v>111</v>
      </c>
      <c r="E1333" s="16" t="s">
        <v>56</v>
      </c>
      <c r="F1333">
        <v>47</v>
      </c>
    </row>
    <row r="1334" spans="1:6" x14ac:dyDescent="0.25">
      <c r="A1334">
        <v>19</v>
      </c>
      <c r="B1334">
        <v>4</v>
      </c>
      <c r="C1334">
        <v>2020</v>
      </c>
      <c r="D1334" s="16" t="s">
        <v>112</v>
      </c>
      <c r="E1334" s="16" t="s">
        <v>56</v>
      </c>
      <c r="F1334">
        <v>55</v>
      </c>
    </row>
    <row r="1335" spans="1:6" x14ac:dyDescent="0.25">
      <c r="A1335">
        <v>19</v>
      </c>
      <c r="B1335">
        <v>4</v>
      </c>
      <c r="C1335">
        <v>2020</v>
      </c>
      <c r="D1335" s="16" t="s">
        <v>112</v>
      </c>
      <c r="E1335" s="16" t="s">
        <v>56</v>
      </c>
      <c r="F1335">
        <v>59</v>
      </c>
    </row>
    <row r="1336" spans="1:6" x14ac:dyDescent="0.25">
      <c r="A1336">
        <v>19</v>
      </c>
      <c r="B1336">
        <v>4</v>
      </c>
      <c r="C1336">
        <v>2020</v>
      </c>
      <c r="D1336" s="16" t="s">
        <v>191</v>
      </c>
      <c r="E1336" s="16" t="s">
        <v>59</v>
      </c>
      <c r="F1336">
        <v>63</v>
      </c>
    </row>
    <row r="1337" spans="1:6" x14ac:dyDescent="0.25">
      <c r="A1337">
        <v>19</v>
      </c>
      <c r="B1337">
        <v>4</v>
      </c>
      <c r="C1337">
        <v>2020</v>
      </c>
      <c r="D1337" s="16" t="s">
        <v>192</v>
      </c>
      <c r="E1337" s="16" t="s">
        <v>56</v>
      </c>
      <c r="F1337">
        <v>82</v>
      </c>
    </row>
    <row r="1338" spans="1:6" x14ac:dyDescent="0.25">
      <c r="A1338">
        <v>19</v>
      </c>
      <c r="B1338">
        <v>4</v>
      </c>
      <c r="C1338">
        <v>2020</v>
      </c>
      <c r="D1338" s="16" t="s">
        <v>113</v>
      </c>
      <c r="E1338" s="16" t="s">
        <v>59</v>
      </c>
      <c r="F1338">
        <v>35</v>
      </c>
    </row>
    <row r="1339" spans="1:6" x14ac:dyDescent="0.25">
      <c r="A1339">
        <v>19</v>
      </c>
      <c r="B1339">
        <v>4</v>
      </c>
      <c r="C1339">
        <v>2020</v>
      </c>
      <c r="D1339" s="16" t="s">
        <v>113</v>
      </c>
      <c r="E1339" s="16" t="s">
        <v>59</v>
      </c>
      <c r="F1339">
        <v>49</v>
      </c>
    </row>
    <row r="1340" spans="1:6" x14ac:dyDescent="0.25">
      <c r="A1340">
        <v>19</v>
      </c>
      <c r="B1340">
        <v>4</v>
      </c>
      <c r="C1340">
        <v>2020</v>
      </c>
      <c r="D1340" s="16" t="s">
        <v>113</v>
      </c>
      <c r="E1340" s="16" t="s">
        <v>56</v>
      </c>
      <c r="F1340">
        <v>49</v>
      </c>
    </row>
    <row r="1341" spans="1:6" x14ac:dyDescent="0.25">
      <c r="A1341">
        <v>19</v>
      </c>
      <c r="B1341">
        <v>4</v>
      </c>
      <c r="C1341">
        <v>2020</v>
      </c>
      <c r="D1341" s="16" t="s">
        <v>166</v>
      </c>
      <c r="E1341" s="16" t="s">
        <v>56</v>
      </c>
      <c r="F1341">
        <v>89</v>
      </c>
    </row>
    <row r="1342" spans="1:6" x14ac:dyDescent="0.25">
      <c r="A1342">
        <v>19</v>
      </c>
      <c r="B1342">
        <v>4</v>
      </c>
      <c r="C1342">
        <v>2020</v>
      </c>
      <c r="D1342" s="16" t="s">
        <v>166</v>
      </c>
      <c r="E1342" s="16" t="s">
        <v>56</v>
      </c>
      <c r="F1342">
        <v>78</v>
      </c>
    </row>
    <row r="1343" spans="1:6" x14ac:dyDescent="0.25">
      <c r="A1343">
        <v>19</v>
      </c>
      <c r="B1343">
        <v>4</v>
      </c>
      <c r="C1343">
        <v>2020</v>
      </c>
      <c r="D1343" s="16" t="s">
        <v>193</v>
      </c>
      <c r="E1343" s="16" t="s">
        <v>59</v>
      </c>
      <c r="F1343">
        <v>69</v>
      </c>
    </row>
    <row r="1344" spans="1:6" x14ac:dyDescent="0.25">
      <c r="A1344">
        <v>19</v>
      </c>
      <c r="B1344">
        <v>4</v>
      </c>
      <c r="C1344">
        <v>2020</v>
      </c>
      <c r="D1344" s="16" t="s">
        <v>115</v>
      </c>
      <c r="E1344" s="16" t="s">
        <v>59</v>
      </c>
      <c r="F1344">
        <v>39</v>
      </c>
    </row>
    <row r="1345" spans="1:6" x14ac:dyDescent="0.25">
      <c r="A1345">
        <v>19</v>
      </c>
      <c r="B1345">
        <v>4</v>
      </c>
      <c r="C1345">
        <v>2020</v>
      </c>
      <c r="D1345" s="16" t="s">
        <v>115</v>
      </c>
      <c r="E1345" s="16" t="s">
        <v>56</v>
      </c>
      <c r="F1345">
        <v>61</v>
      </c>
    </row>
    <row r="1346" spans="1:6" x14ac:dyDescent="0.25">
      <c r="A1346">
        <v>19</v>
      </c>
      <c r="B1346">
        <v>4</v>
      </c>
      <c r="C1346">
        <v>2020</v>
      </c>
      <c r="D1346" s="16" t="s">
        <v>115</v>
      </c>
      <c r="E1346" s="16" t="s">
        <v>59</v>
      </c>
      <c r="F1346">
        <v>31</v>
      </c>
    </row>
    <row r="1347" spans="1:6" x14ac:dyDescent="0.25">
      <c r="A1347">
        <v>19</v>
      </c>
      <c r="B1347">
        <v>4</v>
      </c>
      <c r="C1347">
        <v>2020</v>
      </c>
      <c r="D1347" s="16" t="s">
        <v>115</v>
      </c>
      <c r="E1347" s="16" t="s">
        <v>59</v>
      </c>
      <c r="F1347">
        <v>51</v>
      </c>
    </row>
    <row r="1348" spans="1:6" x14ac:dyDescent="0.25">
      <c r="A1348">
        <v>19</v>
      </c>
      <c r="B1348">
        <v>4</v>
      </c>
      <c r="C1348">
        <v>2020</v>
      </c>
      <c r="D1348" s="16" t="s">
        <v>115</v>
      </c>
      <c r="E1348" s="16" t="s">
        <v>56</v>
      </c>
      <c r="F1348">
        <v>47</v>
      </c>
    </row>
    <row r="1349" spans="1:6" x14ac:dyDescent="0.25">
      <c r="A1349">
        <v>19</v>
      </c>
      <c r="B1349">
        <v>4</v>
      </c>
      <c r="C1349">
        <v>2020</v>
      </c>
      <c r="D1349" s="16" t="s">
        <v>115</v>
      </c>
      <c r="E1349" s="16" t="s">
        <v>59</v>
      </c>
      <c r="F1349">
        <v>37</v>
      </c>
    </row>
    <row r="1350" spans="1:6" x14ac:dyDescent="0.25">
      <c r="A1350">
        <v>19</v>
      </c>
      <c r="B1350">
        <v>4</v>
      </c>
      <c r="C1350">
        <v>2020</v>
      </c>
      <c r="D1350" s="16" t="s">
        <v>168</v>
      </c>
      <c r="E1350" s="16" t="s">
        <v>59</v>
      </c>
      <c r="F1350">
        <v>24</v>
      </c>
    </row>
    <row r="1351" spans="1:6" x14ac:dyDescent="0.25">
      <c r="A1351">
        <v>19</v>
      </c>
      <c r="B1351">
        <v>4</v>
      </c>
      <c r="C1351">
        <v>2020</v>
      </c>
      <c r="D1351" s="16" t="s">
        <v>168</v>
      </c>
      <c r="E1351" s="16" t="s">
        <v>56</v>
      </c>
      <c r="F1351">
        <v>78</v>
      </c>
    </row>
    <row r="1352" spans="1:6" x14ac:dyDescent="0.25">
      <c r="A1352">
        <v>19</v>
      </c>
      <c r="B1352">
        <v>4</v>
      </c>
      <c r="C1352">
        <v>2020</v>
      </c>
      <c r="D1352" s="16" t="s">
        <v>116</v>
      </c>
      <c r="E1352" s="16" t="s">
        <v>56</v>
      </c>
      <c r="F1352">
        <v>50</v>
      </c>
    </row>
    <row r="1353" spans="1:6" x14ac:dyDescent="0.25">
      <c r="A1353">
        <v>19</v>
      </c>
      <c r="B1353">
        <v>4</v>
      </c>
      <c r="C1353">
        <v>2020</v>
      </c>
      <c r="D1353" s="16" t="s">
        <v>116</v>
      </c>
      <c r="E1353" s="16" t="s">
        <v>56</v>
      </c>
      <c r="F1353">
        <v>86</v>
      </c>
    </row>
    <row r="1354" spans="1:6" x14ac:dyDescent="0.25">
      <c r="A1354">
        <v>19</v>
      </c>
      <c r="B1354">
        <v>4</v>
      </c>
      <c r="C1354">
        <v>2020</v>
      </c>
      <c r="D1354" s="16" t="s">
        <v>116</v>
      </c>
      <c r="E1354" s="16" t="s">
        <v>59</v>
      </c>
      <c r="F1354">
        <v>46</v>
      </c>
    </row>
    <row r="1355" spans="1:6" x14ac:dyDescent="0.25">
      <c r="A1355">
        <v>19</v>
      </c>
      <c r="B1355">
        <v>4</v>
      </c>
      <c r="C1355">
        <v>2020</v>
      </c>
      <c r="D1355" s="16" t="s">
        <v>117</v>
      </c>
      <c r="E1355" s="16" t="s">
        <v>59</v>
      </c>
      <c r="F1355">
        <v>2</v>
      </c>
    </row>
    <row r="1356" spans="1:6" x14ac:dyDescent="0.25">
      <c r="A1356">
        <v>19</v>
      </c>
      <c r="B1356">
        <v>4</v>
      </c>
      <c r="C1356">
        <v>2020</v>
      </c>
      <c r="D1356" s="16" t="s">
        <v>117</v>
      </c>
      <c r="E1356" s="16" t="s">
        <v>59</v>
      </c>
      <c r="F1356">
        <v>46</v>
      </c>
    </row>
    <row r="1357" spans="1:6" x14ac:dyDescent="0.25">
      <c r="A1357">
        <v>19</v>
      </c>
      <c r="B1357">
        <v>4</v>
      </c>
      <c r="C1357">
        <v>2020</v>
      </c>
      <c r="D1357" s="16" t="s">
        <v>121</v>
      </c>
      <c r="E1357" s="16" t="s">
        <v>59</v>
      </c>
      <c r="F1357">
        <v>33</v>
      </c>
    </row>
    <row r="1358" spans="1:6" x14ac:dyDescent="0.25">
      <c r="A1358">
        <v>19</v>
      </c>
      <c r="B1358">
        <v>4</v>
      </c>
      <c r="C1358">
        <v>2020</v>
      </c>
      <c r="D1358" s="16" t="s">
        <v>122</v>
      </c>
      <c r="E1358" s="16" t="s">
        <v>59</v>
      </c>
      <c r="F1358">
        <v>71</v>
      </c>
    </row>
    <row r="1359" spans="1:6" x14ac:dyDescent="0.25">
      <c r="A1359">
        <v>19</v>
      </c>
      <c r="B1359">
        <v>4</v>
      </c>
      <c r="C1359">
        <v>2020</v>
      </c>
      <c r="D1359" s="16" t="s">
        <v>124</v>
      </c>
      <c r="E1359" s="16" t="s">
        <v>59</v>
      </c>
      <c r="F1359">
        <v>77</v>
      </c>
    </row>
    <row r="1360" spans="1:6" x14ac:dyDescent="0.25">
      <c r="A1360">
        <v>19</v>
      </c>
      <c r="B1360">
        <v>4</v>
      </c>
      <c r="C1360">
        <v>2020</v>
      </c>
      <c r="D1360" s="16" t="s">
        <v>124</v>
      </c>
      <c r="E1360" s="16" t="s">
        <v>56</v>
      </c>
      <c r="F1360">
        <v>69</v>
      </c>
    </row>
    <row r="1361" spans="1:6" x14ac:dyDescent="0.25">
      <c r="A1361">
        <v>19</v>
      </c>
      <c r="B1361">
        <v>4</v>
      </c>
      <c r="C1361">
        <v>2020</v>
      </c>
      <c r="D1361" s="16" t="s">
        <v>124</v>
      </c>
      <c r="E1361" s="16" t="s">
        <v>56</v>
      </c>
      <c r="F1361">
        <v>80</v>
      </c>
    </row>
    <row r="1362" spans="1:6" x14ac:dyDescent="0.25">
      <c r="A1362">
        <v>19</v>
      </c>
      <c r="B1362">
        <v>4</v>
      </c>
      <c r="C1362">
        <v>2020</v>
      </c>
      <c r="D1362" s="16" t="s">
        <v>124</v>
      </c>
      <c r="E1362" s="16" t="s">
        <v>56</v>
      </c>
      <c r="F1362">
        <v>77</v>
      </c>
    </row>
    <row r="1363" spans="1:6" x14ac:dyDescent="0.25">
      <c r="A1363">
        <v>19</v>
      </c>
      <c r="B1363">
        <v>4</v>
      </c>
      <c r="C1363">
        <v>2020</v>
      </c>
      <c r="D1363" s="16" t="s">
        <v>124</v>
      </c>
      <c r="E1363" s="16" t="s">
        <v>56</v>
      </c>
      <c r="F1363">
        <v>75</v>
      </c>
    </row>
    <row r="1364" spans="1:6" x14ac:dyDescent="0.25">
      <c r="A1364">
        <v>19</v>
      </c>
      <c r="B1364">
        <v>4</v>
      </c>
      <c r="C1364">
        <v>2020</v>
      </c>
      <c r="D1364" s="16" t="s">
        <v>124</v>
      </c>
      <c r="E1364" s="16" t="s">
        <v>56</v>
      </c>
      <c r="F1364">
        <v>85</v>
      </c>
    </row>
    <row r="1365" spans="1:6" x14ac:dyDescent="0.25">
      <c r="A1365">
        <v>19</v>
      </c>
      <c r="B1365">
        <v>4</v>
      </c>
      <c r="C1365">
        <v>2020</v>
      </c>
      <c r="D1365" s="16" t="s">
        <v>124</v>
      </c>
      <c r="E1365" s="16" t="s">
        <v>56</v>
      </c>
      <c r="F1365">
        <v>82</v>
      </c>
    </row>
    <row r="1366" spans="1:6" x14ac:dyDescent="0.25">
      <c r="A1366">
        <v>19</v>
      </c>
      <c r="B1366">
        <v>4</v>
      </c>
      <c r="C1366">
        <v>2020</v>
      </c>
      <c r="D1366" s="16" t="s">
        <v>124</v>
      </c>
      <c r="E1366" s="16" t="s">
        <v>56</v>
      </c>
      <c r="F1366">
        <v>79</v>
      </c>
    </row>
    <row r="1367" spans="1:6" x14ac:dyDescent="0.25">
      <c r="A1367">
        <v>19</v>
      </c>
      <c r="B1367">
        <v>4</v>
      </c>
      <c r="C1367">
        <v>2020</v>
      </c>
      <c r="D1367" s="16" t="s">
        <v>124</v>
      </c>
      <c r="E1367" s="16" t="s">
        <v>56</v>
      </c>
      <c r="F1367">
        <v>65</v>
      </c>
    </row>
    <row r="1368" spans="1:6" x14ac:dyDescent="0.25">
      <c r="A1368">
        <v>19</v>
      </c>
      <c r="B1368">
        <v>4</v>
      </c>
      <c r="C1368">
        <v>2020</v>
      </c>
      <c r="D1368" s="16" t="s">
        <v>124</v>
      </c>
      <c r="E1368" s="16" t="s">
        <v>59</v>
      </c>
      <c r="F1368">
        <v>32</v>
      </c>
    </row>
    <row r="1369" spans="1:6" x14ac:dyDescent="0.25">
      <c r="A1369">
        <v>19</v>
      </c>
      <c r="B1369">
        <v>4</v>
      </c>
      <c r="C1369">
        <v>2020</v>
      </c>
      <c r="D1369" s="16" t="s">
        <v>124</v>
      </c>
      <c r="E1369" s="16" t="s">
        <v>59</v>
      </c>
      <c r="F1369">
        <v>35</v>
      </c>
    </row>
    <row r="1370" spans="1:6" x14ac:dyDescent="0.25">
      <c r="A1370">
        <v>19</v>
      </c>
      <c r="B1370">
        <v>4</v>
      </c>
      <c r="C1370">
        <v>2020</v>
      </c>
      <c r="D1370" s="16" t="s">
        <v>125</v>
      </c>
      <c r="E1370" s="16" t="s">
        <v>56</v>
      </c>
      <c r="F1370">
        <v>58</v>
      </c>
    </row>
    <row r="1371" spans="1:6" x14ac:dyDescent="0.25">
      <c r="A1371">
        <v>19</v>
      </c>
      <c r="B1371">
        <v>4</v>
      </c>
      <c r="C1371">
        <v>2020</v>
      </c>
      <c r="D1371" s="16" t="s">
        <v>194</v>
      </c>
      <c r="E1371" s="16" t="s">
        <v>56</v>
      </c>
      <c r="F1371">
        <v>60</v>
      </c>
    </row>
    <row r="1372" spans="1:6" x14ac:dyDescent="0.25">
      <c r="A1372">
        <v>19</v>
      </c>
      <c r="B1372">
        <v>4</v>
      </c>
      <c r="C1372">
        <v>2020</v>
      </c>
      <c r="D1372" s="16" t="s">
        <v>194</v>
      </c>
      <c r="E1372" s="16" t="s">
        <v>59</v>
      </c>
      <c r="F1372">
        <v>44</v>
      </c>
    </row>
    <row r="1373" spans="1:6" x14ac:dyDescent="0.25">
      <c r="A1373">
        <v>19</v>
      </c>
      <c r="B1373">
        <v>4</v>
      </c>
      <c r="C1373">
        <v>2020</v>
      </c>
      <c r="D1373" s="16" t="s">
        <v>194</v>
      </c>
      <c r="E1373" s="16" t="s">
        <v>56</v>
      </c>
      <c r="F1373">
        <v>37</v>
      </c>
    </row>
    <row r="1374" spans="1:6" x14ac:dyDescent="0.25">
      <c r="A1374">
        <v>19</v>
      </c>
      <c r="B1374">
        <v>4</v>
      </c>
      <c r="C1374">
        <v>2020</v>
      </c>
      <c r="D1374" s="16" t="s">
        <v>194</v>
      </c>
      <c r="E1374" s="16" t="s">
        <v>59</v>
      </c>
      <c r="F1374">
        <v>19</v>
      </c>
    </row>
    <row r="1375" spans="1:6" x14ac:dyDescent="0.25">
      <c r="A1375">
        <v>19</v>
      </c>
      <c r="B1375">
        <v>4</v>
      </c>
      <c r="C1375">
        <v>2020</v>
      </c>
      <c r="D1375" s="16" t="s">
        <v>194</v>
      </c>
      <c r="E1375" s="16" t="s">
        <v>56</v>
      </c>
      <c r="F1375">
        <v>78</v>
      </c>
    </row>
    <row r="1376" spans="1:6" x14ac:dyDescent="0.25">
      <c r="A1376">
        <v>19</v>
      </c>
      <c r="B1376">
        <v>4</v>
      </c>
      <c r="C1376">
        <v>2020</v>
      </c>
      <c r="D1376" s="16" t="s">
        <v>194</v>
      </c>
      <c r="E1376" s="16" t="s">
        <v>59</v>
      </c>
      <c r="F1376">
        <v>9</v>
      </c>
    </row>
    <row r="1377" spans="1:6" x14ac:dyDescent="0.25">
      <c r="A1377">
        <v>19</v>
      </c>
      <c r="B1377">
        <v>4</v>
      </c>
      <c r="C1377">
        <v>2020</v>
      </c>
      <c r="D1377" s="16" t="s">
        <v>194</v>
      </c>
      <c r="E1377" s="16" t="s">
        <v>56</v>
      </c>
      <c r="F1377">
        <v>9</v>
      </c>
    </row>
    <row r="1378" spans="1:6" x14ac:dyDescent="0.25">
      <c r="A1378">
        <v>19</v>
      </c>
      <c r="B1378">
        <v>4</v>
      </c>
      <c r="C1378">
        <v>2020</v>
      </c>
      <c r="D1378" s="16" t="s">
        <v>194</v>
      </c>
      <c r="E1378" s="16" t="s">
        <v>59</v>
      </c>
      <c r="F1378">
        <v>29</v>
      </c>
    </row>
    <row r="1379" spans="1:6" x14ac:dyDescent="0.25">
      <c r="A1379">
        <v>19</v>
      </c>
      <c r="B1379">
        <v>4</v>
      </c>
      <c r="C1379">
        <v>2020</v>
      </c>
      <c r="D1379" s="16" t="s">
        <v>194</v>
      </c>
      <c r="E1379" s="16" t="s">
        <v>59</v>
      </c>
      <c r="F1379">
        <v>23</v>
      </c>
    </row>
    <row r="1380" spans="1:6" x14ac:dyDescent="0.25">
      <c r="A1380">
        <v>19</v>
      </c>
      <c r="B1380">
        <v>4</v>
      </c>
      <c r="C1380">
        <v>2020</v>
      </c>
      <c r="D1380" s="16" t="s">
        <v>194</v>
      </c>
      <c r="E1380" s="16" t="s">
        <v>56</v>
      </c>
      <c r="F1380">
        <v>47</v>
      </c>
    </row>
    <row r="1381" spans="1:6" x14ac:dyDescent="0.25">
      <c r="A1381">
        <v>19</v>
      </c>
      <c r="B1381">
        <v>4</v>
      </c>
      <c r="C1381">
        <v>2020</v>
      </c>
      <c r="D1381" s="16" t="s">
        <v>194</v>
      </c>
      <c r="E1381" s="16" t="s">
        <v>59</v>
      </c>
      <c r="F1381">
        <v>25</v>
      </c>
    </row>
    <row r="1382" spans="1:6" x14ac:dyDescent="0.25">
      <c r="A1382">
        <v>19</v>
      </c>
      <c r="B1382">
        <v>4</v>
      </c>
      <c r="C1382">
        <v>2020</v>
      </c>
      <c r="D1382" s="16" t="s">
        <v>194</v>
      </c>
      <c r="E1382" s="16" t="s">
        <v>56</v>
      </c>
      <c r="F1382">
        <v>12</v>
      </c>
    </row>
    <row r="1383" spans="1:6" x14ac:dyDescent="0.25">
      <c r="A1383">
        <v>19</v>
      </c>
      <c r="B1383">
        <v>4</v>
      </c>
      <c r="C1383">
        <v>2020</v>
      </c>
      <c r="D1383" s="16" t="s">
        <v>126</v>
      </c>
      <c r="E1383" s="16" t="s">
        <v>56</v>
      </c>
      <c r="F1383">
        <v>81</v>
      </c>
    </row>
    <row r="1384" spans="1:6" x14ac:dyDescent="0.25">
      <c r="A1384">
        <v>19</v>
      </c>
      <c r="B1384">
        <v>4</v>
      </c>
      <c r="C1384">
        <v>2020</v>
      </c>
      <c r="D1384" s="16" t="s">
        <v>126</v>
      </c>
      <c r="E1384" s="16" t="s">
        <v>59</v>
      </c>
      <c r="F1384">
        <v>16</v>
      </c>
    </row>
    <row r="1385" spans="1:6" x14ac:dyDescent="0.25">
      <c r="A1385">
        <v>19</v>
      </c>
      <c r="B1385">
        <v>4</v>
      </c>
      <c r="C1385">
        <v>2020</v>
      </c>
      <c r="D1385" s="16" t="s">
        <v>126</v>
      </c>
      <c r="E1385" s="16" t="s">
        <v>56</v>
      </c>
      <c r="F1385">
        <v>61</v>
      </c>
    </row>
    <row r="1386" spans="1:6" x14ac:dyDescent="0.25">
      <c r="A1386">
        <v>19</v>
      </c>
      <c r="B1386">
        <v>4</v>
      </c>
      <c r="C1386">
        <v>2020</v>
      </c>
      <c r="D1386" s="16" t="s">
        <v>127</v>
      </c>
      <c r="E1386" s="16" t="s">
        <v>59</v>
      </c>
      <c r="F1386">
        <v>31</v>
      </c>
    </row>
    <row r="1387" spans="1:6" x14ac:dyDescent="0.25">
      <c r="A1387">
        <v>19</v>
      </c>
      <c r="B1387">
        <v>4</v>
      </c>
      <c r="C1387">
        <v>2020</v>
      </c>
      <c r="D1387" s="16" t="s">
        <v>182</v>
      </c>
      <c r="E1387" s="16" t="s">
        <v>59</v>
      </c>
      <c r="F1387">
        <v>50</v>
      </c>
    </row>
    <row r="1388" spans="1:6" x14ac:dyDescent="0.25">
      <c r="A1388">
        <v>19</v>
      </c>
      <c r="B1388">
        <v>4</v>
      </c>
      <c r="C1388">
        <v>2020</v>
      </c>
      <c r="D1388" s="16" t="s">
        <v>129</v>
      </c>
      <c r="E1388" s="16" t="s">
        <v>56</v>
      </c>
      <c r="F1388">
        <v>94</v>
      </c>
    </row>
    <row r="1389" spans="1:6" x14ac:dyDescent="0.25">
      <c r="A1389">
        <v>19</v>
      </c>
      <c r="B1389">
        <v>4</v>
      </c>
      <c r="C1389">
        <v>2020</v>
      </c>
      <c r="D1389" s="16" t="s">
        <v>131</v>
      </c>
      <c r="E1389" s="16" t="s">
        <v>56</v>
      </c>
      <c r="F1389">
        <v>32</v>
      </c>
    </row>
    <row r="1390" spans="1:6" x14ac:dyDescent="0.25">
      <c r="A1390">
        <v>19</v>
      </c>
      <c r="B1390">
        <v>4</v>
      </c>
      <c r="C1390">
        <v>2020</v>
      </c>
      <c r="D1390" s="16" t="s">
        <v>131</v>
      </c>
      <c r="E1390" s="16" t="s">
        <v>56</v>
      </c>
      <c r="F1390">
        <v>30</v>
      </c>
    </row>
    <row r="1391" spans="1:6" x14ac:dyDescent="0.25">
      <c r="A1391">
        <v>19</v>
      </c>
      <c r="B1391">
        <v>4</v>
      </c>
      <c r="C1391">
        <v>2020</v>
      </c>
      <c r="D1391" s="16" t="s">
        <v>131</v>
      </c>
      <c r="E1391" s="16" t="s">
        <v>56</v>
      </c>
      <c r="F1391">
        <v>80</v>
      </c>
    </row>
    <row r="1392" spans="1:6" x14ac:dyDescent="0.25">
      <c r="A1392">
        <v>19</v>
      </c>
      <c r="B1392">
        <v>4</v>
      </c>
      <c r="C1392">
        <v>2020</v>
      </c>
      <c r="D1392" s="16" t="s">
        <v>131</v>
      </c>
      <c r="E1392" s="16" t="s">
        <v>59</v>
      </c>
      <c r="F1392">
        <v>47</v>
      </c>
    </row>
    <row r="1393" spans="1:6" x14ac:dyDescent="0.25">
      <c r="A1393">
        <v>19</v>
      </c>
      <c r="B1393">
        <v>4</v>
      </c>
      <c r="C1393">
        <v>2020</v>
      </c>
      <c r="D1393" s="16" t="s">
        <v>132</v>
      </c>
      <c r="E1393" s="16" t="s">
        <v>59</v>
      </c>
      <c r="F1393">
        <v>69</v>
      </c>
    </row>
    <row r="1394" spans="1:6" x14ac:dyDescent="0.25">
      <c r="A1394">
        <v>19</v>
      </c>
      <c r="B1394">
        <v>4</v>
      </c>
      <c r="C1394">
        <v>2020</v>
      </c>
      <c r="D1394" s="16" t="s">
        <v>172</v>
      </c>
      <c r="E1394" s="16" t="s">
        <v>56</v>
      </c>
      <c r="F1394">
        <v>73</v>
      </c>
    </row>
    <row r="1395" spans="1:6" x14ac:dyDescent="0.25">
      <c r="A1395">
        <v>19</v>
      </c>
      <c r="B1395">
        <v>4</v>
      </c>
      <c r="C1395">
        <v>2020</v>
      </c>
      <c r="D1395" s="16" t="s">
        <v>133</v>
      </c>
      <c r="E1395" s="16" t="s">
        <v>59</v>
      </c>
      <c r="F1395">
        <v>66</v>
      </c>
    </row>
    <row r="1396" spans="1:6" x14ac:dyDescent="0.25">
      <c r="A1396">
        <v>19</v>
      </c>
      <c r="B1396">
        <v>4</v>
      </c>
      <c r="C1396">
        <v>2020</v>
      </c>
      <c r="D1396" s="16" t="s">
        <v>183</v>
      </c>
      <c r="E1396" s="16" t="s">
        <v>59</v>
      </c>
      <c r="F1396">
        <v>53</v>
      </c>
    </row>
    <row r="1397" spans="1:6" x14ac:dyDescent="0.25">
      <c r="A1397">
        <v>19</v>
      </c>
      <c r="B1397">
        <v>4</v>
      </c>
      <c r="C1397">
        <v>2020</v>
      </c>
      <c r="D1397" s="16" t="s">
        <v>174</v>
      </c>
      <c r="E1397" s="16" t="s">
        <v>56</v>
      </c>
      <c r="F1397">
        <v>23</v>
      </c>
    </row>
    <row r="1398" spans="1:6" x14ac:dyDescent="0.25">
      <c r="A1398">
        <v>19</v>
      </c>
      <c r="B1398">
        <v>4</v>
      </c>
      <c r="C1398">
        <v>2020</v>
      </c>
      <c r="D1398" s="16" t="s">
        <v>174</v>
      </c>
      <c r="E1398" s="16" t="s">
        <v>56</v>
      </c>
      <c r="F1398">
        <v>19</v>
      </c>
    </row>
    <row r="1399" spans="1:6" x14ac:dyDescent="0.25">
      <c r="A1399">
        <v>19</v>
      </c>
      <c r="B1399">
        <v>4</v>
      </c>
      <c r="C1399">
        <v>2020</v>
      </c>
      <c r="D1399" s="16" t="s">
        <v>174</v>
      </c>
      <c r="E1399" s="16" t="s">
        <v>59</v>
      </c>
      <c r="F1399">
        <v>12</v>
      </c>
    </row>
    <row r="1400" spans="1:6" x14ac:dyDescent="0.25">
      <c r="A1400">
        <v>19</v>
      </c>
      <c r="B1400">
        <v>4</v>
      </c>
      <c r="C1400">
        <v>2020</v>
      </c>
      <c r="D1400" s="16" t="s">
        <v>174</v>
      </c>
      <c r="E1400" s="16" t="s">
        <v>59</v>
      </c>
      <c r="F1400">
        <v>38</v>
      </c>
    </row>
    <row r="1401" spans="1:6" x14ac:dyDescent="0.25">
      <c r="A1401">
        <v>19</v>
      </c>
      <c r="B1401">
        <v>4</v>
      </c>
      <c r="C1401">
        <v>2020</v>
      </c>
      <c r="D1401" s="16" t="s">
        <v>174</v>
      </c>
      <c r="E1401" s="16" t="s">
        <v>59</v>
      </c>
      <c r="F1401">
        <v>15</v>
      </c>
    </row>
    <row r="1402" spans="1:6" x14ac:dyDescent="0.25">
      <c r="A1402">
        <v>19</v>
      </c>
      <c r="B1402">
        <v>4</v>
      </c>
      <c r="C1402">
        <v>2020</v>
      </c>
      <c r="D1402" s="16" t="s">
        <v>174</v>
      </c>
      <c r="E1402" s="16" t="s">
        <v>56</v>
      </c>
      <c r="F1402">
        <v>10</v>
      </c>
    </row>
    <row r="1403" spans="1:6" x14ac:dyDescent="0.25">
      <c r="A1403">
        <v>19</v>
      </c>
      <c r="B1403">
        <v>4</v>
      </c>
      <c r="C1403">
        <v>2020</v>
      </c>
      <c r="D1403" s="16" t="s">
        <v>175</v>
      </c>
      <c r="E1403" s="16" t="s">
        <v>59</v>
      </c>
      <c r="F1403">
        <v>42</v>
      </c>
    </row>
    <row r="1404" spans="1:6" x14ac:dyDescent="0.25">
      <c r="A1404">
        <v>19</v>
      </c>
      <c r="B1404">
        <v>4</v>
      </c>
      <c r="C1404">
        <v>2020</v>
      </c>
      <c r="D1404" s="16" t="s">
        <v>136</v>
      </c>
      <c r="E1404" s="16" t="s">
        <v>56</v>
      </c>
      <c r="F1404">
        <v>67</v>
      </c>
    </row>
    <row r="1405" spans="1:6" x14ac:dyDescent="0.25">
      <c r="A1405">
        <v>19</v>
      </c>
      <c r="B1405">
        <v>4</v>
      </c>
      <c r="C1405">
        <v>2020</v>
      </c>
      <c r="D1405" s="16" t="s">
        <v>136</v>
      </c>
      <c r="E1405" s="16" t="s">
        <v>59</v>
      </c>
      <c r="F1405">
        <v>73</v>
      </c>
    </row>
    <row r="1406" spans="1:6" x14ac:dyDescent="0.25">
      <c r="A1406">
        <v>19</v>
      </c>
      <c r="B1406">
        <v>4</v>
      </c>
      <c r="C1406">
        <v>2020</v>
      </c>
      <c r="D1406" s="16" t="s">
        <v>136</v>
      </c>
      <c r="E1406" s="16" t="s">
        <v>56</v>
      </c>
      <c r="F1406">
        <v>56</v>
      </c>
    </row>
    <row r="1407" spans="1:6" x14ac:dyDescent="0.25">
      <c r="A1407">
        <v>19</v>
      </c>
      <c r="B1407">
        <v>4</v>
      </c>
      <c r="C1407">
        <v>2020</v>
      </c>
      <c r="D1407" s="16" t="s">
        <v>176</v>
      </c>
      <c r="E1407" s="16" t="s">
        <v>56</v>
      </c>
      <c r="F1407">
        <v>30</v>
      </c>
    </row>
    <row r="1408" spans="1:6" x14ac:dyDescent="0.25">
      <c r="A1408">
        <v>19</v>
      </c>
      <c r="B1408">
        <v>4</v>
      </c>
      <c r="C1408">
        <v>2020</v>
      </c>
      <c r="D1408" s="16" t="s">
        <v>139</v>
      </c>
      <c r="E1408" s="16" t="s">
        <v>59</v>
      </c>
      <c r="F1408">
        <v>44</v>
      </c>
    </row>
    <row r="1409" spans="1:6" x14ac:dyDescent="0.25">
      <c r="A1409">
        <v>19</v>
      </c>
      <c r="B1409">
        <v>4</v>
      </c>
      <c r="C1409">
        <v>2020</v>
      </c>
      <c r="D1409" s="16" t="s">
        <v>139</v>
      </c>
      <c r="E1409" s="16" t="s">
        <v>56</v>
      </c>
      <c r="F1409">
        <v>40</v>
      </c>
    </row>
    <row r="1410" spans="1:6" x14ac:dyDescent="0.25">
      <c r="A1410">
        <v>19</v>
      </c>
      <c r="B1410">
        <v>4</v>
      </c>
      <c r="C1410">
        <v>2020</v>
      </c>
      <c r="D1410" s="16" t="s">
        <v>139</v>
      </c>
      <c r="E1410" s="16" t="s">
        <v>59</v>
      </c>
      <c r="F1410">
        <v>28</v>
      </c>
    </row>
    <row r="1411" spans="1:6" x14ac:dyDescent="0.25">
      <c r="A1411">
        <v>19</v>
      </c>
      <c r="B1411">
        <v>4</v>
      </c>
      <c r="C1411">
        <v>2020</v>
      </c>
      <c r="D1411" s="16" t="s">
        <v>140</v>
      </c>
      <c r="E1411" s="16" t="s">
        <v>56</v>
      </c>
      <c r="F1411">
        <v>49</v>
      </c>
    </row>
    <row r="1412" spans="1:6" x14ac:dyDescent="0.25">
      <c r="A1412">
        <v>19</v>
      </c>
      <c r="B1412">
        <v>4</v>
      </c>
      <c r="C1412">
        <v>2020</v>
      </c>
      <c r="D1412" s="16" t="s">
        <v>140</v>
      </c>
      <c r="E1412" s="16" t="s">
        <v>56</v>
      </c>
      <c r="F1412">
        <v>50</v>
      </c>
    </row>
    <row r="1413" spans="1:6" x14ac:dyDescent="0.25">
      <c r="A1413">
        <v>19</v>
      </c>
      <c r="B1413">
        <v>4</v>
      </c>
      <c r="C1413">
        <v>2020</v>
      </c>
      <c r="D1413" s="16" t="s">
        <v>140</v>
      </c>
      <c r="E1413" s="16" t="s">
        <v>56</v>
      </c>
      <c r="F1413">
        <v>22</v>
      </c>
    </row>
    <row r="1414" spans="1:6" x14ac:dyDescent="0.25">
      <c r="A1414">
        <v>19</v>
      </c>
      <c r="B1414">
        <v>4</v>
      </c>
      <c r="C1414">
        <v>2020</v>
      </c>
      <c r="D1414" s="16" t="s">
        <v>140</v>
      </c>
      <c r="E1414" s="16" t="s">
        <v>56</v>
      </c>
      <c r="F1414">
        <v>89</v>
      </c>
    </row>
    <row r="1415" spans="1:6" x14ac:dyDescent="0.25">
      <c r="A1415">
        <v>19</v>
      </c>
      <c r="B1415">
        <v>4</v>
      </c>
      <c r="C1415">
        <v>2020</v>
      </c>
      <c r="D1415" s="16" t="s">
        <v>140</v>
      </c>
      <c r="E1415" s="16" t="s">
        <v>56</v>
      </c>
      <c r="F1415">
        <v>48</v>
      </c>
    </row>
    <row r="1416" spans="1:6" x14ac:dyDescent="0.25">
      <c r="A1416">
        <v>19</v>
      </c>
      <c r="B1416">
        <v>4</v>
      </c>
      <c r="C1416">
        <v>2020</v>
      </c>
      <c r="D1416" s="16" t="s">
        <v>140</v>
      </c>
      <c r="E1416" s="16" t="s">
        <v>56</v>
      </c>
      <c r="F1416">
        <v>41</v>
      </c>
    </row>
    <row r="1417" spans="1:6" x14ac:dyDescent="0.25">
      <c r="A1417">
        <v>19</v>
      </c>
      <c r="B1417">
        <v>4</v>
      </c>
      <c r="C1417">
        <v>2020</v>
      </c>
      <c r="D1417" s="16" t="s">
        <v>141</v>
      </c>
      <c r="E1417" s="16" t="s">
        <v>56</v>
      </c>
      <c r="F1417">
        <v>74</v>
      </c>
    </row>
    <row r="1418" spans="1:6" x14ac:dyDescent="0.25">
      <c r="A1418">
        <v>19</v>
      </c>
      <c r="B1418">
        <v>4</v>
      </c>
      <c r="C1418">
        <v>2020</v>
      </c>
      <c r="D1418" s="16" t="s">
        <v>143</v>
      </c>
      <c r="E1418" s="16" t="s">
        <v>56</v>
      </c>
      <c r="F1418">
        <v>46</v>
      </c>
    </row>
    <row r="1419" spans="1:6" x14ac:dyDescent="0.25">
      <c r="A1419">
        <v>19</v>
      </c>
      <c r="B1419">
        <v>4</v>
      </c>
      <c r="C1419">
        <v>2020</v>
      </c>
      <c r="D1419" s="16" t="s">
        <v>145</v>
      </c>
      <c r="E1419" s="16" t="s">
        <v>56</v>
      </c>
      <c r="F1419">
        <v>89</v>
      </c>
    </row>
    <row r="1420" spans="1:6" x14ac:dyDescent="0.25">
      <c r="A1420">
        <v>19</v>
      </c>
      <c r="B1420">
        <v>4</v>
      </c>
      <c r="C1420">
        <v>2020</v>
      </c>
      <c r="D1420" s="16" t="s">
        <v>145</v>
      </c>
      <c r="E1420" s="16" t="s">
        <v>56</v>
      </c>
      <c r="F1420">
        <v>60</v>
      </c>
    </row>
    <row r="1421" spans="1:6" x14ac:dyDescent="0.25">
      <c r="A1421">
        <v>19</v>
      </c>
      <c r="B1421">
        <v>4</v>
      </c>
      <c r="C1421">
        <v>2020</v>
      </c>
      <c r="D1421" s="16" t="s">
        <v>145</v>
      </c>
      <c r="E1421" s="16" t="s">
        <v>56</v>
      </c>
      <c r="F1421">
        <v>54</v>
      </c>
    </row>
    <row r="1422" spans="1:6" x14ac:dyDescent="0.25">
      <c r="A1422">
        <v>19</v>
      </c>
      <c r="B1422">
        <v>4</v>
      </c>
      <c r="C1422">
        <v>2020</v>
      </c>
      <c r="D1422" s="16" t="s">
        <v>145</v>
      </c>
      <c r="E1422" s="16" t="s">
        <v>56</v>
      </c>
      <c r="F1422">
        <v>38</v>
      </c>
    </row>
    <row r="1423" spans="1:6" x14ac:dyDescent="0.25">
      <c r="A1423">
        <v>19</v>
      </c>
      <c r="B1423">
        <v>4</v>
      </c>
      <c r="C1423">
        <v>2020</v>
      </c>
      <c r="D1423" s="16" t="s">
        <v>145</v>
      </c>
      <c r="E1423" s="16" t="s">
        <v>59</v>
      </c>
      <c r="F1423">
        <v>65</v>
      </c>
    </row>
    <row r="1424" spans="1:6" x14ac:dyDescent="0.25">
      <c r="A1424">
        <v>19</v>
      </c>
      <c r="B1424">
        <v>4</v>
      </c>
      <c r="C1424">
        <v>2020</v>
      </c>
      <c r="D1424" s="16" t="s">
        <v>145</v>
      </c>
      <c r="E1424" s="16" t="s">
        <v>56</v>
      </c>
      <c r="F1424">
        <v>91</v>
      </c>
    </row>
    <row r="1425" spans="1:6" x14ac:dyDescent="0.25">
      <c r="A1425">
        <v>19</v>
      </c>
      <c r="B1425">
        <v>4</v>
      </c>
      <c r="C1425">
        <v>2020</v>
      </c>
      <c r="D1425" s="16" t="s">
        <v>145</v>
      </c>
      <c r="E1425" s="16" t="s">
        <v>56</v>
      </c>
      <c r="F1425">
        <v>80</v>
      </c>
    </row>
    <row r="1426" spans="1:6" x14ac:dyDescent="0.25">
      <c r="A1426">
        <v>19</v>
      </c>
      <c r="B1426">
        <v>4</v>
      </c>
      <c r="C1426">
        <v>2020</v>
      </c>
      <c r="D1426" s="16" t="s">
        <v>145</v>
      </c>
      <c r="E1426" s="16" t="s">
        <v>56</v>
      </c>
      <c r="F1426">
        <v>76</v>
      </c>
    </row>
    <row r="1427" spans="1:6" x14ac:dyDescent="0.25">
      <c r="A1427">
        <v>19</v>
      </c>
      <c r="B1427">
        <v>4</v>
      </c>
      <c r="C1427">
        <v>2020</v>
      </c>
      <c r="D1427" s="16" t="s">
        <v>145</v>
      </c>
      <c r="E1427" s="16" t="s">
        <v>59</v>
      </c>
      <c r="F1427">
        <v>48</v>
      </c>
    </row>
    <row r="1428" spans="1:6" x14ac:dyDescent="0.25">
      <c r="A1428">
        <v>19</v>
      </c>
      <c r="B1428">
        <v>4</v>
      </c>
      <c r="C1428">
        <v>2020</v>
      </c>
      <c r="D1428" s="16" t="s">
        <v>145</v>
      </c>
      <c r="E1428" s="16" t="s">
        <v>56</v>
      </c>
      <c r="F1428">
        <v>52</v>
      </c>
    </row>
    <row r="1429" spans="1:6" x14ac:dyDescent="0.25">
      <c r="A1429">
        <v>19</v>
      </c>
      <c r="B1429">
        <v>4</v>
      </c>
      <c r="C1429">
        <v>2020</v>
      </c>
      <c r="D1429" s="16" t="s">
        <v>145</v>
      </c>
      <c r="E1429" s="16" t="s">
        <v>59</v>
      </c>
      <c r="F1429">
        <v>47</v>
      </c>
    </row>
    <row r="1430" spans="1:6" x14ac:dyDescent="0.25">
      <c r="A1430">
        <v>19</v>
      </c>
      <c r="B1430">
        <v>4</v>
      </c>
      <c r="C1430">
        <v>2020</v>
      </c>
      <c r="D1430" s="16" t="s">
        <v>148</v>
      </c>
      <c r="E1430" s="16" t="s">
        <v>56</v>
      </c>
      <c r="F1430">
        <v>73</v>
      </c>
    </row>
    <row r="1431" spans="1:6" x14ac:dyDescent="0.25">
      <c r="A1431">
        <v>19</v>
      </c>
      <c r="B1431">
        <v>4</v>
      </c>
      <c r="C1431">
        <v>2020</v>
      </c>
      <c r="D1431" s="16" t="s">
        <v>148</v>
      </c>
      <c r="E1431" s="16" t="s">
        <v>56</v>
      </c>
      <c r="F1431">
        <v>22</v>
      </c>
    </row>
    <row r="1432" spans="1:6" x14ac:dyDescent="0.25">
      <c r="A1432">
        <v>19</v>
      </c>
      <c r="B1432">
        <v>4</v>
      </c>
      <c r="C1432">
        <v>2020</v>
      </c>
      <c r="D1432" s="16" t="s">
        <v>150</v>
      </c>
      <c r="E1432" s="16" t="s">
        <v>59</v>
      </c>
      <c r="F1432">
        <v>44</v>
      </c>
    </row>
    <row r="1433" spans="1:6" x14ac:dyDescent="0.25">
      <c r="A1433">
        <v>19</v>
      </c>
      <c r="B1433">
        <v>4</v>
      </c>
      <c r="C1433">
        <v>2020</v>
      </c>
      <c r="D1433" s="16" t="s">
        <v>150</v>
      </c>
      <c r="E1433" s="16" t="s">
        <v>56</v>
      </c>
      <c r="F1433">
        <v>63</v>
      </c>
    </row>
    <row r="1434" spans="1:6" x14ac:dyDescent="0.25">
      <c r="A1434">
        <v>19</v>
      </c>
      <c r="B1434">
        <v>4</v>
      </c>
      <c r="C1434">
        <v>2020</v>
      </c>
      <c r="D1434" s="16" t="s">
        <v>150</v>
      </c>
      <c r="E1434" s="16" t="s">
        <v>56</v>
      </c>
      <c r="F1434">
        <v>82</v>
      </c>
    </row>
    <row r="1435" spans="1:6" x14ac:dyDescent="0.25">
      <c r="A1435">
        <v>19</v>
      </c>
      <c r="B1435">
        <v>4</v>
      </c>
      <c r="C1435">
        <v>2020</v>
      </c>
      <c r="D1435" s="16" t="s">
        <v>150</v>
      </c>
      <c r="E1435" s="16" t="s">
        <v>56</v>
      </c>
      <c r="F1435">
        <v>24</v>
      </c>
    </row>
    <row r="1436" spans="1:6" x14ac:dyDescent="0.25">
      <c r="A1436">
        <v>19</v>
      </c>
      <c r="B1436">
        <v>4</v>
      </c>
      <c r="C1436">
        <v>2020</v>
      </c>
      <c r="D1436" s="16" t="s">
        <v>150</v>
      </c>
      <c r="E1436" s="16" t="s">
        <v>56</v>
      </c>
      <c r="F1436">
        <v>46</v>
      </c>
    </row>
    <row r="1437" spans="1:6" x14ac:dyDescent="0.25">
      <c r="A1437">
        <v>19</v>
      </c>
      <c r="B1437">
        <v>4</v>
      </c>
      <c r="C1437">
        <v>2020</v>
      </c>
      <c r="D1437" s="16" t="s">
        <v>150</v>
      </c>
      <c r="E1437" s="16" t="s">
        <v>56</v>
      </c>
      <c r="F1437">
        <v>33</v>
      </c>
    </row>
    <row r="1438" spans="1:6" x14ac:dyDescent="0.25">
      <c r="A1438">
        <v>19</v>
      </c>
      <c r="B1438">
        <v>4</v>
      </c>
      <c r="C1438">
        <v>2020</v>
      </c>
      <c r="D1438" s="16" t="s">
        <v>150</v>
      </c>
      <c r="E1438" s="16" t="s">
        <v>56</v>
      </c>
      <c r="F1438">
        <v>56</v>
      </c>
    </row>
    <row r="1439" spans="1:6" x14ac:dyDescent="0.25">
      <c r="A1439">
        <v>19</v>
      </c>
      <c r="B1439">
        <v>4</v>
      </c>
      <c r="C1439">
        <v>2020</v>
      </c>
      <c r="D1439" s="16" t="s">
        <v>150</v>
      </c>
      <c r="E1439" s="16" t="s">
        <v>59</v>
      </c>
      <c r="F1439">
        <v>24</v>
      </c>
    </row>
    <row r="1440" spans="1:6" x14ac:dyDescent="0.25">
      <c r="A1440">
        <v>19</v>
      </c>
      <c r="B1440">
        <v>4</v>
      </c>
      <c r="C1440">
        <v>2020</v>
      </c>
      <c r="D1440" s="16" t="s">
        <v>150</v>
      </c>
      <c r="E1440" s="16" t="s">
        <v>56</v>
      </c>
      <c r="F1440">
        <v>56</v>
      </c>
    </row>
    <row r="1441" spans="1:6" x14ac:dyDescent="0.25">
      <c r="A1441">
        <v>19</v>
      </c>
      <c r="B1441">
        <v>4</v>
      </c>
      <c r="C1441">
        <v>2020</v>
      </c>
      <c r="D1441" s="16" t="s">
        <v>186</v>
      </c>
      <c r="E1441" s="16" t="s">
        <v>56</v>
      </c>
      <c r="F1441">
        <v>0</v>
      </c>
    </row>
    <row r="1442" spans="1:6" x14ac:dyDescent="0.25">
      <c r="A1442">
        <v>19</v>
      </c>
      <c r="B1442">
        <v>4</v>
      </c>
      <c r="C1442">
        <v>2020</v>
      </c>
      <c r="D1442" s="16" t="s">
        <v>186</v>
      </c>
      <c r="E1442" s="16" t="s">
        <v>56</v>
      </c>
      <c r="F1442">
        <v>0</v>
      </c>
    </row>
    <row r="1443" spans="1:6" x14ac:dyDescent="0.25">
      <c r="A1443">
        <v>19</v>
      </c>
      <c r="B1443">
        <v>4</v>
      </c>
      <c r="C1443">
        <v>2020</v>
      </c>
      <c r="D1443" s="16" t="s">
        <v>186</v>
      </c>
      <c r="E1443" s="16" t="s">
        <v>56</v>
      </c>
      <c r="F1443">
        <v>0</v>
      </c>
    </row>
    <row r="1444" spans="1:6" x14ac:dyDescent="0.25">
      <c r="A1444">
        <v>19</v>
      </c>
      <c r="B1444">
        <v>4</v>
      </c>
      <c r="C1444">
        <v>2020</v>
      </c>
      <c r="D1444" s="16" t="s">
        <v>186</v>
      </c>
      <c r="E1444" s="16" t="s">
        <v>59</v>
      </c>
      <c r="F1444">
        <v>0</v>
      </c>
    </row>
    <row r="1445" spans="1:6" x14ac:dyDescent="0.25">
      <c r="A1445">
        <v>19</v>
      </c>
      <c r="B1445">
        <v>4</v>
      </c>
      <c r="C1445">
        <v>2020</v>
      </c>
      <c r="D1445" s="16" t="s">
        <v>186</v>
      </c>
      <c r="E1445" s="16" t="s">
        <v>56</v>
      </c>
      <c r="F1445">
        <v>70</v>
      </c>
    </row>
    <row r="1446" spans="1:6" x14ac:dyDescent="0.25">
      <c r="A1446">
        <v>19</v>
      </c>
      <c r="B1446">
        <v>4</v>
      </c>
      <c r="C1446">
        <v>2020</v>
      </c>
      <c r="D1446" s="16" t="s">
        <v>186</v>
      </c>
      <c r="E1446" s="16" t="s">
        <v>59</v>
      </c>
      <c r="F1446">
        <v>58</v>
      </c>
    </row>
    <row r="1447" spans="1:6" x14ac:dyDescent="0.25">
      <c r="A1447">
        <v>20</v>
      </c>
      <c r="B1447">
        <v>4</v>
      </c>
      <c r="C1447">
        <v>2020</v>
      </c>
      <c r="D1447" s="16" t="s">
        <v>57</v>
      </c>
      <c r="E1447" s="16" t="s">
        <v>59</v>
      </c>
      <c r="F1447">
        <v>59</v>
      </c>
    </row>
    <row r="1448" spans="1:6" x14ac:dyDescent="0.25">
      <c r="A1448">
        <v>20</v>
      </c>
      <c r="B1448">
        <v>4</v>
      </c>
      <c r="C1448">
        <v>2020</v>
      </c>
      <c r="D1448" s="16" t="s">
        <v>57</v>
      </c>
      <c r="E1448" s="16" t="s">
        <v>56</v>
      </c>
      <c r="F1448">
        <v>69</v>
      </c>
    </row>
    <row r="1449" spans="1:6" x14ac:dyDescent="0.25">
      <c r="A1449">
        <v>20</v>
      </c>
      <c r="B1449">
        <v>4</v>
      </c>
      <c r="C1449">
        <v>2020</v>
      </c>
      <c r="D1449" s="16" t="s">
        <v>58</v>
      </c>
      <c r="E1449" s="16" t="s">
        <v>56</v>
      </c>
      <c r="F1449">
        <v>54</v>
      </c>
    </row>
    <row r="1450" spans="1:6" x14ac:dyDescent="0.25">
      <c r="A1450">
        <v>20</v>
      </c>
      <c r="B1450">
        <v>4</v>
      </c>
      <c r="C1450">
        <v>2020</v>
      </c>
      <c r="D1450" s="16" t="s">
        <v>58</v>
      </c>
      <c r="E1450" s="16" t="s">
        <v>56</v>
      </c>
      <c r="F1450">
        <v>39</v>
      </c>
    </row>
    <row r="1451" spans="1:6" x14ac:dyDescent="0.25">
      <c r="A1451">
        <v>20</v>
      </c>
      <c r="B1451">
        <v>4</v>
      </c>
      <c r="C1451">
        <v>2020</v>
      </c>
      <c r="D1451" s="16" t="s">
        <v>58</v>
      </c>
      <c r="E1451" s="16" t="s">
        <v>56</v>
      </c>
      <c r="F1451">
        <v>80</v>
      </c>
    </row>
    <row r="1452" spans="1:6" x14ac:dyDescent="0.25">
      <c r="A1452">
        <v>20</v>
      </c>
      <c r="B1452">
        <v>4</v>
      </c>
      <c r="C1452">
        <v>2020</v>
      </c>
      <c r="D1452" s="16" t="s">
        <v>58</v>
      </c>
      <c r="E1452" s="16" t="s">
        <v>56</v>
      </c>
      <c r="F1452">
        <v>86</v>
      </c>
    </row>
    <row r="1453" spans="1:6" x14ac:dyDescent="0.25">
      <c r="A1453">
        <v>20</v>
      </c>
      <c r="B1453">
        <v>4</v>
      </c>
      <c r="C1453">
        <v>2020</v>
      </c>
      <c r="D1453" s="16" t="s">
        <v>58</v>
      </c>
      <c r="E1453" s="16" t="s">
        <v>56</v>
      </c>
      <c r="F1453">
        <v>80</v>
      </c>
    </row>
    <row r="1454" spans="1:6" x14ac:dyDescent="0.25">
      <c r="A1454">
        <v>20</v>
      </c>
      <c r="B1454">
        <v>4</v>
      </c>
      <c r="C1454">
        <v>2020</v>
      </c>
      <c r="D1454" s="16" t="s">
        <v>58</v>
      </c>
      <c r="E1454" s="16" t="s">
        <v>56</v>
      </c>
      <c r="F1454">
        <v>78</v>
      </c>
    </row>
    <row r="1455" spans="1:6" x14ac:dyDescent="0.25">
      <c r="A1455">
        <v>20</v>
      </c>
      <c r="B1455">
        <v>4</v>
      </c>
      <c r="C1455">
        <v>2020</v>
      </c>
      <c r="D1455" s="16" t="s">
        <v>58</v>
      </c>
      <c r="E1455" s="16" t="s">
        <v>59</v>
      </c>
      <c r="F1455">
        <v>60</v>
      </c>
    </row>
    <row r="1456" spans="1:6" x14ac:dyDescent="0.25">
      <c r="A1456">
        <v>20</v>
      </c>
      <c r="B1456">
        <v>4</v>
      </c>
      <c r="C1456">
        <v>2020</v>
      </c>
      <c r="D1456" s="16" t="s">
        <v>58</v>
      </c>
      <c r="E1456" s="16" t="s">
        <v>56</v>
      </c>
      <c r="F1456">
        <v>87</v>
      </c>
    </row>
    <row r="1457" spans="1:6" x14ac:dyDescent="0.25">
      <c r="A1457">
        <v>20</v>
      </c>
      <c r="B1457">
        <v>4</v>
      </c>
      <c r="C1457">
        <v>2020</v>
      </c>
      <c r="D1457" s="16" t="s">
        <v>58</v>
      </c>
      <c r="E1457" s="16" t="s">
        <v>56</v>
      </c>
      <c r="F1457">
        <v>80</v>
      </c>
    </row>
    <row r="1458" spans="1:6" x14ac:dyDescent="0.25">
      <c r="A1458">
        <v>20</v>
      </c>
      <c r="B1458">
        <v>4</v>
      </c>
      <c r="C1458">
        <v>2020</v>
      </c>
      <c r="D1458" s="16" t="s">
        <v>58</v>
      </c>
      <c r="E1458" s="16" t="s">
        <v>56</v>
      </c>
      <c r="F1458">
        <v>64</v>
      </c>
    </row>
    <row r="1459" spans="1:6" x14ac:dyDescent="0.25">
      <c r="A1459">
        <v>20</v>
      </c>
      <c r="B1459">
        <v>4</v>
      </c>
      <c r="C1459">
        <v>2020</v>
      </c>
      <c r="D1459" s="16" t="s">
        <v>58</v>
      </c>
      <c r="E1459" s="16" t="s">
        <v>56</v>
      </c>
      <c r="F1459">
        <v>24</v>
      </c>
    </row>
    <row r="1460" spans="1:6" x14ac:dyDescent="0.25">
      <c r="A1460">
        <v>20</v>
      </c>
      <c r="B1460">
        <v>4</v>
      </c>
      <c r="C1460">
        <v>2020</v>
      </c>
      <c r="D1460" s="16" t="s">
        <v>58</v>
      </c>
      <c r="E1460" s="16" t="s">
        <v>56</v>
      </c>
      <c r="F1460">
        <v>65</v>
      </c>
    </row>
    <row r="1461" spans="1:6" x14ac:dyDescent="0.25">
      <c r="A1461">
        <v>20</v>
      </c>
      <c r="B1461">
        <v>4</v>
      </c>
      <c r="C1461">
        <v>2020</v>
      </c>
      <c r="D1461" s="16" t="s">
        <v>58</v>
      </c>
      <c r="E1461" s="16" t="s">
        <v>56</v>
      </c>
      <c r="F1461">
        <v>87</v>
      </c>
    </row>
    <row r="1462" spans="1:6" x14ac:dyDescent="0.25">
      <c r="A1462">
        <v>20</v>
      </c>
      <c r="B1462">
        <v>4</v>
      </c>
      <c r="C1462">
        <v>2020</v>
      </c>
      <c r="D1462" s="16" t="s">
        <v>58</v>
      </c>
      <c r="E1462" s="16" t="s">
        <v>56</v>
      </c>
      <c r="F1462">
        <v>82</v>
      </c>
    </row>
    <row r="1463" spans="1:6" x14ac:dyDescent="0.25">
      <c r="A1463">
        <v>20</v>
      </c>
      <c r="B1463">
        <v>4</v>
      </c>
      <c r="C1463">
        <v>2020</v>
      </c>
      <c r="D1463" s="16" t="s">
        <v>58</v>
      </c>
      <c r="E1463" s="16" t="s">
        <v>59</v>
      </c>
      <c r="F1463">
        <v>72</v>
      </c>
    </row>
    <row r="1464" spans="1:6" x14ac:dyDescent="0.25">
      <c r="A1464">
        <v>20</v>
      </c>
      <c r="B1464">
        <v>4</v>
      </c>
      <c r="C1464">
        <v>2020</v>
      </c>
      <c r="D1464" s="16" t="s">
        <v>58</v>
      </c>
      <c r="E1464" s="16" t="s">
        <v>59</v>
      </c>
      <c r="F1464">
        <v>68</v>
      </c>
    </row>
    <row r="1465" spans="1:6" x14ac:dyDescent="0.25">
      <c r="A1465">
        <v>20</v>
      </c>
      <c r="B1465">
        <v>4</v>
      </c>
      <c r="C1465">
        <v>2020</v>
      </c>
      <c r="D1465" s="16" t="s">
        <v>58</v>
      </c>
      <c r="E1465" s="16" t="s">
        <v>59</v>
      </c>
      <c r="F1465">
        <v>68</v>
      </c>
    </row>
    <row r="1466" spans="1:6" x14ac:dyDescent="0.25">
      <c r="A1466">
        <v>20</v>
      </c>
      <c r="B1466">
        <v>4</v>
      </c>
      <c r="C1466">
        <v>2020</v>
      </c>
      <c r="D1466" s="16" t="s">
        <v>58</v>
      </c>
      <c r="E1466" s="16" t="s">
        <v>56</v>
      </c>
      <c r="F1466">
        <v>82</v>
      </c>
    </row>
    <row r="1467" spans="1:6" x14ac:dyDescent="0.25">
      <c r="A1467">
        <v>20</v>
      </c>
      <c r="B1467">
        <v>4</v>
      </c>
      <c r="C1467">
        <v>2020</v>
      </c>
      <c r="D1467" s="16" t="s">
        <v>60</v>
      </c>
      <c r="E1467" s="16" t="s">
        <v>59</v>
      </c>
      <c r="F1467">
        <v>37</v>
      </c>
    </row>
    <row r="1468" spans="1:6" x14ac:dyDescent="0.25">
      <c r="A1468">
        <v>20</v>
      </c>
      <c r="B1468">
        <v>4</v>
      </c>
      <c r="C1468">
        <v>2020</v>
      </c>
      <c r="D1468" s="16" t="s">
        <v>151</v>
      </c>
      <c r="E1468" s="16" t="s">
        <v>59</v>
      </c>
      <c r="F1468">
        <v>78</v>
      </c>
    </row>
    <row r="1469" spans="1:6" x14ac:dyDescent="0.25">
      <c r="A1469">
        <v>20</v>
      </c>
      <c r="B1469">
        <v>4</v>
      </c>
      <c r="C1469">
        <v>2020</v>
      </c>
      <c r="D1469" s="16" t="s">
        <v>151</v>
      </c>
      <c r="E1469" s="16" t="s">
        <v>59</v>
      </c>
      <c r="F1469">
        <v>67</v>
      </c>
    </row>
    <row r="1470" spans="1:6" x14ac:dyDescent="0.25">
      <c r="A1470">
        <v>20</v>
      </c>
      <c r="B1470">
        <v>4</v>
      </c>
      <c r="C1470">
        <v>2020</v>
      </c>
      <c r="D1470" s="16" t="s">
        <v>151</v>
      </c>
      <c r="E1470" s="16" t="s">
        <v>59</v>
      </c>
      <c r="F1470">
        <v>34</v>
      </c>
    </row>
    <row r="1471" spans="1:6" x14ac:dyDescent="0.25">
      <c r="A1471">
        <v>20</v>
      </c>
      <c r="B1471">
        <v>4</v>
      </c>
      <c r="C1471">
        <v>2020</v>
      </c>
      <c r="D1471" s="16" t="s">
        <v>151</v>
      </c>
      <c r="E1471" s="16" t="s">
        <v>59</v>
      </c>
      <c r="F1471">
        <v>67</v>
      </c>
    </row>
    <row r="1472" spans="1:6" x14ac:dyDescent="0.25">
      <c r="A1472">
        <v>20</v>
      </c>
      <c r="B1472">
        <v>4</v>
      </c>
      <c r="C1472">
        <v>2020</v>
      </c>
      <c r="D1472" s="16" t="s">
        <v>151</v>
      </c>
      <c r="E1472" s="16" t="s">
        <v>56</v>
      </c>
      <c r="F1472">
        <v>66</v>
      </c>
    </row>
    <row r="1473" spans="1:6" x14ac:dyDescent="0.25">
      <c r="A1473">
        <v>20</v>
      </c>
      <c r="B1473">
        <v>4</v>
      </c>
      <c r="C1473">
        <v>2020</v>
      </c>
      <c r="D1473" s="16" t="s">
        <v>195</v>
      </c>
      <c r="E1473" s="16" t="s">
        <v>59</v>
      </c>
      <c r="F1473">
        <v>46</v>
      </c>
    </row>
    <row r="1474" spans="1:6" x14ac:dyDescent="0.25">
      <c r="A1474">
        <v>20</v>
      </c>
      <c r="B1474">
        <v>4</v>
      </c>
      <c r="C1474">
        <v>2020</v>
      </c>
      <c r="D1474" s="16" t="s">
        <v>63</v>
      </c>
      <c r="E1474" s="16" t="s">
        <v>59</v>
      </c>
      <c r="F1474">
        <v>45</v>
      </c>
    </row>
    <row r="1475" spans="1:6" x14ac:dyDescent="0.25">
      <c r="A1475">
        <v>20</v>
      </c>
      <c r="B1475">
        <v>4</v>
      </c>
      <c r="C1475">
        <v>2020</v>
      </c>
      <c r="D1475" s="16" t="s">
        <v>64</v>
      </c>
      <c r="E1475" s="16" t="s">
        <v>59</v>
      </c>
      <c r="F1475">
        <v>37</v>
      </c>
    </row>
    <row r="1476" spans="1:6" x14ac:dyDescent="0.25">
      <c r="A1476">
        <v>20</v>
      </c>
      <c r="B1476">
        <v>4</v>
      </c>
      <c r="C1476">
        <v>2020</v>
      </c>
      <c r="D1476" s="16" t="s">
        <v>66</v>
      </c>
      <c r="E1476" s="16" t="s">
        <v>59</v>
      </c>
      <c r="F1476">
        <v>65</v>
      </c>
    </row>
    <row r="1477" spans="1:6" x14ac:dyDescent="0.25">
      <c r="A1477">
        <v>20</v>
      </c>
      <c r="B1477">
        <v>4</v>
      </c>
      <c r="C1477">
        <v>2020</v>
      </c>
      <c r="D1477" s="16" t="s">
        <v>66</v>
      </c>
      <c r="E1477" s="16" t="s">
        <v>56</v>
      </c>
      <c r="F1477">
        <v>58</v>
      </c>
    </row>
    <row r="1478" spans="1:6" x14ac:dyDescent="0.25">
      <c r="A1478">
        <v>20</v>
      </c>
      <c r="B1478">
        <v>4</v>
      </c>
      <c r="C1478">
        <v>2020</v>
      </c>
      <c r="D1478" s="16" t="s">
        <v>152</v>
      </c>
      <c r="E1478" s="16" t="s">
        <v>59</v>
      </c>
      <c r="F1478">
        <v>50</v>
      </c>
    </row>
    <row r="1479" spans="1:6" x14ac:dyDescent="0.25">
      <c r="A1479">
        <v>20</v>
      </c>
      <c r="B1479">
        <v>4</v>
      </c>
      <c r="C1479">
        <v>2020</v>
      </c>
      <c r="D1479" s="16" t="s">
        <v>153</v>
      </c>
      <c r="E1479" s="16" t="s">
        <v>59</v>
      </c>
      <c r="F1479">
        <v>35</v>
      </c>
    </row>
    <row r="1480" spans="1:6" x14ac:dyDescent="0.25">
      <c r="A1480">
        <v>20</v>
      </c>
      <c r="B1480">
        <v>4</v>
      </c>
      <c r="C1480">
        <v>2020</v>
      </c>
      <c r="D1480" s="16" t="s">
        <v>196</v>
      </c>
      <c r="E1480" s="16" t="s">
        <v>59</v>
      </c>
      <c r="F1480">
        <v>39</v>
      </c>
    </row>
    <row r="1481" spans="1:6" x14ac:dyDescent="0.25">
      <c r="A1481">
        <v>20</v>
      </c>
      <c r="B1481">
        <v>4</v>
      </c>
      <c r="C1481">
        <v>2020</v>
      </c>
      <c r="D1481" s="16" t="s">
        <v>196</v>
      </c>
      <c r="E1481" s="16" t="s">
        <v>56</v>
      </c>
      <c r="F1481">
        <v>24</v>
      </c>
    </row>
    <row r="1482" spans="1:6" x14ac:dyDescent="0.25">
      <c r="A1482">
        <v>20</v>
      </c>
      <c r="B1482">
        <v>4</v>
      </c>
      <c r="C1482">
        <v>2020</v>
      </c>
      <c r="D1482" s="16" t="s">
        <v>69</v>
      </c>
      <c r="E1482" s="16" t="s">
        <v>59</v>
      </c>
      <c r="F1482">
        <v>45</v>
      </c>
    </row>
    <row r="1483" spans="1:6" x14ac:dyDescent="0.25">
      <c r="A1483">
        <v>20</v>
      </c>
      <c r="B1483">
        <v>4</v>
      </c>
      <c r="C1483">
        <v>2020</v>
      </c>
      <c r="D1483" s="16" t="s">
        <v>70</v>
      </c>
      <c r="E1483" s="16" t="s">
        <v>56</v>
      </c>
      <c r="F1483">
        <v>42</v>
      </c>
    </row>
    <row r="1484" spans="1:6" x14ac:dyDescent="0.25">
      <c r="A1484">
        <v>20</v>
      </c>
      <c r="B1484">
        <v>4</v>
      </c>
      <c r="C1484">
        <v>2020</v>
      </c>
      <c r="D1484" s="16" t="s">
        <v>70</v>
      </c>
      <c r="E1484" s="16" t="s">
        <v>59</v>
      </c>
      <c r="F1484">
        <v>40</v>
      </c>
    </row>
    <row r="1485" spans="1:6" x14ac:dyDescent="0.25">
      <c r="A1485">
        <v>20</v>
      </c>
      <c r="B1485">
        <v>4</v>
      </c>
      <c r="C1485">
        <v>2020</v>
      </c>
      <c r="D1485" s="16" t="s">
        <v>73</v>
      </c>
      <c r="E1485" s="16" t="s">
        <v>56</v>
      </c>
      <c r="F1485">
        <v>40</v>
      </c>
    </row>
    <row r="1486" spans="1:6" x14ac:dyDescent="0.25">
      <c r="A1486">
        <v>20</v>
      </c>
      <c r="B1486">
        <v>4</v>
      </c>
      <c r="C1486">
        <v>2020</v>
      </c>
      <c r="D1486" s="16" t="s">
        <v>73</v>
      </c>
      <c r="E1486" s="16" t="s">
        <v>56</v>
      </c>
      <c r="F1486">
        <v>48</v>
      </c>
    </row>
    <row r="1487" spans="1:6" x14ac:dyDescent="0.25">
      <c r="A1487">
        <v>20</v>
      </c>
      <c r="B1487">
        <v>4</v>
      </c>
      <c r="C1487">
        <v>2020</v>
      </c>
      <c r="D1487" s="16" t="s">
        <v>73</v>
      </c>
      <c r="E1487" s="16" t="s">
        <v>56</v>
      </c>
      <c r="F1487">
        <v>17</v>
      </c>
    </row>
    <row r="1488" spans="1:6" x14ac:dyDescent="0.25">
      <c r="A1488">
        <v>20</v>
      </c>
      <c r="B1488">
        <v>4</v>
      </c>
      <c r="C1488">
        <v>2020</v>
      </c>
      <c r="D1488" s="16" t="s">
        <v>73</v>
      </c>
      <c r="E1488" s="16" t="s">
        <v>56</v>
      </c>
      <c r="F1488">
        <v>62</v>
      </c>
    </row>
    <row r="1489" spans="1:6" x14ac:dyDescent="0.25">
      <c r="A1489">
        <v>20</v>
      </c>
      <c r="B1489">
        <v>4</v>
      </c>
      <c r="C1489">
        <v>2020</v>
      </c>
      <c r="D1489" s="16" t="s">
        <v>73</v>
      </c>
      <c r="E1489" s="16" t="s">
        <v>56</v>
      </c>
      <c r="F1489">
        <v>31</v>
      </c>
    </row>
    <row r="1490" spans="1:6" x14ac:dyDescent="0.25">
      <c r="A1490">
        <v>20</v>
      </c>
      <c r="B1490">
        <v>4</v>
      </c>
      <c r="C1490">
        <v>2020</v>
      </c>
      <c r="D1490" s="16" t="s">
        <v>75</v>
      </c>
      <c r="E1490" s="16" t="s">
        <v>59</v>
      </c>
      <c r="F1490">
        <v>53</v>
      </c>
    </row>
    <row r="1491" spans="1:6" x14ac:dyDescent="0.25">
      <c r="A1491">
        <v>20</v>
      </c>
      <c r="B1491">
        <v>4</v>
      </c>
      <c r="C1491">
        <v>2020</v>
      </c>
      <c r="D1491" s="16" t="s">
        <v>75</v>
      </c>
      <c r="E1491" s="16" t="s">
        <v>59</v>
      </c>
      <c r="F1491">
        <v>51</v>
      </c>
    </row>
    <row r="1492" spans="1:6" x14ac:dyDescent="0.25">
      <c r="A1492">
        <v>20</v>
      </c>
      <c r="B1492">
        <v>4</v>
      </c>
      <c r="C1492">
        <v>2020</v>
      </c>
      <c r="D1492" s="16" t="s">
        <v>75</v>
      </c>
      <c r="E1492" s="16" t="s">
        <v>59</v>
      </c>
      <c r="F1492">
        <v>66</v>
      </c>
    </row>
    <row r="1493" spans="1:6" x14ac:dyDescent="0.25">
      <c r="A1493">
        <v>20</v>
      </c>
      <c r="B1493">
        <v>4</v>
      </c>
      <c r="C1493">
        <v>2020</v>
      </c>
      <c r="D1493" s="16" t="s">
        <v>76</v>
      </c>
      <c r="E1493" s="16" t="s">
        <v>56</v>
      </c>
      <c r="F1493">
        <v>31</v>
      </c>
    </row>
    <row r="1494" spans="1:6" x14ac:dyDescent="0.25">
      <c r="A1494">
        <v>20</v>
      </c>
      <c r="B1494">
        <v>4</v>
      </c>
      <c r="C1494">
        <v>2020</v>
      </c>
      <c r="D1494" s="16" t="s">
        <v>76</v>
      </c>
      <c r="E1494" s="16" t="s">
        <v>59</v>
      </c>
      <c r="F1494">
        <v>52</v>
      </c>
    </row>
    <row r="1495" spans="1:6" x14ac:dyDescent="0.25">
      <c r="A1495">
        <v>20</v>
      </c>
      <c r="B1495">
        <v>4</v>
      </c>
      <c r="C1495">
        <v>2020</v>
      </c>
      <c r="D1495" s="16" t="s">
        <v>76</v>
      </c>
      <c r="E1495" s="16" t="s">
        <v>59</v>
      </c>
      <c r="F1495">
        <v>23</v>
      </c>
    </row>
    <row r="1496" spans="1:6" x14ac:dyDescent="0.25">
      <c r="A1496">
        <v>20</v>
      </c>
      <c r="B1496">
        <v>4</v>
      </c>
      <c r="C1496">
        <v>2020</v>
      </c>
      <c r="D1496" s="16" t="s">
        <v>76</v>
      </c>
      <c r="E1496" s="16" t="s">
        <v>59</v>
      </c>
      <c r="F1496">
        <v>73</v>
      </c>
    </row>
    <row r="1497" spans="1:6" x14ac:dyDescent="0.25">
      <c r="A1497">
        <v>20</v>
      </c>
      <c r="B1497">
        <v>4</v>
      </c>
      <c r="C1497">
        <v>2020</v>
      </c>
      <c r="D1497" s="16" t="s">
        <v>76</v>
      </c>
      <c r="E1497" s="16" t="s">
        <v>59</v>
      </c>
      <c r="F1497">
        <v>58</v>
      </c>
    </row>
    <row r="1498" spans="1:6" x14ac:dyDescent="0.25">
      <c r="A1498">
        <v>20</v>
      </c>
      <c r="B1498">
        <v>4</v>
      </c>
      <c r="C1498">
        <v>2020</v>
      </c>
      <c r="D1498" s="16" t="s">
        <v>76</v>
      </c>
      <c r="E1498" s="16" t="s">
        <v>56</v>
      </c>
      <c r="F1498">
        <v>69</v>
      </c>
    </row>
    <row r="1499" spans="1:6" x14ac:dyDescent="0.25">
      <c r="A1499">
        <v>20</v>
      </c>
      <c r="B1499">
        <v>4</v>
      </c>
      <c r="C1499">
        <v>2020</v>
      </c>
      <c r="D1499" s="16" t="s">
        <v>76</v>
      </c>
      <c r="E1499" s="16" t="s">
        <v>56</v>
      </c>
      <c r="F1499">
        <v>83</v>
      </c>
    </row>
    <row r="1500" spans="1:6" x14ac:dyDescent="0.25">
      <c r="A1500">
        <v>20</v>
      </c>
      <c r="B1500">
        <v>4</v>
      </c>
      <c r="C1500">
        <v>2020</v>
      </c>
      <c r="D1500" s="16" t="s">
        <v>76</v>
      </c>
      <c r="E1500" s="16" t="s">
        <v>56</v>
      </c>
      <c r="F1500">
        <v>48</v>
      </c>
    </row>
    <row r="1501" spans="1:6" x14ac:dyDescent="0.25">
      <c r="A1501">
        <v>20</v>
      </c>
      <c r="B1501">
        <v>4</v>
      </c>
      <c r="C1501">
        <v>2020</v>
      </c>
      <c r="D1501" s="16" t="s">
        <v>76</v>
      </c>
      <c r="E1501" s="16" t="s">
        <v>59</v>
      </c>
      <c r="F1501">
        <v>50</v>
      </c>
    </row>
    <row r="1502" spans="1:6" x14ac:dyDescent="0.25">
      <c r="A1502">
        <v>20</v>
      </c>
      <c r="B1502">
        <v>4</v>
      </c>
      <c r="C1502">
        <v>2020</v>
      </c>
      <c r="D1502" s="16" t="s">
        <v>76</v>
      </c>
      <c r="E1502" s="16" t="s">
        <v>59</v>
      </c>
      <c r="F1502">
        <v>54</v>
      </c>
    </row>
    <row r="1503" spans="1:6" x14ac:dyDescent="0.25">
      <c r="A1503">
        <v>20</v>
      </c>
      <c r="B1503">
        <v>4</v>
      </c>
      <c r="C1503">
        <v>2020</v>
      </c>
      <c r="D1503" s="16" t="s">
        <v>76</v>
      </c>
      <c r="E1503" s="16" t="s">
        <v>59</v>
      </c>
      <c r="F1503">
        <v>65</v>
      </c>
    </row>
    <row r="1504" spans="1:6" x14ac:dyDescent="0.25">
      <c r="A1504">
        <v>20</v>
      </c>
      <c r="B1504">
        <v>4</v>
      </c>
      <c r="C1504">
        <v>2020</v>
      </c>
      <c r="D1504" s="16" t="s">
        <v>76</v>
      </c>
      <c r="E1504" s="16" t="s">
        <v>59</v>
      </c>
      <c r="F1504">
        <v>28</v>
      </c>
    </row>
    <row r="1505" spans="1:6" x14ac:dyDescent="0.25">
      <c r="A1505">
        <v>20</v>
      </c>
      <c r="B1505">
        <v>4</v>
      </c>
      <c r="C1505">
        <v>2020</v>
      </c>
      <c r="D1505" s="16" t="s">
        <v>76</v>
      </c>
      <c r="E1505" s="16" t="s">
        <v>56</v>
      </c>
      <c r="F1505">
        <v>64</v>
      </c>
    </row>
    <row r="1506" spans="1:6" x14ac:dyDescent="0.25">
      <c r="A1506">
        <v>20</v>
      </c>
      <c r="B1506">
        <v>4</v>
      </c>
      <c r="C1506">
        <v>2020</v>
      </c>
      <c r="D1506" s="16" t="s">
        <v>76</v>
      </c>
      <c r="E1506" s="16" t="s">
        <v>59</v>
      </c>
      <c r="F1506">
        <v>72</v>
      </c>
    </row>
    <row r="1507" spans="1:6" x14ac:dyDescent="0.25">
      <c r="A1507">
        <v>20</v>
      </c>
      <c r="B1507">
        <v>4</v>
      </c>
      <c r="C1507">
        <v>2020</v>
      </c>
      <c r="D1507" s="16" t="s">
        <v>76</v>
      </c>
      <c r="E1507" s="16" t="s">
        <v>59</v>
      </c>
      <c r="F1507">
        <v>49</v>
      </c>
    </row>
    <row r="1508" spans="1:6" x14ac:dyDescent="0.25">
      <c r="A1508">
        <v>20</v>
      </c>
      <c r="B1508">
        <v>4</v>
      </c>
      <c r="C1508">
        <v>2020</v>
      </c>
      <c r="D1508" s="16" t="s">
        <v>76</v>
      </c>
      <c r="E1508" s="16" t="s">
        <v>59</v>
      </c>
      <c r="F1508">
        <v>67</v>
      </c>
    </row>
    <row r="1509" spans="1:6" x14ac:dyDescent="0.25">
      <c r="A1509">
        <v>20</v>
      </c>
      <c r="B1509">
        <v>4</v>
      </c>
      <c r="C1509">
        <v>2020</v>
      </c>
      <c r="D1509" s="16" t="s">
        <v>76</v>
      </c>
      <c r="E1509" s="16" t="s">
        <v>56</v>
      </c>
      <c r="F1509">
        <v>51</v>
      </c>
    </row>
    <row r="1510" spans="1:6" x14ac:dyDescent="0.25">
      <c r="A1510">
        <v>20</v>
      </c>
      <c r="B1510">
        <v>4</v>
      </c>
      <c r="C1510">
        <v>2020</v>
      </c>
      <c r="D1510" s="16" t="s">
        <v>76</v>
      </c>
      <c r="E1510" s="16" t="s">
        <v>59</v>
      </c>
      <c r="F1510">
        <v>50</v>
      </c>
    </row>
    <row r="1511" spans="1:6" x14ac:dyDescent="0.25">
      <c r="A1511">
        <v>20</v>
      </c>
      <c r="B1511">
        <v>4</v>
      </c>
      <c r="C1511">
        <v>2020</v>
      </c>
      <c r="D1511" s="16" t="s">
        <v>76</v>
      </c>
      <c r="E1511" s="16" t="s">
        <v>59</v>
      </c>
      <c r="F1511">
        <v>68</v>
      </c>
    </row>
    <row r="1512" spans="1:6" x14ac:dyDescent="0.25">
      <c r="A1512">
        <v>20</v>
      </c>
      <c r="B1512">
        <v>4</v>
      </c>
      <c r="C1512">
        <v>2020</v>
      </c>
      <c r="D1512" s="16" t="s">
        <v>76</v>
      </c>
      <c r="E1512" s="16" t="s">
        <v>56</v>
      </c>
      <c r="F1512">
        <v>80</v>
      </c>
    </row>
    <row r="1513" spans="1:6" x14ac:dyDescent="0.25">
      <c r="A1513">
        <v>20</v>
      </c>
      <c r="B1513">
        <v>4</v>
      </c>
      <c r="C1513">
        <v>2020</v>
      </c>
      <c r="D1513" s="16" t="s">
        <v>76</v>
      </c>
      <c r="E1513" s="16" t="s">
        <v>59</v>
      </c>
      <c r="F1513">
        <v>27</v>
      </c>
    </row>
    <row r="1514" spans="1:6" x14ac:dyDescent="0.25">
      <c r="A1514">
        <v>20</v>
      </c>
      <c r="B1514">
        <v>4</v>
      </c>
      <c r="C1514">
        <v>2020</v>
      </c>
      <c r="D1514" s="16" t="s">
        <v>179</v>
      </c>
      <c r="E1514" s="16" t="s">
        <v>59</v>
      </c>
      <c r="F1514">
        <v>54</v>
      </c>
    </row>
    <row r="1515" spans="1:6" x14ac:dyDescent="0.25">
      <c r="A1515">
        <v>20</v>
      </c>
      <c r="B1515">
        <v>4</v>
      </c>
      <c r="C1515">
        <v>2020</v>
      </c>
      <c r="D1515" s="16" t="s">
        <v>179</v>
      </c>
      <c r="E1515" s="16" t="s">
        <v>59</v>
      </c>
      <c r="F1515">
        <v>66</v>
      </c>
    </row>
    <row r="1516" spans="1:6" x14ac:dyDescent="0.25">
      <c r="A1516">
        <v>20</v>
      </c>
      <c r="B1516">
        <v>4</v>
      </c>
      <c r="C1516">
        <v>2020</v>
      </c>
      <c r="D1516" s="16" t="s">
        <v>179</v>
      </c>
      <c r="E1516" s="16" t="s">
        <v>59</v>
      </c>
      <c r="F1516">
        <v>79</v>
      </c>
    </row>
    <row r="1517" spans="1:6" x14ac:dyDescent="0.25">
      <c r="A1517">
        <v>20</v>
      </c>
      <c r="B1517">
        <v>4</v>
      </c>
      <c r="C1517">
        <v>2020</v>
      </c>
      <c r="D1517" s="16" t="s">
        <v>179</v>
      </c>
      <c r="E1517" s="16" t="s">
        <v>56</v>
      </c>
      <c r="F1517">
        <v>69</v>
      </c>
    </row>
    <row r="1518" spans="1:6" x14ac:dyDescent="0.25">
      <c r="A1518">
        <v>20</v>
      </c>
      <c r="B1518">
        <v>4</v>
      </c>
      <c r="C1518">
        <v>2020</v>
      </c>
      <c r="D1518" s="16" t="s">
        <v>77</v>
      </c>
      <c r="E1518" s="16" t="s">
        <v>59</v>
      </c>
      <c r="F1518">
        <v>69</v>
      </c>
    </row>
    <row r="1519" spans="1:6" x14ac:dyDescent="0.25">
      <c r="A1519">
        <v>20</v>
      </c>
      <c r="B1519">
        <v>4</v>
      </c>
      <c r="C1519">
        <v>2020</v>
      </c>
      <c r="D1519" s="16" t="s">
        <v>77</v>
      </c>
      <c r="E1519" s="16" t="s">
        <v>56</v>
      </c>
      <c r="F1519">
        <v>55</v>
      </c>
    </row>
    <row r="1520" spans="1:6" x14ac:dyDescent="0.25">
      <c r="A1520">
        <v>20</v>
      </c>
      <c r="B1520">
        <v>4</v>
      </c>
      <c r="C1520">
        <v>2020</v>
      </c>
      <c r="D1520" s="16" t="s">
        <v>79</v>
      </c>
      <c r="E1520" s="16" t="s">
        <v>59</v>
      </c>
      <c r="F1520">
        <v>59</v>
      </c>
    </row>
    <row r="1521" spans="1:6" x14ac:dyDescent="0.25">
      <c r="A1521">
        <v>20</v>
      </c>
      <c r="B1521">
        <v>4</v>
      </c>
      <c r="C1521">
        <v>2020</v>
      </c>
      <c r="D1521" s="16" t="s">
        <v>79</v>
      </c>
      <c r="E1521" s="16" t="s">
        <v>56</v>
      </c>
      <c r="F1521">
        <v>89</v>
      </c>
    </row>
    <row r="1522" spans="1:6" x14ac:dyDescent="0.25">
      <c r="A1522">
        <v>20</v>
      </c>
      <c r="B1522">
        <v>4</v>
      </c>
      <c r="C1522">
        <v>2020</v>
      </c>
      <c r="D1522" s="16" t="s">
        <v>79</v>
      </c>
      <c r="E1522" s="16" t="s">
        <v>56</v>
      </c>
      <c r="F1522">
        <v>73</v>
      </c>
    </row>
    <row r="1523" spans="1:6" x14ac:dyDescent="0.25">
      <c r="A1523">
        <v>20</v>
      </c>
      <c r="B1523">
        <v>4</v>
      </c>
      <c r="C1523">
        <v>2020</v>
      </c>
      <c r="D1523" s="16" t="s">
        <v>79</v>
      </c>
      <c r="E1523" s="16" t="s">
        <v>59</v>
      </c>
      <c r="F1523">
        <v>51</v>
      </c>
    </row>
    <row r="1524" spans="1:6" x14ac:dyDescent="0.25">
      <c r="A1524">
        <v>20</v>
      </c>
      <c r="B1524">
        <v>4</v>
      </c>
      <c r="C1524">
        <v>2020</v>
      </c>
      <c r="D1524" s="16" t="s">
        <v>80</v>
      </c>
      <c r="E1524" s="16" t="s">
        <v>59</v>
      </c>
      <c r="F1524">
        <v>63</v>
      </c>
    </row>
    <row r="1525" spans="1:6" x14ac:dyDescent="0.25">
      <c r="A1525">
        <v>20</v>
      </c>
      <c r="B1525">
        <v>4</v>
      </c>
      <c r="C1525">
        <v>2020</v>
      </c>
      <c r="D1525" s="16" t="s">
        <v>80</v>
      </c>
      <c r="E1525" s="16" t="s">
        <v>59</v>
      </c>
      <c r="F1525">
        <v>36</v>
      </c>
    </row>
    <row r="1526" spans="1:6" x14ac:dyDescent="0.25">
      <c r="A1526">
        <v>20</v>
      </c>
      <c r="B1526">
        <v>4</v>
      </c>
      <c r="C1526">
        <v>2020</v>
      </c>
      <c r="D1526" s="16" t="s">
        <v>197</v>
      </c>
      <c r="E1526" s="16" t="s">
        <v>59</v>
      </c>
      <c r="F1526">
        <v>37</v>
      </c>
    </row>
    <row r="1527" spans="1:6" x14ac:dyDescent="0.25">
      <c r="A1527">
        <v>20</v>
      </c>
      <c r="B1527">
        <v>4</v>
      </c>
      <c r="C1527">
        <v>2020</v>
      </c>
      <c r="D1527" s="16" t="s">
        <v>198</v>
      </c>
      <c r="E1527" s="16" t="s">
        <v>59</v>
      </c>
      <c r="F1527">
        <v>81</v>
      </c>
    </row>
    <row r="1528" spans="1:6" x14ac:dyDescent="0.25">
      <c r="A1528">
        <v>20</v>
      </c>
      <c r="B1528">
        <v>4</v>
      </c>
      <c r="C1528">
        <v>2020</v>
      </c>
      <c r="D1528" s="16" t="s">
        <v>81</v>
      </c>
      <c r="E1528" s="16" t="s">
        <v>56</v>
      </c>
      <c r="F1528">
        <v>43</v>
      </c>
    </row>
    <row r="1529" spans="1:6" x14ac:dyDescent="0.25">
      <c r="A1529">
        <v>20</v>
      </c>
      <c r="B1529">
        <v>4</v>
      </c>
      <c r="C1529">
        <v>2020</v>
      </c>
      <c r="D1529" s="16" t="s">
        <v>81</v>
      </c>
      <c r="E1529" s="16" t="s">
        <v>59</v>
      </c>
      <c r="F1529">
        <v>70</v>
      </c>
    </row>
    <row r="1530" spans="1:6" x14ac:dyDescent="0.25">
      <c r="A1530">
        <v>20</v>
      </c>
      <c r="B1530">
        <v>4</v>
      </c>
      <c r="C1530">
        <v>2020</v>
      </c>
      <c r="D1530" s="16" t="s">
        <v>81</v>
      </c>
      <c r="E1530" s="16" t="s">
        <v>56</v>
      </c>
      <c r="F1530">
        <v>59</v>
      </c>
    </row>
    <row r="1531" spans="1:6" x14ac:dyDescent="0.25">
      <c r="A1531">
        <v>20</v>
      </c>
      <c r="B1531">
        <v>4</v>
      </c>
      <c r="C1531">
        <v>2020</v>
      </c>
      <c r="D1531" s="16" t="s">
        <v>81</v>
      </c>
      <c r="E1531" s="16" t="s">
        <v>56</v>
      </c>
      <c r="F1531">
        <v>80</v>
      </c>
    </row>
    <row r="1532" spans="1:6" x14ac:dyDescent="0.25">
      <c r="A1532">
        <v>20</v>
      </c>
      <c r="B1532">
        <v>4</v>
      </c>
      <c r="C1532">
        <v>2020</v>
      </c>
      <c r="D1532" s="16" t="s">
        <v>81</v>
      </c>
      <c r="E1532" s="16" t="s">
        <v>56</v>
      </c>
      <c r="F1532">
        <v>54</v>
      </c>
    </row>
    <row r="1533" spans="1:6" x14ac:dyDescent="0.25">
      <c r="A1533">
        <v>20</v>
      </c>
      <c r="B1533">
        <v>4</v>
      </c>
      <c r="C1533">
        <v>2020</v>
      </c>
      <c r="D1533" s="16" t="s">
        <v>81</v>
      </c>
      <c r="E1533" s="16" t="s">
        <v>56</v>
      </c>
      <c r="F1533">
        <v>21</v>
      </c>
    </row>
    <row r="1534" spans="1:6" x14ac:dyDescent="0.25">
      <c r="A1534">
        <v>20</v>
      </c>
      <c r="B1534">
        <v>4</v>
      </c>
      <c r="C1534">
        <v>2020</v>
      </c>
      <c r="D1534" s="16" t="s">
        <v>81</v>
      </c>
      <c r="E1534" s="16" t="s">
        <v>59</v>
      </c>
      <c r="F1534">
        <v>63</v>
      </c>
    </row>
    <row r="1535" spans="1:6" x14ac:dyDescent="0.25">
      <c r="A1535">
        <v>20</v>
      </c>
      <c r="B1535">
        <v>4</v>
      </c>
      <c r="C1535">
        <v>2020</v>
      </c>
      <c r="D1535" s="16" t="s">
        <v>81</v>
      </c>
      <c r="E1535" s="16" t="s">
        <v>56</v>
      </c>
      <c r="F1535">
        <v>37</v>
      </c>
    </row>
    <row r="1536" spans="1:6" x14ac:dyDescent="0.25">
      <c r="A1536">
        <v>20</v>
      </c>
      <c r="B1536">
        <v>4</v>
      </c>
      <c r="C1536">
        <v>2020</v>
      </c>
      <c r="D1536" s="16" t="s">
        <v>81</v>
      </c>
      <c r="E1536" s="16" t="s">
        <v>56</v>
      </c>
      <c r="F1536">
        <v>82</v>
      </c>
    </row>
    <row r="1537" spans="1:6" x14ac:dyDescent="0.25">
      <c r="A1537">
        <v>20</v>
      </c>
      <c r="B1537">
        <v>4</v>
      </c>
      <c r="C1537">
        <v>2020</v>
      </c>
      <c r="D1537" s="16" t="s">
        <v>81</v>
      </c>
      <c r="E1537" s="16" t="s">
        <v>59</v>
      </c>
      <c r="F1537">
        <v>16</v>
      </c>
    </row>
    <row r="1538" spans="1:6" x14ac:dyDescent="0.25">
      <c r="A1538">
        <v>20</v>
      </c>
      <c r="B1538">
        <v>4</v>
      </c>
      <c r="C1538">
        <v>2020</v>
      </c>
      <c r="D1538" s="16" t="s">
        <v>81</v>
      </c>
      <c r="E1538" s="16" t="s">
        <v>56</v>
      </c>
      <c r="F1538">
        <v>46</v>
      </c>
    </row>
    <row r="1539" spans="1:6" x14ac:dyDescent="0.25">
      <c r="A1539">
        <v>20</v>
      </c>
      <c r="B1539">
        <v>4</v>
      </c>
      <c r="C1539">
        <v>2020</v>
      </c>
      <c r="D1539" s="16" t="s">
        <v>81</v>
      </c>
      <c r="E1539" s="16" t="s">
        <v>59</v>
      </c>
      <c r="F1539">
        <v>52</v>
      </c>
    </row>
    <row r="1540" spans="1:6" x14ac:dyDescent="0.25">
      <c r="A1540">
        <v>20</v>
      </c>
      <c r="B1540">
        <v>4</v>
      </c>
      <c r="C1540">
        <v>2020</v>
      </c>
      <c r="D1540" s="16" t="s">
        <v>81</v>
      </c>
      <c r="E1540" s="16" t="s">
        <v>59</v>
      </c>
      <c r="F1540">
        <v>48</v>
      </c>
    </row>
    <row r="1541" spans="1:6" x14ac:dyDescent="0.25">
      <c r="A1541">
        <v>20</v>
      </c>
      <c r="B1541">
        <v>4</v>
      </c>
      <c r="C1541">
        <v>2020</v>
      </c>
      <c r="D1541" s="16" t="s">
        <v>81</v>
      </c>
      <c r="E1541" s="16" t="s">
        <v>59</v>
      </c>
      <c r="F1541">
        <v>23</v>
      </c>
    </row>
    <row r="1542" spans="1:6" x14ac:dyDescent="0.25">
      <c r="A1542">
        <v>20</v>
      </c>
      <c r="B1542">
        <v>4</v>
      </c>
      <c r="C1542">
        <v>2020</v>
      </c>
      <c r="D1542" s="16" t="s">
        <v>81</v>
      </c>
      <c r="E1542" s="16" t="s">
        <v>56</v>
      </c>
      <c r="F1542">
        <v>40</v>
      </c>
    </row>
    <row r="1543" spans="1:6" x14ac:dyDescent="0.25">
      <c r="A1543">
        <v>20</v>
      </c>
      <c r="B1543">
        <v>4</v>
      </c>
      <c r="C1543">
        <v>2020</v>
      </c>
      <c r="D1543" s="16" t="s">
        <v>81</v>
      </c>
      <c r="E1543" s="16" t="s">
        <v>56</v>
      </c>
      <c r="F1543">
        <v>15</v>
      </c>
    </row>
    <row r="1544" spans="1:6" x14ac:dyDescent="0.25">
      <c r="A1544">
        <v>20</v>
      </c>
      <c r="B1544">
        <v>4</v>
      </c>
      <c r="C1544">
        <v>2020</v>
      </c>
      <c r="D1544" s="16" t="s">
        <v>81</v>
      </c>
      <c r="E1544" s="16" t="s">
        <v>59</v>
      </c>
      <c r="F1544">
        <v>74</v>
      </c>
    </row>
    <row r="1545" spans="1:6" x14ac:dyDescent="0.25">
      <c r="A1545">
        <v>20</v>
      </c>
      <c r="B1545">
        <v>4</v>
      </c>
      <c r="C1545">
        <v>2020</v>
      </c>
      <c r="D1545" s="16" t="s">
        <v>158</v>
      </c>
      <c r="E1545" s="16" t="s">
        <v>59</v>
      </c>
      <c r="F1545">
        <v>49</v>
      </c>
    </row>
    <row r="1546" spans="1:6" x14ac:dyDescent="0.25">
      <c r="A1546">
        <v>20</v>
      </c>
      <c r="B1546">
        <v>4</v>
      </c>
      <c r="C1546">
        <v>2020</v>
      </c>
      <c r="D1546" s="16" t="s">
        <v>159</v>
      </c>
      <c r="E1546" s="16" t="s">
        <v>56</v>
      </c>
      <c r="F1546">
        <v>84</v>
      </c>
    </row>
    <row r="1547" spans="1:6" x14ac:dyDescent="0.25">
      <c r="A1547">
        <v>20</v>
      </c>
      <c r="B1547">
        <v>4</v>
      </c>
      <c r="C1547">
        <v>2020</v>
      </c>
      <c r="D1547" s="16" t="s">
        <v>160</v>
      </c>
      <c r="E1547" s="16" t="s">
        <v>59</v>
      </c>
      <c r="F1547">
        <v>94</v>
      </c>
    </row>
    <row r="1548" spans="1:6" x14ac:dyDescent="0.25">
      <c r="A1548">
        <v>20</v>
      </c>
      <c r="B1548">
        <v>4</v>
      </c>
      <c r="C1548">
        <v>2020</v>
      </c>
      <c r="D1548" s="16" t="s">
        <v>88</v>
      </c>
      <c r="E1548" s="16" t="s">
        <v>56</v>
      </c>
      <c r="F1548">
        <v>73</v>
      </c>
    </row>
    <row r="1549" spans="1:6" x14ac:dyDescent="0.25">
      <c r="A1549">
        <v>20</v>
      </c>
      <c r="B1549">
        <v>4</v>
      </c>
      <c r="C1549">
        <v>2020</v>
      </c>
      <c r="D1549" s="16" t="s">
        <v>88</v>
      </c>
      <c r="E1549" s="16" t="s">
        <v>56</v>
      </c>
      <c r="F1549">
        <v>67</v>
      </c>
    </row>
    <row r="1550" spans="1:6" x14ac:dyDescent="0.25">
      <c r="A1550">
        <v>20</v>
      </c>
      <c r="B1550">
        <v>4</v>
      </c>
      <c r="C1550">
        <v>2020</v>
      </c>
      <c r="D1550" s="16" t="s">
        <v>88</v>
      </c>
      <c r="E1550" s="16" t="s">
        <v>59</v>
      </c>
      <c r="F1550">
        <v>32</v>
      </c>
    </row>
    <row r="1551" spans="1:6" x14ac:dyDescent="0.25">
      <c r="A1551">
        <v>20</v>
      </c>
      <c r="B1551">
        <v>4</v>
      </c>
      <c r="C1551">
        <v>2020</v>
      </c>
      <c r="D1551" s="16" t="s">
        <v>88</v>
      </c>
      <c r="E1551" s="16" t="s">
        <v>56</v>
      </c>
      <c r="F1551">
        <v>14</v>
      </c>
    </row>
    <row r="1552" spans="1:6" x14ac:dyDescent="0.25">
      <c r="A1552">
        <v>20</v>
      </c>
      <c r="B1552">
        <v>4</v>
      </c>
      <c r="C1552">
        <v>2020</v>
      </c>
      <c r="D1552" s="16" t="s">
        <v>88</v>
      </c>
      <c r="E1552" s="16" t="s">
        <v>59</v>
      </c>
      <c r="F1552">
        <v>33</v>
      </c>
    </row>
    <row r="1553" spans="1:6" x14ac:dyDescent="0.25">
      <c r="A1553">
        <v>20</v>
      </c>
      <c r="B1553">
        <v>4</v>
      </c>
      <c r="C1553">
        <v>2020</v>
      </c>
      <c r="D1553" s="16" t="s">
        <v>161</v>
      </c>
      <c r="E1553" s="16" t="s">
        <v>56</v>
      </c>
      <c r="F1553">
        <v>70</v>
      </c>
    </row>
    <row r="1554" spans="1:6" x14ac:dyDescent="0.25">
      <c r="A1554">
        <v>20</v>
      </c>
      <c r="B1554">
        <v>4</v>
      </c>
      <c r="C1554">
        <v>2020</v>
      </c>
      <c r="D1554" s="16" t="s">
        <v>161</v>
      </c>
      <c r="E1554" s="16" t="s">
        <v>59</v>
      </c>
      <c r="F1554">
        <v>67</v>
      </c>
    </row>
    <row r="1555" spans="1:6" x14ac:dyDescent="0.25">
      <c r="A1555">
        <v>20</v>
      </c>
      <c r="B1555">
        <v>4</v>
      </c>
      <c r="C1555">
        <v>2020</v>
      </c>
      <c r="D1555" s="16" t="s">
        <v>161</v>
      </c>
      <c r="E1555" s="16" t="s">
        <v>59</v>
      </c>
      <c r="F1555">
        <v>55</v>
      </c>
    </row>
    <row r="1556" spans="1:6" x14ac:dyDescent="0.25">
      <c r="A1556">
        <v>20</v>
      </c>
      <c r="B1556">
        <v>4</v>
      </c>
      <c r="C1556">
        <v>2020</v>
      </c>
      <c r="D1556" s="16" t="s">
        <v>89</v>
      </c>
      <c r="E1556" s="16" t="s">
        <v>56</v>
      </c>
      <c r="F1556">
        <v>59</v>
      </c>
    </row>
    <row r="1557" spans="1:6" x14ac:dyDescent="0.25">
      <c r="A1557">
        <v>20</v>
      </c>
      <c r="B1557">
        <v>4</v>
      </c>
      <c r="C1557">
        <v>2020</v>
      </c>
      <c r="D1557" s="16" t="s">
        <v>89</v>
      </c>
      <c r="E1557" s="16" t="s">
        <v>56</v>
      </c>
      <c r="F1557">
        <v>45</v>
      </c>
    </row>
    <row r="1558" spans="1:6" x14ac:dyDescent="0.25">
      <c r="A1558">
        <v>20</v>
      </c>
      <c r="B1558">
        <v>4</v>
      </c>
      <c r="C1558">
        <v>2020</v>
      </c>
      <c r="D1558" s="16" t="s">
        <v>89</v>
      </c>
      <c r="E1558" s="16" t="s">
        <v>59</v>
      </c>
      <c r="F1558">
        <v>67</v>
      </c>
    </row>
    <row r="1559" spans="1:6" x14ac:dyDescent="0.25">
      <c r="A1559">
        <v>20</v>
      </c>
      <c r="B1559">
        <v>4</v>
      </c>
      <c r="C1559">
        <v>2020</v>
      </c>
      <c r="D1559" s="16" t="s">
        <v>91</v>
      </c>
      <c r="E1559" s="16" t="s">
        <v>56</v>
      </c>
      <c r="F1559">
        <v>78</v>
      </c>
    </row>
    <row r="1560" spans="1:6" x14ac:dyDescent="0.25">
      <c r="A1560">
        <v>20</v>
      </c>
      <c r="B1560">
        <v>4</v>
      </c>
      <c r="C1560">
        <v>2020</v>
      </c>
      <c r="D1560" s="16" t="s">
        <v>91</v>
      </c>
      <c r="E1560" s="16" t="s">
        <v>59</v>
      </c>
      <c r="F1560">
        <v>17</v>
      </c>
    </row>
    <row r="1561" spans="1:6" x14ac:dyDescent="0.25">
      <c r="A1561">
        <v>20</v>
      </c>
      <c r="B1561">
        <v>4</v>
      </c>
      <c r="C1561">
        <v>2020</v>
      </c>
      <c r="D1561" s="16" t="s">
        <v>91</v>
      </c>
      <c r="E1561" s="16" t="s">
        <v>59</v>
      </c>
      <c r="F1561">
        <v>32</v>
      </c>
    </row>
    <row r="1562" spans="1:6" x14ac:dyDescent="0.25">
      <c r="A1562">
        <v>20</v>
      </c>
      <c r="B1562">
        <v>4</v>
      </c>
      <c r="C1562">
        <v>2020</v>
      </c>
      <c r="D1562" s="16" t="s">
        <v>92</v>
      </c>
      <c r="E1562" s="16" t="s">
        <v>59</v>
      </c>
      <c r="F1562">
        <v>66</v>
      </c>
    </row>
    <row r="1563" spans="1:6" x14ac:dyDescent="0.25">
      <c r="A1563">
        <v>20</v>
      </c>
      <c r="B1563">
        <v>4</v>
      </c>
      <c r="C1563">
        <v>2020</v>
      </c>
      <c r="D1563" s="16" t="s">
        <v>92</v>
      </c>
      <c r="E1563" s="16" t="s">
        <v>56</v>
      </c>
      <c r="F1563">
        <v>72</v>
      </c>
    </row>
    <row r="1564" spans="1:6" x14ac:dyDescent="0.25">
      <c r="A1564">
        <v>20</v>
      </c>
      <c r="B1564">
        <v>4</v>
      </c>
      <c r="C1564">
        <v>2020</v>
      </c>
      <c r="D1564" s="16" t="s">
        <v>95</v>
      </c>
      <c r="E1564" s="16" t="s">
        <v>56</v>
      </c>
      <c r="F1564">
        <v>30</v>
      </c>
    </row>
    <row r="1565" spans="1:6" x14ac:dyDescent="0.25">
      <c r="A1565">
        <v>20</v>
      </c>
      <c r="B1565">
        <v>4</v>
      </c>
      <c r="C1565">
        <v>2020</v>
      </c>
      <c r="D1565" s="16" t="s">
        <v>95</v>
      </c>
      <c r="E1565" s="16" t="s">
        <v>56</v>
      </c>
      <c r="F1565">
        <v>50</v>
      </c>
    </row>
    <row r="1566" spans="1:6" x14ac:dyDescent="0.25">
      <c r="A1566">
        <v>20</v>
      </c>
      <c r="B1566">
        <v>4</v>
      </c>
      <c r="C1566">
        <v>2020</v>
      </c>
      <c r="D1566" s="16" t="s">
        <v>95</v>
      </c>
      <c r="E1566" s="16" t="s">
        <v>56</v>
      </c>
      <c r="F1566">
        <v>60</v>
      </c>
    </row>
    <row r="1567" spans="1:6" x14ac:dyDescent="0.25">
      <c r="A1567">
        <v>20</v>
      </c>
      <c r="B1567">
        <v>4</v>
      </c>
      <c r="C1567">
        <v>2020</v>
      </c>
      <c r="D1567" s="16" t="s">
        <v>95</v>
      </c>
      <c r="E1567" s="16" t="s">
        <v>59</v>
      </c>
      <c r="F1567">
        <v>50</v>
      </c>
    </row>
    <row r="1568" spans="1:6" x14ac:dyDescent="0.25">
      <c r="A1568">
        <v>20</v>
      </c>
      <c r="B1568">
        <v>4</v>
      </c>
      <c r="C1568">
        <v>2020</v>
      </c>
      <c r="D1568" s="16" t="s">
        <v>95</v>
      </c>
      <c r="E1568" s="16" t="s">
        <v>56</v>
      </c>
      <c r="F1568">
        <v>29</v>
      </c>
    </row>
    <row r="1569" spans="1:6" x14ac:dyDescent="0.25">
      <c r="A1569">
        <v>20</v>
      </c>
      <c r="B1569">
        <v>4</v>
      </c>
      <c r="C1569">
        <v>2020</v>
      </c>
      <c r="D1569" s="16" t="s">
        <v>95</v>
      </c>
      <c r="E1569" s="16" t="s">
        <v>56</v>
      </c>
      <c r="F1569">
        <v>43</v>
      </c>
    </row>
    <row r="1570" spans="1:6" x14ac:dyDescent="0.25">
      <c r="A1570">
        <v>20</v>
      </c>
      <c r="B1570">
        <v>4</v>
      </c>
      <c r="C1570">
        <v>2020</v>
      </c>
      <c r="D1570" s="16" t="s">
        <v>95</v>
      </c>
      <c r="E1570" s="16" t="s">
        <v>59</v>
      </c>
      <c r="F1570">
        <v>36</v>
      </c>
    </row>
    <row r="1571" spans="1:6" x14ac:dyDescent="0.25">
      <c r="A1571">
        <v>20</v>
      </c>
      <c r="B1571">
        <v>4</v>
      </c>
      <c r="C1571">
        <v>2020</v>
      </c>
      <c r="D1571" s="16" t="s">
        <v>95</v>
      </c>
      <c r="E1571" s="16" t="s">
        <v>59</v>
      </c>
      <c r="F1571">
        <v>43</v>
      </c>
    </row>
    <row r="1572" spans="1:6" x14ac:dyDescent="0.25">
      <c r="A1572">
        <v>20</v>
      </c>
      <c r="B1572">
        <v>4</v>
      </c>
      <c r="C1572">
        <v>2020</v>
      </c>
      <c r="D1572" s="16" t="s">
        <v>95</v>
      </c>
      <c r="E1572" s="16" t="s">
        <v>59</v>
      </c>
      <c r="F1572">
        <v>56</v>
      </c>
    </row>
    <row r="1573" spans="1:6" x14ac:dyDescent="0.25">
      <c r="A1573">
        <v>20</v>
      </c>
      <c r="B1573">
        <v>4</v>
      </c>
      <c r="C1573">
        <v>2020</v>
      </c>
      <c r="D1573" s="16" t="s">
        <v>95</v>
      </c>
      <c r="E1573" s="16" t="s">
        <v>59</v>
      </c>
      <c r="F1573">
        <v>51</v>
      </c>
    </row>
    <row r="1574" spans="1:6" x14ac:dyDescent="0.25">
      <c r="A1574">
        <v>20</v>
      </c>
      <c r="B1574">
        <v>4</v>
      </c>
      <c r="C1574">
        <v>2020</v>
      </c>
      <c r="D1574" s="16" t="s">
        <v>95</v>
      </c>
      <c r="E1574" s="16" t="s">
        <v>56</v>
      </c>
      <c r="F1574">
        <v>62</v>
      </c>
    </row>
    <row r="1575" spans="1:6" x14ac:dyDescent="0.25">
      <c r="A1575">
        <v>20</v>
      </c>
      <c r="B1575">
        <v>4</v>
      </c>
      <c r="C1575">
        <v>2020</v>
      </c>
      <c r="D1575" s="16" t="s">
        <v>98</v>
      </c>
      <c r="E1575" s="16" t="s">
        <v>56</v>
      </c>
      <c r="F1575">
        <v>81</v>
      </c>
    </row>
    <row r="1576" spans="1:6" x14ac:dyDescent="0.25">
      <c r="A1576">
        <v>20</v>
      </c>
      <c r="B1576">
        <v>4</v>
      </c>
      <c r="C1576">
        <v>2020</v>
      </c>
      <c r="D1576" s="16" t="s">
        <v>98</v>
      </c>
      <c r="E1576" s="16" t="s">
        <v>59</v>
      </c>
      <c r="F1576">
        <v>63</v>
      </c>
    </row>
    <row r="1577" spans="1:6" x14ac:dyDescent="0.25">
      <c r="A1577">
        <v>20</v>
      </c>
      <c r="B1577">
        <v>4</v>
      </c>
      <c r="C1577">
        <v>2020</v>
      </c>
      <c r="D1577" s="16" t="s">
        <v>102</v>
      </c>
      <c r="E1577" s="16" t="s">
        <v>56</v>
      </c>
      <c r="F1577">
        <v>55</v>
      </c>
    </row>
    <row r="1578" spans="1:6" x14ac:dyDescent="0.25">
      <c r="A1578">
        <v>20</v>
      </c>
      <c r="B1578">
        <v>4</v>
      </c>
      <c r="C1578">
        <v>2020</v>
      </c>
      <c r="D1578" s="16" t="s">
        <v>104</v>
      </c>
      <c r="E1578" s="16" t="s">
        <v>56</v>
      </c>
      <c r="F1578">
        <v>80</v>
      </c>
    </row>
    <row r="1579" spans="1:6" x14ac:dyDescent="0.25">
      <c r="A1579">
        <v>20</v>
      </c>
      <c r="B1579">
        <v>4</v>
      </c>
      <c r="C1579">
        <v>2020</v>
      </c>
      <c r="D1579" s="16" t="s">
        <v>104</v>
      </c>
      <c r="E1579" s="16" t="s">
        <v>59</v>
      </c>
      <c r="F1579">
        <v>43</v>
      </c>
    </row>
    <row r="1580" spans="1:6" x14ac:dyDescent="0.25">
      <c r="A1580">
        <v>20</v>
      </c>
      <c r="B1580">
        <v>4</v>
      </c>
      <c r="C1580">
        <v>2020</v>
      </c>
      <c r="D1580" s="16" t="s">
        <v>104</v>
      </c>
      <c r="E1580" s="16" t="s">
        <v>56</v>
      </c>
      <c r="F1580">
        <v>35</v>
      </c>
    </row>
    <row r="1581" spans="1:6" x14ac:dyDescent="0.25">
      <c r="A1581">
        <v>20</v>
      </c>
      <c r="B1581">
        <v>4</v>
      </c>
      <c r="C1581">
        <v>2020</v>
      </c>
      <c r="D1581" s="16" t="s">
        <v>104</v>
      </c>
      <c r="E1581" s="16" t="s">
        <v>56</v>
      </c>
      <c r="F1581">
        <v>54</v>
      </c>
    </row>
    <row r="1582" spans="1:6" x14ac:dyDescent="0.25">
      <c r="A1582">
        <v>20</v>
      </c>
      <c r="B1582">
        <v>4</v>
      </c>
      <c r="C1582">
        <v>2020</v>
      </c>
      <c r="D1582" s="16" t="s">
        <v>104</v>
      </c>
      <c r="E1582" s="16" t="s">
        <v>56</v>
      </c>
      <c r="F1582">
        <v>60</v>
      </c>
    </row>
    <row r="1583" spans="1:6" x14ac:dyDescent="0.25">
      <c r="A1583">
        <v>20</v>
      </c>
      <c r="B1583">
        <v>4</v>
      </c>
      <c r="C1583">
        <v>2020</v>
      </c>
      <c r="D1583" s="16" t="s">
        <v>104</v>
      </c>
      <c r="E1583" s="16" t="s">
        <v>59</v>
      </c>
      <c r="F1583">
        <v>80</v>
      </c>
    </row>
    <row r="1584" spans="1:6" x14ac:dyDescent="0.25">
      <c r="A1584">
        <v>20</v>
      </c>
      <c r="B1584">
        <v>4</v>
      </c>
      <c r="C1584">
        <v>2020</v>
      </c>
      <c r="D1584" s="16" t="s">
        <v>104</v>
      </c>
      <c r="E1584" s="16" t="s">
        <v>56</v>
      </c>
      <c r="F1584">
        <v>31</v>
      </c>
    </row>
    <row r="1585" spans="1:6" x14ac:dyDescent="0.25">
      <c r="A1585">
        <v>20</v>
      </c>
      <c r="B1585">
        <v>4</v>
      </c>
      <c r="C1585">
        <v>2020</v>
      </c>
      <c r="D1585" s="16" t="s">
        <v>104</v>
      </c>
      <c r="E1585" s="16" t="s">
        <v>59</v>
      </c>
      <c r="F1585">
        <v>64</v>
      </c>
    </row>
    <row r="1586" spans="1:6" x14ac:dyDescent="0.25">
      <c r="A1586">
        <v>20</v>
      </c>
      <c r="B1586">
        <v>4</v>
      </c>
      <c r="C1586">
        <v>2020</v>
      </c>
      <c r="D1586" s="16" t="s">
        <v>104</v>
      </c>
      <c r="E1586" s="16" t="s">
        <v>56</v>
      </c>
      <c r="F1586">
        <v>54</v>
      </c>
    </row>
    <row r="1587" spans="1:6" x14ac:dyDescent="0.25">
      <c r="A1587">
        <v>20</v>
      </c>
      <c r="B1587">
        <v>4</v>
      </c>
      <c r="C1587">
        <v>2020</v>
      </c>
      <c r="D1587" s="16" t="s">
        <v>104</v>
      </c>
      <c r="E1587" s="16" t="s">
        <v>56</v>
      </c>
      <c r="F1587">
        <v>32</v>
      </c>
    </row>
    <row r="1588" spans="1:6" x14ac:dyDescent="0.25">
      <c r="A1588">
        <v>20</v>
      </c>
      <c r="B1588">
        <v>4</v>
      </c>
      <c r="C1588">
        <v>2020</v>
      </c>
      <c r="D1588" s="16" t="s">
        <v>104</v>
      </c>
      <c r="E1588" s="16" t="s">
        <v>59</v>
      </c>
      <c r="F1588">
        <v>37</v>
      </c>
    </row>
    <row r="1589" spans="1:6" x14ac:dyDescent="0.25">
      <c r="A1589">
        <v>20</v>
      </c>
      <c r="B1589">
        <v>4</v>
      </c>
      <c r="C1589">
        <v>2020</v>
      </c>
      <c r="D1589" s="16" t="s">
        <v>104</v>
      </c>
      <c r="E1589" s="16" t="s">
        <v>59</v>
      </c>
      <c r="F1589">
        <v>25</v>
      </c>
    </row>
    <row r="1590" spans="1:6" x14ac:dyDescent="0.25">
      <c r="A1590">
        <v>20</v>
      </c>
      <c r="B1590">
        <v>4</v>
      </c>
      <c r="C1590">
        <v>2020</v>
      </c>
      <c r="D1590" s="16" t="s">
        <v>104</v>
      </c>
      <c r="E1590" s="16" t="s">
        <v>59</v>
      </c>
      <c r="F1590">
        <v>55</v>
      </c>
    </row>
    <row r="1591" spans="1:6" x14ac:dyDescent="0.25">
      <c r="A1591">
        <v>20</v>
      </c>
      <c r="B1591">
        <v>4</v>
      </c>
      <c r="C1591">
        <v>2020</v>
      </c>
      <c r="D1591" s="16" t="s">
        <v>104</v>
      </c>
      <c r="E1591" s="16" t="s">
        <v>59</v>
      </c>
      <c r="F1591">
        <v>53</v>
      </c>
    </row>
    <row r="1592" spans="1:6" x14ac:dyDescent="0.25">
      <c r="A1592">
        <v>20</v>
      </c>
      <c r="B1592">
        <v>4</v>
      </c>
      <c r="C1592">
        <v>2020</v>
      </c>
      <c r="D1592" s="16" t="s">
        <v>104</v>
      </c>
      <c r="E1592" s="16" t="s">
        <v>59</v>
      </c>
      <c r="F1592">
        <v>26</v>
      </c>
    </row>
    <row r="1593" spans="1:6" x14ac:dyDescent="0.25">
      <c r="A1593">
        <v>20</v>
      </c>
      <c r="B1593">
        <v>4</v>
      </c>
      <c r="C1593">
        <v>2020</v>
      </c>
      <c r="D1593" s="16" t="s">
        <v>104</v>
      </c>
      <c r="E1593" s="16" t="s">
        <v>59</v>
      </c>
      <c r="F1593">
        <v>52</v>
      </c>
    </row>
    <row r="1594" spans="1:6" x14ac:dyDescent="0.25">
      <c r="A1594">
        <v>20</v>
      </c>
      <c r="B1594">
        <v>4</v>
      </c>
      <c r="C1594">
        <v>2020</v>
      </c>
      <c r="D1594" s="16" t="s">
        <v>104</v>
      </c>
      <c r="E1594" s="16" t="s">
        <v>56</v>
      </c>
      <c r="F1594">
        <v>31</v>
      </c>
    </row>
    <row r="1595" spans="1:6" x14ac:dyDescent="0.25">
      <c r="A1595">
        <v>20</v>
      </c>
      <c r="B1595">
        <v>4</v>
      </c>
      <c r="C1595">
        <v>2020</v>
      </c>
      <c r="D1595" s="16" t="s">
        <v>104</v>
      </c>
      <c r="E1595" s="16" t="s">
        <v>56</v>
      </c>
      <c r="F1595">
        <v>81</v>
      </c>
    </row>
    <row r="1596" spans="1:6" x14ac:dyDescent="0.25">
      <c r="A1596">
        <v>20</v>
      </c>
      <c r="B1596">
        <v>4</v>
      </c>
      <c r="C1596">
        <v>2020</v>
      </c>
      <c r="D1596" s="16" t="s">
        <v>104</v>
      </c>
      <c r="E1596" s="16" t="s">
        <v>56</v>
      </c>
      <c r="F1596">
        <v>72</v>
      </c>
    </row>
    <row r="1597" spans="1:6" x14ac:dyDescent="0.25">
      <c r="A1597">
        <v>20</v>
      </c>
      <c r="B1597">
        <v>4</v>
      </c>
      <c r="C1597">
        <v>2020</v>
      </c>
      <c r="D1597" s="16" t="s">
        <v>104</v>
      </c>
      <c r="E1597" s="16" t="s">
        <v>59</v>
      </c>
      <c r="F1597">
        <v>64</v>
      </c>
    </row>
    <row r="1598" spans="1:6" x14ac:dyDescent="0.25">
      <c r="A1598">
        <v>20</v>
      </c>
      <c r="B1598">
        <v>4</v>
      </c>
      <c r="C1598">
        <v>2020</v>
      </c>
      <c r="D1598" s="16" t="s">
        <v>104</v>
      </c>
      <c r="E1598" s="16" t="s">
        <v>59</v>
      </c>
      <c r="F1598">
        <v>75</v>
      </c>
    </row>
    <row r="1599" spans="1:6" x14ac:dyDescent="0.25">
      <c r="A1599">
        <v>20</v>
      </c>
      <c r="B1599">
        <v>4</v>
      </c>
      <c r="C1599">
        <v>2020</v>
      </c>
      <c r="D1599" s="16" t="s">
        <v>105</v>
      </c>
      <c r="E1599" s="16" t="s">
        <v>56</v>
      </c>
      <c r="F1599">
        <v>53</v>
      </c>
    </row>
    <row r="1600" spans="1:6" x14ac:dyDescent="0.25">
      <c r="A1600">
        <v>20</v>
      </c>
      <c r="B1600">
        <v>4</v>
      </c>
      <c r="C1600">
        <v>2020</v>
      </c>
      <c r="D1600" s="16" t="s">
        <v>105</v>
      </c>
      <c r="E1600" s="16" t="s">
        <v>59</v>
      </c>
      <c r="F1600">
        <v>65</v>
      </c>
    </row>
    <row r="1601" spans="1:6" x14ac:dyDescent="0.25">
      <c r="A1601">
        <v>20</v>
      </c>
      <c r="B1601">
        <v>4</v>
      </c>
      <c r="C1601">
        <v>2020</v>
      </c>
      <c r="D1601" s="16" t="s">
        <v>105</v>
      </c>
      <c r="E1601" s="16" t="s">
        <v>59</v>
      </c>
      <c r="F1601">
        <v>26</v>
      </c>
    </row>
    <row r="1602" spans="1:6" x14ac:dyDescent="0.25">
      <c r="A1602">
        <v>20</v>
      </c>
      <c r="B1602">
        <v>4</v>
      </c>
      <c r="C1602">
        <v>2020</v>
      </c>
      <c r="D1602" s="16" t="s">
        <v>105</v>
      </c>
      <c r="E1602" s="16" t="s">
        <v>59</v>
      </c>
      <c r="F1602">
        <v>64</v>
      </c>
    </row>
    <row r="1603" spans="1:6" x14ac:dyDescent="0.25">
      <c r="A1603">
        <v>20</v>
      </c>
      <c r="B1603">
        <v>4</v>
      </c>
      <c r="C1603">
        <v>2020</v>
      </c>
      <c r="D1603" s="16" t="s">
        <v>105</v>
      </c>
      <c r="E1603" s="16" t="s">
        <v>56</v>
      </c>
      <c r="F1603">
        <v>52</v>
      </c>
    </row>
    <row r="1604" spans="1:6" x14ac:dyDescent="0.25">
      <c r="A1604">
        <v>20</v>
      </c>
      <c r="B1604">
        <v>4</v>
      </c>
      <c r="C1604">
        <v>2020</v>
      </c>
      <c r="D1604" s="16" t="s">
        <v>105</v>
      </c>
      <c r="E1604" s="16" t="s">
        <v>56</v>
      </c>
      <c r="F1604">
        <v>64</v>
      </c>
    </row>
    <row r="1605" spans="1:6" x14ac:dyDescent="0.25">
      <c r="A1605">
        <v>20</v>
      </c>
      <c r="B1605">
        <v>4</v>
      </c>
      <c r="C1605">
        <v>2020</v>
      </c>
      <c r="D1605" s="16" t="s">
        <v>105</v>
      </c>
      <c r="E1605" s="16" t="s">
        <v>56</v>
      </c>
      <c r="F1605">
        <v>31</v>
      </c>
    </row>
    <row r="1606" spans="1:6" x14ac:dyDescent="0.25">
      <c r="A1606">
        <v>20</v>
      </c>
      <c r="B1606">
        <v>4</v>
      </c>
      <c r="C1606">
        <v>2020</v>
      </c>
      <c r="D1606" s="16" t="s">
        <v>105</v>
      </c>
      <c r="E1606" s="16" t="s">
        <v>56</v>
      </c>
      <c r="F1606">
        <v>88</v>
      </c>
    </row>
    <row r="1607" spans="1:6" x14ac:dyDescent="0.25">
      <c r="A1607">
        <v>20</v>
      </c>
      <c r="B1607">
        <v>4</v>
      </c>
      <c r="C1607">
        <v>2020</v>
      </c>
      <c r="D1607" s="16" t="s">
        <v>105</v>
      </c>
      <c r="E1607" s="16" t="s">
        <v>59</v>
      </c>
      <c r="F1607">
        <v>65</v>
      </c>
    </row>
    <row r="1608" spans="1:6" x14ac:dyDescent="0.25">
      <c r="A1608">
        <v>20</v>
      </c>
      <c r="B1608">
        <v>4</v>
      </c>
      <c r="C1608">
        <v>2020</v>
      </c>
      <c r="D1608" s="16" t="s">
        <v>107</v>
      </c>
      <c r="E1608" s="16" t="s">
        <v>56</v>
      </c>
      <c r="F1608">
        <v>75</v>
      </c>
    </row>
    <row r="1609" spans="1:6" x14ac:dyDescent="0.25">
      <c r="A1609">
        <v>20</v>
      </c>
      <c r="B1609">
        <v>4</v>
      </c>
      <c r="C1609">
        <v>2020</v>
      </c>
      <c r="D1609" s="16" t="s">
        <v>107</v>
      </c>
      <c r="E1609" s="16" t="s">
        <v>56</v>
      </c>
      <c r="F1609">
        <v>70</v>
      </c>
    </row>
    <row r="1610" spans="1:6" x14ac:dyDescent="0.25">
      <c r="A1610">
        <v>20</v>
      </c>
      <c r="B1610">
        <v>4</v>
      </c>
      <c r="C1610">
        <v>2020</v>
      </c>
      <c r="D1610" s="16" t="s">
        <v>107</v>
      </c>
      <c r="E1610" s="16" t="s">
        <v>56</v>
      </c>
      <c r="F1610">
        <v>46</v>
      </c>
    </row>
    <row r="1611" spans="1:6" x14ac:dyDescent="0.25">
      <c r="A1611">
        <v>20</v>
      </c>
      <c r="B1611">
        <v>4</v>
      </c>
      <c r="C1611">
        <v>2020</v>
      </c>
      <c r="D1611" s="16" t="s">
        <v>107</v>
      </c>
      <c r="E1611" s="16" t="s">
        <v>59</v>
      </c>
      <c r="F1611">
        <v>21</v>
      </c>
    </row>
    <row r="1612" spans="1:6" x14ac:dyDescent="0.25">
      <c r="A1612">
        <v>20</v>
      </c>
      <c r="B1612">
        <v>4</v>
      </c>
      <c r="C1612">
        <v>2020</v>
      </c>
      <c r="D1612" s="16" t="s">
        <v>107</v>
      </c>
      <c r="E1612" s="16" t="s">
        <v>59</v>
      </c>
      <c r="F1612">
        <v>75</v>
      </c>
    </row>
    <row r="1613" spans="1:6" x14ac:dyDescent="0.25">
      <c r="A1613">
        <v>20</v>
      </c>
      <c r="B1613">
        <v>4</v>
      </c>
      <c r="C1613">
        <v>2020</v>
      </c>
      <c r="D1613" s="16" t="s">
        <v>107</v>
      </c>
      <c r="E1613" s="16" t="s">
        <v>59</v>
      </c>
      <c r="F1613">
        <v>64</v>
      </c>
    </row>
    <row r="1614" spans="1:6" x14ac:dyDescent="0.25">
      <c r="A1614">
        <v>20</v>
      </c>
      <c r="B1614">
        <v>4</v>
      </c>
      <c r="C1614">
        <v>2020</v>
      </c>
      <c r="D1614" s="16" t="s">
        <v>107</v>
      </c>
      <c r="E1614" s="16" t="s">
        <v>59</v>
      </c>
      <c r="F1614">
        <v>62</v>
      </c>
    </row>
    <row r="1615" spans="1:6" x14ac:dyDescent="0.25">
      <c r="A1615">
        <v>20</v>
      </c>
      <c r="B1615">
        <v>4</v>
      </c>
      <c r="C1615">
        <v>2020</v>
      </c>
      <c r="D1615" s="16" t="s">
        <v>107</v>
      </c>
      <c r="E1615" s="16" t="s">
        <v>59</v>
      </c>
      <c r="F1615">
        <v>65</v>
      </c>
    </row>
    <row r="1616" spans="1:6" x14ac:dyDescent="0.25">
      <c r="A1616">
        <v>20</v>
      </c>
      <c r="B1616">
        <v>4</v>
      </c>
      <c r="C1616">
        <v>2020</v>
      </c>
      <c r="D1616" s="16" t="s">
        <v>108</v>
      </c>
      <c r="E1616" s="16" t="s">
        <v>59</v>
      </c>
      <c r="F1616">
        <v>40</v>
      </c>
    </row>
    <row r="1617" spans="1:6" x14ac:dyDescent="0.25">
      <c r="A1617">
        <v>20</v>
      </c>
      <c r="B1617">
        <v>4</v>
      </c>
      <c r="C1617">
        <v>2020</v>
      </c>
      <c r="D1617" s="16" t="s">
        <v>108</v>
      </c>
      <c r="E1617" s="16" t="s">
        <v>56</v>
      </c>
      <c r="F1617">
        <v>86</v>
      </c>
    </row>
    <row r="1618" spans="1:6" x14ac:dyDescent="0.25">
      <c r="A1618">
        <v>20</v>
      </c>
      <c r="B1618">
        <v>4</v>
      </c>
      <c r="C1618">
        <v>2020</v>
      </c>
      <c r="D1618" s="16" t="s">
        <v>109</v>
      </c>
      <c r="E1618" s="16" t="s">
        <v>59</v>
      </c>
      <c r="F1618">
        <v>66</v>
      </c>
    </row>
    <row r="1619" spans="1:6" x14ac:dyDescent="0.25">
      <c r="A1619">
        <v>20</v>
      </c>
      <c r="B1619">
        <v>4</v>
      </c>
      <c r="C1619">
        <v>2020</v>
      </c>
      <c r="D1619" s="16" t="s">
        <v>109</v>
      </c>
      <c r="E1619" s="16" t="s">
        <v>59</v>
      </c>
      <c r="F1619">
        <v>31</v>
      </c>
    </row>
    <row r="1620" spans="1:6" x14ac:dyDescent="0.25">
      <c r="A1620">
        <v>20</v>
      </c>
      <c r="B1620">
        <v>4</v>
      </c>
      <c r="C1620">
        <v>2020</v>
      </c>
      <c r="D1620" s="16" t="s">
        <v>109</v>
      </c>
      <c r="E1620" s="16" t="s">
        <v>59</v>
      </c>
      <c r="F1620">
        <v>46</v>
      </c>
    </row>
    <row r="1621" spans="1:6" x14ac:dyDescent="0.25">
      <c r="A1621">
        <v>20</v>
      </c>
      <c r="B1621">
        <v>4</v>
      </c>
      <c r="C1621">
        <v>2020</v>
      </c>
      <c r="D1621" s="16" t="s">
        <v>109</v>
      </c>
      <c r="E1621" s="16" t="s">
        <v>59</v>
      </c>
      <c r="F1621">
        <v>47</v>
      </c>
    </row>
    <row r="1622" spans="1:6" x14ac:dyDescent="0.25">
      <c r="A1622">
        <v>20</v>
      </c>
      <c r="B1622">
        <v>4</v>
      </c>
      <c r="C1622">
        <v>2020</v>
      </c>
      <c r="D1622" s="16" t="s">
        <v>199</v>
      </c>
      <c r="E1622" s="16" t="s">
        <v>59</v>
      </c>
      <c r="F1622">
        <v>34</v>
      </c>
    </row>
    <row r="1623" spans="1:6" x14ac:dyDescent="0.25">
      <c r="A1623">
        <v>20</v>
      </c>
      <c r="B1623">
        <v>4</v>
      </c>
      <c r="C1623">
        <v>2020</v>
      </c>
      <c r="D1623" s="16" t="s">
        <v>190</v>
      </c>
      <c r="E1623" s="16" t="s">
        <v>59</v>
      </c>
      <c r="F1623">
        <v>42</v>
      </c>
    </row>
    <row r="1624" spans="1:6" x14ac:dyDescent="0.25">
      <c r="A1624">
        <v>20</v>
      </c>
      <c r="B1624">
        <v>4</v>
      </c>
      <c r="C1624">
        <v>2020</v>
      </c>
      <c r="D1624" s="16" t="s">
        <v>110</v>
      </c>
      <c r="E1624" s="16" t="s">
        <v>59</v>
      </c>
      <c r="F1624">
        <v>55</v>
      </c>
    </row>
    <row r="1625" spans="1:6" x14ac:dyDescent="0.25">
      <c r="A1625">
        <v>20</v>
      </c>
      <c r="B1625">
        <v>4</v>
      </c>
      <c r="C1625">
        <v>2020</v>
      </c>
      <c r="D1625" s="16" t="s">
        <v>110</v>
      </c>
      <c r="E1625" s="16" t="s">
        <v>59</v>
      </c>
      <c r="F1625">
        <v>44</v>
      </c>
    </row>
    <row r="1626" spans="1:6" x14ac:dyDescent="0.25">
      <c r="A1626">
        <v>20</v>
      </c>
      <c r="B1626">
        <v>4</v>
      </c>
      <c r="C1626">
        <v>2020</v>
      </c>
      <c r="D1626" s="16" t="s">
        <v>110</v>
      </c>
      <c r="E1626" s="16" t="s">
        <v>56</v>
      </c>
      <c r="F1626">
        <v>26</v>
      </c>
    </row>
    <row r="1627" spans="1:6" x14ac:dyDescent="0.25">
      <c r="A1627">
        <v>20</v>
      </c>
      <c r="B1627">
        <v>4</v>
      </c>
      <c r="C1627">
        <v>2020</v>
      </c>
      <c r="D1627" s="16" t="s">
        <v>110</v>
      </c>
      <c r="E1627" s="16" t="s">
        <v>56</v>
      </c>
      <c r="F1627">
        <v>56</v>
      </c>
    </row>
    <row r="1628" spans="1:6" x14ac:dyDescent="0.25">
      <c r="A1628">
        <v>20</v>
      </c>
      <c r="B1628">
        <v>4</v>
      </c>
      <c r="C1628">
        <v>2020</v>
      </c>
      <c r="D1628" s="16" t="s">
        <v>110</v>
      </c>
      <c r="E1628" s="16" t="s">
        <v>56</v>
      </c>
      <c r="F1628">
        <v>24</v>
      </c>
    </row>
    <row r="1629" spans="1:6" x14ac:dyDescent="0.25">
      <c r="A1629">
        <v>20</v>
      </c>
      <c r="B1629">
        <v>4</v>
      </c>
      <c r="C1629">
        <v>2020</v>
      </c>
      <c r="D1629" s="16" t="s">
        <v>110</v>
      </c>
      <c r="E1629" s="16" t="s">
        <v>56</v>
      </c>
      <c r="F1629">
        <v>42</v>
      </c>
    </row>
    <row r="1630" spans="1:6" x14ac:dyDescent="0.25">
      <c r="A1630">
        <v>20</v>
      </c>
      <c r="B1630">
        <v>4</v>
      </c>
      <c r="C1630">
        <v>2020</v>
      </c>
      <c r="D1630" s="16" t="s">
        <v>110</v>
      </c>
      <c r="E1630" s="16" t="s">
        <v>56</v>
      </c>
      <c r="F1630">
        <v>57</v>
      </c>
    </row>
    <row r="1631" spans="1:6" x14ac:dyDescent="0.25">
      <c r="A1631">
        <v>20</v>
      </c>
      <c r="B1631">
        <v>4</v>
      </c>
      <c r="C1631">
        <v>2020</v>
      </c>
      <c r="D1631" s="16" t="s">
        <v>110</v>
      </c>
      <c r="E1631" s="16" t="s">
        <v>56</v>
      </c>
      <c r="F1631">
        <v>52</v>
      </c>
    </row>
    <row r="1632" spans="1:6" x14ac:dyDescent="0.25">
      <c r="A1632">
        <v>20</v>
      </c>
      <c r="B1632">
        <v>4</v>
      </c>
      <c r="C1632">
        <v>2020</v>
      </c>
      <c r="D1632" s="16" t="s">
        <v>110</v>
      </c>
      <c r="E1632" s="16" t="s">
        <v>59</v>
      </c>
      <c r="F1632">
        <v>71</v>
      </c>
    </row>
    <row r="1633" spans="1:6" x14ac:dyDescent="0.25">
      <c r="A1633">
        <v>20</v>
      </c>
      <c r="B1633">
        <v>4</v>
      </c>
      <c r="C1633">
        <v>2020</v>
      </c>
      <c r="D1633" s="16" t="s">
        <v>111</v>
      </c>
      <c r="E1633" s="16" t="s">
        <v>56</v>
      </c>
      <c r="F1633">
        <v>60</v>
      </c>
    </row>
    <row r="1634" spans="1:6" x14ac:dyDescent="0.25">
      <c r="A1634">
        <v>20</v>
      </c>
      <c r="B1634">
        <v>4</v>
      </c>
      <c r="C1634">
        <v>2020</v>
      </c>
      <c r="D1634" s="16" t="s">
        <v>112</v>
      </c>
      <c r="E1634" s="16" t="s">
        <v>59</v>
      </c>
      <c r="F1634">
        <v>72</v>
      </c>
    </row>
    <row r="1635" spans="1:6" x14ac:dyDescent="0.25">
      <c r="A1635">
        <v>20</v>
      </c>
      <c r="B1635">
        <v>4</v>
      </c>
      <c r="C1635">
        <v>2020</v>
      </c>
      <c r="D1635" s="16" t="s">
        <v>112</v>
      </c>
      <c r="E1635" s="16" t="s">
        <v>56</v>
      </c>
      <c r="F1635">
        <v>72</v>
      </c>
    </row>
    <row r="1636" spans="1:6" x14ac:dyDescent="0.25">
      <c r="A1636">
        <v>20</v>
      </c>
      <c r="B1636">
        <v>4</v>
      </c>
      <c r="C1636">
        <v>2020</v>
      </c>
      <c r="D1636" s="16" t="s">
        <v>112</v>
      </c>
      <c r="E1636" s="16" t="s">
        <v>56</v>
      </c>
      <c r="F1636">
        <v>72</v>
      </c>
    </row>
    <row r="1637" spans="1:6" x14ac:dyDescent="0.25">
      <c r="A1637">
        <v>20</v>
      </c>
      <c r="B1637">
        <v>4</v>
      </c>
      <c r="C1637">
        <v>2020</v>
      </c>
      <c r="D1637" s="16" t="s">
        <v>112</v>
      </c>
      <c r="E1637" s="16" t="s">
        <v>59</v>
      </c>
      <c r="F1637">
        <v>75</v>
      </c>
    </row>
    <row r="1638" spans="1:6" x14ac:dyDescent="0.25">
      <c r="A1638">
        <v>20</v>
      </c>
      <c r="B1638">
        <v>4</v>
      </c>
      <c r="C1638">
        <v>2020</v>
      </c>
      <c r="D1638" s="16" t="s">
        <v>112</v>
      </c>
      <c r="E1638" s="16" t="s">
        <v>59</v>
      </c>
      <c r="F1638">
        <v>72</v>
      </c>
    </row>
    <row r="1639" spans="1:6" x14ac:dyDescent="0.25">
      <c r="A1639">
        <v>20</v>
      </c>
      <c r="B1639">
        <v>4</v>
      </c>
      <c r="C1639">
        <v>2020</v>
      </c>
      <c r="D1639" s="16" t="s">
        <v>112</v>
      </c>
      <c r="E1639" s="16" t="s">
        <v>56</v>
      </c>
      <c r="F1639">
        <v>75</v>
      </c>
    </row>
    <row r="1640" spans="1:6" x14ac:dyDescent="0.25">
      <c r="A1640">
        <v>20</v>
      </c>
      <c r="B1640">
        <v>4</v>
      </c>
      <c r="C1640">
        <v>2020</v>
      </c>
      <c r="D1640" s="16" t="s">
        <v>112</v>
      </c>
      <c r="E1640" s="16" t="s">
        <v>59</v>
      </c>
      <c r="F1640">
        <v>35</v>
      </c>
    </row>
    <row r="1641" spans="1:6" x14ac:dyDescent="0.25">
      <c r="A1641">
        <v>20</v>
      </c>
      <c r="B1641">
        <v>4</v>
      </c>
      <c r="C1641">
        <v>2020</v>
      </c>
      <c r="D1641" s="16" t="s">
        <v>112</v>
      </c>
      <c r="E1641" s="16" t="s">
        <v>59</v>
      </c>
      <c r="F1641">
        <v>51</v>
      </c>
    </row>
    <row r="1642" spans="1:6" x14ac:dyDescent="0.25">
      <c r="A1642">
        <v>20</v>
      </c>
      <c r="B1642">
        <v>4</v>
      </c>
      <c r="C1642">
        <v>2020</v>
      </c>
      <c r="D1642" s="16" t="s">
        <v>112</v>
      </c>
      <c r="E1642" s="16" t="s">
        <v>56</v>
      </c>
      <c r="F1642">
        <v>59</v>
      </c>
    </row>
    <row r="1643" spans="1:6" x14ac:dyDescent="0.25">
      <c r="A1643">
        <v>20</v>
      </c>
      <c r="B1643">
        <v>4</v>
      </c>
      <c r="C1643">
        <v>2020</v>
      </c>
      <c r="D1643" s="16" t="s">
        <v>112</v>
      </c>
      <c r="E1643" s="16" t="s">
        <v>59</v>
      </c>
      <c r="F1643">
        <v>50</v>
      </c>
    </row>
    <row r="1644" spans="1:6" x14ac:dyDescent="0.25">
      <c r="A1644">
        <v>20</v>
      </c>
      <c r="B1644">
        <v>4</v>
      </c>
      <c r="C1644">
        <v>2020</v>
      </c>
      <c r="D1644" s="16" t="s">
        <v>112</v>
      </c>
      <c r="E1644" s="16" t="s">
        <v>56</v>
      </c>
      <c r="F1644">
        <v>83</v>
      </c>
    </row>
    <row r="1645" spans="1:6" x14ac:dyDescent="0.25">
      <c r="A1645">
        <v>20</v>
      </c>
      <c r="B1645">
        <v>4</v>
      </c>
      <c r="C1645">
        <v>2020</v>
      </c>
      <c r="D1645" s="16" t="s">
        <v>112</v>
      </c>
      <c r="E1645" s="16" t="s">
        <v>56</v>
      </c>
      <c r="F1645">
        <v>22</v>
      </c>
    </row>
    <row r="1646" spans="1:6" x14ac:dyDescent="0.25">
      <c r="A1646">
        <v>20</v>
      </c>
      <c r="B1646">
        <v>4</v>
      </c>
      <c r="C1646">
        <v>2020</v>
      </c>
      <c r="D1646" s="16" t="s">
        <v>112</v>
      </c>
      <c r="E1646" s="16" t="s">
        <v>56</v>
      </c>
      <c r="F1646">
        <v>70</v>
      </c>
    </row>
    <row r="1647" spans="1:6" x14ac:dyDescent="0.25">
      <c r="A1647">
        <v>20</v>
      </c>
      <c r="B1647">
        <v>4</v>
      </c>
      <c r="C1647">
        <v>2020</v>
      </c>
      <c r="D1647" s="16" t="s">
        <v>112</v>
      </c>
      <c r="E1647" s="16" t="s">
        <v>59</v>
      </c>
      <c r="F1647">
        <v>72</v>
      </c>
    </row>
    <row r="1648" spans="1:6" x14ac:dyDescent="0.25">
      <c r="A1648">
        <v>20</v>
      </c>
      <c r="B1648">
        <v>4</v>
      </c>
      <c r="C1648">
        <v>2020</v>
      </c>
      <c r="D1648" s="16" t="s">
        <v>112</v>
      </c>
      <c r="E1648" s="16" t="s">
        <v>59</v>
      </c>
      <c r="F1648">
        <v>58</v>
      </c>
    </row>
    <row r="1649" spans="1:6" x14ac:dyDescent="0.25">
      <c r="A1649">
        <v>20</v>
      </c>
      <c r="B1649">
        <v>4</v>
      </c>
      <c r="C1649">
        <v>2020</v>
      </c>
      <c r="D1649" s="16" t="s">
        <v>112</v>
      </c>
      <c r="E1649" s="16" t="s">
        <v>56</v>
      </c>
      <c r="F1649">
        <v>82</v>
      </c>
    </row>
    <row r="1650" spans="1:6" x14ac:dyDescent="0.25">
      <c r="A1650">
        <v>20</v>
      </c>
      <c r="B1650">
        <v>4</v>
      </c>
      <c r="C1650">
        <v>2020</v>
      </c>
      <c r="D1650" s="16" t="s">
        <v>112</v>
      </c>
      <c r="E1650" s="16" t="s">
        <v>59</v>
      </c>
      <c r="F1650">
        <v>68</v>
      </c>
    </row>
    <row r="1651" spans="1:6" x14ac:dyDescent="0.25">
      <c r="A1651">
        <v>20</v>
      </c>
      <c r="B1651">
        <v>4</v>
      </c>
      <c r="C1651">
        <v>2020</v>
      </c>
      <c r="D1651" s="16" t="s">
        <v>112</v>
      </c>
      <c r="E1651" s="16" t="s">
        <v>59</v>
      </c>
      <c r="F1651">
        <v>67</v>
      </c>
    </row>
    <row r="1652" spans="1:6" x14ac:dyDescent="0.25">
      <c r="A1652">
        <v>20</v>
      </c>
      <c r="B1652">
        <v>4</v>
      </c>
      <c r="C1652">
        <v>2020</v>
      </c>
      <c r="D1652" s="16" t="s">
        <v>112</v>
      </c>
      <c r="E1652" s="16" t="s">
        <v>59</v>
      </c>
      <c r="F1652">
        <v>40</v>
      </c>
    </row>
    <row r="1653" spans="1:6" x14ac:dyDescent="0.25">
      <c r="A1653">
        <v>20</v>
      </c>
      <c r="B1653">
        <v>4</v>
      </c>
      <c r="C1653">
        <v>2020</v>
      </c>
      <c r="D1653" s="16" t="s">
        <v>112</v>
      </c>
      <c r="E1653" s="16" t="s">
        <v>56</v>
      </c>
      <c r="F1653">
        <v>59</v>
      </c>
    </row>
    <row r="1654" spans="1:6" x14ac:dyDescent="0.25">
      <c r="A1654">
        <v>20</v>
      </c>
      <c r="B1654">
        <v>4</v>
      </c>
      <c r="C1654">
        <v>2020</v>
      </c>
      <c r="D1654" s="16" t="s">
        <v>112</v>
      </c>
      <c r="E1654" s="16" t="s">
        <v>59</v>
      </c>
      <c r="F1654">
        <v>64</v>
      </c>
    </row>
    <row r="1655" spans="1:6" x14ac:dyDescent="0.25">
      <c r="A1655">
        <v>20</v>
      </c>
      <c r="B1655">
        <v>4</v>
      </c>
      <c r="C1655">
        <v>2020</v>
      </c>
      <c r="D1655" s="16" t="s">
        <v>112</v>
      </c>
      <c r="E1655" s="16" t="s">
        <v>59</v>
      </c>
      <c r="F1655">
        <v>62</v>
      </c>
    </row>
    <row r="1656" spans="1:6" x14ac:dyDescent="0.25">
      <c r="A1656">
        <v>20</v>
      </c>
      <c r="B1656">
        <v>4</v>
      </c>
      <c r="C1656">
        <v>2020</v>
      </c>
      <c r="D1656" s="16" t="s">
        <v>112</v>
      </c>
      <c r="E1656" s="16" t="s">
        <v>56</v>
      </c>
      <c r="F1656">
        <v>55</v>
      </c>
    </row>
    <row r="1657" spans="1:6" x14ac:dyDescent="0.25">
      <c r="A1657">
        <v>20</v>
      </c>
      <c r="B1657">
        <v>4</v>
      </c>
      <c r="C1657">
        <v>2020</v>
      </c>
      <c r="D1657" s="16" t="s">
        <v>112</v>
      </c>
      <c r="E1657" s="16" t="s">
        <v>56</v>
      </c>
      <c r="F1657">
        <v>51</v>
      </c>
    </row>
    <row r="1658" spans="1:6" x14ac:dyDescent="0.25">
      <c r="A1658">
        <v>20</v>
      </c>
      <c r="B1658">
        <v>4</v>
      </c>
      <c r="C1658">
        <v>2020</v>
      </c>
      <c r="D1658" s="16" t="s">
        <v>112</v>
      </c>
      <c r="E1658" s="16" t="s">
        <v>59</v>
      </c>
      <c r="F1658">
        <v>47</v>
      </c>
    </row>
    <row r="1659" spans="1:6" x14ac:dyDescent="0.25">
      <c r="A1659">
        <v>20</v>
      </c>
      <c r="B1659">
        <v>4</v>
      </c>
      <c r="C1659">
        <v>2020</v>
      </c>
      <c r="D1659" s="16" t="s">
        <v>200</v>
      </c>
      <c r="E1659" s="16" t="s">
        <v>56</v>
      </c>
      <c r="F1659">
        <v>55</v>
      </c>
    </row>
    <row r="1660" spans="1:6" x14ac:dyDescent="0.25">
      <c r="A1660">
        <v>20</v>
      </c>
      <c r="B1660">
        <v>4</v>
      </c>
      <c r="C1660">
        <v>2020</v>
      </c>
      <c r="D1660" s="16" t="s">
        <v>115</v>
      </c>
      <c r="E1660" s="16" t="s">
        <v>56</v>
      </c>
      <c r="F1660">
        <v>60</v>
      </c>
    </row>
    <row r="1661" spans="1:6" x14ac:dyDescent="0.25">
      <c r="A1661">
        <v>20</v>
      </c>
      <c r="B1661">
        <v>4</v>
      </c>
      <c r="C1661">
        <v>2020</v>
      </c>
      <c r="D1661" s="16" t="s">
        <v>115</v>
      </c>
      <c r="E1661" s="16" t="s">
        <v>56</v>
      </c>
      <c r="F1661">
        <v>29</v>
      </c>
    </row>
    <row r="1662" spans="1:6" x14ac:dyDescent="0.25">
      <c r="A1662">
        <v>20</v>
      </c>
      <c r="B1662">
        <v>4</v>
      </c>
      <c r="C1662">
        <v>2020</v>
      </c>
      <c r="D1662" s="16" t="s">
        <v>115</v>
      </c>
      <c r="E1662" s="16" t="s">
        <v>56</v>
      </c>
      <c r="F1662">
        <v>53</v>
      </c>
    </row>
    <row r="1663" spans="1:6" x14ac:dyDescent="0.25">
      <c r="A1663">
        <v>20</v>
      </c>
      <c r="B1663">
        <v>4</v>
      </c>
      <c r="C1663">
        <v>2020</v>
      </c>
      <c r="D1663" s="16" t="s">
        <v>168</v>
      </c>
      <c r="E1663" s="16" t="s">
        <v>56</v>
      </c>
      <c r="F1663">
        <v>53</v>
      </c>
    </row>
    <row r="1664" spans="1:6" x14ac:dyDescent="0.25">
      <c r="A1664">
        <v>20</v>
      </c>
      <c r="B1664">
        <v>4</v>
      </c>
      <c r="C1664">
        <v>2020</v>
      </c>
      <c r="D1664" s="16" t="s">
        <v>116</v>
      </c>
      <c r="E1664" s="16" t="s">
        <v>59</v>
      </c>
      <c r="F1664">
        <v>61</v>
      </c>
    </row>
    <row r="1665" spans="1:6" x14ac:dyDescent="0.25">
      <c r="A1665">
        <v>20</v>
      </c>
      <c r="B1665">
        <v>4</v>
      </c>
      <c r="C1665">
        <v>2020</v>
      </c>
      <c r="D1665" s="16" t="s">
        <v>116</v>
      </c>
      <c r="E1665" s="16" t="s">
        <v>56</v>
      </c>
      <c r="F1665">
        <v>57</v>
      </c>
    </row>
    <row r="1666" spans="1:6" x14ac:dyDescent="0.25">
      <c r="A1666">
        <v>20</v>
      </c>
      <c r="B1666">
        <v>4</v>
      </c>
      <c r="C1666">
        <v>2020</v>
      </c>
      <c r="D1666" s="16" t="s">
        <v>117</v>
      </c>
      <c r="E1666" s="16" t="s">
        <v>56</v>
      </c>
      <c r="F1666">
        <v>41</v>
      </c>
    </row>
    <row r="1667" spans="1:6" x14ac:dyDescent="0.25">
      <c r="A1667">
        <v>20</v>
      </c>
      <c r="B1667">
        <v>4</v>
      </c>
      <c r="C1667">
        <v>2020</v>
      </c>
      <c r="D1667" s="16" t="s">
        <v>118</v>
      </c>
      <c r="E1667" s="16" t="s">
        <v>59</v>
      </c>
      <c r="F1667">
        <v>53</v>
      </c>
    </row>
    <row r="1668" spans="1:6" x14ac:dyDescent="0.25">
      <c r="A1668">
        <v>20</v>
      </c>
      <c r="B1668">
        <v>4</v>
      </c>
      <c r="C1668">
        <v>2020</v>
      </c>
      <c r="D1668" s="16" t="s">
        <v>118</v>
      </c>
      <c r="E1668" s="16" t="s">
        <v>56</v>
      </c>
      <c r="F1668">
        <v>88</v>
      </c>
    </row>
    <row r="1669" spans="1:6" x14ac:dyDescent="0.25">
      <c r="A1669">
        <v>20</v>
      </c>
      <c r="B1669">
        <v>4</v>
      </c>
      <c r="C1669">
        <v>2020</v>
      </c>
      <c r="D1669" s="16" t="s">
        <v>118</v>
      </c>
      <c r="E1669" s="16" t="s">
        <v>56</v>
      </c>
      <c r="F1669">
        <v>24</v>
      </c>
    </row>
    <row r="1670" spans="1:6" x14ac:dyDescent="0.25">
      <c r="A1670">
        <v>20</v>
      </c>
      <c r="B1670">
        <v>4</v>
      </c>
      <c r="C1670">
        <v>2020</v>
      </c>
      <c r="D1670" s="16" t="s">
        <v>169</v>
      </c>
      <c r="E1670" s="16" t="s">
        <v>56</v>
      </c>
      <c r="F1670">
        <v>59</v>
      </c>
    </row>
    <row r="1671" spans="1:6" x14ac:dyDescent="0.25">
      <c r="A1671">
        <v>20</v>
      </c>
      <c r="B1671">
        <v>4</v>
      </c>
      <c r="C1671">
        <v>2020</v>
      </c>
      <c r="D1671" s="16" t="s">
        <v>169</v>
      </c>
      <c r="E1671" s="16" t="s">
        <v>59</v>
      </c>
      <c r="F1671">
        <v>37</v>
      </c>
    </row>
    <row r="1672" spans="1:6" x14ac:dyDescent="0.25">
      <c r="A1672">
        <v>20</v>
      </c>
      <c r="B1672">
        <v>4</v>
      </c>
      <c r="C1672">
        <v>2020</v>
      </c>
      <c r="D1672" s="16" t="s">
        <v>119</v>
      </c>
      <c r="E1672" s="16" t="s">
        <v>59</v>
      </c>
      <c r="F1672">
        <v>21</v>
      </c>
    </row>
    <row r="1673" spans="1:6" x14ac:dyDescent="0.25">
      <c r="A1673">
        <v>20</v>
      </c>
      <c r="B1673">
        <v>4</v>
      </c>
      <c r="C1673">
        <v>2020</v>
      </c>
      <c r="D1673" s="16" t="s">
        <v>119</v>
      </c>
      <c r="E1673" s="16" t="s">
        <v>59</v>
      </c>
      <c r="F1673">
        <v>43</v>
      </c>
    </row>
    <row r="1674" spans="1:6" x14ac:dyDescent="0.25">
      <c r="A1674">
        <v>20</v>
      </c>
      <c r="B1674">
        <v>4</v>
      </c>
      <c r="C1674">
        <v>2020</v>
      </c>
      <c r="D1674" s="16" t="s">
        <v>119</v>
      </c>
      <c r="E1674" s="16" t="s">
        <v>59</v>
      </c>
      <c r="F1674">
        <v>63</v>
      </c>
    </row>
    <row r="1675" spans="1:6" x14ac:dyDescent="0.25">
      <c r="A1675">
        <v>20</v>
      </c>
      <c r="B1675">
        <v>4</v>
      </c>
      <c r="C1675">
        <v>2020</v>
      </c>
      <c r="D1675" s="16" t="s">
        <v>120</v>
      </c>
      <c r="E1675" s="16" t="s">
        <v>59</v>
      </c>
      <c r="F1675">
        <v>30</v>
      </c>
    </row>
    <row r="1676" spans="1:6" x14ac:dyDescent="0.25">
      <c r="A1676">
        <v>20</v>
      </c>
      <c r="B1676">
        <v>4</v>
      </c>
      <c r="C1676">
        <v>2020</v>
      </c>
      <c r="D1676" s="16" t="s">
        <v>121</v>
      </c>
      <c r="E1676" s="16" t="s">
        <v>59</v>
      </c>
      <c r="F1676">
        <v>31</v>
      </c>
    </row>
    <row r="1677" spans="1:6" x14ac:dyDescent="0.25">
      <c r="A1677">
        <v>20</v>
      </c>
      <c r="B1677">
        <v>4</v>
      </c>
      <c r="C1677">
        <v>2020</v>
      </c>
      <c r="D1677" s="16" t="s">
        <v>124</v>
      </c>
      <c r="E1677" s="16" t="s">
        <v>59</v>
      </c>
      <c r="F1677">
        <v>53</v>
      </c>
    </row>
    <row r="1678" spans="1:6" x14ac:dyDescent="0.25">
      <c r="A1678">
        <v>20</v>
      </c>
      <c r="B1678">
        <v>4</v>
      </c>
      <c r="C1678">
        <v>2020</v>
      </c>
      <c r="D1678" s="16" t="s">
        <v>125</v>
      </c>
      <c r="E1678" s="16" t="s">
        <v>59</v>
      </c>
      <c r="F1678">
        <v>63</v>
      </c>
    </row>
    <row r="1679" spans="1:6" x14ac:dyDescent="0.25">
      <c r="A1679">
        <v>20</v>
      </c>
      <c r="B1679">
        <v>4</v>
      </c>
      <c r="C1679">
        <v>2020</v>
      </c>
      <c r="D1679" s="16" t="s">
        <v>125</v>
      </c>
      <c r="E1679" s="16" t="s">
        <v>59</v>
      </c>
      <c r="F1679">
        <v>62</v>
      </c>
    </row>
    <row r="1680" spans="1:6" x14ac:dyDescent="0.25">
      <c r="A1680">
        <v>20</v>
      </c>
      <c r="B1680">
        <v>4</v>
      </c>
      <c r="C1680">
        <v>2020</v>
      </c>
      <c r="D1680" s="16" t="s">
        <v>125</v>
      </c>
      <c r="E1680" s="16" t="s">
        <v>59</v>
      </c>
      <c r="F1680">
        <v>60</v>
      </c>
    </row>
    <row r="1681" spans="1:6" x14ac:dyDescent="0.25">
      <c r="A1681">
        <v>20</v>
      </c>
      <c r="B1681">
        <v>4</v>
      </c>
      <c r="C1681">
        <v>2020</v>
      </c>
      <c r="D1681" s="16" t="s">
        <v>125</v>
      </c>
      <c r="E1681" s="16" t="s">
        <v>59</v>
      </c>
      <c r="F1681">
        <v>52</v>
      </c>
    </row>
    <row r="1682" spans="1:6" x14ac:dyDescent="0.25">
      <c r="A1682">
        <v>20</v>
      </c>
      <c r="B1682">
        <v>4</v>
      </c>
      <c r="C1682">
        <v>2020</v>
      </c>
      <c r="D1682" s="16" t="s">
        <v>194</v>
      </c>
      <c r="E1682" s="16" t="s">
        <v>59</v>
      </c>
      <c r="F1682">
        <v>84</v>
      </c>
    </row>
    <row r="1683" spans="1:6" x14ac:dyDescent="0.25">
      <c r="A1683">
        <v>20</v>
      </c>
      <c r="B1683">
        <v>4</v>
      </c>
      <c r="C1683">
        <v>2020</v>
      </c>
      <c r="D1683" s="16" t="s">
        <v>126</v>
      </c>
      <c r="E1683" s="16" t="s">
        <v>59</v>
      </c>
      <c r="F1683">
        <v>36</v>
      </c>
    </row>
    <row r="1684" spans="1:6" x14ac:dyDescent="0.25">
      <c r="A1684">
        <v>20</v>
      </c>
      <c r="B1684">
        <v>4</v>
      </c>
      <c r="C1684">
        <v>2020</v>
      </c>
      <c r="D1684" s="16" t="s">
        <v>126</v>
      </c>
      <c r="E1684" s="16" t="s">
        <v>59</v>
      </c>
      <c r="F1684">
        <v>38</v>
      </c>
    </row>
    <row r="1685" spans="1:6" x14ac:dyDescent="0.25">
      <c r="A1685">
        <v>20</v>
      </c>
      <c r="B1685">
        <v>4</v>
      </c>
      <c r="C1685">
        <v>2020</v>
      </c>
      <c r="D1685" s="16" t="s">
        <v>126</v>
      </c>
      <c r="E1685" s="16" t="s">
        <v>59</v>
      </c>
      <c r="F1685">
        <v>55</v>
      </c>
    </row>
    <row r="1686" spans="1:6" x14ac:dyDescent="0.25">
      <c r="A1686">
        <v>20</v>
      </c>
      <c r="B1686">
        <v>4</v>
      </c>
      <c r="C1686">
        <v>2020</v>
      </c>
      <c r="D1686" s="16" t="s">
        <v>126</v>
      </c>
      <c r="E1686" s="16" t="s">
        <v>59</v>
      </c>
      <c r="F1686">
        <v>37</v>
      </c>
    </row>
    <row r="1687" spans="1:6" x14ac:dyDescent="0.25">
      <c r="A1687">
        <v>20</v>
      </c>
      <c r="B1687">
        <v>4</v>
      </c>
      <c r="C1687">
        <v>2020</v>
      </c>
      <c r="D1687" s="16" t="s">
        <v>126</v>
      </c>
      <c r="E1687" s="16" t="s">
        <v>59</v>
      </c>
      <c r="F1687">
        <v>39</v>
      </c>
    </row>
    <row r="1688" spans="1:6" x14ac:dyDescent="0.25">
      <c r="A1688">
        <v>20</v>
      </c>
      <c r="B1688">
        <v>4</v>
      </c>
      <c r="C1688">
        <v>2020</v>
      </c>
      <c r="D1688" s="16" t="s">
        <v>126</v>
      </c>
      <c r="E1688" s="16" t="s">
        <v>59</v>
      </c>
      <c r="F1688">
        <v>20</v>
      </c>
    </row>
    <row r="1689" spans="1:6" x14ac:dyDescent="0.25">
      <c r="A1689">
        <v>20</v>
      </c>
      <c r="B1689">
        <v>4</v>
      </c>
      <c r="C1689">
        <v>2020</v>
      </c>
      <c r="D1689" s="16" t="s">
        <v>182</v>
      </c>
      <c r="E1689" s="16" t="s">
        <v>56</v>
      </c>
      <c r="F1689">
        <v>28</v>
      </c>
    </row>
    <row r="1690" spans="1:6" x14ac:dyDescent="0.25">
      <c r="A1690">
        <v>20</v>
      </c>
      <c r="B1690">
        <v>4</v>
      </c>
      <c r="C1690">
        <v>2020</v>
      </c>
      <c r="D1690" s="16" t="s">
        <v>182</v>
      </c>
      <c r="E1690" s="16" t="s">
        <v>59</v>
      </c>
      <c r="F1690">
        <v>35</v>
      </c>
    </row>
    <row r="1691" spans="1:6" x14ac:dyDescent="0.25">
      <c r="A1691">
        <v>20</v>
      </c>
      <c r="B1691">
        <v>4</v>
      </c>
      <c r="C1691">
        <v>2020</v>
      </c>
      <c r="D1691" s="16" t="s">
        <v>170</v>
      </c>
      <c r="E1691" s="16" t="s">
        <v>56</v>
      </c>
      <c r="F1691">
        <v>15</v>
      </c>
    </row>
    <row r="1692" spans="1:6" x14ac:dyDescent="0.25">
      <c r="A1692">
        <v>20</v>
      </c>
      <c r="B1692">
        <v>4</v>
      </c>
      <c r="C1692">
        <v>2020</v>
      </c>
      <c r="D1692" s="16" t="s">
        <v>170</v>
      </c>
      <c r="E1692" s="16" t="s">
        <v>56</v>
      </c>
      <c r="F1692">
        <v>13</v>
      </c>
    </row>
    <row r="1693" spans="1:6" x14ac:dyDescent="0.25">
      <c r="A1693">
        <v>20</v>
      </c>
      <c r="B1693">
        <v>4</v>
      </c>
      <c r="C1693">
        <v>2020</v>
      </c>
      <c r="D1693" s="16" t="s">
        <v>170</v>
      </c>
      <c r="E1693" s="16" t="s">
        <v>59</v>
      </c>
      <c r="F1693">
        <v>40</v>
      </c>
    </row>
    <row r="1694" spans="1:6" x14ac:dyDescent="0.25">
      <c r="A1694">
        <v>20</v>
      </c>
      <c r="B1694">
        <v>4</v>
      </c>
      <c r="C1694">
        <v>2020</v>
      </c>
      <c r="D1694" s="16" t="s">
        <v>170</v>
      </c>
      <c r="E1694" s="16" t="s">
        <v>56</v>
      </c>
      <c r="F1694">
        <v>67</v>
      </c>
    </row>
    <row r="1695" spans="1:6" x14ac:dyDescent="0.25">
      <c r="A1695">
        <v>20</v>
      </c>
      <c r="B1695">
        <v>4</v>
      </c>
      <c r="C1695">
        <v>2020</v>
      </c>
      <c r="D1695" s="16" t="s">
        <v>171</v>
      </c>
      <c r="E1695" s="16" t="s">
        <v>59</v>
      </c>
      <c r="F1695">
        <v>34</v>
      </c>
    </row>
    <row r="1696" spans="1:6" x14ac:dyDescent="0.25">
      <c r="A1696">
        <v>20</v>
      </c>
      <c r="B1696">
        <v>4</v>
      </c>
      <c r="C1696">
        <v>2020</v>
      </c>
      <c r="D1696" s="16" t="s">
        <v>171</v>
      </c>
      <c r="E1696" s="16" t="s">
        <v>59</v>
      </c>
      <c r="F1696">
        <v>52</v>
      </c>
    </row>
    <row r="1697" spans="1:6" x14ac:dyDescent="0.25">
      <c r="A1697">
        <v>20</v>
      </c>
      <c r="B1697">
        <v>4</v>
      </c>
      <c r="C1697">
        <v>2020</v>
      </c>
      <c r="D1697" s="16" t="s">
        <v>171</v>
      </c>
      <c r="E1697" s="16" t="s">
        <v>59</v>
      </c>
      <c r="F1697">
        <v>55</v>
      </c>
    </row>
    <row r="1698" spans="1:6" x14ac:dyDescent="0.25">
      <c r="A1698">
        <v>20</v>
      </c>
      <c r="B1698">
        <v>4</v>
      </c>
      <c r="C1698">
        <v>2020</v>
      </c>
      <c r="D1698" s="16" t="s">
        <v>171</v>
      </c>
      <c r="E1698" s="16" t="s">
        <v>59</v>
      </c>
      <c r="F1698">
        <v>45</v>
      </c>
    </row>
    <row r="1699" spans="1:6" x14ac:dyDescent="0.25">
      <c r="A1699">
        <v>20</v>
      </c>
      <c r="B1699">
        <v>4</v>
      </c>
      <c r="C1699">
        <v>2020</v>
      </c>
      <c r="D1699" s="16" t="s">
        <v>131</v>
      </c>
      <c r="E1699" s="16" t="s">
        <v>56</v>
      </c>
      <c r="F1699">
        <v>55</v>
      </c>
    </row>
    <row r="1700" spans="1:6" x14ac:dyDescent="0.25">
      <c r="A1700">
        <v>20</v>
      </c>
      <c r="B1700">
        <v>4</v>
      </c>
      <c r="C1700">
        <v>2020</v>
      </c>
      <c r="D1700" s="16" t="s">
        <v>131</v>
      </c>
      <c r="E1700" s="16" t="s">
        <v>59</v>
      </c>
      <c r="F1700">
        <v>27</v>
      </c>
    </row>
    <row r="1701" spans="1:6" x14ac:dyDescent="0.25">
      <c r="A1701">
        <v>20</v>
      </c>
      <c r="B1701">
        <v>4</v>
      </c>
      <c r="C1701">
        <v>2020</v>
      </c>
      <c r="D1701" s="16" t="s">
        <v>131</v>
      </c>
      <c r="E1701" s="16" t="s">
        <v>56</v>
      </c>
      <c r="F1701">
        <v>23</v>
      </c>
    </row>
    <row r="1702" spans="1:6" x14ac:dyDescent="0.25">
      <c r="A1702">
        <v>20</v>
      </c>
      <c r="B1702">
        <v>4</v>
      </c>
      <c r="C1702">
        <v>2020</v>
      </c>
      <c r="D1702" s="16" t="s">
        <v>133</v>
      </c>
      <c r="E1702" s="16" t="s">
        <v>56</v>
      </c>
      <c r="F1702">
        <v>11</v>
      </c>
    </row>
    <row r="1703" spans="1:6" x14ac:dyDescent="0.25">
      <c r="A1703">
        <v>20</v>
      </c>
      <c r="B1703">
        <v>4</v>
      </c>
      <c r="C1703">
        <v>2020</v>
      </c>
      <c r="D1703" s="16" t="s">
        <v>175</v>
      </c>
      <c r="E1703" s="16" t="s">
        <v>59</v>
      </c>
      <c r="F1703">
        <v>62</v>
      </c>
    </row>
    <row r="1704" spans="1:6" x14ac:dyDescent="0.25">
      <c r="A1704">
        <v>20</v>
      </c>
      <c r="B1704">
        <v>4</v>
      </c>
      <c r="C1704">
        <v>2020</v>
      </c>
      <c r="D1704" s="16" t="s">
        <v>175</v>
      </c>
      <c r="E1704" s="16" t="s">
        <v>59</v>
      </c>
      <c r="F1704">
        <v>53</v>
      </c>
    </row>
    <row r="1705" spans="1:6" x14ac:dyDescent="0.25">
      <c r="A1705">
        <v>20</v>
      </c>
      <c r="B1705">
        <v>4</v>
      </c>
      <c r="C1705">
        <v>2020</v>
      </c>
      <c r="D1705" s="16" t="s">
        <v>136</v>
      </c>
      <c r="E1705" s="16" t="s">
        <v>59</v>
      </c>
      <c r="F1705">
        <v>85</v>
      </c>
    </row>
    <row r="1706" spans="1:6" x14ac:dyDescent="0.25">
      <c r="A1706">
        <v>20</v>
      </c>
      <c r="B1706">
        <v>4</v>
      </c>
      <c r="C1706">
        <v>2020</v>
      </c>
      <c r="D1706" s="16" t="s">
        <v>136</v>
      </c>
      <c r="E1706" s="16" t="s">
        <v>56</v>
      </c>
      <c r="F1706">
        <v>45</v>
      </c>
    </row>
    <row r="1707" spans="1:6" x14ac:dyDescent="0.25">
      <c r="A1707">
        <v>20</v>
      </c>
      <c r="B1707">
        <v>4</v>
      </c>
      <c r="C1707">
        <v>2020</v>
      </c>
      <c r="D1707" s="16" t="s">
        <v>136</v>
      </c>
      <c r="E1707" s="16" t="s">
        <v>56</v>
      </c>
      <c r="F1707">
        <v>55</v>
      </c>
    </row>
    <row r="1708" spans="1:6" x14ac:dyDescent="0.25">
      <c r="A1708">
        <v>20</v>
      </c>
      <c r="B1708">
        <v>4</v>
      </c>
      <c r="C1708">
        <v>2020</v>
      </c>
      <c r="D1708" s="16" t="s">
        <v>136</v>
      </c>
      <c r="E1708" s="16" t="s">
        <v>59</v>
      </c>
      <c r="F1708">
        <v>85</v>
      </c>
    </row>
    <row r="1709" spans="1:6" x14ac:dyDescent="0.25">
      <c r="A1709">
        <v>20</v>
      </c>
      <c r="B1709">
        <v>4</v>
      </c>
      <c r="C1709">
        <v>2020</v>
      </c>
      <c r="D1709" s="16" t="s">
        <v>136</v>
      </c>
      <c r="E1709" s="16" t="s">
        <v>59</v>
      </c>
      <c r="F1709">
        <v>56</v>
      </c>
    </row>
    <row r="1710" spans="1:6" x14ac:dyDescent="0.25">
      <c r="A1710">
        <v>20</v>
      </c>
      <c r="B1710">
        <v>4</v>
      </c>
      <c r="C1710">
        <v>2020</v>
      </c>
      <c r="D1710" s="16" t="s">
        <v>136</v>
      </c>
      <c r="E1710" s="16" t="s">
        <v>59</v>
      </c>
      <c r="F1710">
        <v>55</v>
      </c>
    </row>
    <row r="1711" spans="1:6" x14ac:dyDescent="0.25">
      <c r="A1711">
        <v>20</v>
      </c>
      <c r="B1711">
        <v>4</v>
      </c>
      <c r="C1711">
        <v>2020</v>
      </c>
      <c r="D1711" s="16" t="s">
        <v>136</v>
      </c>
      <c r="E1711" s="16" t="s">
        <v>59</v>
      </c>
      <c r="F1711">
        <v>69</v>
      </c>
    </row>
    <row r="1712" spans="1:6" x14ac:dyDescent="0.25">
      <c r="A1712">
        <v>20</v>
      </c>
      <c r="B1712">
        <v>4</v>
      </c>
      <c r="C1712">
        <v>2020</v>
      </c>
      <c r="D1712" s="16" t="s">
        <v>184</v>
      </c>
      <c r="E1712" s="16" t="s">
        <v>59</v>
      </c>
      <c r="F1712">
        <v>45</v>
      </c>
    </row>
    <row r="1713" spans="1:6" x14ac:dyDescent="0.25">
      <c r="A1713">
        <v>20</v>
      </c>
      <c r="B1713">
        <v>4</v>
      </c>
      <c r="C1713">
        <v>2020</v>
      </c>
      <c r="D1713" s="16" t="s">
        <v>184</v>
      </c>
      <c r="E1713" s="16" t="s">
        <v>56</v>
      </c>
      <c r="F1713">
        <v>39</v>
      </c>
    </row>
    <row r="1714" spans="1:6" x14ac:dyDescent="0.25">
      <c r="A1714">
        <v>20</v>
      </c>
      <c r="B1714">
        <v>4</v>
      </c>
      <c r="C1714">
        <v>2020</v>
      </c>
      <c r="D1714" s="16" t="s">
        <v>184</v>
      </c>
      <c r="E1714" s="16" t="s">
        <v>59</v>
      </c>
      <c r="F1714">
        <v>55</v>
      </c>
    </row>
    <row r="1715" spans="1:6" x14ac:dyDescent="0.25">
      <c r="A1715">
        <v>20</v>
      </c>
      <c r="B1715">
        <v>4</v>
      </c>
      <c r="C1715">
        <v>2020</v>
      </c>
      <c r="D1715" s="16" t="s">
        <v>184</v>
      </c>
      <c r="E1715" s="16" t="s">
        <v>59</v>
      </c>
      <c r="F1715">
        <v>57</v>
      </c>
    </row>
    <row r="1716" spans="1:6" x14ac:dyDescent="0.25">
      <c r="A1716">
        <v>20</v>
      </c>
      <c r="B1716">
        <v>4</v>
      </c>
      <c r="C1716">
        <v>2020</v>
      </c>
      <c r="D1716" s="16" t="s">
        <v>139</v>
      </c>
      <c r="E1716" s="16" t="s">
        <v>56</v>
      </c>
      <c r="F1716">
        <v>46</v>
      </c>
    </row>
    <row r="1717" spans="1:6" x14ac:dyDescent="0.25">
      <c r="A1717">
        <v>20</v>
      </c>
      <c r="B1717">
        <v>4</v>
      </c>
      <c r="C1717">
        <v>2020</v>
      </c>
      <c r="D1717" s="16" t="s">
        <v>139</v>
      </c>
      <c r="E1717" s="16" t="s">
        <v>59</v>
      </c>
      <c r="F1717">
        <v>45</v>
      </c>
    </row>
    <row r="1718" spans="1:6" x14ac:dyDescent="0.25">
      <c r="A1718">
        <v>20</v>
      </c>
      <c r="B1718">
        <v>4</v>
      </c>
      <c r="C1718">
        <v>2020</v>
      </c>
      <c r="D1718" s="16" t="s">
        <v>139</v>
      </c>
      <c r="E1718" s="16" t="s">
        <v>59</v>
      </c>
      <c r="F1718">
        <v>67</v>
      </c>
    </row>
    <row r="1719" spans="1:6" x14ac:dyDescent="0.25">
      <c r="A1719">
        <v>20</v>
      </c>
      <c r="B1719">
        <v>4</v>
      </c>
      <c r="C1719">
        <v>2020</v>
      </c>
      <c r="D1719" s="16" t="s">
        <v>139</v>
      </c>
      <c r="E1719" s="16" t="s">
        <v>56</v>
      </c>
      <c r="F1719">
        <v>52</v>
      </c>
    </row>
    <row r="1720" spans="1:6" x14ac:dyDescent="0.25">
      <c r="A1720">
        <v>20</v>
      </c>
      <c r="B1720">
        <v>4</v>
      </c>
      <c r="C1720">
        <v>2020</v>
      </c>
      <c r="D1720" s="16" t="s">
        <v>139</v>
      </c>
      <c r="E1720" s="16" t="s">
        <v>59</v>
      </c>
      <c r="F1720">
        <v>65</v>
      </c>
    </row>
    <row r="1721" spans="1:6" x14ac:dyDescent="0.25">
      <c r="A1721">
        <v>20</v>
      </c>
      <c r="B1721">
        <v>4</v>
      </c>
      <c r="C1721">
        <v>2020</v>
      </c>
      <c r="D1721" s="16" t="s">
        <v>140</v>
      </c>
      <c r="E1721" s="16" t="s">
        <v>56</v>
      </c>
      <c r="F1721">
        <v>81</v>
      </c>
    </row>
    <row r="1722" spans="1:6" x14ac:dyDescent="0.25">
      <c r="A1722">
        <v>20</v>
      </c>
      <c r="B1722">
        <v>4</v>
      </c>
      <c r="C1722">
        <v>2020</v>
      </c>
      <c r="D1722" s="16" t="s">
        <v>140</v>
      </c>
      <c r="E1722" s="16" t="s">
        <v>59</v>
      </c>
      <c r="F1722">
        <v>59</v>
      </c>
    </row>
    <row r="1723" spans="1:6" x14ac:dyDescent="0.25">
      <c r="A1723">
        <v>20</v>
      </c>
      <c r="B1723">
        <v>4</v>
      </c>
      <c r="C1723">
        <v>2020</v>
      </c>
      <c r="D1723" s="16" t="s">
        <v>140</v>
      </c>
      <c r="E1723" s="16" t="s">
        <v>56</v>
      </c>
      <c r="F1723">
        <v>27</v>
      </c>
    </row>
    <row r="1724" spans="1:6" x14ac:dyDescent="0.25">
      <c r="A1724">
        <v>20</v>
      </c>
      <c r="B1724">
        <v>4</v>
      </c>
      <c r="C1724">
        <v>2020</v>
      </c>
      <c r="D1724" s="16" t="s">
        <v>140</v>
      </c>
      <c r="E1724" s="16" t="s">
        <v>59</v>
      </c>
      <c r="F1724">
        <v>18</v>
      </c>
    </row>
    <row r="1725" spans="1:6" x14ac:dyDescent="0.25">
      <c r="A1725">
        <v>20</v>
      </c>
      <c r="B1725">
        <v>4</v>
      </c>
      <c r="C1725">
        <v>2020</v>
      </c>
      <c r="D1725" s="16" t="s">
        <v>140</v>
      </c>
      <c r="E1725" s="16" t="s">
        <v>56</v>
      </c>
      <c r="F1725">
        <v>67</v>
      </c>
    </row>
    <row r="1726" spans="1:6" x14ac:dyDescent="0.25">
      <c r="A1726">
        <v>20</v>
      </c>
      <c r="B1726">
        <v>4</v>
      </c>
      <c r="C1726">
        <v>2020</v>
      </c>
      <c r="D1726" s="16" t="s">
        <v>140</v>
      </c>
      <c r="E1726" s="16" t="s">
        <v>56</v>
      </c>
      <c r="F1726">
        <v>24</v>
      </c>
    </row>
    <row r="1727" spans="1:6" x14ac:dyDescent="0.25">
      <c r="A1727">
        <v>20</v>
      </c>
      <c r="B1727">
        <v>4</v>
      </c>
      <c r="C1727">
        <v>2020</v>
      </c>
      <c r="D1727" s="16" t="s">
        <v>140</v>
      </c>
      <c r="E1727" s="16" t="s">
        <v>56</v>
      </c>
      <c r="F1727">
        <v>31</v>
      </c>
    </row>
    <row r="1728" spans="1:6" x14ac:dyDescent="0.25">
      <c r="A1728">
        <v>20</v>
      </c>
      <c r="B1728">
        <v>4</v>
      </c>
      <c r="C1728">
        <v>2020</v>
      </c>
      <c r="D1728" s="16" t="s">
        <v>140</v>
      </c>
      <c r="E1728" s="16" t="s">
        <v>59</v>
      </c>
      <c r="F1728">
        <v>48</v>
      </c>
    </row>
    <row r="1729" spans="1:6" x14ac:dyDescent="0.25">
      <c r="A1729">
        <v>20</v>
      </c>
      <c r="B1729">
        <v>4</v>
      </c>
      <c r="C1729">
        <v>2020</v>
      </c>
      <c r="D1729" s="16" t="s">
        <v>140</v>
      </c>
      <c r="E1729" s="16" t="s">
        <v>59</v>
      </c>
      <c r="F1729">
        <v>22</v>
      </c>
    </row>
    <row r="1730" spans="1:6" x14ac:dyDescent="0.25">
      <c r="A1730">
        <v>20</v>
      </c>
      <c r="B1730">
        <v>4</v>
      </c>
      <c r="C1730">
        <v>2020</v>
      </c>
      <c r="D1730" s="16" t="s">
        <v>140</v>
      </c>
      <c r="E1730" s="16" t="s">
        <v>56</v>
      </c>
      <c r="F1730">
        <v>51</v>
      </c>
    </row>
    <row r="1731" spans="1:6" x14ac:dyDescent="0.25">
      <c r="A1731">
        <v>20</v>
      </c>
      <c r="B1731">
        <v>4</v>
      </c>
      <c r="C1731">
        <v>2020</v>
      </c>
      <c r="D1731" s="16" t="s">
        <v>140</v>
      </c>
      <c r="E1731" s="16" t="s">
        <v>59</v>
      </c>
      <c r="F1731">
        <v>50</v>
      </c>
    </row>
    <row r="1732" spans="1:6" x14ac:dyDescent="0.25">
      <c r="A1732">
        <v>20</v>
      </c>
      <c r="B1732">
        <v>4</v>
      </c>
      <c r="C1732">
        <v>2020</v>
      </c>
      <c r="D1732" s="16" t="s">
        <v>140</v>
      </c>
      <c r="E1732" s="16" t="s">
        <v>59</v>
      </c>
      <c r="F1732">
        <v>28</v>
      </c>
    </row>
    <row r="1733" spans="1:6" x14ac:dyDescent="0.25">
      <c r="A1733">
        <v>20</v>
      </c>
      <c r="B1733">
        <v>4</v>
      </c>
      <c r="C1733">
        <v>2020</v>
      </c>
      <c r="D1733" s="16" t="s">
        <v>140</v>
      </c>
      <c r="E1733" s="16" t="s">
        <v>59</v>
      </c>
      <c r="F1733">
        <v>0</v>
      </c>
    </row>
    <row r="1734" spans="1:6" x14ac:dyDescent="0.25">
      <c r="A1734">
        <v>20</v>
      </c>
      <c r="B1734">
        <v>4</v>
      </c>
      <c r="C1734">
        <v>2020</v>
      </c>
      <c r="D1734" s="16" t="s">
        <v>141</v>
      </c>
      <c r="E1734" s="16" t="s">
        <v>56</v>
      </c>
      <c r="F1734">
        <v>26</v>
      </c>
    </row>
    <row r="1735" spans="1:6" x14ac:dyDescent="0.25">
      <c r="A1735">
        <v>20</v>
      </c>
      <c r="B1735">
        <v>4</v>
      </c>
      <c r="C1735">
        <v>2020</v>
      </c>
      <c r="D1735" s="16" t="s">
        <v>143</v>
      </c>
      <c r="E1735" s="16" t="s">
        <v>59</v>
      </c>
      <c r="F1735">
        <v>67</v>
      </c>
    </row>
    <row r="1736" spans="1:6" x14ac:dyDescent="0.25">
      <c r="A1736">
        <v>20</v>
      </c>
      <c r="B1736">
        <v>4</v>
      </c>
      <c r="C1736">
        <v>2020</v>
      </c>
      <c r="D1736" s="16" t="s">
        <v>201</v>
      </c>
      <c r="E1736" s="16" t="s">
        <v>56</v>
      </c>
      <c r="F1736">
        <v>17</v>
      </c>
    </row>
    <row r="1737" spans="1:6" x14ac:dyDescent="0.25">
      <c r="A1737">
        <v>20</v>
      </c>
      <c r="B1737">
        <v>4</v>
      </c>
      <c r="C1737">
        <v>2020</v>
      </c>
      <c r="D1737" s="16" t="s">
        <v>145</v>
      </c>
      <c r="E1737" s="16" t="s">
        <v>59</v>
      </c>
      <c r="F1737">
        <v>50</v>
      </c>
    </row>
    <row r="1738" spans="1:6" x14ac:dyDescent="0.25">
      <c r="A1738">
        <v>20</v>
      </c>
      <c r="B1738">
        <v>4</v>
      </c>
      <c r="C1738">
        <v>2020</v>
      </c>
      <c r="D1738" s="16" t="s">
        <v>145</v>
      </c>
      <c r="E1738" s="16" t="s">
        <v>56</v>
      </c>
      <c r="F1738">
        <v>36</v>
      </c>
    </row>
    <row r="1739" spans="1:6" x14ac:dyDescent="0.25">
      <c r="A1739">
        <v>20</v>
      </c>
      <c r="B1739">
        <v>4</v>
      </c>
      <c r="C1739">
        <v>2020</v>
      </c>
      <c r="D1739" s="16" t="s">
        <v>145</v>
      </c>
      <c r="E1739" s="16" t="s">
        <v>56</v>
      </c>
      <c r="F1739">
        <v>40</v>
      </c>
    </row>
    <row r="1740" spans="1:6" x14ac:dyDescent="0.25">
      <c r="A1740">
        <v>20</v>
      </c>
      <c r="B1740">
        <v>4</v>
      </c>
      <c r="C1740">
        <v>2020</v>
      </c>
      <c r="D1740" s="16" t="s">
        <v>145</v>
      </c>
      <c r="E1740" s="16" t="s">
        <v>59</v>
      </c>
      <c r="F1740">
        <v>27</v>
      </c>
    </row>
    <row r="1741" spans="1:6" x14ac:dyDescent="0.25">
      <c r="A1741">
        <v>20</v>
      </c>
      <c r="B1741">
        <v>4</v>
      </c>
      <c r="C1741">
        <v>2020</v>
      </c>
      <c r="D1741" s="16" t="s">
        <v>145</v>
      </c>
      <c r="E1741" s="16" t="s">
        <v>56</v>
      </c>
      <c r="F1741">
        <v>24</v>
      </c>
    </row>
    <row r="1742" spans="1:6" x14ac:dyDescent="0.25">
      <c r="A1742">
        <v>20</v>
      </c>
      <c r="B1742">
        <v>4</v>
      </c>
      <c r="C1742">
        <v>2020</v>
      </c>
      <c r="D1742" s="16" t="s">
        <v>145</v>
      </c>
      <c r="E1742" s="16" t="s">
        <v>59</v>
      </c>
      <c r="F1742">
        <v>23</v>
      </c>
    </row>
    <row r="1743" spans="1:6" x14ac:dyDescent="0.25">
      <c r="A1743">
        <v>20</v>
      </c>
      <c r="B1743">
        <v>4</v>
      </c>
      <c r="C1743">
        <v>2020</v>
      </c>
      <c r="D1743" s="16" t="s">
        <v>145</v>
      </c>
      <c r="E1743" s="16" t="s">
        <v>59</v>
      </c>
      <c r="F1743">
        <v>40</v>
      </c>
    </row>
    <row r="1744" spans="1:6" x14ac:dyDescent="0.25">
      <c r="A1744">
        <v>20</v>
      </c>
      <c r="B1744">
        <v>4</v>
      </c>
      <c r="C1744">
        <v>2020</v>
      </c>
      <c r="D1744" s="16" t="s">
        <v>145</v>
      </c>
      <c r="E1744" s="16" t="s">
        <v>59</v>
      </c>
      <c r="F1744">
        <v>48</v>
      </c>
    </row>
    <row r="1745" spans="1:6" x14ac:dyDescent="0.25">
      <c r="A1745">
        <v>20</v>
      </c>
      <c r="B1745">
        <v>4</v>
      </c>
      <c r="C1745">
        <v>2020</v>
      </c>
      <c r="D1745" s="16" t="s">
        <v>145</v>
      </c>
      <c r="E1745" s="16" t="s">
        <v>56</v>
      </c>
      <c r="F1745">
        <v>71</v>
      </c>
    </row>
    <row r="1746" spans="1:6" x14ac:dyDescent="0.25">
      <c r="A1746">
        <v>20</v>
      </c>
      <c r="B1746">
        <v>4</v>
      </c>
      <c r="C1746">
        <v>2020</v>
      </c>
      <c r="D1746" s="16" t="s">
        <v>145</v>
      </c>
      <c r="E1746" s="16" t="s">
        <v>56</v>
      </c>
      <c r="F1746">
        <v>59</v>
      </c>
    </row>
    <row r="1747" spans="1:6" x14ac:dyDescent="0.25">
      <c r="A1747">
        <v>20</v>
      </c>
      <c r="B1747">
        <v>4</v>
      </c>
      <c r="C1747">
        <v>2020</v>
      </c>
      <c r="D1747" s="16" t="s">
        <v>145</v>
      </c>
      <c r="E1747" s="16" t="s">
        <v>56</v>
      </c>
      <c r="F1747">
        <v>38</v>
      </c>
    </row>
    <row r="1748" spans="1:6" x14ac:dyDescent="0.25">
      <c r="A1748">
        <v>20</v>
      </c>
      <c r="B1748">
        <v>4</v>
      </c>
      <c r="C1748">
        <v>2020</v>
      </c>
      <c r="D1748" s="16" t="s">
        <v>145</v>
      </c>
      <c r="E1748" s="16" t="s">
        <v>59</v>
      </c>
      <c r="F1748">
        <v>52</v>
      </c>
    </row>
    <row r="1749" spans="1:6" x14ac:dyDescent="0.25">
      <c r="A1749">
        <v>20</v>
      </c>
      <c r="B1749">
        <v>4</v>
      </c>
      <c r="C1749">
        <v>2020</v>
      </c>
      <c r="D1749" s="16" t="s">
        <v>147</v>
      </c>
      <c r="E1749" s="16" t="s">
        <v>59</v>
      </c>
      <c r="F1749">
        <v>85</v>
      </c>
    </row>
    <row r="1750" spans="1:6" x14ac:dyDescent="0.25">
      <c r="A1750">
        <v>20</v>
      </c>
      <c r="B1750">
        <v>4</v>
      </c>
      <c r="C1750">
        <v>2020</v>
      </c>
      <c r="D1750" s="16" t="s">
        <v>147</v>
      </c>
      <c r="E1750" s="16" t="s">
        <v>59</v>
      </c>
      <c r="F1750">
        <v>18</v>
      </c>
    </row>
    <row r="1751" spans="1:6" x14ac:dyDescent="0.25">
      <c r="A1751">
        <v>20</v>
      </c>
      <c r="B1751">
        <v>4</v>
      </c>
      <c r="C1751">
        <v>2020</v>
      </c>
      <c r="D1751" s="16" t="s">
        <v>147</v>
      </c>
      <c r="E1751" s="16" t="s">
        <v>59</v>
      </c>
      <c r="F1751">
        <v>15</v>
      </c>
    </row>
    <row r="1752" spans="1:6" x14ac:dyDescent="0.25">
      <c r="A1752">
        <v>20</v>
      </c>
      <c r="B1752">
        <v>4</v>
      </c>
      <c r="C1752">
        <v>2020</v>
      </c>
      <c r="D1752" s="16" t="s">
        <v>147</v>
      </c>
      <c r="E1752" s="16" t="s">
        <v>59</v>
      </c>
      <c r="F1752">
        <v>42</v>
      </c>
    </row>
    <row r="1753" spans="1:6" x14ac:dyDescent="0.25">
      <c r="A1753">
        <v>20</v>
      </c>
      <c r="B1753">
        <v>4</v>
      </c>
      <c r="C1753">
        <v>2020</v>
      </c>
      <c r="D1753" s="16" t="s">
        <v>150</v>
      </c>
      <c r="E1753" s="16" t="s">
        <v>56</v>
      </c>
      <c r="F1753">
        <v>47</v>
      </c>
    </row>
    <row r="1754" spans="1:6" x14ac:dyDescent="0.25">
      <c r="A1754">
        <v>20</v>
      </c>
      <c r="B1754">
        <v>4</v>
      </c>
      <c r="C1754">
        <v>2020</v>
      </c>
      <c r="D1754" s="16" t="s">
        <v>150</v>
      </c>
      <c r="E1754" s="16" t="s">
        <v>59</v>
      </c>
      <c r="F1754">
        <v>46</v>
      </c>
    </row>
    <row r="1755" spans="1:6" x14ac:dyDescent="0.25">
      <c r="A1755">
        <v>20</v>
      </c>
      <c r="B1755">
        <v>4</v>
      </c>
      <c r="C1755">
        <v>2020</v>
      </c>
      <c r="D1755" s="16" t="s">
        <v>150</v>
      </c>
      <c r="E1755" s="16" t="s">
        <v>56</v>
      </c>
      <c r="F1755">
        <v>48</v>
      </c>
    </row>
    <row r="1756" spans="1:6" x14ac:dyDescent="0.25">
      <c r="A1756">
        <v>20</v>
      </c>
      <c r="B1756">
        <v>4</v>
      </c>
      <c r="C1756">
        <v>2020</v>
      </c>
      <c r="D1756" s="16" t="s">
        <v>150</v>
      </c>
      <c r="E1756" s="16" t="s">
        <v>59</v>
      </c>
      <c r="F1756">
        <v>2</v>
      </c>
    </row>
    <row r="1757" spans="1:6" x14ac:dyDescent="0.25">
      <c r="A1757">
        <v>20</v>
      </c>
      <c r="B1757">
        <v>4</v>
      </c>
      <c r="C1757">
        <v>2020</v>
      </c>
      <c r="D1757" s="16" t="s">
        <v>150</v>
      </c>
      <c r="E1757" s="16" t="s">
        <v>59</v>
      </c>
      <c r="F1757">
        <v>12</v>
      </c>
    </row>
    <row r="1758" spans="1:6" x14ac:dyDescent="0.25">
      <c r="A1758">
        <v>20</v>
      </c>
      <c r="B1758">
        <v>4</v>
      </c>
      <c r="C1758">
        <v>2020</v>
      </c>
      <c r="D1758" s="16" t="s">
        <v>186</v>
      </c>
      <c r="E1758" s="16" t="s">
        <v>106</v>
      </c>
      <c r="F1758">
        <v>0</v>
      </c>
    </row>
    <row r="1759" spans="1:6" x14ac:dyDescent="0.25">
      <c r="A1759">
        <v>21</v>
      </c>
      <c r="B1759">
        <v>4</v>
      </c>
      <c r="C1759">
        <v>2020</v>
      </c>
      <c r="D1759" s="16" t="s">
        <v>58</v>
      </c>
      <c r="E1759" s="16" t="s">
        <v>56</v>
      </c>
      <c r="F1759">
        <v>49</v>
      </c>
    </row>
    <row r="1760" spans="1:6" x14ac:dyDescent="0.25">
      <c r="A1760">
        <v>21</v>
      </c>
      <c r="B1760">
        <v>4</v>
      </c>
      <c r="C1760">
        <v>2020</v>
      </c>
      <c r="D1760" s="16" t="s">
        <v>58</v>
      </c>
      <c r="E1760" s="16" t="s">
        <v>56</v>
      </c>
      <c r="F1760">
        <v>80</v>
      </c>
    </row>
    <row r="1761" spans="1:6" x14ac:dyDescent="0.25">
      <c r="A1761">
        <v>21</v>
      </c>
      <c r="B1761">
        <v>4</v>
      </c>
      <c r="C1761">
        <v>2020</v>
      </c>
      <c r="D1761" s="16" t="s">
        <v>58</v>
      </c>
      <c r="E1761" s="16" t="s">
        <v>56</v>
      </c>
      <c r="F1761">
        <v>49</v>
      </c>
    </row>
    <row r="1762" spans="1:6" x14ac:dyDescent="0.25">
      <c r="A1762">
        <v>21</v>
      </c>
      <c r="B1762">
        <v>4</v>
      </c>
      <c r="C1762">
        <v>2020</v>
      </c>
      <c r="D1762" s="16" t="s">
        <v>58</v>
      </c>
      <c r="E1762" s="16" t="s">
        <v>56</v>
      </c>
      <c r="F1762">
        <v>58</v>
      </c>
    </row>
    <row r="1763" spans="1:6" x14ac:dyDescent="0.25">
      <c r="A1763">
        <v>21</v>
      </c>
      <c r="B1763">
        <v>4</v>
      </c>
      <c r="C1763">
        <v>2020</v>
      </c>
      <c r="D1763" s="16" t="s">
        <v>64</v>
      </c>
      <c r="E1763" s="16" t="s">
        <v>59</v>
      </c>
      <c r="F1763">
        <v>67</v>
      </c>
    </row>
    <row r="1764" spans="1:6" x14ac:dyDescent="0.25">
      <c r="A1764">
        <v>21</v>
      </c>
      <c r="B1764">
        <v>4</v>
      </c>
      <c r="C1764">
        <v>2020</v>
      </c>
      <c r="D1764" s="16" t="s">
        <v>202</v>
      </c>
      <c r="E1764" s="16" t="s">
        <v>59</v>
      </c>
      <c r="F1764">
        <v>72</v>
      </c>
    </row>
    <row r="1765" spans="1:6" x14ac:dyDescent="0.25">
      <c r="A1765">
        <v>21</v>
      </c>
      <c r="B1765">
        <v>4</v>
      </c>
      <c r="C1765">
        <v>2020</v>
      </c>
      <c r="D1765" s="16" t="s">
        <v>68</v>
      </c>
      <c r="E1765" s="16" t="s">
        <v>56</v>
      </c>
      <c r="F1765">
        <v>47</v>
      </c>
    </row>
    <row r="1766" spans="1:6" x14ac:dyDescent="0.25">
      <c r="A1766">
        <v>21</v>
      </c>
      <c r="B1766">
        <v>4</v>
      </c>
      <c r="C1766">
        <v>2020</v>
      </c>
      <c r="D1766" s="16" t="s">
        <v>68</v>
      </c>
      <c r="E1766" s="16" t="s">
        <v>56</v>
      </c>
      <c r="F1766">
        <v>77</v>
      </c>
    </row>
    <row r="1767" spans="1:6" x14ac:dyDescent="0.25">
      <c r="A1767">
        <v>21</v>
      </c>
      <c r="B1767">
        <v>4</v>
      </c>
      <c r="C1767">
        <v>2020</v>
      </c>
      <c r="D1767" s="16" t="s">
        <v>156</v>
      </c>
      <c r="E1767" s="16" t="s">
        <v>59</v>
      </c>
      <c r="F1767">
        <v>69</v>
      </c>
    </row>
    <row r="1768" spans="1:6" x14ac:dyDescent="0.25">
      <c r="A1768">
        <v>21</v>
      </c>
      <c r="B1768">
        <v>4</v>
      </c>
      <c r="C1768">
        <v>2020</v>
      </c>
      <c r="D1768" s="16" t="s">
        <v>69</v>
      </c>
      <c r="E1768" s="16" t="s">
        <v>59</v>
      </c>
      <c r="F1768">
        <v>54</v>
      </c>
    </row>
    <row r="1769" spans="1:6" x14ac:dyDescent="0.25">
      <c r="A1769">
        <v>21</v>
      </c>
      <c r="B1769">
        <v>4</v>
      </c>
      <c r="C1769">
        <v>2020</v>
      </c>
      <c r="D1769" s="16" t="s">
        <v>70</v>
      </c>
      <c r="E1769" s="16" t="s">
        <v>59</v>
      </c>
      <c r="F1769">
        <v>47</v>
      </c>
    </row>
    <row r="1770" spans="1:6" x14ac:dyDescent="0.25">
      <c r="A1770">
        <v>21</v>
      </c>
      <c r="B1770">
        <v>4</v>
      </c>
      <c r="C1770">
        <v>2020</v>
      </c>
      <c r="D1770" s="16" t="s">
        <v>70</v>
      </c>
      <c r="E1770" s="16" t="s">
        <v>56</v>
      </c>
      <c r="F1770">
        <v>41</v>
      </c>
    </row>
    <row r="1771" spans="1:6" x14ac:dyDescent="0.25">
      <c r="A1771">
        <v>21</v>
      </c>
      <c r="B1771">
        <v>4</v>
      </c>
      <c r="C1771">
        <v>2020</v>
      </c>
      <c r="D1771" s="16" t="s">
        <v>70</v>
      </c>
      <c r="E1771" s="16" t="s">
        <v>59</v>
      </c>
      <c r="F1771">
        <v>47</v>
      </c>
    </row>
    <row r="1772" spans="1:6" x14ac:dyDescent="0.25">
      <c r="A1772">
        <v>21</v>
      </c>
      <c r="B1772">
        <v>4</v>
      </c>
      <c r="C1772">
        <v>2020</v>
      </c>
      <c r="D1772" s="16" t="s">
        <v>70</v>
      </c>
      <c r="E1772" s="16" t="s">
        <v>59</v>
      </c>
      <c r="F1772">
        <v>70</v>
      </c>
    </row>
    <row r="1773" spans="1:6" x14ac:dyDescent="0.25">
      <c r="A1773">
        <v>21</v>
      </c>
      <c r="B1773">
        <v>4</v>
      </c>
      <c r="C1773">
        <v>2020</v>
      </c>
      <c r="D1773" s="16" t="s">
        <v>70</v>
      </c>
      <c r="E1773" s="16" t="s">
        <v>59</v>
      </c>
      <c r="F1773">
        <v>77</v>
      </c>
    </row>
    <row r="1774" spans="1:6" x14ac:dyDescent="0.25">
      <c r="A1774">
        <v>21</v>
      </c>
      <c r="B1774">
        <v>4</v>
      </c>
      <c r="C1774">
        <v>2020</v>
      </c>
      <c r="D1774" s="16" t="s">
        <v>70</v>
      </c>
      <c r="E1774" s="16" t="s">
        <v>56</v>
      </c>
      <c r="F1774">
        <v>70</v>
      </c>
    </row>
    <row r="1775" spans="1:6" x14ac:dyDescent="0.25">
      <c r="A1775">
        <v>21</v>
      </c>
      <c r="B1775">
        <v>4</v>
      </c>
      <c r="C1775">
        <v>2020</v>
      </c>
      <c r="D1775" s="16" t="s">
        <v>70</v>
      </c>
      <c r="E1775" s="16" t="s">
        <v>56</v>
      </c>
      <c r="F1775">
        <v>39</v>
      </c>
    </row>
    <row r="1776" spans="1:6" x14ac:dyDescent="0.25">
      <c r="A1776">
        <v>21</v>
      </c>
      <c r="B1776">
        <v>4</v>
      </c>
      <c r="C1776">
        <v>2020</v>
      </c>
      <c r="D1776" s="16" t="s">
        <v>70</v>
      </c>
      <c r="E1776" s="16" t="s">
        <v>59</v>
      </c>
      <c r="F1776">
        <v>54</v>
      </c>
    </row>
    <row r="1777" spans="1:6" x14ac:dyDescent="0.25">
      <c r="A1777">
        <v>21</v>
      </c>
      <c r="B1777">
        <v>4</v>
      </c>
      <c r="C1777">
        <v>2020</v>
      </c>
      <c r="D1777" s="16" t="s">
        <v>70</v>
      </c>
      <c r="E1777" s="16" t="s">
        <v>59</v>
      </c>
      <c r="F1777">
        <v>64</v>
      </c>
    </row>
    <row r="1778" spans="1:6" x14ac:dyDescent="0.25">
      <c r="A1778">
        <v>21</v>
      </c>
      <c r="B1778">
        <v>4</v>
      </c>
      <c r="C1778">
        <v>2020</v>
      </c>
      <c r="D1778" s="16" t="s">
        <v>70</v>
      </c>
      <c r="E1778" s="16" t="s">
        <v>59</v>
      </c>
      <c r="F1778">
        <v>68</v>
      </c>
    </row>
    <row r="1779" spans="1:6" x14ac:dyDescent="0.25">
      <c r="A1779">
        <v>21</v>
      </c>
      <c r="B1779">
        <v>4</v>
      </c>
      <c r="C1779">
        <v>2020</v>
      </c>
      <c r="D1779" s="16" t="s">
        <v>70</v>
      </c>
      <c r="E1779" s="16" t="s">
        <v>56</v>
      </c>
      <c r="F1779">
        <v>66</v>
      </c>
    </row>
    <row r="1780" spans="1:6" x14ac:dyDescent="0.25">
      <c r="A1780">
        <v>21</v>
      </c>
      <c r="B1780">
        <v>4</v>
      </c>
      <c r="C1780">
        <v>2020</v>
      </c>
      <c r="D1780" s="16" t="s">
        <v>71</v>
      </c>
      <c r="E1780" s="16" t="s">
        <v>56</v>
      </c>
      <c r="F1780">
        <v>41</v>
      </c>
    </row>
    <row r="1781" spans="1:6" x14ac:dyDescent="0.25">
      <c r="A1781">
        <v>21</v>
      </c>
      <c r="B1781">
        <v>4</v>
      </c>
      <c r="C1781">
        <v>2020</v>
      </c>
      <c r="D1781" s="16" t="s">
        <v>75</v>
      </c>
      <c r="E1781" s="16" t="s">
        <v>59</v>
      </c>
      <c r="F1781">
        <v>53</v>
      </c>
    </row>
    <row r="1782" spans="1:6" x14ac:dyDescent="0.25">
      <c r="A1782">
        <v>21</v>
      </c>
      <c r="B1782">
        <v>4</v>
      </c>
      <c r="C1782">
        <v>2020</v>
      </c>
      <c r="D1782" s="16" t="s">
        <v>75</v>
      </c>
      <c r="E1782" s="16" t="s">
        <v>59</v>
      </c>
      <c r="F1782">
        <v>57</v>
      </c>
    </row>
    <row r="1783" spans="1:6" x14ac:dyDescent="0.25">
      <c r="A1783">
        <v>21</v>
      </c>
      <c r="B1783">
        <v>4</v>
      </c>
      <c r="C1783">
        <v>2020</v>
      </c>
      <c r="D1783" s="16" t="s">
        <v>75</v>
      </c>
      <c r="E1783" s="16" t="s">
        <v>56</v>
      </c>
      <c r="F1783">
        <v>69</v>
      </c>
    </row>
    <row r="1784" spans="1:6" x14ac:dyDescent="0.25">
      <c r="A1784">
        <v>21</v>
      </c>
      <c r="B1784">
        <v>4</v>
      </c>
      <c r="C1784">
        <v>2020</v>
      </c>
      <c r="D1784" s="16" t="s">
        <v>75</v>
      </c>
      <c r="E1784" s="16" t="s">
        <v>59</v>
      </c>
      <c r="F1784">
        <v>39</v>
      </c>
    </row>
    <row r="1785" spans="1:6" x14ac:dyDescent="0.25">
      <c r="A1785">
        <v>21</v>
      </c>
      <c r="B1785">
        <v>4</v>
      </c>
      <c r="C1785">
        <v>2020</v>
      </c>
      <c r="D1785" s="16" t="s">
        <v>75</v>
      </c>
      <c r="E1785" s="16" t="s">
        <v>59</v>
      </c>
      <c r="F1785">
        <v>21</v>
      </c>
    </row>
    <row r="1786" spans="1:6" x14ac:dyDescent="0.25">
      <c r="A1786">
        <v>21</v>
      </c>
      <c r="B1786">
        <v>4</v>
      </c>
      <c r="C1786">
        <v>2020</v>
      </c>
      <c r="D1786" s="16" t="s">
        <v>75</v>
      </c>
      <c r="E1786" s="16" t="s">
        <v>59</v>
      </c>
      <c r="F1786">
        <v>54</v>
      </c>
    </row>
    <row r="1787" spans="1:6" x14ac:dyDescent="0.25">
      <c r="A1787">
        <v>21</v>
      </c>
      <c r="B1787">
        <v>4</v>
      </c>
      <c r="C1787">
        <v>2020</v>
      </c>
      <c r="D1787" s="16" t="s">
        <v>76</v>
      </c>
      <c r="E1787" s="16" t="s">
        <v>59</v>
      </c>
      <c r="F1787">
        <v>77</v>
      </c>
    </row>
    <row r="1788" spans="1:6" x14ac:dyDescent="0.25">
      <c r="A1788">
        <v>21</v>
      </c>
      <c r="B1788">
        <v>4</v>
      </c>
      <c r="C1788">
        <v>2020</v>
      </c>
      <c r="D1788" s="16" t="s">
        <v>76</v>
      </c>
      <c r="E1788" s="16" t="s">
        <v>59</v>
      </c>
      <c r="F1788">
        <v>22</v>
      </c>
    </row>
    <row r="1789" spans="1:6" x14ac:dyDescent="0.25">
      <c r="A1789">
        <v>21</v>
      </c>
      <c r="B1789">
        <v>4</v>
      </c>
      <c r="C1789">
        <v>2020</v>
      </c>
      <c r="D1789" s="16" t="s">
        <v>76</v>
      </c>
      <c r="E1789" s="16" t="s">
        <v>56</v>
      </c>
      <c r="F1789">
        <v>38</v>
      </c>
    </row>
    <row r="1790" spans="1:6" x14ac:dyDescent="0.25">
      <c r="A1790">
        <v>21</v>
      </c>
      <c r="B1790">
        <v>4</v>
      </c>
      <c r="C1790">
        <v>2020</v>
      </c>
      <c r="D1790" s="16" t="s">
        <v>179</v>
      </c>
      <c r="E1790" s="16" t="s">
        <v>56</v>
      </c>
      <c r="F1790">
        <v>42</v>
      </c>
    </row>
    <row r="1791" spans="1:6" x14ac:dyDescent="0.25">
      <c r="A1791">
        <v>21</v>
      </c>
      <c r="B1791">
        <v>4</v>
      </c>
      <c r="C1791">
        <v>2020</v>
      </c>
      <c r="D1791" s="16" t="s">
        <v>77</v>
      </c>
      <c r="E1791" s="16" t="s">
        <v>56</v>
      </c>
      <c r="F1791">
        <v>41</v>
      </c>
    </row>
    <row r="1792" spans="1:6" x14ac:dyDescent="0.25">
      <c r="A1792">
        <v>21</v>
      </c>
      <c r="B1792">
        <v>4</v>
      </c>
      <c r="C1792">
        <v>2020</v>
      </c>
      <c r="D1792" s="16" t="s">
        <v>77</v>
      </c>
      <c r="E1792" s="16" t="s">
        <v>56</v>
      </c>
      <c r="F1792">
        <v>49</v>
      </c>
    </row>
    <row r="1793" spans="1:6" x14ac:dyDescent="0.25">
      <c r="A1793">
        <v>21</v>
      </c>
      <c r="B1793">
        <v>4</v>
      </c>
      <c r="C1793">
        <v>2020</v>
      </c>
      <c r="D1793" s="16" t="s">
        <v>79</v>
      </c>
      <c r="E1793" s="16" t="s">
        <v>56</v>
      </c>
      <c r="F1793">
        <v>80</v>
      </c>
    </row>
    <row r="1794" spans="1:6" x14ac:dyDescent="0.25">
      <c r="A1794">
        <v>21</v>
      </c>
      <c r="B1794">
        <v>4</v>
      </c>
      <c r="C1794">
        <v>2020</v>
      </c>
      <c r="D1794" s="16" t="s">
        <v>80</v>
      </c>
      <c r="E1794" s="16" t="s">
        <v>59</v>
      </c>
      <c r="F1794">
        <v>42</v>
      </c>
    </row>
    <row r="1795" spans="1:6" x14ac:dyDescent="0.25">
      <c r="A1795">
        <v>21</v>
      </c>
      <c r="B1795">
        <v>4</v>
      </c>
      <c r="C1795">
        <v>2020</v>
      </c>
      <c r="D1795" s="16" t="s">
        <v>80</v>
      </c>
      <c r="E1795" s="16" t="s">
        <v>56</v>
      </c>
      <c r="F1795">
        <v>62</v>
      </c>
    </row>
    <row r="1796" spans="1:6" x14ac:dyDescent="0.25">
      <c r="A1796">
        <v>21</v>
      </c>
      <c r="B1796">
        <v>4</v>
      </c>
      <c r="C1796">
        <v>2020</v>
      </c>
      <c r="D1796" s="16" t="s">
        <v>80</v>
      </c>
      <c r="E1796" s="16" t="s">
        <v>56</v>
      </c>
      <c r="F1796">
        <v>58</v>
      </c>
    </row>
    <row r="1797" spans="1:6" x14ac:dyDescent="0.25">
      <c r="A1797">
        <v>21</v>
      </c>
      <c r="B1797">
        <v>4</v>
      </c>
      <c r="C1797">
        <v>2020</v>
      </c>
      <c r="D1797" s="16" t="s">
        <v>157</v>
      </c>
      <c r="E1797" s="16" t="s">
        <v>59</v>
      </c>
      <c r="F1797">
        <v>52</v>
      </c>
    </row>
    <row r="1798" spans="1:6" x14ac:dyDescent="0.25">
      <c r="A1798">
        <v>21</v>
      </c>
      <c r="B1798">
        <v>4</v>
      </c>
      <c r="C1798">
        <v>2020</v>
      </c>
      <c r="D1798" s="16" t="s">
        <v>81</v>
      </c>
      <c r="E1798" s="16" t="s">
        <v>59</v>
      </c>
      <c r="F1798">
        <v>51</v>
      </c>
    </row>
    <row r="1799" spans="1:6" x14ac:dyDescent="0.25">
      <c r="A1799">
        <v>21</v>
      </c>
      <c r="B1799">
        <v>4</v>
      </c>
      <c r="C1799">
        <v>2020</v>
      </c>
      <c r="D1799" s="16" t="s">
        <v>81</v>
      </c>
      <c r="E1799" s="16" t="s">
        <v>59</v>
      </c>
      <c r="F1799">
        <v>80</v>
      </c>
    </row>
    <row r="1800" spans="1:6" x14ac:dyDescent="0.25">
      <c r="A1800">
        <v>21</v>
      </c>
      <c r="B1800">
        <v>4</v>
      </c>
      <c r="C1800">
        <v>2020</v>
      </c>
      <c r="D1800" s="16" t="s">
        <v>203</v>
      </c>
      <c r="E1800" s="16" t="s">
        <v>59</v>
      </c>
      <c r="F1800">
        <v>29</v>
      </c>
    </row>
    <row r="1801" spans="1:6" x14ac:dyDescent="0.25">
      <c r="A1801">
        <v>21</v>
      </c>
      <c r="B1801">
        <v>4</v>
      </c>
      <c r="C1801">
        <v>2020</v>
      </c>
      <c r="D1801" s="16" t="s">
        <v>83</v>
      </c>
      <c r="E1801" s="16" t="s">
        <v>59</v>
      </c>
      <c r="F1801">
        <v>40</v>
      </c>
    </row>
    <row r="1802" spans="1:6" x14ac:dyDescent="0.25">
      <c r="A1802">
        <v>21</v>
      </c>
      <c r="B1802">
        <v>4</v>
      </c>
      <c r="C1802">
        <v>2020</v>
      </c>
      <c r="D1802" s="16" t="s">
        <v>83</v>
      </c>
      <c r="E1802" s="16" t="s">
        <v>56</v>
      </c>
      <c r="F1802">
        <v>47</v>
      </c>
    </row>
    <row r="1803" spans="1:6" x14ac:dyDescent="0.25">
      <c r="A1803">
        <v>21</v>
      </c>
      <c r="B1803">
        <v>4</v>
      </c>
      <c r="C1803">
        <v>2020</v>
      </c>
      <c r="D1803" s="16" t="s">
        <v>85</v>
      </c>
      <c r="E1803" s="16" t="s">
        <v>59</v>
      </c>
      <c r="F1803">
        <v>25</v>
      </c>
    </row>
    <row r="1804" spans="1:6" x14ac:dyDescent="0.25">
      <c r="A1804">
        <v>21</v>
      </c>
      <c r="B1804">
        <v>4</v>
      </c>
      <c r="C1804">
        <v>2020</v>
      </c>
      <c r="D1804" s="16" t="s">
        <v>85</v>
      </c>
      <c r="E1804" s="16" t="s">
        <v>56</v>
      </c>
      <c r="F1804">
        <v>80</v>
      </c>
    </row>
    <row r="1805" spans="1:6" x14ac:dyDescent="0.25">
      <c r="A1805">
        <v>21</v>
      </c>
      <c r="B1805">
        <v>4</v>
      </c>
      <c r="C1805">
        <v>2020</v>
      </c>
      <c r="D1805" s="16" t="s">
        <v>87</v>
      </c>
      <c r="E1805" s="16" t="s">
        <v>56</v>
      </c>
      <c r="F1805">
        <v>69</v>
      </c>
    </row>
    <row r="1806" spans="1:6" x14ac:dyDescent="0.25">
      <c r="A1806">
        <v>21</v>
      </c>
      <c r="B1806">
        <v>4</v>
      </c>
      <c r="C1806">
        <v>2020</v>
      </c>
      <c r="D1806" s="16" t="s">
        <v>88</v>
      </c>
      <c r="E1806" s="16" t="s">
        <v>59</v>
      </c>
      <c r="F1806">
        <v>56</v>
      </c>
    </row>
    <row r="1807" spans="1:6" x14ac:dyDescent="0.25">
      <c r="A1807">
        <v>21</v>
      </c>
      <c r="B1807">
        <v>4</v>
      </c>
      <c r="C1807">
        <v>2020</v>
      </c>
      <c r="D1807" s="16" t="s">
        <v>88</v>
      </c>
      <c r="E1807" s="16" t="s">
        <v>59</v>
      </c>
      <c r="F1807">
        <v>65</v>
      </c>
    </row>
    <row r="1808" spans="1:6" x14ac:dyDescent="0.25">
      <c r="A1808">
        <v>21</v>
      </c>
      <c r="B1808">
        <v>4</v>
      </c>
      <c r="C1808">
        <v>2020</v>
      </c>
      <c r="D1808" s="16" t="s">
        <v>88</v>
      </c>
      <c r="E1808" s="16" t="s">
        <v>59</v>
      </c>
      <c r="F1808">
        <v>52</v>
      </c>
    </row>
    <row r="1809" spans="1:6" x14ac:dyDescent="0.25">
      <c r="A1809">
        <v>21</v>
      </c>
      <c r="B1809">
        <v>4</v>
      </c>
      <c r="C1809">
        <v>2020</v>
      </c>
      <c r="D1809" s="16" t="s">
        <v>161</v>
      </c>
      <c r="E1809" s="16" t="s">
        <v>59</v>
      </c>
      <c r="F1809">
        <v>35</v>
      </c>
    </row>
    <row r="1810" spans="1:6" x14ac:dyDescent="0.25">
      <c r="A1810">
        <v>21</v>
      </c>
      <c r="B1810">
        <v>4</v>
      </c>
      <c r="C1810">
        <v>2020</v>
      </c>
      <c r="D1810" s="16" t="s">
        <v>89</v>
      </c>
      <c r="E1810" s="16" t="s">
        <v>56</v>
      </c>
      <c r="F1810">
        <v>69</v>
      </c>
    </row>
    <row r="1811" spans="1:6" x14ac:dyDescent="0.25">
      <c r="A1811">
        <v>21</v>
      </c>
      <c r="B1811">
        <v>4</v>
      </c>
      <c r="C1811">
        <v>2020</v>
      </c>
      <c r="D1811" s="16" t="s">
        <v>89</v>
      </c>
      <c r="E1811" s="16" t="s">
        <v>56</v>
      </c>
      <c r="F1811">
        <v>84</v>
      </c>
    </row>
    <row r="1812" spans="1:6" x14ac:dyDescent="0.25">
      <c r="A1812">
        <v>21</v>
      </c>
      <c r="B1812">
        <v>4</v>
      </c>
      <c r="C1812">
        <v>2020</v>
      </c>
      <c r="D1812" s="16" t="s">
        <v>89</v>
      </c>
      <c r="E1812" s="16" t="s">
        <v>56</v>
      </c>
      <c r="F1812">
        <v>86</v>
      </c>
    </row>
    <row r="1813" spans="1:6" x14ac:dyDescent="0.25">
      <c r="A1813">
        <v>21</v>
      </c>
      <c r="B1813">
        <v>4</v>
      </c>
      <c r="C1813">
        <v>2020</v>
      </c>
      <c r="D1813" s="16" t="s">
        <v>89</v>
      </c>
      <c r="E1813" s="16" t="s">
        <v>56</v>
      </c>
      <c r="F1813">
        <v>65</v>
      </c>
    </row>
    <row r="1814" spans="1:6" x14ac:dyDescent="0.25">
      <c r="A1814">
        <v>21</v>
      </c>
      <c r="B1814">
        <v>4</v>
      </c>
      <c r="C1814">
        <v>2020</v>
      </c>
      <c r="D1814" s="16" t="s">
        <v>90</v>
      </c>
      <c r="E1814" s="16" t="s">
        <v>59</v>
      </c>
      <c r="F1814">
        <v>43</v>
      </c>
    </row>
    <row r="1815" spans="1:6" x14ac:dyDescent="0.25">
      <c r="A1815">
        <v>21</v>
      </c>
      <c r="B1815">
        <v>4</v>
      </c>
      <c r="C1815">
        <v>2020</v>
      </c>
      <c r="D1815" s="16" t="s">
        <v>91</v>
      </c>
      <c r="E1815" s="16" t="s">
        <v>59</v>
      </c>
      <c r="F1815">
        <v>52</v>
      </c>
    </row>
    <row r="1816" spans="1:6" x14ac:dyDescent="0.25">
      <c r="A1816">
        <v>21</v>
      </c>
      <c r="B1816">
        <v>4</v>
      </c>
      <c r="C1816">
        <v>2020</v>
      </c>
      <c r="D1816" s="16" t="s">
        <v>92</v>
      </c>
      <c r="E1816" s="16" t="s">
        <v>59</v>
      </c>
      <c r="F1816">
        <v>36</v>
      </c>
    </row>
    <row r="1817" spans="1:6" x14ac:dyDescent="0.25">
      <c r="A1817">
        <v>21</v>
      </c>
      <c r="B1817">
        <v>4</v>
      </c>
      <c r="C1817">
        <v>2020</v>
      </c>
      <c r="D1817" s="16" t="s">
        <v>95</v>
      </c>
      <c r="E1817" s="16" t="s">
        <v>59</v>
      </c>
      <c r="F1817">
        <v>66</v>
      </c>
    </row>
    <row r="1818" spans="1:6" x14ac:dyDescent="0.25">
      <c r="A1818">
        <v>21</v>
      </c>
      <c r="B1818">
        <v>4</v>
      </c>
      <c r="C1818">
        <v>2020</v>
      </c>
      <c r="D1818" s="16" t="s">
        <v>95</v>
      </c>
      <c r="E1818" s="16" t="s">
        <v>56</v>
      </c>
      <c r="F1818">
        <v>51</v>
      </c>
    </row>
    <row r="1819" spans="1:6" x14ac:dyDescent="0.25">
      <c r="A1819">
        <v>21</v>
      </c>
      <c r="B1819">
        <v>4</v>
      </c>
      <c r="C1819">
        <v>2020</v>
      </c>
      <c r="D1819" s="16" t="s">
        <v>95</v>
      </c>
      <c r="E1819" s="16" t="s">
        <v>59</v>
      </c>
      <c r="F1819">
        <v>72</v>
      </c>
    </row>
    <row r="1820" spans="1:6" x14ac:dyDescent="0.25">
      <c r="A1820">
        <v>21</v>
      </c>
      <c r="B1820">
        <v>4</v>
      </c>
      <c r="C1820">
        <v>2020</v>
      </c>
      <c r="D1820" s="16" t="s">
        <v>95</v>
      </c>
      <c r="E1820" s="16" t="s">
        <v>59</v>
      </c>
      <c r="F1820">
        <v>46</v>
      </c>
    </row>
    <row r="1821" spans="1:6" x14ac:dyDescent="0.25">
      <c r="A1821">
        <v>21</v>
      </c>
      <c r="B1821">
        <v>4</v>
      </c>
      <c r="C1821">
        <v>2020</v>
      </c>
      <c r="D1821" s="16" t="s">
        <v>95</v>
      </c>
      <c r="E1821" s="16" t="s">
        <v>59</v>
      </c>
      <c r="F1821">
        <v>68</v>
      </c>
    </row>
    <row r="1822" spans="1:6" x14ac:dyDescent="0.25">
      <c r="A1822">
        <v>21</v>
      </c>
      <c r="B1822">
        <v>4</v>
      </c>
      <c r="C1822">
        <v>2020</v>
      </c>
      <c r="D1822" s="16" t="s">
        <v>95</v>
      </c>
      <c r="E1822" s="16" t="s">
        <v>59</v>
      </c>
      <c r="F1822">
        <v>70</v>
      </c>
    </row>
    <row r="1823" spans="1:6" x14ac:dyDescent="0.25">
      <c r="A1823">
        <v>21</v>
      </c>
      <c r="B1823">
        <v>4</v>
      </c>
      <c r="C1823">
        <v>2020</v>
      </c>
      <c r="D1823" s="16" t="s">
        <v>95</v>
      </c>
      <c r="E1823" s="16" t="s">
        <v>59</v>
      </c>
      <c r="F1823">
        <v>56</v>
      </c>
    </row>
    <row r="1824" spans="1:6" x14ac:dyDescent="0.25">
      <c r="A1824">
        <v>21</v>
      </c>
      <c r="B1824">
        <v>4</v>
      </c>
      <c r="C1824">
        <v>2020</v>
      </c>
      <c r="D1824" s="16" t="s">
        <v>95</v>
      </c>
      <c r="E1824" s="16" t="s">
        <v>56</v>
      </c>
      <c r="F1824">
        <v>76</v>
      </c>
    </row>
    <row r="1825" spans="1:6" x14ac:dyDescent="0.25">
      <c r="A1825">
        <v>21</v>
      </c>
      <c r="B1825">
        <v>4</v>
      </c>
      <c r="C1825">
        <v>2020</v>
      </c>
      <c r="D1825" s="16" t="s">
        <v>95</v>
      </c>
      <c r="E1825" s="16" t="s">
        <v>59</v>
      </c>
      <c r="F1825">
        <v>73</v>
      </c>
    </row>
    <row r="1826" spans="1:6" x14ac:dyDescent="0.25">
      <c r="A1826">
        <v>21</v>
      </c>
      <c r="B1826">
        <v>4</v>
      </c>
      <c r="C1826">
        <v>2020</v>
      </c>
      <c r="D1826" s="16" t="s">
        <v>95</v>
      </c>
      <c r="E1826" s="16" t="s">
        <v>56</v>
      </c>
      <c r="F1826">
        <v>76</v>
      </c>
    </row>
    <row r="1827" spans="1:6" x14ac:dyDescent="0.25">
      <c r="A1827">
        <v>21</v>
      </c>
      <c r="B1827">
        <v>4</v>
      </c>
      <c r="C1827">
        <v>2020</v>
      </c>
      <c r="D1827" s="16" t="s">
        <v>95</v>
      </c>
      <c r="E1827" s="16" t="s">
        <v>56</v>
      </c>
      <c r="F1827">
        <v>30</v>
      </c>
    </row>
    <row r="1828" spans="1:6" x14ac:dyDescent="0.25">
      <c r="A1828">
        <v>21</v>
      </c>
      <c r="B1828">
        <v>4</v>
      </c>
      <c r="C1828">
        <v>2020</v>
      </c>
      <c r="D1828" s="16" t="s">
        <v>95</v>
      </c>
      <c r="E1828" s="16" t="s">
        <v>59</v>
      </c>
      <c r="F1828">
        <v>37</v>
      </c>
    </row>
    <row r="1829" spans="1:6" x14ac:dyDescent="0.25">
      <c r="A1829">
        <v>21</v>
      </c>
      <c r="B1829">
        <v>4</v>
      </c>
      <c r="C1829">
        <v>2020</v>
      </c>
      <c r="D1829" s="16" t="s">
        <v>95</v>
      </c>
      <c r="E1829" s="16" t="s">
        <v>56</v>
      </c>
      <c r="F1829">
        <v>29</v>
      </c>
    </row>
    <row r="1830" spans="1:6" x14ac:dyDescent="0.25">
      <c r="A1830">
        <v>21</v>
      </c>
      <c r="B1830">
        <v>4</v>
      </c>
      <c r="C1830">
        <v>2020</v>
      </c>
      <c r="D1830" s="16" t="s">
        <v>95</v>
      </c>
      <c r="E1830" s="16" t="s">
        <v>59</v>
      </c>
      <c r="F1830">
        <v>52</v>
      </c>
    </row>
    <row r="1831" spans="1:6" x14ac:dyDescent="0.25">
      <c r="A1831">
        <v>21</v>
      </c>
      <c r="B1831">
        <v>4</v>
      </c>
      <c r="C1831">
        <v>2020</v>
      </c>
      <c r="D1831" s="16" t="s">
        <v>95</v>
      </c>
      <c r="E1831" s="16" t="s">
        <v>56</v>
      </c>
      <c r="F1831">
        <v>59</v>
      </c>
    </row>
    <row r="1832" spans="1:6" x14ac:dyDescent="0.25">
      <c r="A1832">
        <v>21</v>
      </c>
      <c r="B1832">
        <v>4</v>
      </c>
      <c r="C1832">
        <v>2020</v>
      </c>
      <c r="D1832" s="16" t="s">
        <v>95</v>
      </c>
      <c r="E1832" s="16" t="s">
        <v>59</v>
      </c>
      <c r="F1832">
        <v>47</v>
      </c>
    </row>
    <row r="1833" spans="1:6" x14ac:dyDescent="0.25">
      <c r="A1833">
        <v>21</v>
      </c>
      <c r="B1833">
        <v>4</v>
      </c>
      <c r="C1833">
        <v>2020</v>
      </c>
      <c r="D1833" s="16" t="s">
        <v>95</v>
      </c>
      <c r="E1833" s="16" t="s">
        <v>59</v>
      </c>
      <c r="F1833">
        <v>66</v>
      </c>
    </row>
    <row r="1834" spans="1:6" x14ac:dyDescent="0.25">
      <c r="A1834">
        <v>21</v>
      </c>
      <c r="B1834">
        <v>4</v>
      </c>
      <c r="C1834">
        <v>2020</v>
      </c>
      <c r="D1834" s="16" t="s">
        <v>95</v>
      </c>
      <c r="E1834" s="16" t="s">
        <v>56</v>
      </c>
      <c r="F1834">
        <v>37</v>
      </c>
    </row>
    <row r="1835" spans="1:6" x14ac:dyDescent="0.25">
      <c r="A1835">
        <v>21</v>
      </c>
      <c r="B1835">
        <v>4</v>
      </c>
      <c r="C1835">
        <v>2020</v>
      </c>
      <c r="D1835" s="16" t="s">
        <v>95</v>
      </c>
      <c r="E1835" s="16" t="s">
        <v>56</v>
      </c>
      <c r="F1835">
        <v>34</v>
      </c>
    </row>
    <row r="1836" spans="1:6" x14ac:dyDescent="0.25">
      <c r="A1836">
        <v>21</v>
      </c>
      <c r="B1836">
        <v>4</v>
      </c>
      <c r="C1836">
        <v>2020</v>
      </c>
      <c r="D1836" s="16" t="s">
        <v>95</v>
      </c>
      <c r="E1836" s="16" t="s">
        <v>56</v>
      </c>
      <c r="F1836">
        <v>41</v>
      </c>
    </row>
    <row r="1837" spans="1:6" x14ac:dyDescent="0.25">
      <c r="A1837">
        <v>21</v>
      </c>
      <c r="B1837">
        <v>4</v>
      </c>
      <c r="C1837">
        <v>2020</v>
      </c>
      <c r="D1837" s="16" t="s">
        <v>97</v>
      </c>
      <c r="E1837" s="16" t="s">
        <v>56</v>
      </c>
      <c r="F1837">
        <v>74</v>
      </c>
    </row>
    <row r="1838" spans="1:6" x14ac:dyDescent="0.25">
      <c r="A1838">
        <v>21</v>
      </c>
      <c r="B1838">
        <v>4</v>
      </c>
      <c r="C1838">
        <v>2020</v>
      </c>
      <c r="D1838" s="16" t="s">
        <v>97</v>
      </c>
      <c r="E1838" s="16" t="s">
        <v>59</v>
      </c>
      <c r="F1838">
        <v>76</v>
      </c>
    </row>
    <row r="1839" spans="1:6" x14ac:dyDescent="0.25">
      <c r="A1839">
        <v>21</v>
      </c>
      <c r="B1839">
        <v>4</v>
      </c>
      <c r="C1839">
        <v>2020</v>
      </c>
      <c r="D1839" s="16" t="s">
        <v>97</v>
      </c>
      <c r="E1839" s="16" t="s">
        <v>59</v>
      </c>
      <c r="F1839">
        <v>53</v>
      </c>
    </row>
    <row r="1840" spans="1:6" x14ac:dyDescent="0.25">
      <c r="A1840">
        <v>21</v>
      </c>
      <c r="B1840">
        <v>4</v>
      </c>
      <c r="C1840">
        <v>2020</v>
      </c>
      <c r="D1840" s="16" t="s">
        <v>98</v>
      </c>
      <c r="E1840" s="16" t="s">
        <v>56</v>
      </c>
      <c r="F1840">
        <v>18</v>
      </c>
    </row>
    <row r="1841" spans="1:6" x14ac:dyDescent="0.25">
      <c r="A1841">
        <v>21</v>
      </c>
      <c r="B1841">
        <v>4</v>
      </c>
      <c r="C1841">
        <v>2020</v>
      </c>
      <c r="D1841" s="16" t="s">
        <v>98</v>
      </c>
      <c r="E1841" s="16" t="s">
        <v>59</v>
      </c>
      <c r="F1841">
        <v>47</v>
      </c>
    </row>
    <row r="1842" spans="1:6" x14ac:dyDescent="0.25">
      <c r="A1842">
        <v>21</v>
      </c>
      <c r="B1842">
        <v>4</v>
      </c>
      <c r="C1842">
        <v>2020</v>
      </c>
      <c r="D1842" s="16" t="s">
        <v>98</v>
      </c>
      <c r="E1842" s="16" t="s">
        <v>56</v>
      </c>
      <c r="F1842">
        <v>23</v>
      </c>
    </row>
    <row r="1843" spans="1:6" x14ac:dyDescent="0.25">
      <c r="A1843">
        <v>21</v>
      </c>
      <c r="B1843">
        <v>4</v>
      </c>
      <c r="C1843">
        <v>2020</v>
      </c>
      <c r="D1843" s="16" t="s">
        <v>98</v>
      </c>
      <c r="E1843" s="16" t="s">
        <v>59</v>
      </c>
      <c r="F1843">
        <v>43</v>
      </c>
    </row>
    <row r="1844" spans="1:6" x14ac:dyDescent="0.25">
      <c r="A1844">
        <v>21</v>
      </c>
      <c r="B1844">
        <v>4</v>
      </c>
      <c r="C1844">
        <v>2020</v>
      </c>
      <c r="D1844" s="16" t="s">
        <v>98</v>
      </c>
      <c r="E1844" s="16" t="s">
        <v>59</v>
      </c>
      <c r="F1844">
        <v>39</v>
      </c>
    </row>
    <row r="1845" spans="1:6" x14ac:dyDescent="0.25">
      <c r="A1845">
        <v>21</v>
      </c>
      <c r="B1845">
        <v>4</v>
      </c>
      <c r="C1845">
        <v>2020</v>
      </c>
      <c r="D1845" s="16" t="s">
        <v>98</v>
      </c>
      <c r="E1845" s="16" t="s">
        <v>56</v>
      </c>
      <c r="F1845">
        <v>42</v>
      </c>
    </row>
    <row r="1846" spans="1:6" x14ac:dyDescent="0.25">
      <c r="A1846">
        <v>21</v>
      </c>
      <c r="B1846">
        <v>4</v>
      </c>
      <c r="C1846">
        <v>2020</v>
      </c>
      <c r="D1846" s="16" t="s">
        <v>98</v>
      </c>
      <c r="E1846" s="16" t="s">
        <v>56</v>
      </c>
      <c r="F1846">
        <v>12</v>
      </c>
    </row>
    <row r="1847" spans="1:6" x14ac:dyDescent="0.25">
      <c r="A1847">
        <v>21</v>
      </c>
      <c r="B1847">
        <v>4</v>
      </c>
      <c r="C1847">
        <v>2020</v>
      </c>
      <c r="D1847" s="16" t="s">
        <v>102</v>
      </c>
      <c r="E1847" s="16" t="s">
        <v>59</v>
      </c>
      <c r="F1847">
        <v>41</v>
      </c>
    </row>
    <row r="1848" spans="1:6" x14ac:dyDescent="0.25">
      <c r="A1848">
        <v>21</v>
      </c>
      <c r="B1848">
        <v>4</v>
      </c>
      <c r="C1848">
        <v>2020</v>
      </c>
      <c r="D1848" s="16" t="s">
        <v>102</v>
      </c>
      <c r="E1848" s="16" t="s">
        <v>56</v>
      </c>
      <c r="F1848">
        <v>80</v>
      </c>
    </row>
    <row r="1849" spans="1:6" x14ac:dyDescent="0.25">
      <c r="A1849">
        <v>21</v>
      </c>
      <c r="B1849">
        <v>4</v>
      </c>
      <c r="C1849">
        <v>2020</v>
      </c>
      <c r="D1849" s="16" t="s">
        <v>102</v>
      </c>
      <c r="E1849" s="16" t="s">
        <v>59</v>
      </c>
      <c r="F1849">
        <v>87</v>
      </c>
    </row>
    <row r="1850" spans="1:6" x14ac:dyDescent="0.25">
      <c r="A1850">
        <v>21</v>
      </c>
      <c r="B1850">
        <v>4</v>
      </c>
      <c r="C1850">
        <v>2020</v>
      </c>
      <c r="D1850" s="16" t="s">
        <v>103</v>
      </c>
      <c r="E1850" s="16" t="s">
        <v>56</v>
      </c>
      <c r="F1850">
        <v>70</v>
      </c>
    </row>
    <row r="1851" spans="1:6" x14ac:dyDescent="0.25">
      <c r="A1851">
        <v>21</v>
      </c>
      <c r="B1851">
        <v>4</v>
      </c>
      <c r="C1851">
        <v>2020</v>
      </c>
      <c r="D1851" s="16" t="s">
        <v>103</v>
      </c>
      <c r="E1851" s="16" t="s">
        <v>56</v>
      </c>
      <c r="F1851">
        <v>29</v>
      </c>
    </row>
    <row r="1852" spans="1:6" x14ac:dyDescent="0.25">
      <c r="A1852">
        <v>21</v>
      </c>
      <c r="B1852">
        <v>4</v>
      </c>
      <c r="C1852">
        <v>2020</v>
      </c>
      <c r="D1852" s="16" t="s">
        <v>181</v>
      </c>
      <c r="E1852" s="16" t="s">
        <v>59</v>
      </c>
      <c r="F1852">
        <v>72</v>
      </c>
    </row>
    <row r="1853" spans="1:6" x14ac:dyDescent="0.25">
      <c r="A1853">
        <v>21</v>
      </c>
      <c r="B1853">
        <v>4</v>
      </c>
      <c r="C1853">
        <v>2020</v>
      </c>
      <c r="D1853" s="16" t="s">
        <v>104</v>
      </c>
      <c r="E1853" s="16" t="s">
        <v>56</v>
      </c>
      <c r="F1853">
        <v>59</v>
      </c>
    </row>
    <row r="1854" spans="1:6" x14ac:dyDescent="0.25">
      <c r="A1854">
        <v>21</v>
      </c>
      <c r="B1854">
        <v>4</v>
      </c>
      <c r="C1854">
        <v>2020</v>
      </c>
      <c r="D1854" s="16" t="s">
        <v>104</v>
      </c>
      <c r="E1854" s="16" t="s">
        <v>59</v>
      </c>
      <c r="F1854">
        <v>47</v>
      </c>
    </row>
    <row r="1855" spans="1:6" x14ac:dyDescent="0.25">
      <c r="A1855">
        <v>21</v>
      </c>
      <c r="B1855">
        <v>4</v>
      </c>
      <c r="C1855">
        <v>2020</v>
      </c>
      <c r="D1855" s="16" t="s">
        <v>104</v>
      </c>
      <c r="E1855" s="16" t="s">
        <v>56</v>
      </c>
      <c r="F1855">
        <v>38</v>
      </c>
    </row>
    <row r="1856" spans="1:6" x14ac:dyDescent="0.25">
      <c r="A1856">
        <v>21</v>
      </c>
      <c r="B1856">
        <v>4</v>
      </c>
      <c r="C1856">
        <v>2020</v>
      </c>
      <c r="D1856" s="16" t="s">
        <v>104</v>
      </c>
      <c r="E1856" s="16" t="s">
        <v>59</v>
      </c>
      <c r="F1856">
        <v>59</v>
      </c>
    </row>
    <row r="1857" spans="1:6" x14ac:dyDescent="0.25">
      <c r="A1857">
        <v>21</v>
      </c>
      <c r="B1857">
        <v>4</v>
      </c>
      <c r="C1857">
        <v>2020</v>
      </c>
      <c r="D1857" s="16" t="s">
        <v>104</v>
      </c>
      <c r="E1857" s="16" t="s">
        <v>56</v>
      </c>
      <c r="F1857">
        <v>54</v>
      </c>
    </row>
    <row r="1858" spans="1:6" x14ac:dyDescent="0.25">
      <c r="A1858">
        <v>21</v>
      </c>
      <c r="B1858">
        <v>4</v>
      </c>
      <c r="C1858">
        <v>2020</v>
      </c>
      <c r="D1858" s="16" t="s">
        <v>104</v>
      </c>
      <c r="E1858" s="16" t="s">
        <v>56</v>
      </c>
      <c r="F1858">
        <v>17</v>
      </c>
    </row>
    <row r="1859" spans="1:6" x14ac:dyDescent="0.25">
      <c r="A1859">
        <v>21</v>
      </c>
      <c r="B1859">
        <v>4</v>
      </c>
      <c r="C1859">
        <v>2020</v>
      </c>
      <c r="D1859" s="16" t="s">
        <v>104</v>
      </c>
      <c r="E1859" s="16" t="s">
        <v>59</v>
      </c>
      <c r="F1859">
        <v>60</v>
      </c>
    </row>
    <row r="1860" spans="1:6" x14ac:dyDescent="0.25">
      <c r="A1860">
        <v>21</v>
      </c>
      <c r="B1860">
        <v>4</v>
      </c>
      <c r="C1860">
        <v>2020</v>
      </c>
      <c r="D1860" s="16" t="s">
        <v>104</v>
      </c>
      <c r="E1860" s="16" t="s">
        <v>59</v>
      </c>
      <c r="F1860">
        <v>52</v>
      </c>
    </row>
    <row r="1861" spans="1:6" x14ac:dyDescent="0.25">
      <c r="A1861">
        <v>21</v>
      </c>
      <c r="B1861">
        <v>4</v>
      </c>
      <c r="C1861">
        <v>2020</v>
      </c>
      <c r="D1861" s="16" t="s">
        <v>104</v>
      </c>
      <c r="E1861" s="16" t="s">
        <v>56</v>
      </c>
      <c r="F1861">
        <v>47</v>
      </c>
    </row>
    <row r="1862" spans="1:6" x14ac:dyDescent="0.25">
      <c r="A1862">
        <v>21</v>
      </c>
      <c r="B1862">
        <v>4</v>
      </c>
      <c r="C1862">
        <v>2020</v>
      </c>
      <c r="D1862" s="16" t="s">
        <v>104</v>
      </c>
      <c r="E1862" s="16" t="s">
        <v>56</v>
      </c>
      <c r="F1862">
        <v>78</v>
      </c>
    </row>
    <row r="1863" spans="1:6" x14ac:dyDescent="0.25">
      <c r="A1863">
        <v>21</v>
      </c>
      <c r="B1863">
        <v>4</v>
      </c>
      <c r="C1863">
        <v>2020</v>
      </c>
      <c r="D1863" s="16" t="s">
        <v>104</v>
      </c>
      <c r="E1863" s="16" t="s">
        <v>59</v>
      </c>
      <c r="F1863">
        <v>89</v>
      </c>
    </row>
    <row r="1864" spans="1:6" x14ac:dyDescent="0.25">
      <c r="A1864">
        <v>21</v>
      </c>
      <c r="B1864">
        <v>4</v>
      </c>
      <c r="C1864">
        <v>2020</v>
      </c>
      <c r="D1864" s="16" t="s">
        <v>104</v>
      </c>
      <c r="E1864" s="16" t="s">
        <v>56</v>
      </c>
      <c r="F1864">
        <v>77</v>
      </c>
    </row>
    <row r="1865" spans="1:6" x14ac:dyDescent="0.25">
      <c r="A1865">
        <v>21</v>
      </c>
      <c r="B1865">
        <v>4</v>
      </c>
      <c r="C1865">
        <v>2020</v>
      </c>
      <c r="D1865" s="16" t="s">
        <v>104</v>
      </c>
      <c r="E1865" s="16" t="s">
        <v>59</v>
      </c>
      <c r="F1865">
        <v>70</v>
      </c>
    </row>
    <row r="1866" spans="1:6" x14ac:dyDescent="0.25">
      <c r="A1866">
        <v>21</v>
      </c>
      <c r="B1866">
        <v>4</v>
      </c>
      <c r="C1866">
        <v>2020</v>
      </c>
      <c r="D1866" s="16" t="s">
        <v>104</v>
      </c>
      <c r="E1866" s="16" t="s">
        <v>59</v>
      </c>
      <c r="F1866">
        <v>39</v>
      </c>
    </row>
    <row r="1867" spans="1:6" x14ac:dyDescent="0.25">
      <c r="A1867">
        <v>21</v>
      </c>
      <c r="B1867">
        <v>4</v>
      </c>
      <c r="C1867">
        <v>2020</v>
      </c>
      <c r="D1867" s="16" t="s">
        <v>104</v>
      </c>
      <c r="E1867" s="16" t="s">
        <v>56</v>
      </c>
      <c r="F1867">
        <v>48</v>
      </c>
    </row>
    <row r="1868" spans="1:6" x14ac:dyDescent="0.25">
      <c r="A1868">
        <v>21</v>
      </c>
      <c r="B1868">
        <v>4</v>
      </c>
      <c r="C1868">
        <v>2020</v>
      </c>
      <c r="D1868" s="16" t="s">
        <v>104</v>
      </c>
      <c r="E1868" s="16" t="s">
        <v>56</v>
      </c>
      <c r="F1868">
        <v>25</v>
      </c>
    </row>
    <row r="1869" spans="1:6" x14ac:dyDescent="0.25">
      <c r="A1869">
        <v>21</v>
      </c>
      <c r="B1869">
        <v>4</v>
      </c>
      <c r="C1869">
        <v>2020</v>
      </c>
      <c r="D1869" s="16" t="s">
        <v>104</v>
      </c>
      <c r="E1869" s="16" t="s">
        <v>56</v>
      </c>
      <c r="F1869">
        <v>42</v>
      </c>
    </row>
    <row r="1870" spans="1:6" x14ac:dyDescent="0.25">
      <c r="A1870">
        <v>21</v>
      </c>
      <c r="B1870">
        <v>4</v>
      </c>
      <c r="C1870">
        <v>2020</v>
      </c>
      <c r="D1870" s="16" t="s">
        <v>164</v>
      </c>
      <c r="E1870" s="16" t="s">
        <v>59</v>
      </c>
      <c r="F1870">
        <v>13</v>
      </c>
    </row>
    <row r="1871" spans="1:6" x14ac:dyDescent="0.25">
      <c r="A1871">
        <v>21</v>
      </c>
      <c r="B1871">
        <v>4</v>
      </c>
      <c r="C1871">
        <v>2020</v>
      </c>
      <c r="D1871" s="16" t="s">
        <v>164</v>
      </c>
      <c r="E1871" s="16" t="s">
        <v>59</v>
      </c>
      <c r="F1871">
        <v>90</v>
      </c>
    </row>
    <row r="1872" spans="1:6" x14ac:dyDescent="0.25">
      <c r="A1872">
        <v>21</v>
      </c>
      <c r="B1872">
        <v>4</v>
      </c>
      <c r="C1872">
        <v>2020</v>
      </c>
      <c r="D1872" s="16" t="s">
        <v>105</v>
      </c>
      <c r="E1872" s="16" t="s">
        <v>59</v>
      </c>
      <c r="F1872">
        <v>52</v>
      </c>
    </row>
    <row r="1873" spans="1:6" x14ac:dyDescent="0.25">
      <c r="A1873">
        <v>21</v>
      </c>
      <c r="B1873">
        <v>4</v>
      </c>
      <c r="C1873">
        <v>2020</v>
      </c>
      <c r="D1873" s="16" t="s">
        <v>105</v>
      </c>
      <c r="E1873" s="16" t="s">
        <v>56</v>
      </c>
      <c r="F1873">
        <v>70</v>
      </c>
    </row>
    <row r="1874" spans="1:6" x14ac:dyDescent="0.25">
      <c r="A1874">
        <v>21</v>
      </c>
      <c r="B1874">
        <v>4</v>
      </c>
      <c r="C1874">
        <v>2020</v>
      </c>
      <c r="D1874" s="16" t="s">
        <v>105</v>
      </c>
      <c r="E1874" s="16" t="s">
        <v>59</v>
      </c>
      <c r="F1874">
        <v>63</v>
      </c>
    </row>
    <row r="1875" spans="1:6" x14ac:dyDescent="0.25">
      <c r="A1875">
        <v>21</v>
      </c>
      <c r="B1875">
        <v>4</v>
      </c>
      <c r="C1875">
        <v>2020</v>
      </c>
      <c r="D1875" s="16" t="s">
        <v>105</v>
      </c>
      <c r="E1875" s="16" t="s">
        <v>56</v>
      </c>
      <c r="F1875">
        <v>73</v>
      </c>
    </row>
    <row r="1876" spans="1:6" x14ac:dyDescent="0.25">
      <c r="A1876">
        <v>21</v>
      </c>
      <c r="B1876">
        <v>4</v>
      </c>
      <c r="C1876">
        <v>2020</v>
      </c>
      <c r="D1876" s="16" t="s">
        <v>105</v>
      </c>
      <c r="E1876" s="16" t="s">
        <v>59</v>
      </c>
      <c r="F1876">
        <v>67</v>
      </c>
    </row>
    <row r="1877" spans="1:6" x14ac:dyDescent="0.25">
      <c r="A1877">
        <v>21</v>
      </c>
      <c r="B1877">
        <v>4</v>
      </c>
      <c r="C1877">
        <v>2020</v>
      </c>
      <c r="D1877" s="16" t="s">
        <v>105</v>
      </c>
      <c r="E1877" s="16" t="s">
        <v>56</v>
      </c>
      <c r="F1877">
        <v>30</v>
      </c>
    </row>
    <row r="1878" spans="1:6" x14ac:dyDescent="0.25">
      <c r="A1878">
        <v>21</v>
      </c>
      <c r="B1878">
        <v>4</v>
      </c>
      <c r="C1878">
        <v>2020</v>
      </c>
      <c r="D1878" s="16" t="s">
        <v>105</v>
      </c>
      <c r="E1878" s="16" t="s">
        <v>59</v>
      </c>
      <c r="F1878">
        <v>64</v>
      </c>
    </row>
    <row r="1879" spans="1:6" x14ac:dyDescent="0.25">
      <c r="A1879">
        <v>21</v>
      </c>
      <c r="B1879">
        <v>4</v>
      </c>
      <c r="C1879">
        <v>2020</v>
      </c>
      <c r="D1879" s="16" t="s">
        <v>105</v>
      </c>
      <c r="E1879" s="16" t="s">
        <v>59</v>
      </c>
      <c r="F1879">
        <v>54</v>
      </c>
    </row>
    <row r="1880" spans="1:6" x14ac:dyDescent="0.25">
      <c r="A1880">
        <v>21</v>
      </c>
      <c r="B1880">
        <v>4</v>
      </c>
      <c r="C1880">
        <v>2020</v>
      </c>
      <c r="D1880" s="16" t="s">
        <v>105</v>
      </c>
      <c r="E1880" s="16" t="s">
        <v>56</v>
      </c>
      <c r="F1880">
        <v>59</v>
      </c>
    </row>
    <row r="1881" spans="1:6" x14ac:dyDescent="0.25">
      <c r="A1881">
        <v>21</v>
      </c>
      <c r="B1881">
        <v>4</v>
      </c>
      <c r="C1881">
        <v>2020</v>
      </c>
      <c r="D1881" s="16" t="s">
        <v>107</v>
      </c>
      <c r="E1881" s="16" t="s">
        <v>59</v>
      </c>
      <c r="F1881">
        <v>77</v>
      </c>
    </row>
    <row r="1882" spans="1:6" x14ac:dyDescent="0.25">
      <c r="A1882">
        <v>21</v>
      </c>
      <c r="B1882">
        <v>4</v>
      </c>
      <c r="C1882">
        <v>2020</v>
      </c>
      <c r="D1882" s="16" t="s">
        <v>107</v>
      </c>
      <c r="E1882" s="16" t="s">
        <v>56</v>
      </c>
      <c r="F1882">
        <v>48</v>
      </c>
    </row>
    <row r="1883" spans="1:6" x14ac:dyDescent="0.25">
      <c r="A1883">
        <v>21</v>
      </c>
      <c r="B1883">
        <v>4</v>
      </c>
      <c r="C1883">
        <v>2020</v>
      </c>
      <c r="D1883" s="16" t="s">
        <v>107</v>
      </c>
      <c r="E1883" s="16" t="s">
        <v>59</v>
      </c>
      <c r="F1883">
        <v>43</v>
      </c>
    </row>
    <row r="1884" spans="1:6" x14ac:dyDescent="0.25">
      <c r="A1884">
        <v>21</v>
      </c>
      <c r="B1884">
        <v>4</v>
      </c>
      <c r="C1884">
        <v>2020</v>
      </c>
      <c r="D1884" s="16" t="s">
        <v>107</v>
      </c>
      <c r="E1884" s="16" t="s">
        <v>56</v>
      </c>
      <c r="F1884">
        <v>70</v>
      </c>
    </row>
    <row r="1885" spans="1:6" x14ac:dyDescent="0.25">
      <c r="A1885">
        <v>21</v>
      </c>
      <c r="B1885">
        <v>4</v>
      </c>
      <c r="C1885">
        <v>2020</v>
      </c>
      <c r="D1885" s="16" t="s">
        <v>107</v>
      </c>
      <c r="E1885" s="16" t="s">
        <v>59</v>
      </c>
      <c r="F1885">
        <v>2</v>
      </c>
    </row>
    <row r="1886" spans="1:6" x14ac:dyDescent="0.25">
      <c r="A1886">
        <v>21</v>
      </c>
      <c r="B1886">
        <v>4</v>
      </c>
      <c r="C1886">
        <v>2020</v>
      </c>
      <c r="D1886" s="16" t="s">
        <v>108</v>
      </c>
      <c r="E1886" s="16" t="s">
        <v>59</v>
      </c>
      <c r="F1886">
        <v>37</v>
      </c>
    </row>
    <row r="1887" spans="1:6" x14ac:dyDescent="0.25">
      <c r="A1887">
        <v>21</v>
      </c>
      <c r="B1887">
        <v>4</v>
      </c>
      <c r="C1887">
        <v>2020</v>
      </c>
      <c r="D1887" s="16" t="s">
        <v>108</v>
      </c>
      <c r="E1887" s="16" t="s">
        <v>59</v>
      </c>
      <c r="F1887">
        <v>51</v>
      </c>
    </row>
    <row r="1888" spans="1:6" x14ac:dyDescent="0.25">
      <c r="A1888">
        <v>21</v>
      </c>
      <c r="B1888">
        <v>4</v>
      </c>
      <c r="C1888">
        <v>2020</v>
      </c>
      <c r="D1888" s="16" t="s">
        <v>109</v>
      </c>
      <c r="E1888" s="16" t="s">
        <v>59</v>
      </c>
      <c r="F1888">
        <v>55</v>
      </c>
    </row>
    <row r="1889" spans="1:6" x14ac:dyDescent="0.25">
      <c r="A1889">
        <v>21</v>
      </c>
      <c r="B1889">
        <v>4</v>
      </c>
      <c r="C1889">
        <v>2020</v>
      </c>
      <c r="D1889" s="16" t="s">
        <v>109</v>
      </c>
      <c r="E1889" s="16" t="s">
        <v>56</v>
      </c>
      <c r="F1889">
        <v>53</v>
      </c>
    </row>
    <row r="1890" spans="1:6" x14ac:dyDescent="0.25">
      <c r="A1890">
        <v>21</v>
      </c>
      <c r="B1890">
        <v>4</v>
      </c>
      <c r="C1890">
        <v>2020</v>
      </c>
      <c r="D1890" s="16" t="s">
        <v>109</v>
      </c>
      <c r="E1890" s="16" t="s">
        <v>59</v>
      </c>
      <c r="F1890">
        <v>40</v>
      </c>
    </row>
    <row r="1891" spans="1:6" x14ac:dyDescent="0.25">
      <c r="A1891">
        <v>21</v>
      </c>
      <c r="B1891">
        <v>4</v>
      </c>
      <c r="C1891">
        <v>2020</v>
      </c>
      <c r="D1891" s="16" t="s">
        <v>199</v>
      </c>
      <c r="E1891" s="16" t="s">
        <v>59</v>
      </c>
      <c r="F1891">
        <v>40</v>
      </c>
    </row>
    <row r="1892" spans="1:6" x14ac:dyDescent="0.25">
      <c r="A1892">
        <v>21</v>
      </c>
      <c r="B1892">
        <v>4</v>
      </c>
      <c r="C1892">
        <v>2020</v>
      </c>
      <c r="D1892" s="16" t="s">
        <v>110</v>
      </c>
      <c r="E1892" s="16" t="s">
        <v>56</v>
      </c>
      <c r="F1892">
        <v>78</v>
      </c>
    </row>
    <row r="1893" spans="1:6" x14ac:dyDescent="0.25">
      <c r="A1893">
        <v>21</v>
      </c>
      <c r="B1893">
        <v>4</v>
      </c>
      <c r="C1893">
        <v>2020</v>
      </c>
      <c r="D1893" s="16" t="s">
        <v>110</v>
      </c>
      <c r="E1893" s="16" t="s">
        <v>59</v>
      </c>
      <c r="F1893">
        <v>86</v>
      </c>
    </row>
    <row r="1894" spans="1:6" x14ac:dyDescent="0.25">
      <c r="A1894">
        <v>21</v>
      </c>
      <c r="B1894">
        <v>4</v>
      </c>
      <c r="C1894">
        <v>2020</v>
      </c>
      <c r="D1894" s="16" t="s">
        <v>110</v>
      </c>
      <c r="E1894" s="16" t="s">
        <v>59</v>
      </c>
      <c r="F1894">
        <v>40</v>
      </c>
    </row>
    <row r="1895" spans="1:6" x14ac:dyDescent="0.25">
      <c r="A1895">
        <v>21</v>
      </c>
      <c r="B1895">
        <v>4</v>
      </c>
      <c r="C1895">
        <v>2020</v>
      </c>
      <c r="D1895" s="16" t="s">
        <v>110</v>
      </c>
      <c r="E1895" s="16" t="s">
        <v>59</v>
      </c>
      <c r="F1895">
        <v>30</v>
      </c>
    </row>
    <row r="1896" spans="1:6" x14ac:dyDescent="0.25">
      <c r="A1896">
        <v>21</v>
      </c>
      <c r="B1896">
        <v>4</v>
      </c>
      <c r="C1896">
        <v>2020</v>
      </c>
      <c r="D1896" s="16" t="s">
        <v>110</v>
      </c>
      <c r="E1896" s="16" t="s">
        <v>59</v>
      </c>
      <c r="F1896">
        <v>44</v>
      </c>
    </row>
    <row r="1897" spans="1:6" x14ac:dyDescent="0.25">
      <c r="A1897">
        <v>21</v>
      </c>
      <c r="B1897">
        <v>4</v>
      </c>
      <c r="C1897">
        <v>2020</v>
      </c>
      <c r="D1897" s="16" t="s">
        <v>110</v>
      </c>
      <c r="E1897" s="16" t="s">
        <v>56</v>
      </c>
      <c r="F1897">
        <v>35</v>
      </c>
    </row>
    <row r="1898" spans="1:6" x14ac:dyDescent="0.25">
      <c r="A1898">
        <v>21</v>
      </c>
      <c r="B1898">
        <v>4</v>
      </c>
      <c r="C1898">
        <v>2020</v>
      </c>
      <c r="D1898" s="16" t="s">
        <v>110</v>
      </c>
      <c r="E1898" s="16" t="s">
        <v>59</v>
      </c>
      <c r="F1898">
        <v>53</v>
      </c>
    </row>
    <row r="1899" spans="1:6" x14ac:dyDescent="0.25">
      <c r="A1899">
        <v>21</v>
      </c>
      <c r="B1899">
        <v>4</v>
      </c>
      <c r="C1899">
        <v>2020</v>
      </c>
      <c r="D1899" s="16" t="s">
        <v>110</v>
      </c>
      <c r="E1899" s="16" t="s">
        <v>56</v>
      </c>
      <c r="F1899">
        <v>59</v>
      </c>
    </row>
    <row r="1900" spans="1:6" x14ac:dyDescent="0.25">
      <c r="A1900">
        <v>21</v>
      </c>
      <c r="B1900">
        <v>4</v>
      </c>
      <c r="C1900">
        <v>2020</v>
      </c>
      <c r="D1900" s="16" t="s">
        <v>110</v>
      </c>
      <c r="E1900" s="16" t="s">
        <v>56</v>
      </c>
      <c r="F1900">
        <v>25</v>
      </c>
    </row>
    <row r="1901" spans="1:6" x14ac:dyDescent="0.25">
      <c r="A1901">
        <v>21</v>
      </c>
      <c r="B1901">
        <v>4</v>
      </c>
      <c r="C1901">
        <v>2020</v>
      </c>
      <c r="D1901" s="16" t="s">
        <v>111</v>
      </c>
      <c r="E1901" s="16" t="s">
        <v>59</v>
      </c>
      <c r="F1901">
        <v>64</v>
      </c>
    </row>
    <row r="1902" spans="1:6" x14ac:dyDescent="0.25">
      <c r="A1902">
        <v>21</v>
      </c>
      <c r="B1902">
        <v>4</v>
      </c>
      <c r="C1902">
        <v>2020</v>
      </c>
      <c r="D1902" s="16" t="s">
        <v>112</v>
      </c>
      <c r="E1902" s="16" t="s">
        <v>56</v>
      </c>
      <c r="F1902">
        <v>21</v>
      </c>
    </row>
    <row r="1903" spans="1:6" x14ac:dyDescent="0.25">
      <c r="A1903">
        <v>21</v>
      </c>
      <c r="B1903">
        <v>4</v>
      </c>
      <c r="C1903">
        <v>2020</v>
      </c>
      <c r="D1903" s="16" t="s">
        <v>192</v>
      </c>
      <c r="E1903" s="16" t="s">
        <v>59</v>
      </c>
      <c r="F1903">
        <v>74</v>
      </c>
    </row>
    <row r="1904" spans="1:6" x14ac:dyDescent="0.25">
      <c r="A1904">
        <v>21</v>
      </c>
      <c r="B1904">
        <v>4</v>
      </c>
      <c r="C1904">
        <v>2020</v>
      </c>
      <c r="D1904" s="16" t="s">
        <v>166</v>
      </c>
      <c r="E1904" s="16" t="s">
        <v>59</v>
      </c>
      <c r="F1904">
        <v>7</v>
      </c>
    </row>
    <row r="1905" spans="1:6" x14ac:dyDescent="0.25">
      <c r="A1905">
        <v>21</v>
      </c>
      <c r="B1905">
        <v>4</v>
      </c>
      <c r="C1905">
        <v>2020</v>
      </c>
      <c r="D1905" s="16" t="s">
        <v>167</v>
      </c>
      <c r="E1905" s="16" t="s">
        <v>59</v>
      </c>
      <c r="F1905">
        <v>30</v>
      </c>
    </row>
    <row r="1906" spans="1:6" x14ac:dyDescent="0.25">
      <c r="A1906">
        <v>21</v>
      </c>
      <c r="B1906">
        <v>4</v>
      </c>
      <c r="C1906">
        <v>2020</v>
      </c>
      <c r="D1906" s="16" t="s">
        <v>204</v>
      </c>
      <c r="E1906" s="16" t="s">
        <v>59</v>
      </c>
      <c r="F1906">
        <v>36</v>
      </c>
    </row>
    <row r="1907" spans="1:6" x14ac:dyDescent="0.25">
      <c r="A1907">
        <v>21</v>
      </c>
      <c r="B1907">
        <v>4</v>
      </c>
      <c r="C1907">
        <v>2020</v>
      </c>
      <c r="D1907" s="16" t="s">
        <v>115</v>
      </c>
      <c r="E1907" s="16" t="s">
        <v>56</v>
      </c>
      <c r="F1907">
        <v>63</v>
      </c>
    </row>
    <row r="1908" spans="1:6" x14ac:dyDescent="0.25">
      <c r="A1908">
        <v>21</v>
      </c>
      <c r="B1908">
        <v>4</v>
      </c>
      <c r="C1908">
        <v>2020</v>
      </c>
      <c r="D1908" s="16" t="s">
        <v>115</v>
      </c>
      <c r="E1908" s="16" t="s">
        <v>56</v>
      </c>
      <c r="F1908">
        <v>33</v>
      </c>
    </row>
    <row r="1909" spans="1:6" x14ac:dyDescent="0.25">
      <c r="A1909">
        <v>21</v>
      </c>
      <c r="B1909">
        <v>4</v>
      </c>
      <c r="C1909">
        <v>2020</v>
      </c>
      <c r="D1909" s="16" t="s">
        <v>115</v>
      </c>
      <c r="E1909" s="16" t="s">
        <v>59</v>
      </c>
      <c r="F1909">
        <v>31</v>
      </c>
    </row>
    <row r="1910" spans="1:6" x14ac:dyDescent="0.25">
      <c r="A1910">
        <v>21</v>
      </c>
      <c r="B1910">
        <v>4</v>
      </c>
      <c r="C1910">
        <v>2020</v>
      </c>
      <c r="D1910" s="16" t="s">
        <v>115</v>
      </c>
      <c r="E1910" s="16" t="s">
        <v>59</v>
      </c>
      <c r="F1910">
        <v>33</v>
      </c>
    </row>
    <row r="1911" spans="1:6" x14ac:dyDescent="0.25">
      <c r="A1911">
        <v>21</v>
      </c>
      <c r="B1911">
        <v>4</v>
      </c>
      <c r="C1911">
        <v>2020</v>
      </c>
      <c r="D1911" s="16" t="s">
        <v>168</v>
      </c>
      <c r="E1911" s="16" t="s">
        <v>56</v>
      </c>
      <c r="F1911">
        <v>64</v>
      </c>
    </row>
    <row r="1912" spans="1:6" x14ac:dyDescent="0.25">
      <c r="A1912">
        <v>21</v>
      </c>
      <c r="B1912">
        <v>4</v>
      </c>
      <c r="C1912">
        <v>2020</v>
      </c>
      <c r="D1912" s="16" t="s">
        <v>168</v>
      </c>
      <c r="E1912" s="16" t="s">
        <v>59</v>
      </c>
      <c r="F1912">
        <v>67</v>
      </c>
    </row>
    <row r="1913" spans="1:6" x14ac:dyDescent="0.25">
      <c r="A1913">
        <v>21</v>
      </c>
      <c r="B1913">
        <v>4</v>
      </c>
      <c r="C1913">
        <v>2020</v>
      </c>
      <c r="D1913" s="16" t="s">
        <v>116</v>
      </c>
      <c r="E1913" s="16" t="s">
        <v>59</v>
      </c>
      <c r="F1913">
        <v>63</v>
      </c>
    </row>
    <row r="1914" spans="1:6" x14ac:dyDescent="0.25">
      <c r="A1914">
        <v>21</v>
      </c>
      <c r="B1914">
        <v>4</v>
      </c>
      <c r="C1914">
        <v>2020</v>
      </c>
      <c r="D1914" s="16" t="s">
        <v>116</v>
      </c>
      <c r="E1914" s="16" t="s">
        <v>59</v>
      </c>
      <c r="F1914">
        <v>50</v>
      </c>
    </row>
    <row r="1915" spans="1:6" x14ac:dyDescent="0.25">
      <c r="A1915">
        <v>21</v>
      </c>
      <c r="B1915">
        <v>4</v>
      </c>
      <c r="C1915">
        <v>2020</v>
      </c>
      <c r="D1915" s="16" t="s">
        <v>116</v>
      </c>
      <c r="E1915" s="16" t="s">
        <v>56</v>
      </c>
      <c r="F1915">
        <v>23</v>
      </c>
    </row>
    <row r="1916" spans="1:6" x14ac:dyDescent="0.25">
      <c r="A1916">
        <v>21</v>
      </c>
      <c r="B1916">
        <v>4</v>
      </c>
      <c r="C1916">
        <v>2020</v>
      </c>
      <c r="D1916" s="16" t="s">
        <v>116</v>
      </c>
      <c r="E1916" s="16" t="s">
        <v>56</v>
      </c>
      <c r="F1916">
        <v>81</v>
      </c>
    </row>
    <row r="1917" spans="1:6" x14ac:dyDescent="0.25">
      <c r="A1917">
        <v>21</v>
      </c>
      <c r="B1917">
        <v>4</v>
      </c>
      <c r="C1917">
        <v>2020</v>
      </c>
      <c r="D1917" s="16" t="s">
        <v>116</v>
      </c>
      <c r="E1917" s="16" t="s">
        <v>56</v>
      </c>
      <c r="F1917">
        <v>55</v>
      </c>
    </row>
    <row r="1918" spans="1:6" x14ac:dyDescent="0.25">
      <c r="A1918">
        <v>21</v>
      </c>
      <c r="B1918">
        <v>4</v>
      </c>
      <c r="C1918">
        <v>2020</v>
      </c>
      <c r="D1918" s="16" t="s">
        <v>116</v>
      </c>
      <c r="E1918" s="16" t="s">
        <v>56</v>
      </c>
      <c r="F1918">
        <v>73</v>
      </c>
    </row>
    <row r="1919" spans="1:6" x14ac:dyDescent="0.25">
      <c r="A1919">
        <v>21</v>
      </c>
      <c r="B1919">
        <v>4</v>
      </c>
      <c r="C1919">
        <v>2020</v>
      </c>
      <c r="D1919" s="16" t="s">
        <v>117</v>
      </c>
      <c r="E1919" s="16" t="s">
        <v>56</v>
      </c>
      <c r="F1919">
        <v>62</v>
      </c>
    </row>
    <row r="1920" spans="1:6" x14ac:dyDescent="0.25">
      <c r="A1920">
        <v>21</v>
      </c>
      <c r="B1920">
        <v>4</v>
      </c>
      <c r="C1920">
        <v>2020</v>
      </c>
      <c r="D1920" s="16" t="s">
        <v>117</v>
      </c>
      <c r="E1920" s="16" t="s">
        <v>56</v>
      </c>
      <c r="F1920">
        <v>59</v>
      </c>
    </row>
    <row r="1921" spans="1:6" x14ac:dyDescent="0.25">
      <c r="A1921">
        <v>21</v>
      </c>
      <c r="B1921">
        <v>4</v>
      </c>
      <c r="C1921">
        <v>2020</v>
      </c>
      <c r="D1921" s="16" t="s">
        <v>118</v>
      </c>
      <c r="E1921" s="16" t="s">
        <v>59</v>
      </c>
      <c r="F1921">
        <v>57</v>
      </c>
    </row>
    <row r="1922" spans="1:6" x14ac:dyDescent="0.25">
      <c r="A1922">
        <v>21</v>
      </c>
      <c r="B1922">
        <v>4</v>
      </c>
      <c r="C1922">
        <v>2020</v>
      </c>
      <c r="D1922" s="16" t="s">
        <v>169</v>
      </c>
      <c r="E1922" s="16" t="s">
        <v>59</v>
      </c>
      <c r="F1922">
        <v>61</v>
      </c>
    </row>
    <row r="1923" spans="1:6" x14ac:dyDescent="0.25">
      <c r="A1923">
        <v>21</v>
      </c>
      <c r="B1923">
        <v>4</v>
      </c>
      <c r="C1923">
        <v>2020</v>
      </c>
      <c r="D1923" s="16" t="s">
        <v>121</v>
      </c>
      <c r="E1923" s="16" t="s">
        <v>59</v>
      </c>
      <c r="F1923">
        <v>60</v>
      </c>
    </row>
    <row r="1924" spans="1:6" x14ac:dyDescent="0.25">
      <c r="A1924">
        <v>21</v>
      </c>
      <c r="B1924">
        <v>4</v>
      </c>
      <c r="C1924">
        <v>2020</v>
      </c>
      <c r="D1924" s="16" t="s">
        <v>121</v>
      </c>
      <c r="E1924" s="16" t="s">
        <v>56</v>
      </c>
      <c r="F1924">
        <v>52</v>
      </c>
    </row>
    <row r="1925" spans="1:6" x14ac:dyDescent="0.25">
      <c r="A1925">
        <v>21</v>
      </c>
      <c r="B1925">
        <v>4</v>
      </c>
      <c r="C1925">
        <v>2020</v>
      </c>
      <c r="D1925" s="16" t="s">
        <v>123</v>
      </c>
      <c r="E1925" s="16" t="s">
        <v>56</v>
      </c>
      <c r="F1925">
        <v>80</v>
      </c>
    </row>
    <row r="1926" spans="1:6" x14ac:dyDescent="0.25">
      <c r="A1926">
        <v>21</v>
      </c>
      <c r="B1926">
        <v>4</v>
      </c>
      <c r="C1926">
        <v>2020</v>
      </c>
      <c r="D1926" s="16" t="s">
        <v>124</v>
      </c>
      <c r="E1926" s="16" t="s">
        <v>59</v>
      </c>
      <c r="F1926">
        <v>15</v>
      </c>
    </row>
    <row r="1927" spans="1:6" x14ac:dyDescent="0.25">
      <c r="A1927">
        <v>21</v>
      </c>
      <c r="B1927">
        <v>4</v>
      </c>
      <c r="C1927">
        <v>2020</v>
      </c>
      <c r="D1927" s="16" t="s">
        <v>124</v>
      </c>
      <c r="E1927" s="16" t="s">
        <v>56</v>
      </c>
      <c r="F1927">
        <v>58</v>
      </c>
    </row>
    <row r="1928" spans="1:6" x14ac:dyDescent="0.25">
      <c r="A1928">
        <v>21</v>
      </c>
      <c r="B1928">
        <v>4</v>
      </c>
      <c r="C1928">
        <v>2020</v>
      </c>
      <c r="D1928" s="16" t="s">
        <v>125</v>
      </c>
      <c r="E1928" s="16" t="s">
        <v>59</v>
      </c>
      <c r="F1928">
        <v>49</v>
      </c>
    </row>
    <row r="1929" spans="1:6" x14ac:dyDescent="0.25">
      <c r="A1929">
        <v>21</v>
      </c>
      <c r="B1929">
        <v>4</v>
      </c>
      <c r="C1929">
        <v>2020</v>
      </c>
      <c r="D1929" s="16" t="s">
        <v>125</v>
      </c>
      <c r="E1929" s="16" t="s">
        <v>56</v>
      </c>
      <c r="F1929">
        <v>68</v>
      </c>
    </row>
    <row r="1930" spans="1:6" x14ac:dyDescent="0.25">
      <c r="A1930">
        <v>21</v>
      </c>
      <c r="B1930">
        <v>4</v>
      </c>
      <c r="C1930">
        <v>2020</v>
      </c>
      <c r="D1930" s="16" t="s">
        <v>125</v>
      </c>
      <c r="E1930" s="16" t="s">
        <v>59</v>
      </c>
      <c r="F1930">
        <v>28</v>
      </c>
    </row>
    <row r="1931" spans="1:6" x14ac:dyDescent="0.25">
      <c r="A1931">
        <v>21</v>
      </c>
      <c r="B1931">
        <v>4</v>
      </c>
      <c r="C1931">
        <v>2020</v>
      </c>
      <c r="D1931" s="16" t="s">
        <v>126</v>
      </c>
      <c r="E1931" s="16" t="s">
        <v>59</v>
      </c>
      <c r="F1931">
        <v>24</v>
      </c>
    </row>
    <row r="1932" spans="1:6" x14ac:dyDescent="0.25">
      <c r="A1932">
        <v>21</v>
      </c>
      <c r="B1932">
        <v>4</v>
      </c>
      <c r="C1932">
        <v>2020</v>
      </c>
      <c r="D1932" s="16" t="s">
        <v>126</v>
      </c>
      <c r="E1932" s="16" t="s">
        <v>59</v>
      </c>
      <c r="F1932">
        <v>49</v>
      </c>
    </row>
    <row r="1933" spans="1:6" x14ac:dyDescent="0.25">
      <c r="A1933">
        <v>21</v>
      </c>
      <c r="B1933">
        <v>4</v>
      </c>
      <c r="C1933">
        <v>2020</v>
      </c>
      <c r="D1933" s="16" t="s">
        <v>170</v>
      </c>
      <c r="E1933" s="16" t="s">
        <v>59</v>
      </c>
      <c r="F1933">
        <v>23</v>
      </c>
    </row>
    <row r="1934" spans="1:6" x14ac:dyDescent="0.25">
      <c r="A1934">
        <v>21</v>
      </c>
      <c r="B1934">
        <v>4</v>
      </c>
      <c r="C1934">
        <v>2020</v>
      </c>
      <c r="D1934" s="16" t="s">
        <v>129</v>
      </c>
      <c r="E1934" s="16" t="s">
        <v>59</v>
      </c>
      <c r="F1934">
        <v>81</v>
      </c>
    </row>
    <row r="1935" spans="1:6" x14ac:dyDescent="0.25">
      <c r="A1935">
        <v>21</v>
      </c>
      <c r="B1935">
        <v>4</v>
      </c>
      <c r="C1935">
        <v>2020</v>
      </c>
      <c r="D1935" s="16" t="s">
        <v>129</v>
      </c>
      <c r="E1935" s="16" t="s">
        <v>56</v>
      </c>
      <c r="F1935">
        <v>83</v>
      </c>
    </row>
    <row r="1936" spans="1:6" x14ac:dyDescent="0.25">
      <c r="A1936">
        <v>21</v>
      </c>
      <c r="B1936">
        <v>4</v>
      </c>
      <c r="C1936">
        <v>2020</v>
      </c>
      <c r="D1936" s="16" t="s">
        <v>131</v>
      </c>
      <c r="E1936" s="16" t="s">
        <v>56</v>
      </c>
      <c r="F1936">
        <v>42</v>
      </c>
    </row>
    <row r="1937" spans="1:6" x14ac:dyDescent="0.25">
      <c r="A1937">
        <v>21</v>
      </c>
      <c r="B1937">
        <v>4</v>
      </c>
      <c r="C1937">
        <v>2020</v>
      </c>
      <c r="D1937" s="16" t="s">
        <v>131</v>
      </c>
      <c r="E1937" s="16" t="s">
        <v>59</v>
      </c>
      <c r="F1937">
        <v>45</v>
      </c>
    </row>
    <row r="1938" spans="1:6" x14ac:dyDescent="0.25">
      <c r="A1938">
        <v>21</v>
      </c>
      <c r="B1938">
        <v>4</v>
      </c>
      <c r="C1938">
        <v>2020</v>
      </c>
      <c r="D1938" s="16" t="s">
        <v>131</v>
      </c>
      <c r="E1938" s="16" t="s">
        <v>56</v>
      </c>
      <c r="F1938">
        <v>66</v>
      </c>
    </row>
    <row r="1939" spans="1:6" x14ac:dyDescent="0.25">
      <c r="A1939">
        <v>21</v>
      </c>
      <c r="B1939">
        <v>4</v>
      </c>
      <c r="C1939">
        <v>2020</v>
      </c>
      <c r="D1939" s="16" t="s">
        <v>133</v>
      </c>
      <c r="E1939" s="16" t="s">
        <v>56</v>
      </c>
      <c r="F1939">
        <v>36</v>
      </c>
    </row>
    <row r="1940" spans="1:6" x14ac:dyDescent="0.25">
      <c r="A1940">
        <v>21</v>
      </c>
      <c r="B1940">
        <v>4</v>
      </c>
      <c r="C1940">
        <v>2020</v>
      </c>
      <c r="D1940" s="16" t="s">
        <v>133</v>
      </c>
      <c r="E1940" s="16" t="s">
        <v>59</v>
      </c>
      <c r="F1940">
        <v>63</v>
      </c>
    </row>
    <row r="1941" spans="1:6" x14ac:dyDescent="0.25">
      <c r="A1941">
        <v>21</v>
      </c>
      <c r="B1941">
        <v>4</v>
      </c>
      <c r="C1941">
        <v>2020</v>
      </c>
      <c r="D1941" s="16" t="s">
        <v>133</v>
      </c>
      <c r="E1941" s="16" t="s">
        <v>56</v>
      </c>
      <c r="F1941">
        <v>61</v>
      </c>
    </row>
    <row r="1942" spans="1:6" x14ac:dyDescent="0.25">
      <c r="A1942">
        <v>21</v>
      </c>
      <c r="B1942">
        <v>4</v>
      </c>
      <c r="C1942">
        <v>2020</v>
      </c>
      <c r="D1942" s="16" t="s">
        <v>173</v>
      </c>
      <c r="E1942" s="16" t="s">
        <v>59</v>
      </c>
      <c r="F1942">
        <v>66</v>
      </c>
    </row>
    <row r="1943" spans="1:6" x14ac:dyDescent="0.25">
      <c r="A1943">
        <v>21</v>
      </c>
      <c r="B1943">
        <v>4</v>
      </c>
      <c r="C1943">
        <v>2020</v>
      </c>
      <c r="D1943" s="16" t="s">
        <v>175</v>
      </c>
      <c r="E1943" s="16" t="s">
        <v>56</v>
      </c>
      <c r="F1943">
        <v>74</v>
      </c>
    </row>
    <row r="1944" spans="1:6" x14ac:dyDescent="0.25">
      <c r="A1944">
        <v>21</v>
      </c>
      <c r="B1944">
        <v>4</v>
      </c>
      <c r="C1944">
        <v>2020</v>
      </c>
      <c r="D1944" s="16" t="s">
        <v>175</v>
      </c>
      <c r="E1944" s="16" t="s">
        <v>56</v>
      </c>
      <c r="F1944">
        <v>52</v>
      </c>
    </row>
    <row r="1945" spans="1:6" x14ac:dyDescent="0.25">
      <c r="A1945">
        <v>21</v>
      </c>
      <c r="B1945">
        <v>4</v>
      </c>
      <c r="C1945">
        <v>2020</v>
      </c>
      <c r="D1945" s="16" t="s">
        <v>136</v>
      </c>
      <c r="E1945" s="16" t="s">
        <v>56</v>
      </c>
      <c r="F1945">
        <v>74</v>
      </c>
    </row>
    <row r="1946" spans="1:6" x14ac:dyDescent="0.25">
      <c r="A1946">
        <v>21</v>
      </c>
      <c r="B1946">
        <v>4</v>
      </c>
      <c r="C1946">
        <v>2020</v>
      </c>
      <c r="D1946" s="16" t="s">
        <v>137</v>
      </c>
      <c r="E1946" s="16" t="s">
        <v>56</v>
      </c>
      <c r="F1946">
        <v>71</v>
      </c>
    </row>
    <row r="1947" spans="1:6" x14ac:dyDescent="0.25">
      <c r="A1947">
        <v>21</v>
      </c>
      <c r="B1947">
        <v>4</v>
      </c>
      <c r="C1947">
        <v>2020</v>
      </c>
      <c r="D1947" s="16" t="s">
        <v>137</v>
      </c>
      <c r="E1947" s="16" t="s">
        <v>59</v>
      </c>
      <c r="F1947">
        <v>48</v>
      </c>
    </row>
    <row r="1948" spans="1:6" x14ac:dyDescent="0.25">
      <c r="A1948">
        <v>21</v>
      </c>
      <c r="B1948">
        <v>4</v>
      </c>
      <c r="C1948">
        <v>2020</v>
      </c>
      <c r="D1948" s="16" t="s">
        <v>137</v>
      </c>
      <c r="E1948" s="16" t="s">
        <v>59</v>
      </c>
      <c r="F1948">
        <v>5</v>
      </c>
    </row>
    <row r="1949" spans="1:6" x14ac:dyDescent="0.25">
      <c r="A1949">
        <v>21</v>
      </c>
      <c r="B1949">
        <v>4</v>
      </c>
      <c r="C1949">
        <v>2020</v>
      </c>
      <c r="D1949" s="16" t="s">
        <v>184</v>
      </c>
      <c r="E1949" s="16" t="s">
        <v>59</v>
      </c>
      <c r="F1949">
        <v>66</v>
      </c>
    </row>
    <row r="1950" spans="1:6" x14ac:dyDescent="0.25">
      <c r="A1950">
        <v>21</v>
      </c>
      <c r="B1950">
        <v>4</v>
      </c>
      <c r="C1950">
        <v>2020</v>
      </c>
      <c r="D1950" s="16" t="s">
        <v>184</v>
      </c>
      <c r="E1950" s="16" t="s">
        <v>59</v>
      </c>
      <c r="F1950">
        <v>35</v>
      </c>
    </row>
    <row r="1951" spans="1:6" x14ac:dyDescent="0.25">
      <c r="A1951">
        <v>21</v>
      </c>
      <c r="B1951">
        <v>4</v>
      </c>
      <c r="C1951">
        <v>2020</v>
      </c>
      <c r="D1951" s="16" t="s">
        <v>184</v>
      </c>
      <c r="E1951" s="16" t="s">
        <v>56</v>
      </c>
      <c r="F1951">
        <v>5</v>
      </c>
    </row>
    <row r="1952" spans="1:6" x14ac:dyDescent="0.25">
      <c r="A1952">
        <v>21</v>
      </c>
      <c r="B1952">
        <v>4</v>
      </c>
      <c r="C1952">
        <v>2020</v>
      </c>
      <c r="D1952" s="16" t="s">
        <v>139</v>
      </c>
      <c r="E1952" s="16" t="s">
        <v>56</v>
      </c>
      <c r="F1952">
        <v>27</v>
      </c>
    </row>
    <row r="1953" spans="1:6" x14ac:dyDescent="0.25">
      <c r="A1953">
        <v>21</v>
      </c>
      <c r="B1953">
        <v>4</v>
      </c>
      <c r="C1953">
        <v>2020</v>
      </c>
      <c r="D1953" s="16" t="s">
        <v>139</v>
      </c>
      <c r="E1953" s="16" t="s">
        <v>59</v>
      </c>
      <c r="F1953">
        <v>67</v>
      </c>
    </row>
    <row r="1954" spans="1:6" x14ac:dyDescent="0.25">
      <c r="A1954">
        <v>21</v>
      </c>
      <c r="B1954">
        <v>4</v>
      </c>
      <c r="C1954">
        <v>2020</v>
      </c>
      <c r="D1954" s="16" t="s">
        <v>139</v>
      </c>
      <c r="E1954" s="16" t="s">
        <v>59</v>
      </c>
      <c r="F1954">
        <v>60</v>
      </c>
    </row>
    <row r="1955" spans="1:6" x14ac:dyDescent="0.25">
      <c r="A1955">
        <v>21</v>
      </c>
      <c r="B1955">
        <v>4</v>
      </c>
      <c r="C1955">
        <v>2020</v>
      </c>
      <c r="D1955" s="16" t="s">
        <v>139</v>
      </c>
      <c r="E1955" s="16" t="s">
        <v>59</v>
      </c>
      <c r="F1955">
        <v>33</v>
      </c>
    </row>
    <row r="1956" spans="1:6" x14ac:dyDescent="0.25">
      <c r="A1956">
        <v>21</v>
      </c>
      <c r="B1956">
        <v>4</v>
      </c>
      <c r="C1956">
        <v>2020</v>
      </c>
      <c r="D1956" s="16" t="s">
        <v>139</v>
      </c>
      <c r="E1956" s="16" t="s">
        <v>56</v>
      </c>
      <c r="F1956">
        <v>60</v>
      </c>
    </row>
    <row r="1957" spans="1:6" x14ac:dyDescent="0.25">
      <c r="A1957">
        <v>21</v>
      </c>
      <c r="B1957">
        <v>4</v>
      </c>
      <c r="C1957">
        <v>2020</v>
      </c>
      <c r="D1957" s="16" t="s">
        <v>140</v>
      </c>
      <c r="E1957" s="16" t="s">
        <v>56</v>
      </c>
      <c r="F1957">
        <v>45</v>
      </c>
    </row>
    <row r="1958" spans="1:6" x14ac:dyDescent="0.25">
      <c r="A1958">
        <v>21</v>
      </c>
      <c r="B1958">
        <v>4</v>
      </c>
      <c r="C1958">
        <v>2020</v>
      </c>
      <c r="D1958" s="16" t="s">
        <v>140</v>
      </c>
      <c r="E1958" s="16" t="s">
        <v>59</v>
      </c>
      <c r="F1958">
        <v>35</v>
      </c>
    </row>
    <row r="1959" spans="1:6" x14ac:dyDescent="0.25">
      <c r="A1959">
        <v>21</v>
      </c>
      <c r="B1959">
        <v>4</v>
      </c>
      <c r="C1959">
        <v>2020</v>
      </c>
      <c r="D1959" s="16" t="s">
        <v>140</v>
      </c>
      <c r="E1959" s="16" t="s">
        <v>59</v>
      </c>
      <c r="F1959">
        <v>33</v>
      </c>
    </row>
    <row r="1960" spans="1:6" x14ac:dyDescent="0.25">
      <c r="A1960">
        <v>21</v>
      </c>
      <c r="B1960">
        <v>4</v>
      </c>
      <c r="C1960">
        <v>2020</v>
      </c>
      <c r="D1960" s="16" t="s">
        <v>140</v>
      </c>
      <c r="E1960" s="16" t="s">
        <v>56</v>
      </c>
      <c r="F1960">
        <v>69</v>
      </c>
    </row>
    <row r="1961" spans="1:6" x14ac:dyDescent="0.25">
      <c r="A1961">
        <v>21</v>
      </c>
      <c r="B1961">
        <v>4</v>
      </c>
      <c r="C1961">
        <v>2020</v>
      </c>
      <c r="D1961" s="16" t="s">
        <v>140</v>
      </c>
      <c r="E1961" s="16" t="s">
        <v>59</v>
      </c>
      <c r="F1961">
        <v>31</v>
      </c>
    </row>
    <row r="1962" spans="1:6" x14ac:dyDescent="0.25">
      <c r="A1962">
        <v>21</v>
      </c>
      <c r="B1962">
        <v>4</v>
      </c>
      <c r="C1962">
        <v>2020</v>
      </c>
      <c r="D1962" s="16" t="s">
        <v>140</v>
      </c>
      <c r="E1962" s="16" t="s">
        <v>56</v>
      </c>
      <c r="F1962">
        <v>37</v>
      </c>
    </row>
    <row r="1963" spans="1:6" x14ac:dyDescent="0.25">
      <c r="A1963">
        <v>21</v>
      </c>
      <c r="B1963">
        <v>4</v>
      </c>
      <c r="C1963">
        <v>2020</v>
      </c>
      <c r="D1963" s="16" t="s">
        <v>140</v>
      </c>
      <c r="E1963" s="16" t="s">
        <v>59</v>
      </c>
      <c r="F1963">
        <v>42</v>
      </c>
    </row>
    <row r="1964" spans="1:6" x14ac:dyDescent="0.25">
      <c r="A1964">
        <v>21</v>
      </c>
      <c r="B1964">
        <v>4</v>
      </c>
      <c r="C1964">
        <v>2020</v>
      </c>
      <c r="D1964" s="16" t="s">
        <v>140</v>
      </c>
      <c r="E1964" s="16" t="s">
        <v>56</v>
      </c>
      <c r="F1964">
        <v>41</v>
      </c>
    </row>
    <row r="1965" spans="1:6" x14ac:dyDescent="0.25">
      <c r="A1965">
        <v>21</v>
      </c>
      <c r="B1965">
        <v>4</v>
      </c>
      <c r="C1965">
        <v>2020</v>
      </c>
      <c r="D1965" s="16" t="s">
        <v>140</v>
      </c>
      <c r="E1965" s="16" t="s">
        <v>56</v>
      </c>
      <c r="F1965">
        <v>49</v>
      </c>
    </row>
    <row r="1966" spans="1:6" x14ac:dyDescent="0.25">
      <c r="A1966">
        <v>21</v>
      </c>
      <c r="B1966">
        <v>4</v>
      </c>
      <c r="C1966">
        <v>2020</v>
      </c>
      <c r="D1966" s="16" t="s">
        <v>140</v>
      </c>
      <c r="E1966" s="16" t="s">
        <v>56</v>
      </c>
      <c r="F1966">
        <v>25</v>
      </c>
    </row>
    <row r="1967" spans="1:6" x14ac:dyDescent="0.25">
      <c r="A1967">
        <v>21</v>
      </c>
      <c r="B1967">
        <v>4</v>
      </c>
      <c r="C1967">
        <v>2020</v>
      </c>
      <c r="D1967" s="16" t="s">
        <v>140</v>
      </c>
      <c r="E1967" s="16" t="s">
        <v>59</v>
      </c>
      <c r="F1967">
        <v>53</v>
      </c>
    </row>
    <row r="1968" spans="1:6" x14ac:dyDescent="0.25">
      <c r="A1968">
        <v>21</v>
      </c>
      <c r="B1968">
        <v>4</v>
      </c>
      <c r="C1968">
        <v>2020</v>
      </c>
      <c r="D1968" s="16" t="s">
        <v>141</v>
      </c>
      <c r="E1968" s="16" t="s">
        <v>56</v>
      </c>
      <c r="F1968">
        <v>31</v>
      </c>
    </row>
    <row r="1969" spans="1:6" x14ac:dyDescent="0.25">
      <c r="A1969">
        <v>21</v>
      </c>
      <c r="B1969">
        <v>4</v>
      </c>
      <c r="C1969">
        <v>2020</v>
      </c>
      <c r="D1969" s="16" t="s">
        <v>141</v>
      </c>
      <c r="E1969" s="16" t="s">
        <v>59</v>
      </c>
      <c r="F1969">
        <v>51</v>
      </c>
    </row>
    <row r="1970" spans="1:6" x14ac:dyDescent="0.25">
      <c r="A1970">
        <v>21</v>
      </c>
      <c r="B1970">
        <v>4</v>
      </c>
      <c r="C1970">
        <v>2020</v>
      </c>
      <c r="D1970" s="16" t="s">
        <v>141</v>
      </c>
      <c r="E1970" s="16" t="s">
        <v>56</v>
      </c>
      <c r="F1970">
        <v>54</v>
      </c>
    </row>
    <row r="1971" spans="1:6" x14ac:dyDescent="0.25">
      <c r="A1971">
        <v>21</v>
      </c>
      <c r="B1971">
        <v>4</v>
      </c>
      <c r="C1971">
        <v>2020</v>
      </c>
      <c r="D1971" s="16" t="s">
        <v>141</v>
      </c>
      <c r="E1971" s="16" t="s">
        <v>56</v>
      </c>
      <c r="F1971">
        <v>48</v>
      </c>
    </row>
    <row r="1972" spans="1:6" x14ac:dyDescent="0.25">
      <c r="A1972">
        <v>21</v>
      </c>
      <c r="B1972">
        <v>4</v>
      </c>
      <c r="C1972">
        <v>2020</v>
      </c>
      <c r="D1972" s="16" t="s">
        <v>177</v>
      </c>
      <c r="E1972" s="16" t="s">
        <v>59</v>
      </c>
      <c r="F1972">
        <v>6</v>
      </c>
    </row>
    <row r="1973" spans="1:6" x14ac:dyDescent="0.25">
      <c r="A1973">
        <v>21</v>
      </c>
      <c r="B1973">
        <v>4</v>
      </c>
      <c r="C1973">
        <v>2020</v>
      </c>
      <c r="D1973" s="16" t="s">
        <v>205</v>
      </c>
      <c r="E1973" s="16" t="s">
        <v>59</v>
      </c>
      <c r="F1973">
        <v>44</v>
      </c>
    </row>
    <row r="1974" spans="1:6" x14ac:dyDescent="0.25">
      <c r="A1974">
        <v>21</v>
      </c>
      <c r="B1974">
        <v>4</v>
      </c>
      <c r="C1974">
        <v>2020</v>
      </c>
      <c r="D1974" s="16" t="s">
        <v>144</v>
      </c>
      <c r="E1974" s="16" t="s">
        <v>56</v>
      </c>
      <c r="F1974">
        <v>45</v>
      </c>
    </row>
    <row r="1975" spans="1:6" x14ac:dyDescent="0.25">
      <c r="A1975">
        <v>21</v>
      </c>
      <c r="B1975">
        <v>4</v>
      </c>
      <c r="C1975">
        <v>2020</v>
      </c>
      <c r="D1975" s="16" t="s">
        <v>144</v>
      </c>
      <c r="E1975" s="16" t="s">
        <v>59</v>
      </c>
      <c r="F1975">
        <v>34</v>
      </c>
    </row>
    <row r="1976" spans="1:6" x14ac:dyDescent="0.25">
      <c r="A1976">
        <v>21</v>
      </c>
      <c r="B1976">
        <v>4</v>
      </c>
      <c r="C1976">
        <v>2020</v>
      </c>
      <c r="D1976" s="16" t="s">
        <v>144</v>
      </c>
      <c r="E1976" s="16" t="s">
        <v>59</v>
      </c>
      <c r="F1976">
        <v>39</v>
      </c>
    </row>
    <row r="1977" spans="1:6" x14ac:dyDescent="0.25">
      <c r="A1977">
        <v>21</v>
      </c>
      <c r="B1977">
        <v>4</v>
      </c>
      <c r="C1977">
        <v>2020</v>
      </c>
      <c r="D1977" s="16" t="s">
        <v>144</v>
      </c>
      <c r="E1977" s="16" t="s">
        <v>59</v>
      </c>
      <c r="F1977">
        <v>44</v>
      </c>
    </row>
    <row r="1978" spans="1:6" x14ac:dyDescent="0.25">
      <c r="A1978">
        <v>21</v>
      </c>
      <c r="B1978">
        <v>4</v>
      </c>
      <c r="C1978">
        <v>2020</v>
      </c>
      <c r="D1978" s="16" t="s">
        <v>145</v>
      </c>
      <c r="E1978" s="16" t="s">
        <v>56</v>
      </c>
      <c r="F1978">
        <v>60</v>
      </c>
    </row>
    <row r="1979" spans="1:6" x14ac:dyDescent="0.25">
      <c r="A1979">
        <v>21</v>
      </c>
      <c r="B1979">
        <v>4</v>
      </c>
      <c r="C1979">
        <v>2020</v>
      </c>
      <c r="D1979" s="16" t="s">
        <v>145</v>
      </c>
      <c r="E1979" s="16" t="s">
        <v>59</v>
      </c>
      <c r="F1979">
        <v>83</v>
      </c>
    </row>
    <row r="1980" spans="1:6" x14ac:dyDescent="0.25">
      <c r="A1980">
        <v>21</v>
      </c>
      <c r="B1980">
        <v>4</v>
      </c>
      <c r="C1980">
        <v>2020</v>
      </c>
      <c r="D1980" s="16" t="s">
        <v>145</v>
      </c>
      <c r="E1980" s="16" t="s">
        <v>56</v>
      </c>
      <c r="F1980">
        <v>83</v>
      </c>
    </row>
    <row r="1981" spans="1:6" x14ac:dyDescent="0.25">
      <c r="A1981">
        <v>21</v>
      </c>
      <c r="B1981">
        <v>4</v>
      </c>
      <c r="C1981">
        <v>2020</v>
      </c>
      <c r="D1981" s="16" t="s">
        <v>145</v>
      </c>
      <c r="E1981" s="16" t="s">
        <v>59</v>
      </c>
      <c r="F1981">
        <v>46</v>
      </c>
    </row>
    <row r="1982" spans="1:6" x14ac:dyDescent="0.25">
      <c r="A1982">
        <v>21</v>
      </c>
      <c r="B1982">
        <v>4</v>
      </c>
      <c r="C1982">
        <v>2020</v>
      </c>
      <c r="D1982" s="16" t="s">
        <v>145</v>
      </c>
      <c r="E1982" s="16" t="s">
        <v>59</v>
      </c>
      <c r="F1982">
        <v>21</v>
      </c>
    </row>
    <row r="1983" spans="1:6" x14ac:dyDescent="0.25">
      <c r="A1983">
        <v>21</v>
      </c>
      <c r="B1983">
        <v>4</v>
      </c>
      <c r="C1983">
        <v>2020</v>
      </c>
      <c r="D1983" s="16" t="s">
        <v>145</v>
      </c>
      <c r="E1983" s="16" t="s">
        <v>56</v>
      </c>
      <c r="F1983">
        <v>51</v>
      </c>
    </row>
    <row r="1984" spans="1:6" x14ac:dyDescent="0.25">
      <c r="A1984">
        <v>21</v>
      </c>
      <c r="B1984">
        <v>4</v>
      </c>
      <c r="C1984">
        <v>2020</v>
      </c>
      <c r="D1984" s="16" t="s">
        <v>145</v>
      </c>
      <c r="E1984" s="16" t="s">
        <v>59</v>
      </c>
      <c r="F1984">
        <v>59</v>
      </c>
    </row>
    <row r="1985" spans="1:6" x14ac:dyDescent="0.25">
      <c r="A1985">
        <v>21</v>
      </c>
      <c r="B1985">
        <v>4</v>
      </c>
      <c r="C1985">
        <v>2020</v>
      </c>
      <c r="D1985" s="16" t="s">
        <v>145</v>
      </c>
      <c r="E1985" s="16" t="s">
        <v>56</v>
      </c>
      <c r="F1985">
        <v>66</v>
      </c>
    </row>
    <row r="1986" spans="1:6" x14ac:dyDescent="0.25">
      <c r="A1986">
        <v>21</v>
      </c>
      <c r="B1986">
        <v>4</v>
      </c>
      <c r="C1986">
        <v>2020</v>
      </c>
      <c r="D1986" s="16" t="s">
        <v>145</v>
      </c>
      <c r="E1986" s="16" t="s">
        <v>56</v>
      </c>
      <c r="F1986">
        <v>45</v>
      </c>
    </row>
    <row r="1987" spans="1:6" x14ac:dyDescent="0.25">
      <c r="A1987">
        <v>21</v>
      </c>
      <c r="B1987">
        <v>4</v>
      </c>
      <c r="C1987">
        <v>2020</v>
      </c>
      <c r="D1987" s="16" t="s">
        <v>145</v>
      </c>
      <c r="E1987" s="16" t="s">
        <v>56</v>
      </c>
      <c r="F1987">
        <v>68</v>
      </c>
    </row>
    <row r="1988" spans="1:6" x14ac:dyDescent="0.25">
      <c r="A1988">
        <v>21</v>
      </c>
      <c r="B1988">
        <v>4</v>
      </c>
      <c r="C1988">
        <v>2020</v>
      </c>
      <c r="D1988" s="16" t="s">
        <v>145</v>
      </c>
      <c r="E1988" s="16" t="s">
        <v>56</v>
      </c>
      <c r="F1988">
        <v>54</v>
      </c>
    </row>
    <row r="1989" spans="1:6" x14ac:dyDescent="0.25">
      <c r="A1989">
        <v>21</v>
      </c>
      <c r="B1989">
        <v>4</v>
      </c>
      <c r="C1989">
        <v>2020</v>
      </c>
      <c r="D1989" s="16" t="s">
        <v>145</v>
      </c>
      <c r="E1989" s="16" t="s">
        <v>56</v>
      </c>
      <c r="F1989">
        <v>53</v>
      </c>
    </row>
    <row r="1990" spans="1:6" x14ac:dyDescent="0.25">
      <c r="A1990">
        <v>21</v>
      </c>
      <c r="B1990">
        <v>4</v>
      </c>
      <c r="C1990">
        <v>2020</v>
      </c>
      <c r="D1990" s="16" t="s">
        <v>145</v>
      </c>
      <c r="E1990" s="16" t="s">
        <v>56</v>
      </c>
      <c r="F1990">
        <v>42</v>
      </c>
    </row>
    <row r="1991" spans="1:6" x14ac:dyDescent="0.25">
      <c r="A1991">
        <v>21</v>
      </c>
      <c r="B1991">
        <v>4</v>
      </c>
      <c r="C1991">
        <v>2020</v>
      </c>
      <c r="D1991" s="16" t="s">
        <v>145</v>
      </c>
      <c r="E1991" s="16" t="s">
        <v>56</v>
      </c>
      <c r="F1991">
        <v>68</v>
      </c>
    </row>
    <row r="1992" spans="1:6" x14ac:dyDescent="0.25">
      <c r="A1992">
        <v>21</v>
      </c>
      <c r="B1992">
        <v>4</v>
      </c>
      <c r="C1992">
        <v>2020</v>
      </c>
      <c r="D1992" s="16" t="s">
        <v>145</v>
      </c>
      <c r="E1992" s="16" t="s">
        <v>59</v>
      </c>
      <c r="F1992">
        <v>62</v>
      </c>
    </row>
    <row r="1993" spans="1:6" x14ac:dyDescent="0.25">
      <c r="A1993">
        <v>21</v>
      </c>
      <c r="B1993">
        <v>4</v>
      </c>
      <c r="C1993">
        <v>2020</v>
      </c>
      <c r="D1993" s="16" t="s">
        <v>150</v>
      </c>
      <c r="E1993" s="16" t="s">
        <v>59</v>
      </c>
      <c r="F1993">
        <v>65</v>
      </c>
    </row>
    <row r="1994" spans="1:6" x14ac:dyDescent="0.25">
      <c r="A1994">
        <v>21</v>
      </c>
      <c r="B1994">
        <v>4</v>
      </c>
      <c r="C1994">
        <v>2020</v>
      </c>
      <c r="D1994" s="16" t="s">
        <v>150</v>
      </c>
      <c r="E1994" s="16" t="s">
        <v>59</v>
      </c>
      <c r="F1994">
        <v>35</v>
      </c>
    </row>
    <row r="1995" spans="1:6" x14ac:dyDescent="0.25">
      <c r="A1995">
        <v>21</v>
      </c>
      <c r="B1995">
        <v>4</v>
      </c>
      <c r="C1995">
        <v>2020</v>
      </c>
      <c r="D1995" s="16" t="s">
        <v>150</v>
      </c>
      <c r="E1995" s="16" t="s">
        <v>59</v>
      </c>
      <c r="F1995">
        <v>53</v>
      </c>
    </row>
    <row r="1996" spans="1:6" x14ac:dyDescent="0.25">
      <c r="A1996">
        <v>21</v>
      </c>
      <c r="B1996">
        <v>4</v>
      </c>
      <c r="C1996">
        <v>2020</v>
      </c>
      <c r="D1996" s="16" t="s">
        <v>150</v>
      </c>
      <c r="E1996" s="16" t="s">
        <v>59</v>
      </c>
      <c r="F1996">
        <v>71</v>
      </c>
    </row>
    <row r="1997" spans="1:6" x14ac:dyDescent="0.25">
      <c r="A1997">
        <v>21</v>
      </c>
      <c r="B1997">
        <v>4</v>
      </c>
      <c r="C1997">
        <v>2020</v>
      </c>
      <c r="D1997" s="16" t="s">
        <v>150</v>
      </c>
      <c r="E1997" s="16" t="s">
        <v>59</v>
      </c>
      <c r="F1997">
        <v>82</v>
      </c>
    </row>
    <row r="1998" spans="1:6" x14ac:dyDescent="0.25">
      <c r="A1998">
        <v>21</v>
      </c>
      <c r="B1998">
        <v>4</v>
      </c>
      <c r="C1998">
        <v>2020</v>
      </c>
      <c r="D1998" s="16" t="s">
        <v>186</v>
      </c>
      <c r="E1998" s="16" t="s">
        <v>106</v>
      </c>
      <c r="F1998">
        <v>0</v>
      </c>
    </row>
    <row r="1999" spans="1:6" x14ac:dyDescent="0.25">
      <c r="A1999">
        <v>21</v>
      </c>
      <c r="B1999">
        <v>4</v>
      </c>
      <c r="C1999">
        <v>2020</v>
      </c>
      <c r="D1999" s="16" t="s">
        <v>186</v>
      </c>
      <c r="E1999" s="16" t="s">
        <v>56</v>
      </c>
      <c r="F1999">
        <v>0</v>
      </c>
    </row>
    <row r="2000" spans="1:6" x14ac:dyDescent="0.25">
      <c r="A2000">
        <v>21</v>
      </c>
      <c r="B2000">
        <v>4</v>
      </c>
      <c r="C2000">
        <v>2020</v>
      </c>
      <c r="D2000" s="16" t="s">
        <v>186</v>
      </c>
      <c r="E2000" s="16" t="s">
        <v>56</v>
      </c>
      <c r="F2000">
        <v>0</v>
      </c>
    </row>
    <row r="2001" spans="1:6" x14ac:dyDescent="0.25">
      <c r="A2001">
        <v>21</v>
      </c>
      <c r="B2001">
        <v>4</v>
      </c>
      <c r="C2001">
        <v>2020</v>
      </c>
      <c r="D2001" s="16" t="s">
        <v>186</v>
      </c>
      <c r="E2001" s="16" t="s">
        <v>56</v>
      </c>
      <c r="F2001">
        <v>76</v>
      </c>
    </row>
    <row r="2002" spans="1:6" x14ac:dyDescent="0.25">
      <c r="A2002">
        <v>21</v>
      </c>
      <c r="B2002">
        <v>4</v>
      </c>
      <c r="C2002">
        <v>2020</v>
      </c>
      <c r="D2002" s="16" t="s">
        <v>186</v>
      </c>
      <c r="E2002" s="16" t="s">
        <v>59</v>
      </c>
      <c r="F2002">
        <v>0</v>
      </c>
    </row>
    <row r="2003" spans="1:6" x14ac:dyDescent="0.25">
      <c r="A2003">
        <v>21</v>
      </c>
      <c r="B2003">
        <v>4</v>
      </c>
      <c r="C2003">
        <v>2020</v>
      </c>
      <c r="D2003" s="16" t="s">
        <v>186</v>
      </c>
      <c r="E2003" s="16" t="s">
        <v>59</v>
      </c>
      <c r="F2003">
        <v>0</v>
      </c>
    </row>
    <row r="2004" spans="1:6" x14ac:dyDescent="0.25">
      <c r="A2004">
        <v>21</v>
      </c>
      <c r="B2004">
        <v>4</v>
      </c>
      <c r="C2004">
        <v>2020</v>
      </c>
      <c r="D2004" s="16" t="s">
        <v>186</v>
      </c>
      <c r="E2004" s="16" t="s">
        <v>56</v>
      </c>
      <c r="F2004">
        <v>0</v>
      </c>
    </row>
    <row r="2005" spans="1:6" x14ac:dyDescent="0.25">
      <c r="A2005">
        <v>21</v>
      </c>
      <c r="B2005">
        <v>4</v>
      </c>
      <c r="C2005">
        <v>2020</v>
      </c>
      <c r="D2005" s="16" t="s">
        <v>186</v>
      </c>
      <c r="E2005" s="16" t="s">
        <v>59</v>
      </c>
      <c r="F2005">
        <v>0</v>
      </c>
    </row>
    <row r="2006" spans="1:6" x14ac:dyDescent="0.25">
      <c r="A2006">
        <v>21</v>
      </c>
      <c r="B2006">
        <v>4</v>
      </c>
      <c r="C2006">
        <v>2020</v>
      </c>
      <c r="D2006" s="16" t="s">
        <v>186</v>
      </c>
      <c r="E2006" s="16" t="s">
        <v>59</v>
      </c>
      <c r="F2006">
        <v>0</v>
      </c>
    </row>
    <row r="2007" spans="1:6" x14ac:dyDescent="0.25">
      <c r="A2007">
        <v>21</v>
      </c>
      <c r="B2007">
        <v>4</v>
      </c>
      <c r="C2007">
        <v>2020</v>
      </c>
      <c r="D2007" s="16" t="s">
        <v>186</v>
      </c>
      <c r="E2007" s="16" t="s">
        <v>59</v>
      </c>
      <c r="F2007">
        <v>0</v>
      </c>
    </row>
    <row r="2008" spans="1:6" x14ac:dyDescent="0.25">
      <c r="A2008">
        <v>21</v>
      </c>
      <c r="B2008">
        <v>4</v>
      </c>
      <c r="C2008">
        <v>2020</v>
      </c>
      <c r="D2008" s="16" t="s">
        <v>186</v>
      </c>
      <c r="E2008" s="16" t="s">
        <v>59</v>
      </c>
      <c r="F2008">
        <v>0</v>
      </c>
    </row>
    <row r="2009" spans="1:6" x14ac:dyDescent="0.25">
      <c r="A2009">
        <v>21</v>
      </c>
      <c r="B2009">
        <v>4</v>
      </c>
      <c r="C2009">
        <v>2020</v>
      </c>
      <c r="D2009" s="16" t="s">
        <v>186</v>
      </c>
      <c r="E2009" s="16" t="s">
        <v>56</v>
      </c>
      <c r="F2009">
        <v>0</v>
      </c>
    </row>
    <row r="2010" spans="1:6" x14ac:dyDescent="0.25">
      <c r="A2010">
        <v>21</v>
      </c>
      <c r="B2010">
        <v>4</v>
      </c>
      <c r="C2010">
        <v>2020</v>
      </c>
      <c r="D2010" s="16" t="s">
        <v>186</v>
      </c>
      <c r="E2010" s="16" t="s">
        <v>56</v>
      </c>
      <c r="F2010">
        <v>0</v>
      </c>
    </row>
    <row r="2011" spans="1:6" x14ac:dyDescent="0.25">
      <c r="A2011">
        <v>21</v>
      </c>
      <c r="B2011">
        <v>4</v>
      </c>
      <c r="C2011">
        <v>2020</v>
      </c>
      <c r="D2011" s="16" t="s">
        <v>186</v>
      </c>
      <c r="E2011" s="16" t="s">
        <v>56</v>
      </c>
      <c r="F2011">
        <v>0</v>
      </c>
    </row>
    <row r="2012" spans="1:6" x14ac:dyDescent="0.25">
      <c r="A2012">
        <v>21</v>
      </c>
      <c r="B2012">
        <v>4</v>
      </c>
      <c r="C2012">
        <v>2020</v>
      </c>
      <c r="D2012" s="16" t="s">
        <v>186</v>
      </c>
      <c r="E2012" s="16" t="s">
        <v>59</v>
      </c>
      <c r="F2012">
        <v>0</v>
      </c>
    </row>
    <row r="2013" spans="1:6" x14ac:dyDescent="0.25">
      <c r="A2013">
        <v>21</v>
      </c>
      <c r="B2013">
        <v>4</v>
      </c>
      <c r="C2013">
        <v>2020</v>
      </c>
      <c r="D2013" s="16" t="s">
        <v>186</v>
      </c>
      <c r="E2013" s="16" t="s">
        <v>106</v>
      </c>
      <c r="F2013">
        <v>0</v>
      </c>
    </row>
    <row r="2014" spans="1:6" x14ac:dyDescent="0.25">
      <c r="A2014">
        <v>21</v>
      </c>
      <c r="B2014">
        <v>4</v>
      </c>
      <c r="C2014">
        <v>2020</v>
      </c>
      <c r="D2014" s="16" t="s">
        <v>186</v>
      </c>
      <c r="E2014" s="16" t="s">
        <v>56</v>
      </c>
      <c r="F2014">
        <v>0</v>
      </c>
    </row>
    <row r="2015" spans="1:6" x14ac:dyDescent="0.25">
      <c r="A2015">
        <v>21</v>
      </c>
      <c r="B2015">
        <v>4</v>
      </c>
      <c r="C2015">
        <v>2020</v>
      </c>
      <c r="D2015" s="16" t="s">
        <v>186</v>
      </c>
      <c r="E2015" s="16" t="s">
        <v>106</v>
      </c>
      <c r="F2015">
        <v>0</v>
      </c>
    </row>
    <row r="2016" spans="1:6" x14ac:dyDescent="0.25">
      <c r="A2016">
        <v>21</v>
      </c>
      <c r="B2016">
        <v>4</v>
      </c>
      <c r="C2016">
        <v>2020</v>
      </c>
      <c r="D2016" s="16" t="s">
        <v>186</v>
      </c>
      <c r="E2016" s="16" t="s">
        <v>106</v>
      </c>
      <c r="F2016">
        <v>0</v>
      </c>
    </row>
    <row r="2017" spans="1:6" x14ac:dyDescent="0.25">
      <c r="A2017">
        <v>21</v>
      </c>
      <c r="B2017">
        <v>4</v>
      </c>
      <c r="C2017">
        <v>2020</v>
      </c>
      <c r="D2017" s="16" t="s">
        <v>186</v>
      </c>
      <c r="E2017" s="16" t="s">
        <v>106</v>
      </c>
      <c r="F2017">
        <v>0</v>
      </c>
    </row>
    <row r="2018" spans="1:6" x14ac:dyDescent="0.25">
      <c r="A2018">
        <v>21</v>
      </c>
      <c r="B2018">
        <v>4</v>
      </c>
      <c r="C2018">
        <v>2020</v>
      </c>
      <c r="D2018" s="16" t="s">
        <v>186</v>
      </c>
      <c r="E2018" s="16" t="s">
        <v>56</v>
      </c>
      <c r="F2018">
        <v>71</v>
      </c>
    </row>
    <row r="2019" spans="1:6" x14ac:dyDescent="0.25">
      <c r="A2019">
        <v>22</v>
      </c>
      <c r="B2019">
        <v>4</v>
      </c>
      <c r="C2019">
        <v>2020</v>
      </c>
      <c r="D2019" s="16" t="s">
        <v>58</v>
      </c>
      <c r="E2019" s="16" t="s">
        <v>56</v>
      </c>
      <c r="F2019">
        <v>67</v>
      </c>
    </row>
    <row r="2020" spans="1:6" x14ac:dyDescent="0.25">
      <c r="A2020">
        <v>22</v>
      </c>
      <c r="B2020">
        <v>4</v>
      </c>
      <c r="C2020">
        <v>2020</v>
      </c>
      <c r="D2020" s="16" t="s">
        <v>58</v>
      </c>
      <c r="E2020" s="16" t="s">
        <v>56</v>
      </c>
      <c r="F2020">
        <v>34</v>
      </c>
    </row>
    <row r="2021" spans="1:6" x14ac:dyDescent="0.25">
      <c r="A2021">
        <v>22</v>
      </c>
      <c r="B2021">
        <v>4</v>
      </c>
      <c r="C2021">
        <v>2020</v>
      </c>
      <c r="D2021" s="16" t="s">
        <v>58</v>
      </c>
      <c r="E2021" s="16" t="s">
        <v>56</v>
      </c>
      <c r="F2021">
        <v>82</v>
      </c>
    </row>
    <row r="2022" spans="1:6" x14ac:dyDescent="0.25">
      <c r="A2022">
        <v>22</v>
      </c>
      <c r="B2022">
        <v>4</v>
      </c>
      <c r="C2022">
        <v>2020</v>
      </c>
      <c r="D2022" s="16" t="s">
        <v>58</v>
      </c>
      <c r="E2022" s="16" t="s">
        <v>59</v>
      </c>
      <c r="F2022">
        <v>45</v>
      </c>
    </row>
    <row r="2023" spans="1:6" x14ac:dyDescent="0.25">
      <c r="A2023">
        <v>22</v>
      </c>
      <c r="B2023">
        <v>4</v>
      </c>
      <c r="C2023">
        <v>2020</v>
      </c>
      <c r="D2023" s="16" t="s">
        <v>58</v>
      </c>
      <c r="E2023" s="16" t="s">
        <v>56</v>
      </c>
      <c r="F2023">
        <v>46</v>
      </c>
    </row>
    <row r="2024" spans="1:6" x14ac:dyDescent="0.25">
      <c r="A2024">
        <v>22</v>
      </c>
      <c r="B2024">
        <v>4</v>
      </c>
      <c r="C2024">
        <v>2020</v>
      </c>
      <c r="D2024" s="16" t="s">
        <v>58</v>
      </c>
      <c r="E2024" s="16" t="s">
        <v>56</v>
      </c>
      <c r="F2024">
        <v>69</v>
      </c>
    </row>
    <row r="2025" spans="1:6" x14ac:dyDescent="0.25">
      <c r="A2025">
        <v>22</v>
      </c>
      <c r="B2025">
        <v>4</v>
      </c>
      <c r="C2025">
        <v>2020</v>
      </c>
      <c r="D2025" s="16" t="s">
        <v>58</v>
      </c>
      <c r="E2025" s="16" t="s">
        <v>59</v>
      </c>
      <c r="F2025">
        <v>34</v>
      </c>
    </row>
    <row r="2026" spans="1:6" x14ac:dyDescent="0.25">
      <c r="A2026">
        <v>22</v>
      </c>
      <c r="B2026">
        <v>4</v>
      </c>
      <c r="C2026">
        <v>2020</v>
      </c>
      <c r="D2026" s="16" t="s">
        <v>60</v>
      </c>
      <c r="E2026" s="16" t="s">
        <v>59</v>
      </c>
      <c r="F2026">
        <v>8</v>
      </c>
    </row>
    <row r="2027" spans="1:6" x14ac:dyDescent="0.25">
      <c r="A2027">
        <v>22</v>
      </c>
      <c r="B2027">
        <v>4</v>
      </c>
      <c r="C2027">
        <v>2020</v>
      </c>
      <c r="D2027" s="16" t="s">
        <v>60</v>
      </c>
      <c r="E2027" s="16" t="s">
        <v>59</v>
      </c>
      <c r="F2027">
        <v>6</v>
      </c>
    </row>
    <row r="2028" spans="1:6" x14ac:dyDescent="0.25">
      <c r="A2028">
        <v>22</v>
      </c>
      <c r="B2028">
        <v>4</v>
      </c>
      <c r="C2028">
        <v>2020</v>
      </c>
      <c r="D2028" s="16" t="s">
        <v>60</v>
      </c>
      <c r="E2028" s="16" t="s">
        <v>56</v>
      </c>
      <c r="F2028">
        <v>33</v>
      </c>
    </row>
    <row r="2029" spans="1:6" x14ac:dyDescent="0.25">
      <c r="A2029">
        <v>22</v>
      </c>
      <c r="B2029">
        <v>4</v>
      </c>
      <c r="C2029">
        <v>2020</v>
      </c>
      <c r="D2029" s="16" t="s">
        <v>62</v>
      </c>
      <c r="E2029" s="16" t="s">
        <v>56</v>
      </c>
      <c r="F2029">
        <v>41</v>
      </c>
    </row>
    <row r="2030" spans="1:6" x14ac:dyDescent="0.25">
      <c r="A2030">
        <v>22</v>
      </c>
      <c r="B2030">
        <v>4</v>
      </c>
      <c r="C2030">
        <v>2020</v>
      </c>
      <c r="D2030" s="16" t="s">
        <v>62</v>
      </c>
      <c r="E2030" s="16" t="s">
        <v>59</v>
      </c>
      <c r="F2030">
        <v>33</v>
      </c>
    </row>
    <row r="2031" spans="1:6" x14ac:dyDescent="0.25">
      <c r="A2031">
        <v>22</v>
      </c>
      <c r="B2031">
        <v>4</v>
      </c>
      <c r="C2031">
        <v>2020</v>
      </c>
      <c r="D2031" s="16" t="s">
        <v>62</v>
      </c>
      <c r="E2031" s="16" t="s">
        <v>56</v>
      </c>
      <c r="F2031">
        <v>62</v>
      </c>
    </row>
    <row r="2032" spans="1:6" x14ac:dyDescent="0.25">
      <c r="A2032">
        <v>22</v>
      </c>
      <c r="B2032">
        <v>4</v>
      </c>
      <c r="C2032">
        <v>2020</v>
      </c>
      <c r="D2032" s="16" t="s">
        <v>62</v>
      </c>
      <c r="E2032" s="16" t="s">
        <v>56</v>
      </c>
      <c r="F2032">
        <v>37</v>
      </c>
    </row>
    <row r="2033" spans="1:6" x14ac:dyDescent="0.25">
      <c r="A2033">
        <v>22</v>
      </c>
      <c r="B2033">
        <v>4</v>
      </c>
      <c r="C2033">
        <v>2020</v>
      </c>
      <c r="D2033" s="16" t="s">
        <v>62</v>
      </c>
      <c r="E2033" s="16" t="s">
        <v>59</v>
      </c>
      <c r="F2033">
        <v>47</v>
      </c>
    </row>
    <row r="2034" spans="1:6" x14ac:dyDescent="0.25">
      <c r="A2034">
        <v>22</v>
      </c>
      <c r="B2034">
        <v>4</v>
      </c>
      <c r="C2034">
        <v>2020</v>
      </c>
      <c r="D2034" s="16" t="s">
        <v>62</v>
      </c>
      <c r="E2034" s="16" t="s">
        <v>59</v>
      </c>
      <c r="F2034">
        <v>48</v>
      </c>
    </row>
    <row r="2035" spans="1:6" x14ac:dyDescent="0.25">
      <c r="A2035">
        <v>22</v>
      </c>
      <c r="B2035">
        <v>4</v>
      </c>
      <c r="C2035">
        <v>2020</v>
      </c>
      <c r="D2035" s="16" t="s">
        <v>62</v>
      </c>
      <c r="E2035" s="16" t="s">
        <v>59</v>
      </c>
      <c r="F2035">
        <v>65</v>
      </c>
    </row>
    <row r="2036" spans="1:6" x14ac:dyDescent="0.25">
      <c r="A2036">
        <v>22</v>
      </c>
      <c r="B2036">
        <v>4</v>
      </c>
      <c r="C2036">
        <v>2020</v>
      </c>
      <c r="D2036" s="16" t="s">
        <v>62</v>
      </c>
      <c r="E2036" s="16" t="s">
        <v>56</v>
      </c>
      <c r="F2036">
        <v>48</v>
      </c>
    </row>
    <row r="2037" spans="1:6" x14ac:dyDescent="0.25">
      <c r="A2037">
        <v>22</v>
      </c>
      <c r="B2037">
        <v>4</v>
      </c>
      <c r="C2037">
        <v>2020</v>
      </c>
      <c r="D2037" s="16" t="s">
        <v>62</v>
      </c>
      <c r="E2037" s="16" t="s">
        <v>59</v>
      </c>
      <c r="F2037">
        <v>70</v>
      </c>
    </row>
    <row r="2038" spans="1:6" x14ac:dyDescent="0.25">
      <c r="A2038">
        <v>22</v>
      </c>
      <c r="B2038">
        <v>4</v>
      </c>
      <c r="C2038">
        <v>2020</v>
      </c>
      <c r="D2038" s="16" t="s">
        <v>62</v>
      </c>
      <c r="E2038" s="16" t="s">
        <v>56</v>
      </c>
      <c r="F2038">
        <v>69</v>
      </c>
    </row>
    <row r="2039" spans="1:6" x14ac:dyDescent="0.25">
      <c r="A2039">
        <v>22</v>
      </c>
      <c r="B2039">
        <v>4</v>
      </c>
      <c r="C2039">
        <v>2020</v>
      </c>
      <c r="D2039" s="16" t="s">
        <v>66</v>
      </c>
      <c r="E2039" s="16" t="s">
        <v>56</v>
      </c>
      <c r="F2039">
        <v>57</v>
      </c>
    </row>
    <row r="2040" spans="1:6" x14ac:dyDescent="0.25">
      <c r="A2040">
        <v>22</v>
      </c>
      <c r="B2040">
        <v>4</v>
      </c>
      <c r="C2040">
        <v>2020</v>
      </c>
      <c r="D2040" s="16" t="s">
        <v>69</v>
      </c>
      <c r="E2040" s="16" t="s">
        <v>56</v>
      </c>
      <c r="F2040">
        <v>76</v>
      </c>
    </row>
    <row r="2041" spans="1:6" x14ac:dyDescent="0.25">
      <c r="A2041">
        <v>22</v>
      </c>
      <c r="B2041">
        <v>4</v>
      </c>
      <c r="C2041">
        <v>2020</v>
      </c>
      <c r="D2041" s="16" t="s">
        <v>206</v>
      </c>
      <c r="E2041" s="16" t="s">
        <v>59</v>
      </c>
      <c r="F2041">
        <v>7</v>
      </c>
    </row>
    <row r="2042" spans="1:6" x14ac:dyDescent="0.25">
      <c r="A2042">
        <v>22</v>
      </c>
      <c r="B2042">
        <v>4</v>
      </c>
      <c r="C2042">
        <v>2020</v>
      </c>
      <c r="D2042" s="16" t="s">
        <v>75</v>
      </c>
      <c r="E2042" s="16" t="s">
        <v>59</v>
      </c>
      <c r="F2042">
        <v>65</v>
      </c>
    </row>
    <row r="2043" spans="1:6" x14ac:dyDescent="0.25">
      <c r="A2043">
        <v>22</v>
      </c>
      <c r="B2043">
        <v>4</v>
      </c>
      <c r="C2043">
        <v>2020</v>
      </c>
      <c r="D2043" s="16" t="s">
        <v>75</v>
      </c>
      <c r="E2043" s="16" t="s">
        <v>59</v>
      </c>
      <c r="F2043">
        <v>42</v>
      </c>
    </row>
    <row r="2044" spans="1:6" x14ac:dyDescent="0.25">
      <c r="A2044">
        <v>22</v>
      </c>
      <c r="B2044">
        <v>4</v>
      </c>
      <c r="C2044">
        <v>2020</v>
      </c>
      <c r="D2044" s="16" t="s">
        <v>75</v>
      </c>
      <c r="E2044" s="16" t="s">
        <v>59</v>
      </c>
      <c r="F2044">
        <v>36</v>
      </c>
    </row>
    <row r="2045" spans="1:6" x14ac:dyDescent="0.25">
      <c r="A2045">
        <v>22</v>
      </c>
      <c r="B2045">
        <v>4</v>
      </c>
      <c r="C2045">
        <v>2020</v>
      </c>
      <c r="D2045" s="16" t="s">
        <v>75</v>
      </c>
      <c r="E2045" s="16" t="s">
        <v>56</v>
      </c>
      <c r="F2045">
        <v>28</v>
      </c>
    </row>
    <row r="2046" spans="1:6" x14ac:dyDescent="0.25">
      <c r="A2046">
        <v>22</v>
      </c>
      <c r="B2046">
        <v>4</v>
      </c>
      <c r="C2046">
        <v>2020</v>
      </c>
      <c r="D2046" s="16" t="s">
        <v>75</v>
      </c>
      <c r="E2046" s="16" t="s">
        <v>56</v>
      </c>
      <c r="F2046">
        <v>90</v>
      </c>
    </row>
    <row r="2047" spans="1:6" x14ac:dyDescent="0.25">
      <c r="A2047">
        <v>22</v>
      </c>
      <c r="B2047">
        <v>4</v>
      </c>
      <c r="C2047">
        <v>2020</v>
      </c>
      <c r="D2047" s="16" t="s">
        <v>75</v>
      </c>
      <c r="E2047" s="16" t="s">
        <v>56</v>
      </c>
      <c r="F2047">
        <v>79</v>
      </c>
    </row>
    <row r="2048" spans="1:6" x14ac:dyDescent="0.25">
      <c r="A2048">
        <v>22</v>
      </c>
      <c r="B2048">
        <v>4</v>
      </c>
      <c r="C2048">
        <v>2020</v>
      </c>
      <c r="D2048" s="16" t="s">
        <v>76</v>
      </c>
      <c r="E2048" s="16" t="s">
        <v>56</v>
      </c>
      <c r="F2048">
        <v>23</v>
      </c>
    </row>
    <row r="2049" spans="1:6" x14ac:dyDescent="0.25">
      <c r="A2049">
        <v>22</v>
      </c>
      <c r="B2049">
        <v>4</v>
      </c>
      <c r="C2049">
        <v>2020</v>
      </c>
      <c r="D2049" s="16" t="s">
        <v>76</v>
      </c>
      <c r="E2049" s="16" t="s">
        <v>56</v>
      </c>
      <c r="F2049">
        <v>38</v>
      </c>
    </row>
    <row r="2050" spans="1:6" x14ac:dyDescent="0.25">
      <c r="A2050">
        <v>22</v>
      </c>
      <c r="B2050">
        <v>4</v>
      </c>
      <c r="C2050">
        <v>2020</v>
      </c>
      <c r="D2050" s="16" t="s">
        <v>76</v>
      </c>
      <c r="E2050" s="16" t="s">
        <v>56</v>
      </c>
      <c r="F2050">
        <v>51</v>
      </c>
    </row>
    <row r="2051" spans="1:6" x14ac:dyDescent="0.25">
      <c r="A2051">
        <v>22</v>
      </c>
      <c r="B2051">
        <v>4</v>
      </c>
      <c r="C2051">
        <v>2020</v>
      </c>
      <c r="D2051" s="16" t="s">
        <v>76</v>
      </c>
      <c r="E2051" s="16" t="s">
        <v>56</v>
      </c>
      <c r="F2051">
        <v>25</v>
      </c>
    </row>
    <row r="2052" spans="1:6" x14ac:dyDescent="0.25">
      <c r="A2052">
        <v>22</v>
      </c>
      <c r="B2052">
        <v>4</v>
      </c>
      <c r="C2052">
        <v>2020</v>
      </c>
      <c r="D2052" s="16" t="s">
        <v>76</v>
      </c>
      <c r="E2052" s="16" t="s">
        <v>59</v>
      </c>
      <c r="F2052">
        <v>44</v>
      </c>
    </row>
    <row r="2053" spans="1:6" x14ac:dyDescent="0.25">
      <c r="A2053">
        <v>22</v>
      </c>
      <c r="B2053">
        <v>4</v>
      </c>
      <c r="C2053">
        <v>2020</v>
      </c>
      <c r="D2053" s="16" t="s">
        <v>76</v>
      </c>
      <c r="E2053" s="16" t="s">
        <v>59</v>
      </c>
      <c r="F2053">
        <v>46</v>
      </c>
    </row>
    <row r="2054" spans="1:6" x14ac:dyDescent="0.25">
      <c r="A2054">
        <v>22</v>
      </c>
      <c r="B2054">
        <v>4</v>
      </c>
      <c r="C2054">
        <v>2020</v>
      </c>
      <c r="D2054" s="16" t="s">
        <v>76</v>
      </c>
      <c r="E2054" s="16" t="s">
        <v>59</v>
      </c>
      <c r="F2054">
        <v>71</v>
      </c>
    </row>
    <row r="2055" spans="1:6" x14ac:dyDescent="0.25">
      <c r="A2055">
        <v>22</v>
      </c>
      <c r="B2055">
        <v>4</v>
      </c>
      <c r="C2055">
        <v>2020</v>
      </c>
      <c r="D2055" s="16" t="s">
        <v>76</v>
      </c>
      <c r="E2055" s="16" t="s">
        <v>56</v>
      </c>
      <c r="F2055">
        <v>72</v>
      </c>
    </row>
    <row r="2056" spans="1:6" x14ac:dyDescent="0.25">
      <c r="A2056">
        <v>22</v>
      </c>
      <c r="B2056">
        <v>4</v>
      </c>
      <c r="C2056">
        <v>2020</v>
      </c>
      <c r="D2056" s="16" t="s">
        <v>76</v>
      </c>
      <c r="E2056" s="16" t="s">
        <v>59</v>
      </c>
      <c r="F2056">
        <v>59</v>
      </c>
    </row>
    <row r="2057" spans="1:6" x14ac:dyDescent="0.25">
      <c r="A2057">
        <v>22</v>
      </c>
      <c r="B2057">
        <v>4</v>
      </c>
      <c r="C2057">
        <v>2020</v>
      </c>
      <c r="D2057" s="16" t="s">
        <v>179</v>
      </c>
      <c r="E2057" s="16" t="s">
        <v>56</v>
      </c>
      <c r="F2057">
        <v>67</v>
      </c>
    </row>
    <row r="2058" spans="1:6" x14ac:dyDescent="0.25">
      <c r="A2058">
        <v>22</v>
      </c>
      <c r="B2058">
        <v>4</v>
      </c>
      <c r="C2058">
        <v>2020</v>
      </c>
      <c r="D2058" s="16" t="s">
        <v>80</v>
      </c>
      <c r="E2058" s="16" t="s">
        <v>56</v>
      </c>
      <c r="F2058">
        <v>47</v>
      </c>
    </row>
    <row r="2059" spans="1:6" x14ac:dyDescent="0.25">
      <c r="A2059">
        <v>22</v>
      </c>
      <c r="B2059">
        <v>4</v>
      </c>
      <c r="C2059">
        <v>2020</v>
      </c>
      <c r="D2059" s="16" t="s">
        <v>80</v>
      </c>
      <c r="E2059" s="16" t="s">
        <v>59</v>
      </c>
      <c r="F2059">
        <v>19</v>
      </c>
    </row>
    <row r="2060" spans="1:6" x14ac:dyDescent="0.25">
      <c r="A2060">
        <v>22</v>
      </c>
      <c r="B2060">
        <v>4</v>
      </c>
      <c r="C2060">
        <v>2020</v>
      </c>
      <c r="D2060" s="16" t="s">
        <v>80</v>
      </c>
      <c r="E2060" s="16" t="s">
        <v>59</v>
      </c>
      <c r="F2060">
        <v>67</v>
      </c>
    </row>
    <row r="2061" spans="1:6" x14ac:dyDescent="0.25">
      <c r="A2061">
        <v>22</v>
      </c>
      <c r="B2061">
        <v>4</v>
      </c>
      <c r="C2061">
        <v>2020</v>
      </c>
      <c r="D2061" s="16" t="s">
        <v>80</v>
      </c>
      <c r="E2061" s="16" t="s">
        <v>59</v>
      </c>
      <c r="F2061">
        <v>84</v>
      </c>
    </row>
    <row r="2062" spans="1:6" x14ac:dyDescent="0.25">
      <c r="A2062">
        <v>22</v>
      </c>
      <c r="B2062">
        <v>4</v>
      </c>
      <c r="C2062">
        <v>2020</v>
      </c>
      <c r="D2062" s="16" t="s">
        <v>80</v>
      </c>
      <c r="E2062" s="16" t="s">
        <v>59</v>
      </c>
      <c r="F2062">
        <v>65</v>
      </c>
    </row>
    <row r="2063" spans="1:6" x14ac:dyDescent="0.25">
      <c r="A2063">
        <v>22</v>
      </c>
      <c r="B2063">
        <v>4</v>
      </c>
      <c r="C2063">
        <v>2020</v>
      </c>
      <c r="D2063" s="16" t="s">
        <v>81</v>
      </c>
      <c r="E2063" s="16" t="s">
        <v>56</v>
      </c>
      <c r="F2063">
        <v>73</v>
      </c>
    </row>
    <row r="2064" spans="1:6" x14ac:dyDescent="0.25">
      <c r="A2064">
        <v>22</v>
      </c>
      <c r="B2064">
        <v>4</v>
      </c>
      <c r="C2064">
        <v>2020</v>
      </c>
      <c r="D2064" s="16" t="s">
        <v>81</v>
      </c>
      <c r="E2064" s="16" t="s">
        <v>59</v>
      </c>
      <c r="F2064">
        <v>86</v>
      </c>
    </row>
    <row r="2065" spans="1:6" x14ac:dyDescent="0.25">
      <c r="A2065">
        <v>22</v>
      </c>
      <c r="B2065">
        <v>4</v>
      </c>
      <c r="C2065">
        <v>2020</v>
      </c>
      <c r="D2065" s="16" t="s">
        <v>81</v>
      </c>
      <c r="E2065" s="16" t="s">
        <v>56</v>
      </c>
      <c r="F2065">
        <v>63</v>
      </c>
    </row>
    <row r="2066" spans="1:6" x14ac:dyDescent="0.25">
      <c r="A2066">
        <v>22</v>
      </c>
      <c r="B2066">
        <v>4</v>
      </c>
      <c r="C2066">
        <v>2020</v>
      </c>
      <c r="D2066" s="16" t="s">
        <v>81</v>
      </c>
      <c r="E2066" s="16" t="s">
        <v>56</v>
      </c>
      <c r="F2066">
        <v>45</v>
      </c>
    </row>
    <row r="2067" spans="1:6" x14ac:dyDescent="0.25">
      <c r="A2067">
        <v>22</v>
      </c>
      <c r="B2067">
        <v>4</v>
      </c>
      <c r="C2067">
        <v>2020</v>
      </c>
      <c r="D2067" s="16" t="s">
        <v>87</v>
      </c>
      <c r="E2067" s="16" t="s">
        <v>59</v>
      </c>
      <c r="F2067">
        <v>75</v>
      </c>
    </row>
    <row r="2068" spans="1:6" x14ac:dyDescent="0.25">
      <c r="A2068">
        <v>22</v>
      </c>
      <c r="B2068">
        <v>4</v>
      </c>
      <c r="C2068">
        <v>2020</v>
      </c>
      <c r="D2068" s="16" t="s">
        <v>87</v>
      </c>
      <c r="E2068" s="16" t="s">
        <v>59</v>
      </c>
      <c r="F2068">
        <v>30</v>
      </c>
    </row>
    <row r="2069" spans="1:6" x14ac:dyDescent="0.25">
      <c r="A2069">
        <v>22</v>
      </c>
      <c r="B2069">
        <v>4</v>
      </c>
      <c r="C2069">
        <v>2020</v>
      </c>
      <c r="D2069" s="16" t="s">
        <v>87</v>
      </c>
      <c r="E2069" s="16" t="s">
        <v>56</v>
      </c>
      <c r="F2069">
        <v>66</v>
      </c>
    </row>
    <row r="2070" spans="1:6" x14ac:dyDescent="0.25">
      <c r="A2070">
        <v>22</v>
      </c>
      <c r="B2070">
        <v>4</v>
      </c>
      <c r="C2070">
        <v>2020</v>
      </c>
      <c r="D2070" s="16" t="s">
        <v>88</v>
      </c>
      <c r="E2070" s="16" t="s">
        <v>59</v>
      </c>
      <c r="F2070">
        <v>48</v>
      </c>
    </row>
    <row r="2071" spans="1:6" x14ac:dyDescent="0.25">
      <c r="A2071">
        <v>22</v>
      </c>
      <c r="B2071">
        <v>4</v>
      </c>
      <c r="C2071">
        <v>2020</v>
      </c>
      <c r="D2071" s="16" t="s">
        <v>88</v>
      </c>
      <c r="E2071" s="16" t="s">
        <v>59</v>
      </c>
      <c r="F2071">
        <v>18</v>
      </c>
    </row>
    <row r="2072" spans="1:6" x14ac:dyDescent="0.25">
      <c r="A2072">
        <v>22</v>
      </c>
      <c r="B2072">
        <v>4</v>
      </c>
      <c r="C2072">
        <v>2020</v>
      </c>
      <c r="D2072" s="16" t="s">
        <v>88</v>
      </c>
      <c r="E2072" s="16" t="s">
        <v>56</v>
      </c>
      <c r="F2072">
        <v>37</v>
      </c>
    </row>
    <row r="2073" spans="1:6" x14ac:dyDescent="0.25">
      <c r="A2073">
        <v>22</v>
      </c>
      <c r="B2073">
        <v>4</v>
      </c>
      <c r="C2073">
        <v>2020</v>
      </c>
      <c r="D2073" s="16" t="s">
        <v>161</v>
      </c>
      <c r="E2073" s="16" t="s">
        <v>59</v>
      </c>
      <c r="F2073">
        <v>21</v>
      </c>
    </row>
    <row r="2074" spans="1:6" x14ac:dyDescent="0.25">
      <c r="A2074">
        <v>22</v>
      </c>
      <c r="B2074">
        <v>4</v>
      </c>
      <c r="C2074">
        <v>2020</v>
      </c>
      <c r="D2074" s="16" t="s">
        <v>89</v>
      </c>
      <c r="E2074" s="16" t="s">
        <v>56</v>
      </c>
      <c r="F2074">
        <v>29</v>
      </c>
    </row>
    <row r="2075" spans="1:6" x14ac:dyDescent="0.25">
      <c r="A2075">
        <v>22</v>
      </c>
      <c r="B2075">
        <v>4</v>
      </c>
      <c r="C2075">
        <v>2020</v>
      </c>
      <c r="D2075" s="16" t="s">
        <v>89</v>
      </c>
      <c r="E2075" s="16" t="s">
        <v>59</v>
      </c>
      <c r="F2075">
        <v>67</v>
      </c>
    </row>
    <row r="2076" spans="1:6" x14ac:dyDescent="0.25">
      <c r="A2076">
        <v>22</v>
      </c>
      <c r="B2076">
        <v>4</v>
      </c>
      <c r="C2076">
        <v>2020</v>
      </c>
      <c r="D2076" s="16" t="s">
        <v>89</v>
      </c>
      <c r="E2076" s="16" t="s">
        <v>59</v>
      </c>
      <c r="F2076">
        <v>61</v>
      </c>
    </row>
    <row r="2077" spans="1:6" x14ac:dyDescent="0.25">
      <c r="A2077">
        <v>22</v>
      </c>
      <c r="B2077">
        <v>4</v>
      </c>
      <c r="C2077">
        <v>2020</v>
      </c>
      <c r="D2077" s="16" t="s">
        <v>89</v>
      </c>
      <c r="E2077" s="16" t="s">
        <v>59</v>
      </c>
      <c r="F2077">
        <v>65</v>
      </c>
    </row>
    <row r="2078" spans="1:6" x14ac:dyDescent="0.25">
      <c r="A2078">
        <v>22</v>
      </c>
      <c r="B2078">
        <v>4</v>
      </c>
      <c r="C2078">
        <v>2020</v>
      </c>
      <c r="D2078" s="16" t="s">
        <v>163</v>
      </c>
      <c r="E2078" s="16" t="s">
        <v>56</v>
      </c>
      <c r="F2078">
        <v>66</v>
      </c>
    </row>
    <row r="2079" spans="1:6" x14ac:dyDescent="0.25">
      <c r="A2079">
        <v>22</v>
      </c>
      <c r="B2079">
        <v>4</v>
      </c>
      <c r="C2079">
        <v>2020</v>
      </c>
      <c r="D2079" s="16" t="s">
        <v>163</v>
      </c>
      <c r="E2079" s="16" t="s">
        <v>59</v>
      </c>
      <c r="F2079">
        <v>61</v>
      </c>
    </row>
    <row r="2080" spans="1:6" x14ac:dyDescent="0.25">
      <c r="A2080">
        <v>22</v>
      </c>
      <c r="B2080">
        <v>4</v>
      </c>
      <c r="C2080">
        <v>2020</v>
      </c>
      <c r="D2080" s="16" t="s">
        <v>163</v>
      </c>
      <c r="E2080" s="16" t="s">
        <v>59</v>
      </c>
      <c r="F2080">
        <v>84</v>
      </c>
    </row>
    <row r="2081" spans="1:6" x14ac:dyDescent="0.25">
      <c r="A2081">
        <v>22</v>
      </c>
      <c r="B2081">
        <v>4</v>
      </c>
      <c r="C2081">
        <v>2020</v>
      </c>
      <c r="D2081" s="16" t="s">
        <v>163</v>
      </c>
      <c r="E2081" s="16" t="s">
        <v>56</v>
      </c>
      <c r="F2081">
        <v>78</v>
      </c>
    </row>
    <row r="2082" spans="1:6" x14ac:dyDescent="0.25">
      <c r="A2082">
        <v>22</v>
      </c>
      <c r="B2082">
        <v>4</v>
      </c>
      <c r="C2082">
        <v>2020</v>
      </c>
      <c r="D2082" s="16" t="s">
        <v>95</v>
      </c>
      <c r="E2082" s="16" t="s">
        <v>59</v>
      </c>
      <c r="F2082">
        <v>35</v>
      </c>
    </row>
    <row r="2083" spans="1:6" x14ac:dyDescent="0.25">
      <c r="A2083">
        <v>22</v>
      </c>
      <c r="B2083">
        <v>4</v>
      </c>
      <c r="C2083">
        <v>2020</v>
      </c>
      <c r="D2083" s="16" t="s">
        <v>95</v>
      </c>
      <c r="E2083" s="16" t="s">
        <v>56</v>
      </c>
      <c r="F2083">
        <v>39</v>
      </c>
    </row>
    <row r="2084" spans="1:6" x14ac:dyDescent="0.25">
      <c r="A2084">
        <v>22</v>
      </c>
      <c r="B2084">
        <v>4</v>
      </c>
      <c r="C2084">
        <v>2020</v>
      </c>
      <c r="D2084" s="16" t="s">
        <v>97</v>
      </c>
      <c r="E2084" s="16" t="s">
        <v>59</v>
      </c>
      <c r="F2084">
        <v>48</v>
      </c>
    </row>
    <row r="2085" spans="1:6" x14ac:dyDescent="0.25">
      <c r="A2085">
        <v>22</v>
      </c>
      <c r="B2085">
        <v>4</v>
      </c>
      <c r="C2085">
        <v>2020</v>
      </c>
      <c r="D2085" s="16" t="s">
        <v>98</v>
      </c>
      <c r="E2085" s="16" t="s">
        <v>59</v>
      </c>
      <c r="F2085">
        <v>53</v>
      </c>
    </row>
    <row r="2086" spans="1:6" x14ac:dyDescent="0.25">
      <c r="A2086">
        <v>22</v>
      </c>
      <c r="B2086">
        <v>4</v>
      </c>
      <c r="C2086">
        <v>2020</v>
      </c>
      <c r="D2086" s="16" t="s">
        <v>99</v>
      </c>
      <c r="E2086" s="16" t="s">
        <v>56</v>
      </c>
      <c r="F2086">
        <v>72</v>
      </c>
    </row>
    <row r="2087" spans="1:6" x14ac:dyDescent="0.25">
      <c r="A2087">
        <v>22</v>
      </c>
      <c r="B2087">
        <v>4</v>
      </c>
      <c r="C2087">
        <v>2020</v>
      </c>
      <c r="D2087" s="16" t="s">
        <v>102</v>
      </c>
      <c r="E2087" s="16" t="s">
        <v>59</v>
      </c>
      <c r="F2087">
        <v>50</v>
      </c>
    </row>
    <row r="2088" spans="1:6" x14ac:dyDescent="0.25">
      <c r="A2088">
        <v>22</v>
      </c>
      <c r="B2088">
        <v>4</v>
      </c>
      <c r="C2088">
        <v>2020</v>
      </c>
      <c r="D2088" s="16" t="s">
        <v>102</v>
      </c>
      <c r="E2088" s="16" t="s">
        <v>59</v>
      </c>
      <c r="F2088">
        <v>57</v>
      </c>
    </row>
    <row r="2089" spans="1:6" x14ac:dyDescent="0.25">
      <c r="A2089">
        <v>22</v>
      </c>
      <c r="B2089">
        <v>4</v>
      </c>
      <c r="C2089">
        <v>2020</v>
      </c>
      <c r="D2089" s="16" t="s">
        <v>102</v>
      </c>
      <c r="E2089" s="16" t="s">
        <v>56</v>
      </c>
      <c r="F2089">
        <v>66</v>
      </c>
    </row>
    <row r="2090" spans="1:6" x14ac:dyDescent="0.25">
      <c r="A2090">
        <v>22</v>
      </c>
      <c r="B2090">
        <v>4</v>
      </c>
      <c r="C2090">
        <v>2020</v>
      </c>
      <c r="D2090" s="16" t="s">
        <v>102</v>
      </c>
      <c r="E2090" s="16" t="s">
        <v>59</v>
      </c>
      <c r="F2090">
        <v>68</v>
      </c>
    </row>
    <row r="2091" spans="1:6" x14ac:dyDescent="0.25">
      <c r="A2091">
        <v>22</v>
      </c>
      <c r="B2091">
        <v>4</v>
      </c>
      <c r="C2091">
        <v>2020</v>
      </c>
      <c r="D2091" s="16" t="s">
        <v>102</v>
      </c>
      <c r="E2091" s="16" t="s">
        <v>59</v>
      </c>
      <c r="F2091">
        <v>47</v>
      </c>
    </row>
    <row r="2092" spans="1:6" x14ac:dyDescent="0.25">
      <c r="A2092">
        <v>22</v>
      </c>
      <c r="B2092">
        <v>4</v>
      </c>
      <c r="C2092">
        <v>2020</v>
      </c>
      <c r="D2092" s="16" t="s">
        <v>180</v>
      </c>
      <c r="E2092" s="16" t="s">
        <v>59</v>
      </c>
      <c r="F2092">
        <v>44</v>
      </c>
    </row>
    <row r="2093" spans="1:6" x14ac:dyDescent="0.25">
      <c r="A2093">
        <v>22</v>
      </c>
      <c r="B2093">
        <v>4</v>
      </c>
      <c r="C2093">
        <v>2020</v>
      </c>
      <c r="D2093" s="16" t="s">
        <v>180</v>
      </c>
      <c r="E2093" s="16" t="s">
        <v>56</v>
      </c>
      <c r="F2093">
        <v>71</v>
      </c>
    </row>
    <row r="2094" spans="1:6" x14ac:dyDescent="0.25">
      <c r="A2094">
        <v>22</v>
      </c>
      <c r="B2094">
        <v>4</v>
      </c>
      <c r="C2094">
        <v>2020</v>
      </c>
      <c r="D2094" s="16" t="s">
        <v>180</v>
      </c>
      <c r="E2094" s="16" t="s">
        <v>59</v>
      </c>
      <c r="F2094">
        <v>29</v>
      </c>
    </row>
    <row r="2095" spans="1:6" x14ac:dyDescent="0.25">
      <c r="A2095">
        <v>22</v>
      </c>
      <c r="B2095">
        <v>4</v>
      </c>
      <c r="C2095">
        <v>2020</v>
      </c>
      <c r="D2095" s="16" t="s">
        <v>104</v>
      </c>
      <c r="E2095" s="16" t="s">
        <v>59</v>
      </c>
      <c r="F2095">
        <v>83</v>
      </c>
    </row>
    <row r="2096" spans="1:6" x14ac:dyDescent="0.25">
      <c r="A2096">
        <v>22</v>
      </c>
      <c r="B2096">
        <v>4</v>
      </c>
      <c r="C2096">
        <v>2020</v>
      </c>
      <c r="D2096" s="16" t="s">
        <v>104</v>
      </c>
      <c r="E2096" s="16" t="s">
        <v>56</v>
      </c>
      <c r="F2096">
        <v>33</v>
      </c>
    </row>
    <row r="2097" spans="1:6" x14ac:dyDescent="0.25">
      <c r="A2097">
        <v>22</v>
      </c>
      <c r="B2097">
        <v>4</v>
      </c>
      <c r="C2097">
        <v>2020</v>
      </c>
      <c r="D2097" s="16" t="s">
        <v>104</v>
      </c>
      <c r="E2097" s="16" t="s">
        <v>56</v>
      </c>
      <c r="F2097">
        <v>37</v>
      </c>
    </row>
    <row r="2098" spans="1:6" x14ac:dyDescent="0.25">
      <c r="A2098">
        <v>22</v>
      </c>
      <c r="B2098">
        <v>4</v>
      </c>
      <c r="C2098">
        <v>2020</v>
      </c>
      <c r="D2098" s="16" t="s">
        <v>104</v>
      </c>
      <c r="E2098" s="16" t="s">
        <v>56</v>
      </c>
      <c r="F2098">
        <v>37</v>
      </c>
    </row>
    <row r="2099" spans="1:6" x14ac:dyDescent="0.25">
      <c r="A2099">
        <v>22</v>
      </c>
      <c r="B2099">
        <v>4</v>
      </c>
      <c r="C2099">
        <v>2020</v>
      </c>
      <c r="D2099" s="16" t="s">
        <v>104</v>
      </c>
      <c r="E2099" s="16" t="s">
        <v>56</v>
      </c>
      <c r="F2099">
        <v>74</v>
      </c>
    </row>
    <row r="2100" spans="1:6" x14ac:dyDescent="0.25">
      <c r="A2100">
        <v>22</v>
      </c>
      <c r="B2100">
        <v>4</v>
      </c>
      <c r="C2100">
        <v>2020</v>
      </c>
      <c r="D2100" s="16" t="s">
        <v>104</v>
      </c>
      <c r="E2100" s="16" t="s">
        <v>56</v>
      </c>
      <c r="F2100">
        <v>45</v>
      </c>
    </row>
    <row r="2101" spans="1:6" x14ac:dyDescent="0.25">
      <c r="A2101">
        <v>22</v>
      </c>
      <c r="B2101">
        <v>4</v>
      </c>
      <c r="C2101">
        <v>2020</v>
      </c>
      <c r="D2101" s="16" t="s">
        <v>104</v>
      </c>
      <c r="E2101" s="16" t="s">
        <v>59</v>
      </c>
      <c r="F2101">
        <v>86</v>
      </c>
    </row>
    <row r="2102" spans="1:6" x14ac:dyDescent="0.25">
      <c r="A2102">
        <v>22</v>
      </c>
      <c r="B2102">
        <v>4</v>
      </c>
      <c r="C2102">
        <v>2020</v>
      </c>
      <c r="D2102" s="16" t="s">
        <v>104</v>
      </c>
      <c r="E2102" s="16" t="s">
        <v>56</v>
      </c>
      <c r="F2102">
        <v>42</v>
      </c>
    </row>
    <row r="2103" spans="1:6" x14ac:dyDescent="0.25">
      <c r="A2103">
        <v>22</v>
      </c>
      <c r="B2103">
        <v>4</v>
      </c>
      <c r="C2103">
        <v>2020</v>
      </c>
      <c r="D2103" s="16" t="s">
        <v>104</v>
      </c>
      <c r="E2103" s="16" t="s">
        <v>56</v>
      </c>
      <c r="F2103">
        <v>71</v>
      </c>
    </row>
    <row r="2104" spans="1:6" x14ac:dyDescent="0.25">
      <c r="A2104">
        <v>22</v>
      </c>
      <c r="B2104">
        <v>4</v>
      </c>
      <c r="C2104">
        <v>2020</v>
      </c>
      <c r="D2104" s="16" t="s">
        <v>104</v>
      </c>
      <c r="E2104" s="16" t="s">
        <v>56</v>
      </c>
      <c r="F2104">
        <v>71</v>
      </c>
    </row>
    <row r="2105" spans="1:6" x14ac:dyDescent="0.25">
      <c r="A2105">
        <v>22</v>
      </c>
      <c r="B2105">
        <v>4</v>
      </c>
      <c r="C2105">
        <v>2020</v>
      </c>
      <c r="D2105" s="16" t="s">
        <v>104</v>
      </c>
      <c r="E2105" s="16" t="s">
        <v>56</v>
      </c>
      <c r="F2105">
        <v>82</v>
      </c>
    </row>
    <row r="2106" spans="1:6" x14ac:dyDescent="0.25">
      <c r="A2106">
        <v>22</v>
      </c>
      <c r="B2106">
        <v>4</v>
      </c>
      <c r="C2106">
        <v>2020</v>
      </c>
      <c r="D2106" s="16" t="s">
        <v>104</v>
      </c>
      <c r="E2106" s="16" t="s">
        <v>59</v>
      </c>
      <c r="F2106">
        <v>64</v>
      </c>
    </row>
    <row r="2107" spans="1:6" x14ac:dyDescent="0.25">
      <c r="A2107">
        <v>22</v>
      </c>
      <c r="B2107">
        <v>4</v>
      </c>
      <c r="C2107">
        <v>2020</v>
      </c>
      <c r="D2107" s="16" t="s">
        <v>104</v>
      </c>
      <c r="E2107" s="16" t="s">
        <v>56</v>
      </c>
      <c r="F2107">
        <v>24</v>
      </c>
    </row>
    <row r="2108" spans="1:6" x14ac:dyDescent="0.25">
      <c r="A2108">
        <v>22</v>
      </c>
      <c r="B2108">
        <v>4</v>
      </c>
      <c r="C2108">
        <v>2020</v>
      </c>
      <c r="D2108" s="16" t="s">
        <v>104</v>
      </c>
      <c r="E2108" s="16" t="s">
        <v>56</v>
      </c>
      <c r="F2108">
        <v>54</v>
      </c>
    </row>
    <row r="2109" spans="1:6" x14ac:dyDescent="0.25">
      <c r="A2109">
        <v>22</v>
      </c>
      <c r="B2109">
        <v>4</v>
      </c>
      <c r="C2109">
        <v>2020</v>
      </c>
      <c r="D2109" s="16" t="s">
        <v>104</v>
      </c>
      <c r="E2109" s="16" t="s">
        <v>56</v>
      </c>
      <c r="F2109">
        <v>50</v>
      </c>
    </row>
    <row r="2110" spans="1:6" x14ac:dyDescent="0.25">
      <c r="A2110">
        <v>22</v>
      </c>
      <c r="B2110">
        <v>4</v>
      </c>
      <c r="C2110">
        <v>2020</v>
      </c>
      <c r="D2110" s="16" t="s">
        <v>104</v>
      </c>
      <c r="E2110" s="16" t="s">
        <v>56</v>
      </c>
      <c r="F2110">
        <v>53</v>
      </c>
    </row>
    <row r="2111" spans="1:6" x14ac:dyDescent="0.25">
      <c r="A2111">
        <v>22</v>
      </c>
      <c r="B2111">
        <v>4</v>
      </c>
      <c r="C2111">
        <v>2020</v>
      </c>
      <c r="D2111" s="16" t="s">
        <v>104</v>
      </c>
      <c r="E2111" s="16" t="s">
        <v>59</v>
      </c>
      <c r="F2111">
        <v>75</v>
      </c>
    </row>
    <row r="2112" spans="1:6" x14ac:dyDescent="0.25">
      <c r="A2112">
        <v>22</v>
      </c>
      <c r="B2112">
        <v>4</v>
      </c>
      <c r="C2112">
        <v>2020</v>
      </c>
      <c r="D2112" s="16" t="s">
        <v>104</v>
      </c>
      <c r="E2112" s="16" t="s">
        <v>59</v>
      </c>
      <c r="F2112">
        <v>52</v>
      </c>
    </row>
    <row r="2113" spans="1:6" x14ac:dyDescent="0.25">
      <c r="A2113">
        <v>22</v>
      </c>
      <c r="B2113">
        <v>4</v>
      </c>
      <c r="C2113">
        <v>2020</v>
      </c>
      <c r="D2113" s="16" t="s">
        <v>104</v>
      </c>
      <c r="E2113" s="16" t="s">
        <v>56</v>
      </c>
      <c r="F2113">
        <v>28</v>
      </c>
    </row>
    <row r="2114" spans="1:6" x14ac:dyDescent="0.25">
      <c r="A2114">
        <v>22</v>
      </c>
      <c r="B2114">
        <v>4</v>
      </c>
      <c r="C2114">
        <v>2020</v>
      </c>
      <c r="D2114" s="16" t="s">
        <v>104</v>
      </c>
      <c r="E2114" s="16" t="s">
        <v>56</v>
      </c>
      <c r="F2114">
        <v>23</v>
      </c>
    </row>
    <row r="2115" spans="1:6" x14ac:dyDescent="0.25">
      <c r="A2115">
        <v>22</v>
      </c>
      <c r="B2115">
        <v>4</v>
      </c>
      <c r="C2115">
        <v>2020</v>
      </c>
      <c r="D2115" s="16" t="s">
        <v>164</v>
      </c>
      <c r="E2115" s="16" t="s">
        <v>59</v>
      </c>
      <c r="F2115">
        <v>26</v>
      </c>
    </row>
    <row r="2116" spans="1:6" x14ac:dyDescent="0.25">
      <c r="A2116">
        <v>22</v>
      </c>
      <c r="B2116">
        <v>4</v>
      </c>
      <c r="C2116">
        <v>2020</v>
      </c>
      <c r="D2116" s="16" t="s">
        <v>164</v>
      </c>
      <c r="E2116" s="16" t="s">
        <v>56</v>
      </c>
      <c r="F2116">
        <v>37</v>
      </c>
    </row>
    <row r="2117" spans="1:6" x14ac:dyDescent="0.25">
      <c r="A2117">
        <v>22</v>
      </c>
      <c r="B2117">
        <v>4</v>
      </c>
      <c r="C2117">
        <v>2020</v>
      </c>
      <c r="D2117" s="16" t="s">
        <v>165</v>
      </c>
      <c r="E2117" s="16" t="s">
        <v>59</v>
      </c>
      <c r="F2117">
        <v>28</v>
      </c>
    </row>
    <row r="2118" spans="1:6" x14ac:dyDescent="0.25">
      <c r="A2118">
        <v>22</v>
      </c>
      <c r="B2118">
        <v>4</v>
      </c>
      <c r="C2118">
        <v>2020</v>
      </c>
      <c r="D2118" s="16" t="s">
        <v>105</v>
      </c>
      <c r="E2118" s="16" t="s">
        <v>59</v>
      </c>
      <c r="F2118">
        <v>69</v>
      </c>
    </row>
    <row r="2119" spans="1:6" x14ac:dyDescent="0.25">
      <c r="A2119">
        <v>22</v>
      </c>
      <c r="B2119">
        <v>4</v>
      </c>
      <c r="C2119">
        <v>2020</v>
      </c>
      <c r="D2119" s="16" t="s">
        <v>105</v>
      </c>
      <c r="E2119" s="16" t="s">
        <v>56</v>
      </c>
      <c r="F2119">
        <v>30</v>
      </c>
    </row>
    <row r="2120" spans="1:6" x14ac:dyDescent="0.25">
      <c r="A2120">
        <v>22</v>
      </c>
      <c r="B2120">
        <v>4</v>
      </c>
      <c r="C2120">
        <v>2020</v>
      </c>
      <c r="D2120" s="16" t="s">
        <v>105</v>
      </c>
      <c r="E2120" s="16" t="s">
        <v>59</v>
      </c>
      <c r="F2120">
        <v>31</v>
      </c>
    </row>
    <row r="2121" spans="1:6" x14ac:dyDescent="0.25">
      <c r="A2121">
        <v>22</v>
      </c>
      <c r="B2121">
        <v>4</v>
      </c>
      <c r="C2121">
        <v>2020</v>
      </c>
      <c r="D2121" s="16" t="s">
        <v>105</v>
      </c>
      <c r="E2121" s="16" t="s">
        <v>56</v>
      </c>
      <c r="F2121">
        <v>26</v>
      </c>
    </row>
    <row r="2122" spans="1:6" x14ac:dyDescent="0.25">
      <c r="A2122">
        <v>22</v>
      </c>
      <c r="B2122">
        <v>4</v>
      </c>
      <c r="C2122">
        <v>2020</v>
      </c>
      <c r="D2122" s="16" t="s">
        <v>107</v>
      </c>
      <c r="E2122" s="16" t="s">
        <v>56</v>
      </c>
      <c r="F2122">
        <v>52</v>
      </c>
    </row>
    <row r="2123" spans="1:6" x14ac:dyDescent="0.25">
      <c r="A2123">
        <v>22</v>
      </c>
      <c r="B2123">
        <v>4</v>
      </c>
      <c r="C2123">
        <v>2020</v>
      </c>
      <c r="D2123" s="16" t="s">
        <v>107</v>
      </c>
      <c r="E2123" s="16" t="s">
        <v>56</v>
      </c>
      <c r="F2123">
        <v>20</v>
      </c>
    </row>
    <row r="2124" spans="1:6" x14ac:dyDescent="0.25">
      <c r="A2124">
        <v>22</v>
      </c>
      <c r="B2124">
        <v>4</v>
      </c>
      <c r="C2124">
        <v>2020</v>
      </c>
      <c r="D2124" s="16" t="s">
        <v>107</v>
      </c>
      <c r="E2124" s="16" t="s">
        <v>59</v>
      </c>
      <c r="F2124">
        <v>18</v>
      </c>
    </row>
    <row r="2125" spans="1:6" x14ac:dyDescent="0.25">
      <c r="A2125">
        <v>22</v>
      </c>
      <c r="B2125">
        <v>4</v>
      </c>
      <c r="C2125">
        <v>2020</v>
      </c>
      <c r="D2125" s="16" t="s">
        <v>107</v>
      </c>
      <c r="E2125" s="16" t="s">
        <v>56</v>
      </c>
      <c r="F2125">
        <v>42</v>
      </c>
    </row>
    <row r="2126" spans="1:6" x14ac:dyDescent="0.25">
      <c r="A2126">
        <v>22</v>
      </c>
      <c r="B2126">
        <v>4</v>
      </c>
      <c r="C2126">
        <v>2020</v>
      </c>
      <c r="D2126" s="16" t="s">
        <v>107</v>
      </c>
      <c r="E2126" s="16" t="s">
        <v>59</v>
      </c>
      <c r="F2126">
        <v>74</v>
      </c>
    </row>
    <row r="2127" spans="1:6" x14ac:dyDescent="0.25">
      <c r="A2127">
        <v>22</v>
      </c>
      <c r="B2127">
        <v>4</v>
      </c>
      <c r="C2127">
        <v>2020</v>
      </c>
      <c r="D2127" s="16" t="s">
        <v>107</v>
      </c>
      <c r="E2127" s="16" t="s">
        <v>56</v>
      </c>
      <c r="F2127">
        <v>20</v>
      </c>
    </row>
    <row r="2128" spans="1:6" x14ac:dyDescent="0.25">
      <c r="A2128">
        <v>22</v>
      </c>
      <c r="B2128">
        <v>4</v>
      </c>
      <c r="C2128">
        <v>2020</v>
      </c>
      <c r="D2128" s="16" t="s">
        <v>107</v>
      </c>
      <c r="E2128" s="16" t="s">
        <v>56</v>
      </c>
      <c r="F2128">
        <v>69</v>
      </c>
    </row>
    <row r="2129" spans="1:6" x14ac:dyDescent="0.25">
      <c r="A2129">
        <v>22</v>
      </c>
      <c r="B2129">
        <v>4</v>
      </c>
      <c r="C2129">
        <v>2020</v>
      </c>
      <c r="D2129" s="16" t="s">
        <v>107</v>
      </c>
      <c r="E2129" s="16" t="s">
        <v>59</v>
      </c>
      <c r="F2129">
        <v>76</v>
      </c>
    </row>
    <row r="2130" spans="1:6" x14ac:dyDescent="0.25">
      <c r="A2130">
        <v>22</v>
      </c>
      <c r="B2130">
        <v>4</v>
      </c>
      <c r="C2130">
        <v>2020</v>
      </c>
      <c r="D2130" s="16" t="s">
        <v>107</v>
      </c>
      <c r="E2130" s="16" t="s">
        <v>59</v>
      </c>
      <c r="F2130">
        <v>20</v>
      </c>
    </row>
    <row r="2131" spans="1:6" x14ac:dyDescent="0.25">
      <c r="A2131">
        <v>22</v>
      </c>
      <c r="B2131">
        <v>4</v>
      </c>
      <c r="C2131">
        <v>2020</v>
      </c>
      <c r="D2131" s="16" t="s">
        <v>107</v>
      </c>
      <c r="E2131" s="16" t="s">
        <v>59</v>
      </c>
      <c r="F2131">
        <v>25</v>
      </c>
    </row>
    <row r="2132" spans="1:6" x14ac:dyDescent="0.25">
      <c r="A2132">
        <v>22</v>
      </c>
      <c r="B2132">
        <v>4</v>
      </c>
      <c r="C2132">
        <v>2020</v>
      </c>
      <c r="D2132" s="16" t="s">
        <v>107</v>
      </c>
      <c r="E2132" s="16" t="s">
        <v>56</v>
      </c>
      <c r="F2132">
        <v>39</v>
      </c>
    </row>
    <row r="2133" spans="1:6" x14ac:dyDescent="0.25">
      <c r="A2133">
        <v>22</v>
      </c>
      <c r="B2133">
        <v>4</v>
      </c>
      <c r="C2133">
        <v>2020</v>
      </c>
      <c r="D2133" s="16" t="s">
        <v>108</v>
      </c>
      <c r="E2133" s="16" t="s">
        <v>56</v>
      </c>
      <c r="F2133">
        <v>28</v>
      </c>
    </row>
    <row r="2134" spans="1:6" x14ac:dyDescent="0.25">
      <c r="A2134">
        <v>22</v>
      </c>
      <c r="B2134">
        <v>4</v>
      </c>
      <c r="C2134">
        <v>2020</v>
      </c>
      <c r="D2134" s="16" t="s">
        <v>109</v>
      </c>
      <c r="E2134" s="16" t="s">
        <v>56</v>
      </c>
      <c r="F2134">
        <v>66</v>
      </c>
    </row>
    <row r="2135" spans="1:6" x14ac:dyDescent="0.25">
      <c r="A2135">
        <v>22</v>
      </c>
      <c r="B2135">
        <v>4</v>
      </c>
      <c r="C2135">
        <v>2020</v>
      </c>
      <c r="D2135" s="16" t="s">
        <v>109</v>
      </c>
      <c r="E2135" s="16" t="s">
        <v>59</v>
      </c>
      <c r="F2135">
        <v>51</v>
      </c>
    </row>
    <row r="2136" spans="1:6" x14ac:dyDescent="0.25">
      <c r="A2136">
        <v>22</v>
      </c>
      <c r="B2136">
        <v>4</v>
      </c>
      <c r="C2136">
        <v>2020</v>
      </c>
      <c r="D2136" s="16" t="s">
        <v>109</v>
      </c>
      <c r="E2136" s="16" t="s">
        <v>59</v>
      </c>
      <c r="F2136">
        <v>39</v>
      </c>
    </row>
    <row r="2137" spans="1:6" x14ac:dyDescent="0.25">
      <c r="A2137">
        <v>22</v>
      </c>
      <c r="B2137">
        <v>4</v>
      </c>
      <c r="C2137">
        <v>2020</v>
      </c>
      <c r="D2137" s="16" t="s">
        <v>109</v>
      </c>
      <c r="E2137" s="16" t="s">
        <v>59</v>
      </c>
      <c r="F2137">
        <v>61</v>
      </c>
    </row>
    <row r="2138" spans="1:6" x14ac:dyDescent="0.25">
      <c r="A2138">
        <v>22</v>
      </c>
      <c r="B2138">
        <v>4</v>
      </c>
      <c r="C2138">
        <v>2020</v>
      </c>
      <c r="D2138" s="16" t="s">
        <v>109</v>
      </c>
      <c r="E2138" s="16" t="s">
        <v>56</v>
      </c>
      <c r="F2138">
        <v>32</v>
      </c>
    </row>
    <row r="2139" spans="1:6" x14ac:dyDescent="0.25">
      <c r="A2139">
        <v>22</v>
      </c>
      <c r="B2139">
        <v>4</v>
      </c>
      <c r="C2139">
        <v>2020</v>
      </c>
      <c r="D2139" s="16" t="s">
        <v>207</v>
      </c>
      <c r="E2139" s="16" t="s">
        <v>59</v>
      </c>
      <c r="F2139">
        <v>58</v>
      </c>
    </row>
    <row r="2140" spans="1:6" x14ac:dyDescent="0.25">
      <c r="A2140">
        <v>22</v>
      </c>
      <c r="B2140">
        <v>4</v>
      </c>
      <c r="C2140">
        <v>2020</v>
      </c>
      <c r="D2140" s="16" t="s">
        <v>110</v>
      </c>
      <c r="E2140" s="16" t="s">
        <v>59</v>
      </c>
      <c r="F2140">
        <v>47</v>
      </c>
    </row>
    <row r="2141" spans="1:6" x14ac:dyDescent="0.25">
      <c r="A2141">
        <v>22</v>
      </c>
      <c r="B2141">
        <v>4</v>
      </c>
      <c r="C2141">
        <v>2020</v>
      </c>
      <c r="D2141" s="16" t="s">
        <v>110</v>
      </c>
      <c r="E2141" s="16" t="s">
        <v>59</v>
      </c>
      <c r="F2141">
        <v>78</v>
      </c>
    </row>
    <row r="2142" spans="1:6" x14ac:dyDescent="0.25">
      <c r="A2142">
        <v>22</v>
      </c>
      <c r="B2142">
        <v>4</v>
      </c>
      <c r="C2142">
        <v>2020</v>
      </c>
      <c r="D2142" s="16" t="s">
        <v>110</v>
      </c>
      <c r="E2142" s="16" t="s">
        <v>59</v>
      </c>
      <c r="F2142">
        <v>67</v>
      </c>
    </row>
    <row r="2143" spans="1:6" x14ac:dyDescent="0.25">
      <c r="A2143">
        <v>22</v>
      </c>
      <c r="B2143">
        <v>4</v>
      </c>
      <c r="C2143">
        <v>2020</v>
      </c>
      <c r="D2143" s="16" t="s">
        <v>111</v>
      </c>
      <c r="E2143" s="16" t="s">
        <v>56</v>
      </c>
      <c r="F2143">
        <v>26</v>
      </c>
    </row>
    <row r="2144" spans="1:6" x14ac:dyDescent="0.25">
      <c r="A2144">
        <v>22</v>
      </c>
      <c r="B2144">
        <v>4</v>
      </c>
      <c r="C2144">
        <v>2020</v>
      </c>
      <c r="D2144" s="16" t="s">
        <v>111</v>
      </c>
      <c r="E2144" s="16" t="s">
        <v>59</v>
      </c>
      <c r="F2144">
        <v>78</v>
      </c>
    </row>
    <row r="2145" spans="1:6" x14ac:dyDescent="0.25">
      <c r="A2145">
        <v>22</v>
      </c>
      <c r="B2145">
        <v>4</v>
      </c>
      <c r="C2145">
        <v>2020</v>
      </c>
      <c r="D2145" s="16" t="s">
        <v>111</v>
      </c>
      <c r="E2145" s="16" t="s">
        <v>59</v>
      </c>
      <c r="F2145">
        <v>38</v>
      </c>
    </row>
    <row r="2146" spans="1:6" x14ac:dyDescent="0.25">
      <c r="A2146">
        <v>22</v>
      </c>
      <c r="B2146">
        <v>4</v>
      </c>
      <c r="C2146">
        <v>2020</v>
      </c>
      <c r="D2146" s="16" t="s">
        <v>111</v>
      </c>
      <c r="E2146" s="16" t="s">
        <v>56</v>
      </c>
      <c r="F2146">
        <v>37</v>
      </c>
    </row>
    <row r="2147" spans="1:6" x14ac:dyDescent="0.25">
      <c r="A2147">
        <v>22</v>
      </c>
      <c r="B2147">
        <v>4</v>
      </c>
      <c r="C2147">
        <v>2020</v>
      </c>
      <c r="D2147" s="16" t="s">
        <v>111</v>
      </c>
      <c r="E2147" s="16" t="s">
        <v>56</v>
      </c>
      <c r="F2147">
        <v>33</v>
      </c>
    </row>
    <row r="2148" spans="1:6" x14ac:dyDescent="0.25">
      <c r="A2148">
        <v>22</v>
      </c>
      <c r="B2148">
        <v>4</v>
      </c>
      <c r="C2148">
        <v>2020</v>
      </c>
      <c r="D2148" s="16" t="s">
        <v>112</v>
      </c>
      <c r="E2148" s="16" t="s">
        <v>59</v>
      </c>
      <c r="F2148">
        <v>57</v>
      </c>
    </row>
    <row r="2149" spans="1:6" x14ac:dyDescent="0.25">
      <c r="A2149">
        <v>22</v>
      </c>
      <c r="B2149">
        <v>4</v>
      </c>
      <c r="C2149">
        <v>2020</v>
      </c>
      <c r="D2149" s="16" t="s">
        <v>112</v>
      </c>
      <c r="E2149" s="16" t="s">
        <v>59</v>
      </c>
      <c r="F2149">
        <v>25</v>
      </c>
    </row>
    <row r="2150" spans="1:6" x14ac:dyDescent="0.25">
      <c r="A2150">
        <v>22</v>
      </c>
      <c r="B2150">
        <v>4</v>
      </c>
      <c r="C2150">
        <v>2020</v>
      </c>
      <c r="D2150" s="16" t="s">
        <v>112</v>
      </c>
      <c r="E2150" s="16" t="s">
        <v>56</v>
      </c>
      <c r="F2150">
        <v>66</v>
      </c>
    </row>
    <row r="2151" spans="1:6" x14ac:dyDescent="0.25">
      <c r="A2151">
        <v>22</v>
      </c>
      <c r="B2151">
        <v>4</v>
      </c>
      <c r="C2151">
        <v>2020</v>
      </c>
      <c r="D2151" s="16" t="s">
        <v>112</v>
      </c>
      <c r="E2151" s="16" t="s">
        <v>56</v>
      </c>
      <c r="F2151">
        <v>43</v>
      </c>
    </row>
    <row r="2152" spans="1:6" x14ac:dyDescent="0.25">
      <c r="A2152">
        <v>22</v>
      </c>
      <c r="B2152">
        <v>4</v>
      </c>
      <c r="C2152">
        <v>2020</v>
      </c>
      <c r="D2152" s="16" t="s">
        <v>112</v>
      </c>
      <c r="E2152" s="16" t="s">
        <v>59</v>
      </c>
      <c r="F2152">
        <v>81</v>
      </c>
    </row>
    <row r="2153" spans="1:6" x14ac:dyDescent="0.25">
      <c r="A2153">
        <v>22</v>
      </c>
      <c r="B2153">
        <v>4</v>
      </c>
      <c r="C2153">
        <v>2020</v>
      </c>
      <c r="D2153" s="16" t="s">
        <v>112</v>
      </c>
      <c r="E2153" s="16" t="s">
        <v>59</v>
      </c>
      <c r="F2153">
        <v>32</v>
      </c>
    </row>
    <row r="2154" spans="1:6" x14ac:dyDescent="0.25">
      <c r="A2154">
        <v>22</v>
      </c>
      <c r="B2154">
        <v>4</v>
      </c>
      <c r="C2154">
        <v>2020</v>
      </c>
      <c r="D2154" s="16" t="s">
        <v>200</v>
      </c>
      <c r="E2154" s="16" t="s">
        <v>59</v>
      </c>
      <c r="F2154">
        <v>57</v>
      </c>
    </row>
    <row r="2155" spans="1:6" x14ac:dyDescent="0.25">
      <c r="A2155">
        <v>22</v>
      </c>
      <c r="B2155">
        <v>4</v>
      </c>
      <c r="C2155">
        <v>2020</v>
      </c>
      <c r="D2155" s="16" t="s">
        <v>113</v>
      </c>
      <c r="E2155" s="16" t="s">
        <v>56</v>
      </c>
      <c r="F2155">
        <v>32</v>
      </c>
    </row>
    <row r="2156" spans="1:6" x14ac:dyDescent="0.25">
      <c r="A2156">
        <v>22</v>
      </c>
      <c r="B2156">
        <v>4</v>
      </c>
      <c r="C2156">
        <v>2020</v>
      </c>
      <c r="D2156" s="16" t="s">
        <v>113</v>
      </c>
      <c r="E2156" s="16" t="s">
        <v>56</v>
      </c>
      <c r="F2156">
        <v>53</v>
      </c>
    </row>
    <row r="2157" spans="1:6" x14ac:dyDescent="0.25">
      <c r="A2157">
        <v>22</v>
      </c>
      <c r="B2157">
        <v>4</v>
      </c>
      <c r="C2157">
        <v>2020</v>
      </c>
      <c r="D2157" s="16" t="s">
        <v>113</v>
      </c>
      <c r="E2157" s="16" t="s">
        <v>59</v>
      </c>
      <c r="F2157">
        <v>67</v>
      </c>
    </row>
    <row r="2158" spans="1:6" x14ac:dyDescent="0.25">
      <c r="A2158">
        <v>22</v>
      </c>
      <c r="B2158">
        <v>4</v>
      </c>
      <c r="C2158">
        <v>2020</v>
      </c>
      <c r="D2158" s="16" t="s">
        <v>113</v>
      </c>
      <c r="E2158" s="16" t="s">
        <v>59</v>
      </c>
      <c r="F2158">
        <v>45</v>
      </c>
    </row>
    <row r="2159" spans="1:6" x14ac:dyDescent="0.25">
      <c r="A2159">
        <v>22</v>
      </c>
      <c r="B2159">
        <v>4</v>
      </c>
      <c r="C2159">
        <v>2020</v>
      </c>
      <c r="D2159" s="16" t="s">
        <v>113</v>
      </c>
      <c r="E2159" s="16" t="s">
        <v>56</v>
      </c>
      <c r="F2159">
        <v>46</v>
      </c>
    </row>
    <row r="2160" spans="1:6" x14ac:dyDescent="0.25">
      <c r="A2160">
        <v>22</v>
      </c>
      <c r="B2160">
        <v>4</v>
      </c>
      <c r="C2160">
        <v>2020</v>
      </c>
      <c r="D2160" s="16" t="s">
        <v>208</v>
      </c>
      <c r="E2160" s="16" t="s">
        <v>56</v>
      </c>
      <c r="F2160">
        <v>26</v>
      </c>
    </row>
    <row r="2161" spans="1:6" x14ac:dyDescent="0.25">
      <c r="A2161">
        <v>22</v>
      </c>
      <c r="B2161">
        <v>4</v>
      </c>
      <c r="C2161">
        <v>2020</v>
      </c>
      <c r="D2161" s="16" t="s">
        <v>115</v>
      </c>
      <c r="E2161" s="16" t="s">
        <v>59</v>
      </c>
      <c r="F2161">
        <v>48</v>
      </c>
    </row>
    <row r="2162" spans="1:6" x14ac:dyDescent="0.25">
      <c r="A2162">
        <v>22</v>
      </c>
      <c r="B2162">
        <v>4</v>
      </c>
      <c r="C2162">
        <v>2020</v>
      </c>
      <c r="D2162" s="16" t="s">
        <v>115</v>
      </c>
      <c r="E2162" s="16" t="s">
        <v>59</v>
      </c>
      <c r="F2162">
        <v>51</v>
      </c>
    </row>
    <row r="2163" spans="1:6" x14ac:dyDescent="0.25">
      <c r="A2163">
        <v>22</v>
      </c>
      <c r="B2163">
        <v>4</v>
      </c>
      <c r="C2163">
        <v>2020</v>
      </c>
      <c r="D2163" s="16" t="s">
        <v>115</v>
      </c>
      <c r="E2163" s="16" t="s">
        <v>59</v>
      </c>
      <c r="F2163">
        <v>10</v>
      </c>
    </row>
    <row r="2164" spans="1:6" x14ac:dyDescent="0.25">
      <c r="A2164">
        <v>22</v>
      </c>
      <c r="B2164">
        <v>4</v>
      </c>
      <c r="C2164">
        <v>2020</v>
      </c>
      <c r="D2164" s="16" t="s">
        <v>115</v>
      </c>
      <c r="E2164" s="16" t="s">
        <v>56</v>
      </c>
      <c r="F2164">
        <v>57</v>
      </c>
    </row>
    <row r="2165" spans="1:6" x14ac:dyDescent="0.25">
      <c r="A2165">
        <v>22</v>
      </c>
      <c r="B2165">
        <v>4</v>
      </c>
      <c r="C2165">
        <v>2020</v>
      </c>
      <c r="D2165" s="16" t="s">
        <v>115</v>
      </c>
      <c r="E2165" s="16" t="s">
        <v>56</v>
      </c>
      <c r="F2165">
        <v>41</v>
      </c>
    </row>
    <row r="2166" spans="1:6" x14ac:dyDescent="0.25">
      <c r="A2166">
        <v>22</v>
      </c>
      <c r="B2166">
        <v>4</v>
      </c>
      <c r="C2166">
        <v>2020</v>
      </c>
      <c r="D2166" s="16" t="s">
        <v>115</v>
      </c>
      <c r="E2166" s="16" t="s">
        <v>59</v>
      </c>
      <c r="F2166">
        <v>7</v>
      </c>
    </row>
    <row r="2167" spans="1:6" x14ac:dyDescent="0.25">
      <c r="A2167">
        <v>22</v>
      </c>
      <c r="B2167">
        <v>4</v>
      </c>
      <c r="C2167">
        <v>2020</v>
      </c>
      <c r="D2167" s="16" t="s">
        <v>115</v>
      </c>
      <c r="E2167" s="16" t="s">
        <v>59</v>
      </c>
      <c r="F2167">
        <v>65</v>
      </c>
    </row>
    <row r="2168" spans="1:6" x14ac:dyDescent="0.25">
      <c r="A2168">
        <v>22</v>
      </c>
      <c r="B2168">
        <v>4</v>
      </c>
      <c r="C2168">
        <v>2020</v>
      </c>
      <c r="D2168" s="16" t="s">
        <v>116</v>
      </c>
      <c r="E2168" s="16" t="s">
        <v>56</v>
      </c>
      <c r="F2168">
        <v>52</v>
      </c>
    </row>
    <row r="2169" spans="1:6" x14ac:dyDescent="0.25">
      <c r="A2169">
        <v>22</v>
      </c>
      <c r="B2169">
        <v>4</v>
      </c>
      <c r="C2169">
        <v>2020</v>
      </c>
      <c r="D2169" s="16" t="s">
        <v>116</v>
      </c>
      <c r="E2169" s="16" t="s">
        <v>56</v>
      </c>
      <c r="F2169">
        <v>28</v>
      </c>
    </row>
    <row r="2170" spans="1:6" x14ac:dyDescent="0.25">
      <c r="A2170">
        <v>22</v>
      </c>
      <c r="B2170">
        <v>4</v>
      </c>
      <c r="C2170">
        <v>2020</v>
      </c>
      <c r="D2170" s="16" t="s">
        <v>116</v>
      </c>
      <c r="E2170" s="16" t="s">
        <v>56</v>
      </c>
      <c r="F2170">
        <v>76</v>
      </c>
    </row>
    <row r="2171" spans="1:6" x14ac:dyDescent="0.25">
      <c r="A2171">
        <v>22</v>
      </c>
      <c r="B2171">
        <v>4</v>
      </c>
      <c r="C2171">
        <v>2020</v>
      </c>
      <c r="D2171" s="16" t="s">
        <v>116</v>
      </c>
      <c r="E2171" s="16" t="s">
        <v>59</v>
      </c>
      <c r="F2171">
        <v>61</v>
      </c>
    </row>
    <row r="2172" spans="1:6" x14ac:dyDescent="0.25">
      <c r="A2172">
        <v>22</v>
      </c>
      <c r="B2172">
        <v>4</v>
      </c>
      <c r="C2172">
        <v>2020</v>
      </c>
      <c r="D2172" s="16" t="s">
        <v>169</v>
      </c>
      <c r="E2172" s="16" t="s">
        <v>59</v>
      </c>
      <c r="F2172">
        <v>50</v>
      </c>
    </row>
    <row r="2173" spans="1:6" x14ac:dyDescent="0.25">
      <c r="A2173">
        <v>22</v>
      </c>
      <c r="B2173">
        <v>4</v>
      </c>
      <c r="C2173">
        <v>2020</v>
      </c>
      <c r="D2173" s="16" t="s">
        <v>120</v>
      </c>
      <c r="E2173" s="16" t="s">
        <v>59</v>
      </c>
      <c r="F2173">
        <v>26</v>
      </c>
    </row>
    <row r="2174" spans="1:6" x14ac:dyDescent="0.25">
      <c r="A2174">
        <v>22</v>
      </c>
      <c r="B2174">
        <v>4</v>
      </c>
      <c r="C2174">
        <v>2020</v>
      </c>
      <c r="D2174" s="16" t="s">
        <v>121</v>
      </c>
      <c r="E2174" s="16" t="s">
        <v>59</v>
      </c>
      <c r="F2174">
        <v>63</v>
      </c>
    </row>
    <row r="2175" spans="1:6" x14ac:dyDescent="0.25">
      <c r="A2175">
        <v>22</v>
      </c>
      <c r="B2175">
        <v>4</v>
      </c>
      <c r="C2175">
        <v>2020</v>
      </c>
      <c r="D2175" s="16" t="s">
        <v>121</v>
      </c>
      <c r="E2175" s="16" t="s">
        <v>56</v>
      </c>
      <c r="F2175">
        <v>72</v>
      </c>
    </row>
    <row r="2176" spans="1:6" x14ac:dyDescent="0.25">
      <c r="A2176">
        <v>22</v>
      </c>
      <c r="B2176">
        <v>4</v>
      </c>
      <c r="C2176">
        <v>2020</v>
      </c>
      <c r="D2176" s="16" t="s">
        <v>209</v>
      </c>
      <c r="E2176" s="16" t="s">
        <v>59</v>
      </c>
      <c r="F2176">
        <v>32</v>
      </c>
    </row>
    <row r="2177" spans="1:6" x14ac:dyDescent="0.25">
      <c r="A2177">
        <v>22</v>
      </c>
      <c r="B2177">
        <v>4</v>
      </c>
      <c r="C2177">
        <v>2020</v>
      </c>
      <c r="D2177" s="16" t="s">
        <v>124</v>
      </c>
      <c r="E2177" s="16" t="s">
        <v>59</v>
      </c>
      <c r="F2177">
        <v>39</v>
      </c>
    </row>
    <row r="2178" spans="1:6" x14ac:dyDescent="0.25">
      <c r="A2178">
        <v>22</v>
      </c>
      <c r="B2178">
        <v>4</v>
      </c>
      <c r="C2178">
        <v>2020</v>
      </c>
      <c r="D2178" s="16" t="s">
        <v>125</v>
      </c>
      <c r="E2178" s="16" t="s">
        <v>56</v>
      </c>
      <c r="F2178">
        <v>89</v>
      </c>
    </row>
    <row r="2179" spans="1:6" x14ac:dyDescent="0.25">
      <c r="A2179">
        <v>22</v>
      </c>
      <c r="B2179">
        <v>4</v>
      </c>
      <c r="C2179">
        <v>2020</v>
      </c>
      <c r="D2179" s="16" t="s">
        <v>125</v>
      </c>
      <c r="E2179" s="16" t="s">
        <v>56</v>
      </c>
      <c r="F2179">
        <v>52</v>
      </c>
    </row>
    <row r="2180" spans="1:6" x14ac:dyDescent="0.25">
      <c r="A2180">
        <v>22</v>
      </c>
      <c r="B2180">
        <v>4</v>
      </c>
      <c r="C2180">
        <v>2020</v>
      </c>
      <c r="D2180" s="16" t="s">
        <v>125</v>
      </c>
      <c r="E2180" s="16" t="s">
        <v>59</v>
      </c>
      <c r="F2180">
        <v>46</v>
      </c>
    </row>
    <row r="2181" spans="1:6" x14ac:dyDescent="0.25">
      <c r="A2181">
        <v>22</v>
      </c>
      <c r="B2181">
        <v>4</v>
      </c>
      <c r="C2181">
        <v>2020</v>
      </c>
      <c r="D2181" s="16" t="s">
        <v>125</v>
      </c>
      <c r="E2181" s="16" t="s">
        <v>59</v>
      </c>
      <c r="F2181">
        <v>74</v>
      </c>
    </row>
    <row r="2182" spans="1:6" x14ac:dyDescent="0.25">
      <c r="A2182">
        <v>22</v>
      </c>
      <c r="B2182">
        <v>4</v>
      </c>
      <c r="C2182">
        <v>2020</v>
      </c>
      <c r="D2182" s="16" t="s">
        <v>194</v>
      </c>
      <c r="E2182" s="16" t="s">
        <v>56</v>
      </c>
      <c r="F2182">
        <v>87</v>
      </c>
    </row>
    <row r="2183" spans="1:6" x14ac:dyDescent="0.25">
      <c r="A2183">
        <v>22</v>
      </c>
      <c r="B2183">
        <v>4</v>
      </c>
      <c r="C2183">
        <v>2020</v>
      </c>
      <c r="D2183" s="16" t="s">
        <v>126</v>
      </c>
      <c r="E2183" s="16" t="s">
        <v>56</v>
      </c>
      <c r="F2183">
        <v>46</v>
      </c>
    </row>
    <row r="2184" spans="1:6" x14ac:dyDescent="0.25">
      <c r="A2184">
        <v>22</v>
      </c>
      <c r="B2184">
        <v>4</v>
      </c>
      <c r="C2184">
        <v>2020</v>
      </c>
      <c r="D2184" s="16" t="s">
        <v>129</v>
      </c>
      <c r="E2184" s="16" t="s">
        <v>59</v>
      </c>
      <c r="F2184">
        <v>65</v>
      </c>
    </row>
    <row r="2185" spans="1:6" x14ac:dyDescent="0.25">
      <c r="A2185">
        <v>22</v>
      </c>
      <c r="B2185">
        <v>4</v>
      </c>
      <c r="C2185">
        <v>2020</v>
      </c>
      <c r="D2185" s="16" t="s">
        <v>129</v>
      </c>
      <c r="E2185" s="16" t="s">
        <v>56</v>
      </c>
      <c r="F2185">
        <v>65</v>
      </c>
    </row>
    <row r="2186" spans="1:6" x14ac:dyDescent="0.25">
      <c r="A2186">
        <v>22</v>
      </c>
      <c r="B2186">
        <v>4</v>
      </c>
      <c r="C2186">
        <v>2020</v>
      </c>
      <c r="D2186" s="16" t="s">
        <v>129</v>
      </c>
      <c r="E2186" s="16" t="s">
        <v>56</v>
      </c>
      <c r="F2186">
        <v>57</v>
      </c>
    </row>
    <row r="2187" spans="1:6" x14ac:dyDescent="0.25">
      <c r="A2187">
        <v>22</v>
      </c>
      <c r="B2187">
        <v>4</v>
      </c>
      <c r="C2187">
        <v>2020</v>
      </c>
      <c r="D2187" s="16" t="s">
        <v>171</v>
      </c>
      <c r="E2187" s="16" t="s">
        <v>59</v>
      </c>
      <c r="F2187">
        <v>45</v>
      </c>
    </row>
    <row r="2188" spans="1:6" x14ac:dyDescent="0.25">
      <c r="A2188">
        <v>22</v>
      </c>
      <c r="B2188">
        <v>4</v>
      </c>
      <c r="C2188">
        <v>2020</v>
      </c>
      <c r="D2188" s="16" t="s">
        <v>131</v>
      </c>
      <c r="E2188" s="16" t="s">
        <v>59</v>
      </c>
      <c r="F2188">
        <v>54</v>
      </c>
    </row>
    <row r="2189" spans="1:6" x14ac:dyDescent="0.25">
      <c r="A2189">
        <v>22</v>
      </c>
      <c r="B2189">
        <v>4</v>
      </c>
      <c r="C2189">
        <v>2020</v>
      </c>
      <c r="D2189" s="16" t="s">
        <v>172</v>
      </c>
      <c r="E2189" s="16" t="s">
        <v>59</v>
      </c>
      <c r="F2189">
        <v>70</v>
      </c>
    </row>
    <row r="2190" spans="1:6" x14ac:dyDescent="0.25">
      <c r="A2190">
        <v>22</v>
      </c>
      <c r="B2190">
        <v>4</v>
      </c>
      <c r="C2190">
        <v>2020</v>
      </c>
      <c r="D2190" s="16" t="s">
        <v>172</v>
      </c>
      <c r="E2190" s="16" t="s">
        <v>59</v>
      </c>
      <c r="F2190">
        <v>30</v>
      </c>
    </row>
    <row r="2191" spans="1:6" x14ac:dyDescent="0.25">
      <c r="A2191">
        <v>22</v>
      </c>
      <c r="B2191">
        <v>4</v>
      </c>
      <c r="C2191">
        <v>2020</v>
      </c>
      <c r="D2191" s="16" t="s">
        <v>172</v>
      </c>
      <c r="E2191" s="16" t="s">
        <v>59</v>
      </c>
      <c r="F2191">
        <v>60</v>
      </c>
    </row>
    <row r="2192" spans="1:6" x14ac:dyDescent="0.25">
      <c r="A2192">
        <v>22</v>
      </c>
      <c r="B2192">
        <v>4</v>
      </c>
      <c r="C2192">
        <v>2020</v>
      </c>
      <c r="D2192" s="16" t="s">
        <v>133</v>
      </c>
      <c r="E2192" s="16" t="s">
        <v>56</v>
      </c>
      <c r="F2192">
        <v>90</v>
      </c>
    </row>
    <row r="2193" spans="1:6" x14ac:dyDescent="0.25">
      <c r="A2193">
        <v>22</v>
      </c>
      <c r="B2193">
        <v>4</v>
      </c>
      <c r="C2193">
        <v>2020</v>
      </c>
      <c r="D2193" s="16" t="s">
        <v>210</v>
      </c>
      <c r="E2193" s="16" t="s">
        <v>59</v>
      </c>
      <c r="F2193">
        <v>75</v>
      </c>
    </row>
    <row r="2194" spans="1:6" x14ac:dyDescent="0.25">
      <c r="A2194">
        <v>22</v>
      </c>
      <c r="B2194">
        <v>4</v>
      </c>
      <c r="C2194">
        <v>2020</v>
      </c>
      <c r="D2194" s="16" t="s">
        <v>174</v>
      </c>
      <c r="E2194" s="16" t="s">
        <v>59</v>
      </c>
      <c r="F2194">
        <v>81</v>
      </c>
    </row>
    <row r="2195" spans="1:6" x14ac:dyDescent="0.25">
      <c r="A2195">
        <v>22</v>
      </c>
      <c r="B2195">
        <v>4</v>
      </c>
      <c r="C2195">
        <v>2020</v>
      </c>
      <c r="D2195" s="16" t="s">
        <v>136</v>
      </c>
      <c r="E2195" s="16" t="s">
        <v>59</v>
      </c>
      <c r="F2195">
        <v>66</v>
      </c>
    </row>
    <row r="2196" spans="1:6" x14ac:dyDescent="0.25">
      <c r="A2196">
        <v>22</v>
      </c>
      <c r="B2196">
        <v>4</v>
      </c>
      <c r="C2196">
        <v>2020</v>
      </c>
      <c r="D2196" s="16" t="s">
        <v>136</v>
      </c>
      <c r="E2196" s="16" t="s">
        <v>59</v>
      </c>
      <c r="F2196">
        <v>64</v>
      </c>
    </row>
    <row r="2197" spans="1:6" x14ac:dyDescent="0.25">
      <c r="A2197">
        <v>22</v>
      </c>
      <c r="B2197">
        <v>4</v>
      </c>
      <c r="C2197">
        <v>2020</v>
      </c>
      <c r="D2197" s="16" t="s">
        <v>136</v>
      </c>
      <c r="E2197" s="16" t="s">
        <v>56</v>
      </c>
      <c r="F2197">
        <v>73</v>
      </c>
    </row>
    <row r="2198" spans="1:6" x14ac:dyDescent="0.25">
      <c r="A2198">
        <v>22</v>
      </c>
      <c r="B2198">
        <v>4</v>
      </c>
      <c r="C2198">
        <v>2020</v>
      </c>
      <c r="D2198" s="16" t="s">
        <v>176</v>
      </c>
      <c r="E2198" s="16" t="s">
        <v>59</v>
      </c>
      <c r="F2198">
        <v>56</v>
      </c>
    </row>
    <row r="2199" spans="1:6" x14ac:dyDescent="0.25">
      <c r="A2199">
        <v>22</v>
      </c>
      <c r="B2199">
        <v>4</v>
      </c>
      <c r="C2199">
        <v>2020</v>
      </c>
      <c r="D2199" s="16" t="s">
        <v>137</v>
      </c>
      <c r="E2199" s="16" t="s">
        <v>56</v>
      </c>
      <c r="F2199">
        <v>78</v>
      </c>
    </row>
    <row r="2200" spans="1:6" x14ac:dyDescent="0.25">
      <c r="A2200">
        <v>22</v>
      </c>
      <c r="B2200">
        <v>4</v>
      </c>
      <c r="C2200">
        <v>2020</v>
      </c>
      <c r="D2200" s="16" t="s">
        <v>137</v>
      </c>
      <c r="E2200" s="16" t="s">
        <v>59</v>
      </c>
      <c r="F2200">
        <v>32</v>
      </c>
    </row>
    <row r="2201" spans="1:6" x14ac:dyDescent="0.25">
      <c r="A2201">
        <v>22</v>
      </c>
      <c r="B2201">
        <v>4</v>
      </c>
      <c r="C2201">
        <v>2020</v>
      </c>
      <c r="D2201" s="16" t="s">
        <v>137</v>
      </c>
      <c r="E2201" s="16" t="s">
        <v>56</v>
      </c>
      <c r="F2201">
        <v>58</v>
      </c>
    </row>
    <row r="2202" spans="1:6" x14ac:dyDescent="0.25">
      <c r="A2202">
        <v>22</v>
      </c>
      <c r="B2202">
        <v>4</v>
      </c>
      <c r="C2202">
        <v>2020</v>
      </c>
      <c r="D2202" s="16" t="s">
        <v>211</v>
      </c>
      <c r="E2202" s="16" t="s">
        <v>59</v>
      </c>
      <c r="F2202">
        <v>60</v>
      </c>
    </row>
    <row r="2203" spans="1:6" x14ac:dyDescent="0.25">
      <c r="A2203">
        <v>22</v>
      </c>
      <c r="B2203">
        <v>4</v>
      </c>
      <c r="C2203">
        <v>2020</v>
      </c>
      <c r="D2203" s="16" t="s">
        <v>140</v>
      </c>
      <c r="E2203" s="16" t="s">
        <v>59</v>
      </c>
      <c r="F2203">
        <v>28</v>
      </c>
    </row>
    <row r="2204" spans="1:6" x14ac:dyDescent="0.25">
      <c r="A2204">
        <v>22</v>
      </c>
      <c r="B2204">
        <v>4</v>
      </c>
      <c r="C2204">
        <v>2020</v>
      </c>
      <c r="D2204" s="16" t="s">
        <v>140</v>
      </c>
      <c r="E2204" s="16" t="s">
        <v>56</v>
      </c>
      <c r="F2204">
        <v>77</v>
      </c>
    </row>
    <row r="2205" spans="1:6" x14ac:dyDescent="0.25">
      <c r="A2205">
        <v>22</v>
      </c>
      <c r="B2205">
        <v>4</v>
      </c>
      <c r="C2205">
        <v>2020</v>
      </c>
      <c r="D2205" s="16" t="s">
        <v>140</v>
      </c>
      <c r="E2205" s="16" t="s">
        <v>59</v>
      </c>
      <c r="F2205">
        <v>69</v>
      </c>
    </row>
    <row r="2206" spans="1:6" x14ac:dyDescent="0.25">
      <c r="A2206">
        <v>22</v>
      </c>
      <c r="B2206">
        <v>4</v>
      </c>
      <c r="C2206">
        <v>2020</v>
      </c>
      <c r="D2206" s="16" t="s">
        <v>140</v>
      </c>
      <c r="E2206" s="16" t="s">
        <v>59</v>
      </c>
      <c r="F2206">
        <v>35</v>
      </c>
    </row>
    <row r="2207" spans="1:6" x14ac:dyDescent="0.25">
      <c r="A2207">
        <v>22</v>
      </c>
      <c r="B2207">
        <v>4</v>
      </c>
      <c r="C2207">
        <v>2020</v>
      </c>
      <c r="D2207" s="16" t="s">
        <v>140</v>
      </c>
      <c r="E2207" s="16" t="s">
        <v>59</v>
      </c>
      <c r="F2207">
        <v>41</v>
      </c>
    </row>
    <row r="2208" spans="1:6" x14ac:dyDescent="0.25">
      <c r="A2208">
        <v>22</v>
      </c>
      <c r="B2208">
        <v>4</v>
      </c>
      <c r="C2208">
        <v>2020</v>
      </c>
      <c r="D2208" s="16" t="s">
        <v>140</v>
      </c>
      <c r="E2208" s="16" t="s">
        <v>56</v>
      </c>
      <c r="F2208">
        <v>56</v>
      </c>
    </row>
    <row r="2209" spans="1:6" x14ac:dyDescent="0.25">
      <c r="A2209">
        <v>22</v>
      </c>
      <c r="B2209">
        <v>4</v>
      </c>
      <c r="C2209">
        <v>2020</v>
      </c>
      <c r="D2209" s="16" t="s">
        <v>177</v>
      </c>
      <c r="E2209" s="16" t="s">
        <v>59</v>
      </c>
      <c r="F2209">
        <v>32</v>
      </c>
    </row>
    <row r="2210" spans="1:6" x14ac:dyDescent="0.25">
      <c r="A2210">
        <v>22</v>
      </c>
      <c r="B2210">
        <v>4</v>
      </c>
      <c r="C2210">
        <v>2020</v>
      </c>
      <c r="D2210" s="16" t="s">
        <v>177</v>
      </c>
      <c r="E2210" s="16" t="s">
        <v>56</v>
      </c>
      <c r="F2210">
        <v>66</v>
      </c>
    </row>
    <row r="2211" spans="1:6" x14ac:dyDescent="0.25">
      <c r="A2211">
        <v>22</v>
      </c>
      <c r="B2211">
        <v>4</v>
      </c>
      <c r="C2211">
        <v>2020</v>
      </c>
      <c r="D2211" s="16" t="s">
        <v>177</v>
      </c>
      <c r="E2211" s="16" t="s">
        <v>56</v>
      </c>
      <c r="F2211">
        <v>27</v>
      </c>
    </row>
    <row r="2212" spans="1:6" x14ac:dyDescent="0.25">
      <c r="A2212">
        <v>22</v>
      </c>
      <c r="B2212">
        <v>4</v>
      </c>
      <c r="C2212">
        <v>2020</v>
      </c>
      <c r="D2212" s="16" t="s">
        <v>178</v>
      </c>
      <c r="E2212" s="16" t="s">
        <v>56</v>
      </c>
      <c r="F2212">
        <v>44</v>
      </c>
    </row>
    <row r="2213" spans="1:6" x14ac:dyDescent="0.25">
      <c r="A2213">
        <v>22</v>
      </c>
      <c r="B2213">
        <v>4</v>
      </c>
      <c r="C2213">
        <v>2020</v>
      </c>
      <c r="D2213" s="16" t="s">
        <v>178</v>
      </c>
      <c r="E2213" s="16" t="s">
        <v>59</v>
      </c>
      <c r="F2213">
        <v>73</v>
      </c>
    </row>
    <row r="2214" spans="1:6" x14ac:dyDescent="0.25">
      <c r="A2214">
        <v>22</v>
      </c>
      <c r="B2214">
        <v>4</v>
      </c>
      <c r="C2214">
        <v>2020</v>
      </c>
      <c r="D2214" s="16" t="s">
        <v>178</v>
      </c>
      <c r="E2214" s="16" t="s">
        <v>56</v>
      </c>
      <c r="F2214">
        <v>68</v>
      </c>
    </row>
    <row r="2215" spans="1:6" x14ac:dyDescent="0.25">
      <c r="A2215">
        <v>22</v>
      </c>
      <c r="B2215">
        <v>4</v>
      </c>
      <c r="C2215">
        <v>2020</v>
      </c>
      <c r="D2215" s="16" t="s">
        <v>144</v>
      </c>
      <c r="E2215" s="16" t="s">
        <v>59</v>
      </c>
      <c r="F2215">
        <v>44</v>
      </c>
    </row>
    <row r="2216" spans="1:6" x14ac:dyDescent="0.25">
      <c r="A2216">
        <v>22</v>
      </c>
      <c r="B2216">
        <v>4</v>
      </c>
      <c r="C2216">
        <v>2020</v>
      </c>
      <c r="D2216" s="16" t="s">
        <v>144</v>
      </c>
      <c r="E2216" s="16" t="s">
        <v>59</v>
      </c>
      <c r="F2216">
        <v>36</v>
      </c>
    </row>
    <row r="2217" spans="1:6" x14ac:dyDescent="0.25">
      <c r="A2217">
        <v>22</v>
      </c>
      <c r="B2217">
        <v>4</v>
      </c>
      <c r="C2217">
        <v>2020</v>
      </c>
      <c r="D2217" s="16" t="s">
        <v>144</v>
      </c>
      <c r="E2217" s="16" t="s">
        <v>59</v>
      </c>
      <c r="F2217">
        <v>51</v>
      </c>
    </row>
    <row r="2218" spans="1:6" x14ac:dyDescent="0.25">
      <c r="A2218">
        <v>22</v>
      </c>
      <c r="B2218">
        <v>4</v>
      </c>
      <c r="C2218">
        <v>2020</v>
      </c>
      <c r="D2218" s="16" t="s">
        <v>144</v>
      </c>
      <c r="E2218" s="16" t="s">
        <v>56</v>
      </c>
      <c r="F2218">
        <v>37</v>
      </c>
    </row>
    <row r="2219" spans="1:6" x14ac:dyDescent="0.25">
      <c r="A2219">
        <v>22</v>
      </c>
      <c r="B2219">
        <v>4</v>
      </c>
      <c r="C2219">
        <v>2020</v>
      </c>
      <c r="D2219" s="16" t="s">
        <v>144</v>
      </c>
      <c r="E2219" s="16" t="s">
        <v>59</v>
      </c>
      <c r="F2219">
        <v>53</v>
      </c>
    </row>
    <row r="2220" spans="1:6" x14ac:dyDescent="0.25">
      <c r="A2220">
        <v>22</v>
      </c>
      <c r="B2220">
        <v>4</v>
      </c>
      <c r="C2220">
        <v>2020</v>
      </c>
      <c r="D2220" s="16" t="s">
        <v>144</v>
      </c>
      <c r="E2220" s="16" t="s">
        <v>59</v>
      </c>
      <c r="F2220">
        <v>29</v>
      </c>
    </row>
    <row r="2221" spans="1:6" x14ac:dyDescent="0.25">
      <c r="A2221">
        <v>22</v>
      </c>
      <c r="B2221">
        <v>4</v>
      </c>
      <c r="C2221">
        <v>2020</v>
      </c>
      <c r="D2221" s="16" t="s">
        <v>144</v>
      </c>
      <c r="E2221" s="16" t="s">
        <v>59</v>
      </c>
      <c r="F2221">
        <v>51</v>
      </c>
    </row>
    <row r="2222" spans="1:6" x14ac:dyDescent="0.25">
      <c r="A2222">
        <v>22</v>
      </c>
      <c r="B2222">
        <v>4</v>
      </c>
      <c r="C2222">
        <v>2020</v>
      </c>
      <c r="D2222" s="16" t="s">
        <v>144</v>
      </c>
      <c r="E2222" s="16" t="s">
        <v>59</v>
      </c>
      <c r="F2222">
        <v>29</v>
      </c>
    </row>
    <row r="2223" spans="1:6" x14ac:dyDescent="0.25">
      <c r="A2223">
        <v>22</v>
      </c>
      <c r="B2223">
        <v>4</v>
      </c>
      <c r="C2223">
        <v>2020</v>
      </c>
      <c r="D2223" s="16" t="s">
        <v>144</v>
      </c>
      <c r="E2223" s="16" t="s">
        <v>59</v>
      </c>
      <c r="F2223">
        <v>39</v>
      </c>
    </row>
    <row r="2224" spans="1:6" x14ac:dyDescent="0.25">
      <c r="A2224">
        <v>22</v>
      </c>
      <c r="B2224">
        <v>4</v>
      </c>
      <c r="C2224">
        <v>2020</v>
      </c>
      <c r="D2224" s="16" t="s">
        <v>144</v>
      </c>
      <c r="E2224" s="16" t="s">
        <v>59</v>
      </c>
      <c r="F2224">
        <v>49</v>
      </c>
    </row>
    <row r="2225" spans="1:6" x14ac:dyDescent="0.25">
      <c r="A2225">
        <v>22</v>
      </c>
      <c r="B2225">
        <v>4</v>
      </c>
      <c r="C2225">
        <v>2020</v>
      </c>
      <c r="D2225" s="16" t="s">
        <v>144</v>
      </c>
      <c r="E2225" s="16" t="s">
        <v>59</v>
      </c>
      <c r="F2225">
        <v>26</v>
      </c>
    </row>
    <row r="2226" spans="1:6" x14ac:dyDescent="0.25">
      <c r="A2226">
        <v>22</v>
      </c>
      <c r="B2226">
        <v>4</v>
      </c>
      <c r="C2226">
        <v>2020</v>
      </c>
      <c r="D2226" s="16" t="s">
        <v>144</v>
      </c>
      <c r="E2226" s="16" t="s">
        <v>59</v>
      </c>
      <c r="F2226">
        <v>52</v>
      </c>
    </row>
    <row r="2227" spans="1:6" x14ac:dyDescent="0.25">
      <c r="A2227">
        <v>22</v>
      </c>
      <c r="B2227">
        <v>4</v>
      </c>
      <c r="C2227">
        <v>2020</v>
      </c>
      <c r="D2227" s="16" t="s">
        <v>145</v>
      </c>
      <c r="E2227" s="16" t="s">
        <v>59</v>
      </c>
      <c r="F2227">
        <v>32</v>
      </c>
    </row>
    <row r="2228" spans="1:6" x14ac:dyDescent="0.25">
      <c r="A2228">
        <v>22</v>
      </c>
      <c r="B2228">
        <v>4</v>
      </c>
      <c r="C2228">
        <v>2020</v>
      </c>
      <c r="D2228" s="16" t="s">
        <v>145</v>
      </c>
      <c r="E2228" s="16" t="s">
        <v>59</v>
      </c>
      <c r="F2228">
        <v>81</v>
      </c>
    </row>
    <row r="2229" spans="1:6" x14ac:dyDescent="0.25">
      <c r="A2229">
        <v>22</v>
      </c>
      <c r="B2229">
        <v>4</v>
      </c>
      <c r="C2229">
        <v>2020</v>
      </c>
      <c r="D2229" s="16" t="s">
        <v>147</v>
      </c>
      <c r="E2229" s="16" t="s">
        <v>56</v>
      </c>
      <c r="F2229">
        <v>57</v>
      </c>
    </row>
    <row r="2230" spans="1:6" x14ac:dyDescent="0.25">
      <c r="A2230">
        <v>22</v>
      </c>
      <c r="B2230">
        <v>4</v>
      </c>
      <c r="C2230">
        <v>2020</v>
      </c>
      <c r="D2230" s="16" t="s">
        <v>147</v>
      </c>
      <c r="E2230" s="16" t="s">
        <v>59</v>
      </c>
      <c r="F2230">
        <v>75</v>
      </c>
    </row>
    <row r="2231" spans="1:6" x14ac:dyDescent="0.25">
      <c r="A2231">
        <v>22</v>
      </c>
      <c r="B2231">
        <v>4</v>
      </c>
      <c r="C2231">
        <v>2020</v>
      </c>
      <c r="D2231" s="16" t="s">
        <v>147</v>
      </c>
      <c r="E2231" s="16" t="s">
        <v>56</v>
      </c>
      <c r="F2231">
        <v>77</v>
      </c>
    </row>
    <row r="2232" spans="1:6" x14ac:dyDescent="0.25">
      <c r="A2232">
        <v>22</v>
      </c>
      <c r="B2232">
        <v>4</v>
      </c>
      <c r="C2232">
        <v>2020</v>
      </c>
      <c r="D2232" s="16" t="s">
        <v>149</v>
      </c>
      <c r="E2232" s="16" t="s">
        <v>59</v>
      </c>
      <c r="F2232">
        <v>28</v>
      </c>
    </row>
    <row r="2233" spans="1:6" x14ac:dyDescent="0.25">
      <c r="A2233">
        <v>22</v>
      </c>
      <c r="B2233">
        <v>4</v>
      </c>
      <c r="C2233">
        <v>2020</v>
      </c>
      <c r="D2233" s="16" t="s">
        <v>150</v>
      </c>
      <c r="E2233" s="16" t="s">
        <v>59</v>
      </c>
      <c r="F2233">
        <v>42</v>
      </c>
    </row>
    <row r="2234" spans="1:6" x14ac:dyDescent="0.25">
      <c r="A2234">
        <v>22</v>
      </c>
      <c r="B2234">
        <v>4</v>
      </c>
      <c r="C2234">
        <v>2020</v>
      </c>
      <c r="D2234" s="16" t="s">
        <v>150</v>
      </c>
      <c r="E2234" s="16" t="s">
        <v>59</v>
      </c>
      <c r="F2234">
        <v>44</v>
      </c>
    </row>
    <row r="2235" spans="1:6" x14ac:dyDescent="0.25">
      <c r="A2235">
        <v>22</v>
      </c>
      <c r="B2235">
        <v>4</v>
      </c>
      <c r="C2235">
        <v>2020</v>
      </c>
      <c r="D2235" s="16" t="s">
        <v>186</v>
      </c>
      <c r="E2235" s="16" t="s">
        <v>56</v>
      </c>
      <c r="F2235">
        <v>0</v>
      </c>
    </row>
    <row r="2236" spans="1:6" x14ac:dyDescent="0.25">
      <c r="A2236">
        <v>22</v>
      </c>
      <c r="B2236">
        <v>4</v>
      </c>
      <c r="C2236">
        <v>2020</v>
      </c>
      <c r="D2236" s="16" t="s">
        <v>186</v>
      </c>
      <c r="E2236" s="16" t="s">
        <v>59</v>
      </c>
      <c r="F2236">
        <v>0</v>
      </c>
    </row>
    <row r="2237" spans="1:6" x14ac:dyDescent="0.25">
      <c r="A2237">
        <v>22</v>
      </c>
      <c r="B2237">
        <v>4</v>
      </c>
      <c r="C2237">
        <v>2020</v>
      </c>
      <c r="D2237" s="16" t="s">
        <v>186</v>
      </c>
      <c r="E2237" s="16" t="s">
        <v>59</v>
      </c>
      <c r="F2237">
        <v>0</v>
      </c>
    </row>
    <row r="2238" spans="1:6" x14ac:dyDescent="0.25">
      <c r="A2238">
        <v>22</v>
      </c>
      <c r="B2238">
        <v>4</v>
      </c>
      <c r="C2238">
        <v>2020</v>
      </c>
      <c r="D2238" s="16" t="s">
        <v>186</v>
      </c>
      <c r="E2238" s="16" t="s">
        <v>56</v>
      </c>
      <c r="F2238">
        <v>62</v>
      </c>
    </row>
    <row r="2239" spans="1:6" x14ac:dyDescent="0.25">
      <c r="A2239">
        <v>22</v>
      </c>
      <c r="B2239">
        <v>4</v>
      </c>
      <c r="C2239">
        <v>2020</v>
      </c>
      <c r="D2239" s="16" t="s">
        <v>186</v>
      </c>
      <c r="E2239" s="16" t="s">
        <v>106</v>
      </c>
      <c r="F2239">
        <v>0</v>
      </c>
    </row>
    <row r="2240" spans="1:6" x14ac:dyDescent="0.25">
      <c r="A2240">
        <v>22</v>
      </c>
      <c r="B2240">
        <v>4</v>
      </c>
      <c r="C2240">
        <v>2020</v>
      </c>
      <c r="D2240" s="16" t="s">
        <v>186</v>
      </c>
      <c r="E2240" s="16" t="s">
        <v>59</v>
      </c>
      <c r="F2240">
        <v>0</v>
      </c>
    </row>
    <row r="2241" spans="1:6" x14ac:dyDescent="0.25">
      <c r="A2241">
        <v>22</v>
      </c>
      <c r="B2241">
        <v>4</v>
      </c>
      <c r="C2241">
        <v>2020</v>
      </c>
      <c r="D2241" s="16" t="s">
        <v>186</v>
      </c>
      <c r="E2241" s="16" t="s">
        <v>59</v>
      </c>
      <c r="F2241">
        <v>67</v>
      </c>
    </row>
    <row r="2242" spans="1:6" x14ac:dyDescent="0.25">
      <c r="A2242">
        <v>22</v>
      </c>
      <c r="B2242">
        <v>4</v>
      </c>
      <c r="C2242">
        <v>2020</v>
      </c>
      <c r="D2242" s="16" t="s">
        <v>186</v>
      </c>
      <c r="E2242" s="16" t="s">
        <v>59</v>
      </c>
      <c r="F2242">
        <v>64</v>
      </c>
    </row>
    <row r="2243" spans="1:6" x14ac:dyDescent="0.25">
      <c r="A2243">
        <v>23</v>
      </c>
      <c r="B2243">
        <v>4</v>
      </c>
      <c r="C2243">
        <v>2020</v>
      </c>
      <c r="D2243" s="16" t="s">
        <v>58</v>
      </c>
      <c r="E2243" s="16" t="s">
        <v>56</v>
      </c>
      <c r="F2243">
        <v>50</v>
      </c>
    </row>
    <row r="2244" spans="1:6" x14ac:dyDescent="0.25">
      <c r="A2244">
        <v>23</v>
      </c>
      <c r="B2244">
        <v>4</v>
      </c>
      <c r="C2244">
        <v>2020</v>
      </c>
      <c r="D2244" s="16" t="s">
        <v>58</v>
      </c>
      <c r="E2244" s="16" t="s">
        <v>56</v>
      </c>
      <c r="F2244">
        <v>71</v>
      </c>
    </row>
    <row r="2245" spans="1:6" x14ac:dyDescent="0.25">
      <c r="A2245">
        <v>23</v>
      </c>
      <c r="B2245">
        <v>4</v>
      </c>
      <c r="C2245">
        <v>2020</v>
      </c>
      <c r="D2245" s="16" t="s">
        <v>60</v>
      </c>
      <c r="E2245" s="16" t="s">
        <v>59</v>
      </c>
      <c r="F2245">
        <v>32</v>
      </c>
    </row>
    <row r="2246" spans="1:6" x14ac:dyDescent="0.25">
      <c r="A2246">
        <v>23</v>
      </c>
      <c r="B2246">
        <v>4</v>
      </c>
      <c r="C2246">
        <v>2020</v>
      </c>
      <c r="D2246" s="16" t="s">
        <v>212</v>
      </c>
      <c r="E2246" s="16" t="s">
        <v>59</v>
      </c>
      <c r="F2246">
        <v>47</v>
      </c>
    </row>
    <row r="2247" spans="1:6" x14ac:dyDescent="0.25">
      <c r="A2247">
        <v>23</v>
      </c>
      <c r="B2247">
        <v>4</v>
      </c>
      <c r="C2247">
        <v>2020</v>
      </c>
      <c r="D2247" s="16" t="s">
        <v>62</v>
      </c>
      <c r="E2247" s="16" t="s">
        <v>56</v>
      </c>
      <c r="F2247">
        <v>69</v>
      </c>
    </row>
    <row r="2248" spans="1:6" x14ac:dyDescent="0.25">
      <c r="A2248">
        <v>23</v>
      </c>
      <c r="B2248">
        <v>4</v>
      </c>
      <c r="C2248">
        <v>2020</v>
      </c>
      <c r="D2248" s="16" t="s">
        <v>65</v>
      </c>
      <c r="E2248" s="16" t="s">
        <v>59</v>
      </c>
      <c r="F2248">
        <v>43</v>
      </c>
    </row>
    <row r="2249" spans="1:6" x14ac:dyDescent="0.25">
      <c r="A2249">
        <v>23</v>
      </c>
      <c r="B2249">
        <v>4</v>
      </c>
      <c r="C2249">
        <v>2020</v>
      </c>
      <c r="D2249" s="16" t="s">
        <v>153</v>
      </c>
      <c r="E2249" s="16" t="s">
        <v>59</v>
      </c>
      <c r="F2249">
        <v>62</v>
      </c>
    </row>
    <row r="2250" spans="1:6" x14ac:dyDescent="0.25">
      <c r="A2250">
        <v>23</v>
      </c>
      <c r="B2250">
        <v>4</v>
      </c>
      <c r="C2250">
        <v>2020</v>
      </c>
      <c r="D2250" s="16" t="s">
        <v>153</v>
      </c>
      <c r="E2250" s="16" t="s">
        <v>59</v>
      </c>
      <c r="F2250">
        <v>71</v>
      </c>
    </row>
    <row r="2251" spans="1:6" x14ac:dyDescent="0.25">
      <c r="A2251">
        <v>23</v>
      </c>
      <c r="B2251">
        <v>4</v>
      </c>
      <c r="C2251">
        <v>2020</v>
      </c>
      <c r="D2251" s="16" t="s">
        <v>154</v>
      </c>
      <c r="E2251" s="16" t="s">
        <v>59</v>
      </c>
      <c r="F2251">
        <v>22</v>
      </c>
    </row>
    <row r="2252" spans="1:6" x14ac:dyDescent="0.25">
      <c r="A2252">
        <v>23</v>
      </c>
      <c r="B2252">
        <v>4</v>
      </c>
      <c r="C2252">
        <v>2020</v>
      </c>
      <c r="D2252" s="16" t="s">
        <v>155</v>
      </c>
      <c r="E2252" s="16" t="s">
        <v>59</v>
      </c>
      <c r="F2252">
        <v>68</v>
      </c>
    </row>
    <row r="2253" spans="1:6" x14ac:dyDescent="0.25">
      <c r="A2253">
        <v>23</v>
      </c>
      <c r="B2253">
        <v>4</v>
      </c>
      <c r="C2253">
        <v>2020</v>
      </c>
      <c r="D2253" s="16" t="s">
        <v>70</v>
      </c>
      <c r="E2253" s="16" t="s">
        <v>56</v>
      </c>
      <c r="F2253">
        <v>12</v>
      </c>
    </row>
    <row r="2254" spans="1:6" x14ac:dyDescent="0.25">
      <c r="A2254">
        <v>23</v>
      </c>
      <c r="B2254">
        <v>4</v>
      </c>
      <c r="C2254">
        <v>2020</v>
      </c>
      <c r="D2254" s="16" t="s">
        <v>70</v>
      </c>
      <c r="E2254" s="16" t="s">
        <v>56</v>
      </c>
      <c r="F2254">
        <v>57</v>
      </c>
    </row>
    <row r="2255" spans="1:6" x14ac:dyDescent="0.25">
      <c r="A2255">
        <v>23</v>
      </c>
      <c r="B2255">
        <v>4</v>
      </c>
      <c r="C2255">
        <v>2020</v>
      </c>
      <c r="D2255" s="16" t="s">
        <v>73</v>
      </c>
      <c r="E2255" s="16" t="s">
        <v>56</v>
      </c>
      <c r="F2255">
        <v>49</v>
      </c>
    </row>
    <row r="2256" spans="1:6" x14ac:dyDescent="0.25">
      <c r="A2256">
        <v>23</v>
      </c>
      <c r="B2256">
        <v>4</v>
      </c>
      <c r="C2256">
        <v>2020</v>
      </c>
      <c r="D2256" s="16" t="s">
        <v>73</v>
      </c>
      <c r="E2256" s="16" t="s">
        <v>56</v>
      </c>
      <c r="F2256">
        <v>69</v>
      </c>
    </row>
    <row r="2257" spans="1:6" x14ac:dyDescent="0.25">
      <c r="A2257">
        <v>23</v>
      </c>
      <c r="B2257">
        <v>4</v>
      </c>
      <c r="C2257">
        <v>2020</v>
      </c>
      <c r="D2257" s="16" t="s">
        <v>73</v>
      </c>
      <c r="E2257" s="16" t="s">
        <v>59</v>
      </c>
      <c r="F2257">
        <v>49</v>
      </c>
    </row>
    <row r="2258" spans="1:6" x14ac:dyDescent="0.25">
      <c r="A2258">
        <v>23</v>
      </c>
      <c r="B2258">
        <v>4</v>
      </c>
      <c r="C2258">
        <v>2020</v>
      </c>
      <c r="D2258" s="16" t="s">
        <v>73</v>
      </c>
      <c r="E2258" s="16" t="s">
        <v>59</v>
      </c>
      <c r="F2258">
        <v>69</v>
      </c>
    </row>
    <row r="2259" spans="1:6" x14ac:dyDescent="0.25">
      <c r="A2259">
        <v>23</v>
      </c>
      <c r="B2259">
        <v>4</v>
      </c>
      <c r="C2259">
        <v>2020</v>
      </c>
      <c r="D2259" s="16" t="s">
        <v>73</v>
      </c>
      <c r="E2259" s="16" t="s">
        <v>59</v>
      </c>
      <c r="F2259">
        <v>58</v>
      </c>
    </row>
    <row r="2260" spans="1:6" x14ac:dyDescent="0.25">
      <c r="A2260">
        <v>23</v>
      </c>
      <c r="B2260">
        <v>4</v>
      </c>
      <c r="C2260">
        <v>2020</v>
      </c>
      <c r="D2260" s="16" t="s">
        <v>73</v>
      </c>
      <c r="E2260" s="16" t="s">
        <v>56</v>
      </c>
      <c r="F2260">
        <v>66</v>
      </c>
    </row>
    <row r="2261" spans="1:6" x14ac:dyDescent="0.25">
      <c r="A2261">
        <v>23</v>
      </c>
      <c r="B2261">
        <v>4</v>
      </c>
      <c r="C2261">
        <v>2020</v>
      </c>
      <c r="D2261" s="16" t="s">
        <v>73</v>
      </c>
      <c r="E2261" s="16" t="s">
        <v>59</v>
      </c>
      <c r="F2261">
        <v>40</v>
      </c>
    </row>
    <row r="2262" spans="1:6" x14ac:dyDescent="0.25">
      <c r="A2262">
        <v>23</v>
      </c>
      <c r="B2262">
        <v>4</v>
      </c>
      <c r="C2262">
        <v>2020</v>
      </c>
      <c r="D2262" s="16" t="s">
        <v>75</v>
      </c>
      <c r="E2262" s="16" t="s">
        <v>59</v>
      </c>
      <c r="F2262">
        <v>60</v>
      </c>
    </row>
    <row r="2263" spans="1:6" x14ac:dyDescent="0.25">
      <c r="A2263">
        <v>23</v>
      </c>
      <c r="B2263">
        <v>4</v>
      </c>
      <c r="C2263">
        <v>2020</v>
      </c>
      <c r="D2263" s="16" t="s">
        <v>75</v>
      </c>
      <c r="E2263" s="16" t="s">
        <v>56</v>
      </c>
      <c r="F2263">
        <v>20</v>
      </c>
    </row>
    <row r="2264" spans="1:6" x14ac:dyDescent="0.25">
      <c r="A2264">
        <v>23</v>
      </c>
      <c r="B2264">
        <v>4</v>
      </c>
      <c r="C2264">
        <v>2020</v>
      </c>
      <c r="D2264" s="16" t="s">
        <v>75</v>
      </c>
      <c r="E2264" s="16" t="s">
        <v>56</v>
      </c>
      <c r="F2264">
        <v>51</v>
      </c>
    </row>
    <row r="2265" spans="1:6" x14ac:dyDescent="0.25">
      <c r="A2265">
        <v>23</v>
      </c>
      <c r="B2265">
        <v>4</v>
      </c>
      <c r="C2265">
        <v>2020</v>
      </c>
      <c r="D2265" s="16" t="s">
        <v>179</v>
      </c>
      <c r="E2265" s="16" t="s">
        <v>56</v>
      </c>
      <c r="F2265">
        <v>83</v>
      </c>
    </row>
    <row r="2266" spans="1:6" x14ac:dyDescent="0.25">
      <c r="A2266">
        <v>23</v>
      </c>
      <c r="B2266">
        <v>4</v>
      </c>
      <c r="C2266">
        <v>2020</v>
      </c>
      <c r="D2266" s="16" t="s">
        <v>179</v>
      </c>
      <c r="E2266" s="16" t="s">
        <v>59</v>
      </c>
      <c r="F2266">
        <v>18</v>
      </c>
    </row>
    <row r="2267" spans="1:6" x14ac:dyDescent="0.25">
      <c r="A2267">
        <v>23</v>
      </c>
      <c r="B2267">
        <v>4</v>
      </c>
      <c r="C2267">
        <v>2020</v>
      </c>
      <c r="D2267" s="16" t="s">
        <v>179</v>
      </c>
      <c r="E2267" s="16" t="s">
        <v>59</v>
      </c>
      <c r="F2267">
        <v>49</v>
      </c>
    </row>
    <row r="2268" spans="1:6" x14ac:dyDescent="0.25">
      <c r="A2268">
        <v>23</v>
      </c>
      <c r="B2268">
        <v>4</v>
      </c>
      <c r="C2268">
        <v>2020</v>
      </c>
      <c r="D2268" s="16" t="s">
        <v>80</v>
      </c>
      <c r="E2268" s="16" t="s">
        <v>59</v>
      </c>
      <c r="F2268">
        <v>66</v>
      </c>
    </row>
    <row r="2269" spans="1:6" x14ac:dyDescent="0.25">
      <c r="A2269">
        <v>23</v>
      </c>
      <c r="B2269">
        <v>4</v>
      </c>
      <c r="C2269">
        <v>2020</v>
      </c>
      <c r="D2269" s="16" t="s">
        <v>80</v>
      </c>
      <c r="E2269" s="16" t="s">
        <v>59</v>
      </c>
      <c r="F2269">
        <v>44</v>
      </c>
    </row>
    <row r="2270" spans="1:6" x14ac:dyDescent="0.25">
      <c r="A2270">
        <v>23</v>
      </c>
      <c r="B2270">
        <v>4</v>
      </c>
      <c r="C2270">
        <v>2020</v>
      </c>
      <c r="D2270" s="16" t="s">
        <v>80</v>
      </c>
      <c r="E2270" s="16" t="s">
        <v>59</v>
      </c>
      <c r="F2270">
        <v>63</v>
      </c>
    </row>
    <row r="2271" spans="1:6" x14ac:dyDescent="0.25">
      <c r="A2271">
        <v>23</v>
      </c>
      <c r="B2271">
        <v>4</v>
      </c>
      <c r="C2271">
        <v>2020</v>
      </c>
      <c r="D2271" s="16" t="s">
        <v>157</v>
      </c>
      <c r="E2271" s="16" t="s">
        <v>59</v>
      </c>
      <c r="F2271">
        <v>39</v>
      </c>
    </row>
    <row r="2272" spans="1:6" x14ac:dyDescent="0.25">
      <c r="A2272">
        <v>23</v>
      </c>
      <c r="B2272">
        <v>4</v>
      </c>
      <c r="C2272">
        <v>2020</v>
      </c>
      <c r="D2272" s="16" t="s">
        <v>157</v>
      </c>
      <c r="E2272" s="16" t="s">
        <v>56</v>
      </c>
      <c r="F2272">
        <v>24</v>
      </c>
    </row>
    <row r="2273" spans="1:6" x14ac:dyDescent="0.25">
      <c r="A2273">
        <v>23</v>
      </c>
      <c r="B2273">
        <v>4</v>
      </c>
      <c r="C2273">
        <v>2020</v>
      </c>
      <c r="D2273" s="16" t="s">
        <v>157</v>
      </c>
      <c r="E2273" s="16" t="s">
        <v>56</v>
      </c>
      <c r="F2273">
        <v>1</v>
      </c>
    </row>
    <row r="2274" spans="1:6" x14ac:dyDescent="0.25">
      <c r="A2274">
        <v>23</v>
      </c>
      <c r="B2274">
        <v>4</v>
      </c>
      <c r="C2274">
        <v>2020</v>
      </c>
      <c r="D2274" s="16" t="s">
        <v>157</v>
      </c>
      <c r="E2274" s="16" t="s">
        <v>59</v>
      </c>
      <c r="F2274">
        <v>71</v>
      </c>
    </row>
    <row r="2275" spans="1:6" x14ac:dyDescent="0.25">
      <c r="A2275">
        <v>23</v>
      </c>
      <c r="B2275">
        <v>4</v>
      </c>
      <c r="C2275">
        <v>2020</v>
      </c>
      <c r="D2275" s="16" t="s">
        <v>213</v>
      </c>
      <c r="E2275" s="16" t="s">
        <v>59</v>
      </c>
      <c r="F2275">
        <v>39</v>
      </c>
    </row>
    <row r="2276" spans="1:6" x14ac:dyDescent="0.25">
      <c r="A2276">
        <v>23</v>
      </c>
      <c r="B2276">
        <v>4</v>
      </c>
      <c r="C2276">
        <v>2020</v>
      </c>
      <c r="D2276" s="16" t="s">
        <v>158</v>
      </c>
      <c r="E2276" s="16" t="s">
        <v>59</v>
      </c>
      <c r="F2276">
        <v>49</v>
      </c>
    </row>
    <row r="2277" spans="1:6" x14ac:dyDescent="0.25">
      <c r="A2277">
        <v>23</v>
      </c>
      <c r="B2277">
        <v>4</v>
      </c>
      <c r="C2277">
        <v>2020</v>
      </c>
      <c r="D2277" s="16" t="s">
        <v>85</v>
      </c>
      <c r="E2277" s="16" t="s">
        <v>56</v>
      </c>
      <c r="F2277">
        <v>67</v>
      </c>
    </row>
    <row r="2278" spans="1:6" x14ac:dyDescent="0.25">
      <c r="A2278">
        <v>23</v>
      </c>
      <c r="B2278">
        <v>4</v>
      </c>
      <c r="C2278">
        <v>2020</v>
      </c>
      <c r="D2278" s="16" t="s">
        <v>87</v>
      </c>
      <c r="E2278" s="16" t="s">
        <v>59</v>
      </c>
      <c r="F2278">
        <v>22</v>
      </c>
    </row>
    <row r="2279" spans="1:6" x14ac:dyDescent="0.25">
      <c r="A2279">
        <v>23</v>
      </c>
      <c r="B2279">
        <v>4</v>
      </c>
      <c r="C2279">
        <v>2020</v>
      </c>
      <c r="D2279" s="16" t="s">
        <v>89</v>
      </c>
      <c r="E2279" s="16" t="s">
        <v>56</v>
      </c>
      <c r="F2279">
        <v>64</v>
      </c>
    </row>
    <row r="2280" spans="1:6" x14ac:dyDescent="0.25">
      <c r="A2280">
        <v>23</v>
      </c>
      <c r="B2280">
        <v>4</v>
      </c>
      <c r="C2280">
        <v>2020</v>
      </c>
      <c r="D2280" s="16" t="s">
        <v>89</v>
      </c>
      <c r="E2280" s="16" t="s">
        <v>59</v>
      </c>
      <c r="F2280">
        <v>70</v>
      </c>
    </row>
    <row r="2281" spans="1:6" x14ac:dyDescent="0.25">
      <c r="A2281">
        <v>23</v>
      </c>
      <c r="B2281">
        <v>4</v>
      </c>
      <c r="C2281">
        <v>2020</v>
      </c>
      <c r="D2281" s="16" t="s">
        <v>89</v>
      </c>
      <c r="E2281" s="16" t="s">
        <v>59</v>
      </c>
      <c r="F2281">
        <v>62</v>
      </c>
    </row>
    <row r="2282" spans="1:6" x14ac:dyDescent="0.25">
      <c r="A2282">
        <v>23</v>
      </c>
      <c r="B2282">
        <v>4</v>
      </c>
      <c r="C2282">
        <v>2020</v>
      </c>
      <c r="D2282" s="16" t="s">
        <v>89</v>
      </c>
      <c r="E2282" s="16" t="s">
        <v>56</v>
      </c>
      <c r="F2282">
        <v>66</v>
      </c>
    </row>
    <row r="2283" spans="1:6" x14ac:dyDescent="0.25">
      <c r="A2283">
        <v>23</v>
      </c>
      <c r="B2283">
        <v>4</v>
      </c>
      <c r="C2283">
        <v>2020</v>
      </c>
      <c r="D2283" s="16" t="s">
        <v>89</v>
      </c>
      <c r="E2283" s="16" t="s">
        <v>56</v>
      </c>
      <c r="F2283">
        <v>79</v>
      </c>
    </row>
    <row r="2284" spans="1:6" x14ac:dyDescent="0.25">
      <c r="A2284">
        <v>23</v>
      </c>
      <c r="B2284">
        <v>4</v>
      </c>
      <c r="C2284">
        <v>2020</v>
      </c>
      <c r="D2284" s="16" t="s">
        <v>89</v>
      </c>
      <c r="E2284" s="16" t="s">
        <v>59</v>
      </c>
      <c r="F2284">
        <v>36</v>
      </c>
    </row>
    <row r="2285" spans="1:6" x14ac:dyDescent="0.25">
      <c r="A2285">
        <v>23</v>
      </c>
      <c r="B2285">
        <v>4</v>
      </c>
      <c r="C2285">
        <v>2020</v>
      </c>
      <c r="D2285" s="16" t="s">
        <v>163</v>
      </c>
      <c r="E2285" s="16" t="s">
        <v>59</v>
      </c>
      <c r="F2285">
        <v>43</v>
      </c>
    </row>
    <row r="2286" spans="1:6" x14ac:dyDescent="0.25">
      <c r="A2286">
        <v>23</v>
      </c>
      <c r="B2286">
        <v>4</v>
      </c>
      <c r="C2286">
        <v>2020</v>
      </c>
      <c r="D2286" s="16" t="s">
        <v>163</v>
      </c>
      <c r="E2286" s="16" t="s">
        <v>59</v>
      </c>
      <c r="F2286">
        <v>56</v>
      </c>
    </row>
    <row r="2287" spans="1:6" x14ac:dyDescent="0.25">
      <c r="A2287">
        <v>23</v>
      </c>
      <c r="B2287">
        <v>4</v>
      </c>
      <c r="C2287">
        <v>2020</v>
      </c>
      <c r="D2287" s="16" t="s">
        <v>93</v>
      </c>
      <c r="E2287" s="16" t="s">
        <v>59</v>
      </c>
      <c r="F2287">
        <v>28</v>
      </c>
    </row>
    <row r="2288" spans="1:6" x14ac:dyDescent="0.25">
      <c r="A2288">
        <v>23</v>
      </c>
      <c r="B2288">
        <v>4</v>
      </c>
      <c r="C2288">
        <v>2020</v>
      </c>
      <c r="D2288" s="16" t="s">
        <v>93</v>
      </c>
      <c r="E2288" s="16" t="s">
        <v>59</v>
      </c>
      <c r="F2288">
        <v>30</v>
      </c>
    </row>
    <row r="2289" spans="1:6" x14ac:dyDescent="0.25">
      <c r="A2289">
        <v>23</v>
      </c>
      <c r="B2289">
        <v>4</v>
      </c>
      <c r="C2289">
        <v>2020</v>
      </c>
      <c r="D2289" s="16" t="s">
        <v>95</v>
      </c>
      <c r="E2289" s="16" t="s">
        <v>56</v>
      </c>
      <c r="F2289">
        <v>25</v>
      </c>
    </row>
    <row r="2290" spans="1:6" x14ac:dyDescent="0.25">
      <c r="A2290">
        <v>23</v>
      </c>
      <c r="B2290">
        <v>4</v>
      </c>
      <c r="C2290">
        <v>2020</v>
      </c>
      <c r="D2290" s="16" t="s">
        <v>95</v>
      </c>
      <c r="E2290" s="16" t="s">
        <v>56</v>
      </c>
      <c r="F2290">
        <v>47</v>
      </c>
    </row>
    <row r="2291" spans="1:6" x14ac:dyDescent="0.25">
      <c r="A2291">
        <v>23</v>
      </c>
      <c r="B2291">
        <v>4</v>
      </c>
      <c r="C2291">
        <v>2020</v>
      </c>
      <c r="D2291" s="16" t="s">
        <v>95</v>
      </c>
      <c r="E2291" s="16" t="s">
        <v>59</v>
      </c>
      <c r="F2291">
        <v>34</v>
      </c>
    </row>
    <row r="2292" spans="1:6" x14ac:dyDescent="0.25">
      <c r="A2292">
        <v>23</v>
      </c>
      <c r="B2292">
        <v>4</v>
      </c>
      <c r="C2292">
        <v>2020</v>
      </c>
      <c r="D2292" s="16" t="s">
        <v>95</v>
      </c>
      <c r="E2292" s="16" t="s">
        <v>56</v>
      </c>
      <c r="F2292">
        <v>21</v>
      </c>
    </row>
    <row r="2293" spans="1:6" x14ac:dyDescent="0.25">
      <c r="A2293">
        <v>23</v>
      </c>
      <c r="B2293">
        <v>4</v>
      </c>
      <c r="C2293">
        <v>2020</v>
      </c>
      <c r="D2293" s="16" t="s">
        <v>95</v>
      </c>
      <c r="E2293" s="16" t="s">
        <v>56</v>
      </c>
      <c r="F2293">
        <v>46</v>
      </c>
    </row>
    <row r="2294" spans="1:6" x14ac:dyDescent="0.25">
      <c r="A2294">
        <v>23</v>
      </c>
      <c r="B2294">
        <v>4</v>
      </c>
      <c r="C2294">
        <v>2020</v>
      </c>
      <c r="D2294" s="16" t="s">
        <v>95</v>
      </c>
      <c r="E2294" s="16" t="s">
        <v>56</v>
      </c>
      <c r="F2294">
        <v>71</v>
      </c>
    </row>
    <row r="2295" spans="1:6" x14ac:dyDescent="0.25">
      <c r="A2295">
        <v>23</v>
      </c>
      <c r="B2295">
        <v>4</v>
      </c>
      <c r="C2295">
        <v>2020</v>
      </c>
      <c r="D2295" s="16" t="s">
        <v>95</v>
      </c>
      <c r="E2295" s="16" t="s">
        <v>59</v>
      </c>
      <c r="F2295">
        <v>43</v>
      </c>
    </row>
    <row r="2296" spans="1:6" x14ac:dyDescent="0.25">
      <c r="A2296">
        <v>23</v>
      </c>
      <c r="B2296">
        <v>4</v>
      </c>
      <c r="C2296">
        <v>2020</v>
      </c>
      <c r="D2296" s="16" t="s">
        <v>95</v>
      </c>
      <c r="E2296" s="16" t="s">
        <v>56</v>
      </c>
      <c r="F2296">
        <v>58</v>
      </c>
    </row>
    <row r="2297" spans="1:6" x14ac:dyDescent="0.25">
      <c r="A2297">
        <v>23</v>
      </c>
      <c r="B2297">
        <v>4</v>
      </c>
      <c r="C2297">
        <v>2020</v>
      </c>
      <c r="D2297" s="16" t="s">
        <v>95</v>
      </c>
      <c r="E2297" s="16" t="s">
        <v>59</v>
      </c>
      <c r="F2297">
        <v>47</v>
      </c>
    </row>
    <row r="2298" spans="1:6" x14ac:dyDescent="0.25">
      <c r="A2298">
        <v>23</v>
      </c>
      <c r="B2298">
        <v>4</v>
      </c>
      <c r="C2298">
        <v>2020</v>
      </c>
      <c r="D2298" s="16" t="s">
        <v>95</v>
      </c>
      <c r="E2298" s="16" t="s">
        <v>56</v>
      </c>
      <c r="F2298">
        <v>85</v>
      </c>
    </row>
    <row r="2299" spans="1:6" x14ac:dyDescent="0.25">
      <c r="A2299">
        <v>23</v>
      </c>
      <c r="B2299">
        <v>4</v>
      </c>
      <c r="C2299">
        <v>2020</v>
      </c>
      <c r="D2299" s="16" t="s">
        <v>95</v>
      </c>
      <c r="E2299" s="16" t="s">
        <v>56</v>
      </c>
      <c r="F2299">
        <v>71</v>
      </c>
    </row>
    <row r="2300" spans="1:6" x14ac:dyDescent="0.25">
      <c r="A2300">
        <v>23</v>
      </c>
      <c r="B2300">
        <v>4</v>
      </c>
      <c r="C2300">
        <v>2020</v>
      </c>
      <c r="D2300" s="16" t="s">
        <v>214</v>
      </c>
      <c r="E2300" s="16" t="s">
        <v>56</v>
      </c>
      <c r="F2300">
        <v>71</v>
      </c>
    </row>
    <row r="2301" spans="1:6" x14ac:dyDescent="0.25">
      <c r="A2301">
        <v>23</v>
      </c>
      <c r="B2301">
        <v>4</v>
      </c>
      <c r="C2301">
        <v>2020</v>
      </c>
      <c r="D2301" s="16" t="s">
        <v>181</v>
      </c>
      <c r="E2301" s="16" t="s">
        <v>59</v>
      </c>
      <c r="F2301">
        <v>27</v>
      </c>
    </row>
    <row r="2302" spans="1:6" x14ac:dyDescent="0.25">
      <c r="A2302">
        <v>23</v>
      </c>
      <c r="B2302">
        <v>4</v>
      </c>
      <c r="C2302">
        <v>2020</v>
      </c>
      <c r="D2302" s="16" t="s">
        <v>104</v>
      </c>
      <c r="E2302" s="16" t="s">
        <v>56</v>
      </c>
      <c r="F2302">
        <v>81</v>
      </c>
    </row>
    <row r="2303" spans="1:6" x14ac:dyDescent="0.25">
      <c r="A2303">
        <v>23</v>
      </c>
      <c r="B2303">
        <v>4</v>
      </c>
      <c r="C2303">
        <v>2020</v>
      </c>
      <c r="D2303" s="16" t="s">
        <v>104</v>
      </c>
      <c r="E2303" s="16" t="s">
        <v>59</v>
      </c>
      <c r="F2303">
        <v>28</v>
      </c>
    </row>
    <row r="2304" spans="1:6" x14ac:dyDescent="0.25">
      <c r="A2304">
        <v>23</v>
      </c>
      <c r="B2304">
        <v>4</v>
      </c>
      <c r="C2304">
        <v>2020</v>
      </c>
      <c r="D2304" s="16" t="s">
        <v>104</v>
      </c>
      <c r="E2304" s="16" t="s">
        <v>56</v>
      </c>
      <c r="F2304">
        <v>63</v>
      </c>
    </row>
    <row r="2305" spans="1:6" x14ac:dyDescent="0.25">
      <c r="A2305">
        <v>23</v>
      </c>
      <c r="B2305">
        <v>4</v>
      </c>
      <c r="C2305">
        <v>2020</v>
      </c>
      <c r="D2305" s="16" t="s">
        <v>104</v>
      </c>
      <c r="E2305" s="16" t="s">
        <v>56</v>
      </c>
      <c r="F2305">
        <v>77</v>
      </c>
    </row>
    <row r="2306" spans="1:6" x14ac:dyDescent="0.25">
      <c r="A2306">
        <v>23</v>
      </c>
      <c r="B2306">
        <v>4</v>
      </c>
      <c r="C2306">
        <v>2020</v>
      </c>
      <c r="D2306" s="16" t="s">
        <v>104</v>
      </c>
      <c r="E2306" s="16" t="s">
        <v>56</v>
      </c>
      <c r="F2306">
        <v>68</v>
      </c>
    </row>
    <row r="2307" spans="1:6" x14ac:dyDescent="0.25">
      <c r="A2307">
        <v>23</v>
      </c>
      <c r="B2307">
        <v>4</v>
      </c>
      <c r="C2307">
        <v>2020</v>
      </c>
      <c r="D2307" s="16" t="s">
        <v>104</v>
      </c>
      <c r="E2307" s="16" t="s">
        <v>56</v>
      </c>
      <c r="F2307">
        <v>69</v>
      </c>
    </row>
    <row r="2308" spans="1:6" x14ac:dyDescent="0.25">
      <c r="A2308">
        <v>23</v>
      </c>
      <c r="B2308">
        <v>4</v>
      </c>
      <c r="C2308">
        <v>2020</v>
      </c>
      <c r="D2308" s="16" t="s">
        <v>104</v>
      </c>
      <c r="E2308" s="16" t="s">
        <v>56</v>
      </c>
      <c r="F2308">
        <v>83</v>
      </c>
    </row>
    <row r="2309" spans="1:6" x14ac:dyDescent="0.25">
      <c r="A2309">
        <v>23</v>
      </c>
      <c r="B2309">
        <v>4</v>
      </c>
      <c r="C2309">
        <v>2020</v>
      </c>
      <c r="D2309" s="16" t="s">
        <v>104</v>
      </c>
      <c r="E2309" s="16" t="s">
        <v>56</v>
      </c>
      <c r="F2309">
        <v>81</v>
      </c>
    </row>
    <row r="2310" spans="1:6" x14ac:dyDescent="0.25">
      <c r="A2310">
        <v>23</v>
      </c>
      <c r="B2310">
        <v>4</v>
      </c>
      <c r="C2310">
        <v>2020</v>
      </c>
      <c r="D2310" s="16" t="s">
        <v>104</v>
      </c>
      <c r="E2310" s="16" t="s">
        <v>59</v>
      </c>
      <c r="F2310">
        <v>65</v>
      </c>
    </row>
    <row r="2311" spans="1:6" x14ac:dyDescent="0.25">
      <c r="A2311">
        <v>23</v>
      </c>
      <c r="B2311">
        <v>4</v>
      </c>
      <c r="C2311">
        <v>2020</v>
      </c>
      <c r="D2311" s="16" t="s">
        <v>104</v>
      </c>
      <c r="E2311" s="16" t="s">
        <v>56</v>
      </c>
      <c r="F2311">
        <v>42</v>
      </c>
    </row>
    <row r="2312" spans="1:6" x14ac:dyDescent="0.25">
      <c r="A2312">
        <v>23</v>
      </c>
      <c r="B2312">
        <v>4</v>
      </c>
      <c r="C2312">
        <v>2020</v>
      </c>
      <c r="D2312" s="16" t="s">
        <v>104</v>
      </c>
      <c r="E2312" s="16" t="s">
        <v>56</v>
      </c>
      <c r="F2312">
        <v>30</v>
      </c>
    </row>
    <row r="2313" spans="1:6" x14ac:dyDescent="0.25">
      <c r="A2313">
        <v>23</v>
      </c>
      <c r="B2313">
        <v>4</v>
      </c>
      <c r="C2313">
        <v>2020</v>
      </c>
      <c r="D2313" s="16" t="s">
        <v>104</v>
      </c>
      <c r="E2313" s="16" t="s">
        <v>56</v>
      </c>
      <c r="F2313">
        <v>37</v>
      </c>
    </row>
    <row r="2314" spans="1:6" x14ac:dyDescent="0.25">
      <c r="A2314">
        <v>23</v>
      </c>
      <c r="B2314">
        <v>4</v>
      </c>
      <c r="C2314">
        <v>2020</v>
      </c>
      <c r="D2314" s="16" t="s">
        <v>104</v>
      </c>
      <c r="E2314" s="16" t="s">
        <v>56</v>
      </c>
      <c r="F2314">
        <v>34</v>
      </c>
    </row>
    <row r="2315" spans="1:6" x14ac:dyDescent="0.25">
      <c r="A2315">
        <v>23</v>
      </c>
      <c r="B2315">
        <v>4</v>
      </c>
      <c r="C2315">
        <v>2020</v>
      </c>
      <c r="D2315" s="16" t="s">
        <v>104</v>
      </c>
      <c r="E2315" s="16" t="s">
        <v>59</v>
      </c>
      <c r="F2315">
        <v>28</v>
      </c>
    </row>
    <row r="2316" spans="1:6" x14ac:dyDescent="0.25">
      <c r="A2316">
        <v>23</v>
      </c>
      <c r="B2316">
        <v>4</v>
      </c>
      <c r="C2316">
        <v>2020</v>
      </c>
      <c r="D2316" s="16" t="s">
        <v>104</v>
      </c>
      <c r="E2316" s="16" t="s">
        <v>56</v>
      </c>
      <c r="F2316">
        <v>12</v>
      </c>
    </row>
    <row r="2317" spans="1:6" x14ac:dyDescent="0.25">
      <c r="A2317">
        <v>23</v>
      </c>
      <c r="B2317">
        <v>4</v>
      </c>
      <c r="C2317">
        <v>2020</v>
      </c>
      <c r="D2317" s="16" t="s">
        <v>104</v>
      </c>
      <c r="E2317" s="16" t="s">
        <v>56</v>
      </c>
      <c r="F2317">
        <v>82</v>
      </c>
    </row>
    <row r="2318" spans="1:6" x14ac:dyDescent="0.25">
      <c r="A2318">
        <v>23</v>
      </c>
      <c r="B2318">
        <v>4</v>
      </c>
      <c r="C2318">
        <v>2020</v>
      </c>
      <c r="D2318" s="16" t="s">
        <v>104</v>
      </c>
      <c r="E2318" s="16" t="s">
        <v>56</v>
      </c>
      <c r="F2318">
        <v>88</v>
      </c>
    </row>
    <row r="2319" spans="1:6" x14ac:dyDescent="0.25">
      <c r="A2319">
        <v>23</v>
      </c>
      <c r="B2319">
        <v>4</v>
      </c>
      <c r="C2319">
        <v>2020</v>
      </c>
      <c r="D2319" s="16" t="s">
        <v>104</v>
      </c>
      <c r="E2319" s="16" t="s">
        <v>59</v>
      </c>
      <c r="F2319">
        <v>91</v>
      </c>
    </row>
    <row r="2320" spans="1:6" x14ac:dyDescent="0.25">
      <c r="A2320">
        <v>23</v>
      </c>
      <c r="B2320">
        <v>4</v>
      </c>
      <c r="C2320">
        <v>2020</v>
      </c>
      <c r="D2320" s="16" t="s">
        <v>104</v>
      </c>
      <c r="E2320" s="16" t="s">
        <v>56</v>
      </c>
      <c r="F2320">
        <v>86</v>
      </c>
    </row>
    <row r="2321" spans="1:6" x14ac:dyDescent="0.25">
      <c r="A2321">
        <v>23</v>
      </c>
      <c r="B2321">
        <v>4</v>
      </c>
      <c r="C2321">
        <v>2020</v>
      </c>
      <c r="D2321" s="16" t="s">
        <v>104</v>
      </c>
      <c r="E2321" s="16" t="s">
        <v>56</v>
      </c>
      <c r="F2321">
        <v>71</v>
      </c>
    </row>
    <row r="2322" spans="1:6" x14ac:dyDescent="0.25">
      <c r="A2322">
        <v>23</v>
      </c>
      <c r="B2322">
        <v>4</v>
      </c>
      <c r="C2322">
        <v>2020</v>
      </c>
      <c r="D2322" s="16" t="s">
        <v>104</v>
      </c>
      <c r="E2322" s="16" t="s">
        <v>59</v>
      </c>
      <c r="F2322">
        <v>32</v>
      </c>
    </row>
    <row r="2323" spans="1:6" x14ac:dyDescent="0.25">
      <c r="A2323">
        <v>23</v>
      </c>
      <c r="B2323">
        <v>4</v>
      </c>
      <c r="C2323">
        <v>2020</v>
      </c>
      <c r="D2323" s="16" t="s">
        <v>104</v>
      </c>
      <c r="E2323" s="16" t="s">
        <v>59</v>
      </c>
      <c r="F2323">
        <v>41</v>
      </c>
    </row>
    <row r="2324" spans="1:6" x14ac:dyDescent="0.25">
      <c r="A2324">
        <v>23</v>
      </c>
      <c r="B2324">
        <v>4</v>
      </c>
      <c r="C2324">
        <v>2020</v>
      </c>
      <c r="D2324" s="16" t="s">
        <v>215</v>
      </c>
      <c r="E2324" s="16" t="s">
        <v>56</v>
      </c>
      <c r="F2324">
        <v>64</v>
      </c>
    </row>
    <row r="2325" spans="1:6" x14ac:dyDescent="0.25">
      <c r="A2325">
        <v>23</v>
      </c>
      <c r="B2325">
        <v>4</v>
      </c>
      <c r="C2325">
        <v>2020</v>
      </c>
      <c r="D2325" s="16" t="s">
        <v>215</v>
      </c>
      <c r="E2325" s="16" t="s">
        <v>59</v>
      </c>
      <c r="F2325">
        <v>24</v>
      </c>
    </row>
    <row r="2326" spans="1:6" x14ac:dyDescent="0.25">
      <c r="A2326">
        <v>23</v>
      </c>
      <c r="B2326">
        <v>4</v>
      </c>
      <c r="C2326">
        <v>2020</v>
      </c>
      <c r="D2326" s="16" t="s">
        <v>165</v>
      </c>
      <c r="E2326" s="16" t="s">
        <v>56</v>
      </c>
      <c r="F2326">
        <v>85</v>
      </c>
    </row>
    <row r="2327" spans="1:6" x14ac:dyDescent="0.25">
      <c r="A2327">
        <v>23</v>
      </c>
      <c r="B2327">
        <v>4</v>
      </c>
      <c r="C2327">
        <v>2020</v>
      </c>
      <c r="D2327" s="16" t="s">
        <v>105</v>
      </c>
      <c r="E2327" s="16" t="s">
        <v>56</v>
      </c>
      <c r="F2327">
        <v>54</v>
      </c>
    </row>
    <row r="2328" spans="1:6" x14ac:dyDescent="0.25">
      <c r="A2328">
        <v>23</v>
      </c>
      <c r="B2328">
        <v>4</v>
      </c>
      <c r="C2328">
        <v>2020</v>
      </c>
      <c r="D2328" s="16" t="s">
        <v>105</v>
      </c>
      <c r="E2328" s="16" t="s">
        <v>56</v>
      </c>
      <c r="F2328">
        <v>81</v>
      </c>
    </row>
    <row r="2329" spans="1:6" x14ac:dyDescent="0.25">
      <c r="A2329">
        <v>23</v>
      </c>
      <c r="B2329">
        <v>4</v>
      </c>
      <c r="C2329">
        <v>2020</v>
      </c>
      <c r="D2329" s="16" t="s">
        <v>105</v>
      </c>
      <c r="E2329" s="16" t="s">
        <v>59</v>
      </c>
      <c r="F2329">
        <v>66</v>
      </c>
    </row>
    <row r="2330" spans="1:6" x14ac:dyDescent="0.25">
      <c r="A2330">
        <v>23</v>
      </c>
      <c r="B2330">
        <v>4</v>
      </c>
      <c r="C2330">
        <v>2020</v>
      </c>
      <c r="D2330" s="16" t="s">
        <v>105</v>
      </c>
      <c r="E2330" s="16" t="s">
        <v>59</v>
      </c>
      <c r="F2330">
        <v>77</v>
      </c>
    </row>
    <row r="2331" spans="1:6" x14ac:dyDescent="0.25">
      <c r="A2331">
        <v>23</v>
      </c>
      <c r="B2331">
        <v>4</v>
      </c>
      <c r="C2331">
        <v>2020</v>
      </c>
      <c r="D2331" s="16" t="s">
        <v>108</v>
      </c>
      <c r="E2331" s="16" t="s">
        <v>59</v>
      </c>
      <c r="F2331">
        <v>51</v>
      </c>
    </row>
    <row r="2332" spans="1:6" x14ac:dyDescent="0.25">
      <c r="A2332">
        <v>23</v>
      </c>
      <c r="B2332">
        <v>4</v>
      </c>
      <c r="C2332">
        <v>2020</v>
      </c>
      <c r="D2332" s="16" t="s">
        <v>109</v>
      </c>
      <c r="E2332" s="16" t="s">
        <v>59</v>
      </c>
      <c r="F2332">
        <v>39</v>
      </c>
    </row>
    <row r="2333" spans="1:6" x14ac:dyDescent="0.25">
      <c r="A2333">
        <v>23</v>
      </c>
      <c r="B2333">
        <v>4</v>
      </c>
      <c r="C2333">
        <v>2020</v>
      </c>
      <c r="D2333" s="16" t="s">
        <v>109</v>
      </c>
      <c r="E2333" s="16" t="s">
        <v>56</v>
      </c>
      <c r="F2333">
        <v>64</v>
      </c>
    </row>
    <row r="2334" spans="1:6" x14ac:dyDescent="0.25">
      <c r="A2334">
        <v>23</v>
      </c>
      <c r="B2334">
        <v>4</v>
      </c>
      <c r="C2334">
        <v>2020</v>
      </c>
      <c r="D2334" s="16" t="s">
        <v>110</v>
      </c>
      <c r="E2334" s="16" t="s">
        <v>56</v>
      </c>
      <c r="F2334">
        <v>70</v>
      </c>
    </row>
    <row r="2335" spans="1:6" x14ac:dyDescent="0.25">
      <c r="A2335">
        <v>23</v>
      </c>
      <c r="B2335">
        <v>4</v>
      </c>
      <c r="C2335">
        <v>2020</v>
      </c>
      <c r="D2335" s="16" t="s">
        <v>111</v>
      </c>
      <c r="E2335" s="16" t="s">
        <v>59</v>
      </c>
      <c r="F2335">
        <v>16</v>
      </c>
    </row>
    <row r="2336" spans="1:6" x14ac:dyDescent="0.25">
      <c r="A2336">
        <v>23</v>
      </c>
      <c r="B2336">
        <v>4</v>
      </c>
      <c r="C2336">
        <v>2020</v>
      </c>
      <c r="D2336" s="16" t="s">
        <v>111</v>
      </c>
      <c r="E2336" s="16" t="s">
        <v>59</v>
      </c>
      <c r="F2336">
        <v>26</v>
      </c>
    </row>
    <row r="2337" spans="1:6" x14ac:dyDescent="0.25">
      <c r="A2337">
        <v>23</v>
      </c>
      <c r="B2337">
        <v>4</v>
      </c>
      <c r="C2337">
        <v>2020</v>
      </c>
      <c r="D2337" s="16" t="s">
        <v>111</v>
      </c>
      <c r="E2337" s="16" t="s">
        <v>56</v>
      </c>
      <c r="F2337">
        <v>68</v>
      </c>
    </row>
    <row r="2338" spans="1:6" x14ac:dyDescent="0.25">
      <c r="A2338">
        <v>23</v>
      </c>
      <c r="B2338">
        <v>4</v>
      </c>
      <c r="C2338">
        <v>2020</v>
      </c>
      <c r="D2338" s="16" t="s">
        <v>111</v>
      </c>
      <c r="E2338" s="16" t="s">
        <v>59</v>
      </c>
      <c r="F2338">
        <v>52</v>
      </c>
    </row>
    <row r="2339" spans="1:6" x14ac:dyDescent="0.25">
      <c r="A2339">
        <v>23</v>
      </c>
      <c r="B2339">
        <v>4</v>
      </c>
      <c r="C2339">
        <v>2020</v>
      </c>
      <c r="D2339" s="16" t="s">
        <v>112</v>
      </c>
      <c r="E2339" s="16" t="s">
        <v>59</v>
      </c>
      <c r="F2339">
        <v>62</v>
      </c>
    </row>
    <row r="2340" spans="1:6" x14ac:dyDescent="0.25">
      <c r="A2340">
        <v>23</v>
      </c>
      <c r="B2340">
        <v>4</v>
      </c>
      <c r="C2340">
        <v>2020</v>
      </c>
      <c r="D2340" s="16" t="s">
        <v>192</v>
      </c>
      <c r="E2340" s="16" t="s">
        <v>59</v>
      </c>
      <c r="F2340">
        <v>67</v>
      </c>
    </row>
    <row r="2341" spans="1:6" x14ac:dyDescent="0.25">
      <c r="A2341">
        <v>23</v>
      </c>
      <c r="B2341">
        <v>4</v>
      </c>
      <c r="C2341">
        <v>2020</v>
      </c>
      <c r="D2341" s="16" t="s">
        <v>113</v>
      </c>
      <c r="E2341" s="16" t="s">
        <v>59</v>
      </c>
      <c r="F2341">
        <v>51</v>
      </c>
    </row>
    <row r="2342" spans="1:6" x14ac:dyDescent="0.25">
      <c r="A2342">
        <v>23</v>
      </c>
      <c r="B2342">
        <v>4</v>
      </c>
      <c r="C2342">
        <v>2020</v>
      </c>
      <c r="D2342" s="16" t="s">
        <v>113</v>
      </c>
      <c r="E2342" s="16" t="s">
        <v>59</v>
      </c>
      <c r="F2342">
        <v>46</v>
      </c>
    </row>
    <row r="2343" spans="1:6" x14ac:dyDescent="0.25">
      <c r="A2343">
        <v>23</v>
      </c>
      <c r="B2343">
        <v>4</v>
      </c>
      <c r="C2343">
        <v>2020</v>
      </c>
      <c r="D2343" s="16" t="s">
        <v>193</v>
      </c>
      <c r="E2343" s="16" t="s">
        <v>56</v>
      </c>
      <c r="F2343">
        <v>71</v>
      </c>
    </row>
    <row r="2344" spans="1:6" x14ac:dyDescent="0.25">
      <c r="A2344">
        <v>23</v>
      </c>
      <c r="B2344">
        <v>4</v>
      </c>
      <c r="C2344">
        <v>2020</v>
      </c>
      <c r="D2344" s="16" t="s">
        <v>216</v>
      </c>
      <c r="E2344" s="16" t="s">
        <v>59</v>
      </c>
      <c r="F2344">
        <v>96</v>
      </c>
    </row>
    <row r="2345" spans="1:6" x14ac:dyDescent="0.25">
      <c r="A2345">
        <v>23</v>
      </c>
      <c r="B2345">
        <v>4</v>
      </c>
      <c r="C2345">
        <v>2020</v>
      </c>
      <c r="D2345" s="16" t="s">
        <v>216</v>
      </c>
      <c r="E2345" s="16" t="s">
        <v>59</v>
      </c>
      <c r="F2345">
        <v>43</v>
      </c>
    </row>
    <row r="2346" spans="1:6" x14ac:dyDescent="0.25">
      <c r="A2346">
        <v>23</v>
      </c>
      <c r="B2346">
        <v>4</v>
      </c>
      <c r="C2346">
        <v>2020</v>
      </c>
      <c r="D2346" s="16" t="s">
        <v>116</v>
      </c>
      <c r="E2346" s="16" t="s">
        <v>56</v>
      </c>
      <c r="F2346">
        <v>47</v>
      </c>
    </row>
    <row r="2347" spans="1:6" x14ac:dyDescent="0.25">
      <c r="A2347">
        <v>23</v>
      </c>
      <c r="B2347">
        <v>4</v>
      </c>
      <c r="C2347">
        <v>2020</v>
      </c>
      <c r="D2347" s="16" t="s">
        <v>116</v>
      </c>
      <c r="E2347" s="16" t="s">
        <v>59</v>
      </c>
      <c r="F2347">
        <v>81</v>
      </c>
    </row>
    <row r="2348" spans="1:6" x14ac:dyDescent="0.25">
      <c r="A2348">
        <v>23</v>
      </c>
      <c r="B2348">
        <v>4</v>
      </c>
      <c r="C2348">
        <v>2020</v>
      </c>
      <c r="D2348" s="16" t="s">
        <v>117</v>
      </c>
      <c r="E2348" s="16" t="s">
        <v>56</v>
      </c>
      <c r="F2348">
        <v>46</v>
      </c>
    </row>
    <row r="2349" spans="1:6" x14ac:dyDescent="0.25">
      <c r="A2349">
        <v>23</v>
      </c>
      <c r="B2349">
        <v>4</v>
      </c>
      <c r="C2349">
        <v>2020</v>
      </c>
      <c r="D2349" s="16" t="s">
        <v>117</v>
      </c>
      <c r="E2349" s="16" t="s">
        <v>56</v>
      </c>
      <c r="F2349">
        <v>41</v>
      </c>
    </row>
    <row r="2350" spans="1:6" x14ac:dyDescent="0.25">
      <c r="A2350">
        <v>23</v>
      </c>
      <c r="B2350">
        <v>4</v>
      </c>
      <c r="C2350">
        <v>2020</v>
      </c>
      <c r="D2350" s="16" t="s">
        <v>117</v>
      </c>
      <c r="E2350" s="16" t="s">
        <v>56</v>
      </c>
      <c r="F2350">
        <v>56</v>
      </c>
    </row>
    <row r="2351" spans="1:6" x14ac:dyDescent="0.25">
      <c r="A2351">
        <v>23</v>
      </c>
      <c r="B2351">
        <v>4</v>
      </c>
      <c r="C2351">
        <v>2020</v>
      </c>
      <c r="D2351" s="16" t="s">
        <v>117</v>
      </c>
      <c r="E2351" s="16" t="s">
        <v>56</v>
      </c>
      <c r="F2351">
        <v>47</v>
      </c>
    </row>
    <row r="2352" spans="1:6" x14ac:dyDescent="0.25">
      <c r="A2352">
        <v>23</v>
      </c>
      <c r="B2352">
        <v>4</v>
      </c>
      <c r="C2352">
        <v>2020</v>
      </c>
      <c r="D2352" s="16" t="s">
        <v>121</v>
      </c>
      <c r="E2352" s="16" t="s">
        <v>59</v>
      </c>
      <c r="F2352">
        <v>38</v>
      </c>
    </row>
    <row r="2353" spans="1:6" x14ac:dyDescent="0.25">
      <c r="A2353">
        <v>23</v>
      </c>
      <c r="B2353">
        <v>4</v>
      </c>
      <c r="C2353">
        <v>2020</v>
      </c>
      <c r="D2353" s="16" t="s">
        <v>121</v>
      </c>
      <c r="E2353" s="16" t="s">
        <v>59</v>
      </c>
      <c r="F2353">
        <v>60</v>
      </c>
    </row>
    <row r="2354" spans="1:6" x14ac:dyDescent="0.25">
      <c r="A2354">
        <v>23</v>
      </c>
      <c r="B2354">
        <v>4</v>
      </c>
      <c r="C2354">
        <v>2020</v>
      </c>
      <c r="D2354" s="16" t="s">
        <v>121</v>
      </c>
      <c r="E2354" s="16" t="s">
        <v>56</v>
      </c>
      <c r="F2354">
        <v>72</v>
      </c>
    </row>
    <row r="2355" spans="1:6" x14ac:dyDescent="0.25">
      <c r="A2355">
        <v>23</v>
      </c>
      <c r="B2355">
        <v>4</v>
      </c>
      <c r="C2355">
        <v>2020</v>
      </c>
      <c r="D2355" s="16" t="s">
        <v>122</v>
      </c>
      <c r="E2355" s="16" t="s">
        <v>59</v>
      </c>
      <c r="F2355">
        <v>33</v>
      </c>
    </row>
    <row r="2356" spans="1:6" x14ac:dyDescent="0.25">
      <c r="A2356">
        <v>23</v>
      </c>
      <c r="B2356">
        <v>4</v>
      </c>
      <c r="C2356">
        <v>2020</v>
      </c>
      <c r="D2356" s="16" t="s">
        <v>122</v>
      </c>
      <c r="E2356" s="16" t="s">
        <v>59</v>
      </c>
      <c r="F2356">
        <v>43</v>
      </c>
    </row>
    <row r="2357" spans="1:6" x14ac:dyDescent="0.25">
      <c r="A2357">
        <v>23</v>
      </c>
      <c r="B2357">
        <v>4</v>
      </c>
      <c r="C2357">
        <v>2020</v>
      </c>
      <c r="D2357" s="16" t="s">
        <v>124</v>
      </c>
      <c r="E2357" s="16" t="s">
        <v>56</v>
      </c>
      <c r="F2357">
        <v>82</v>
      </c>
    </row>
    <row r="2358" spans="1:6" x14ac:dyDescent="0.25">
      <c r="A2358">
        <v>23</v>
      </c>
      <c r="B2358">
        <v>4</v>
      </c>
      <c r="C2358">
        <v>2020</v>
      </c>
      <c r="D2358" s="16" t="s">
        <v>124</v>
      </c>
      <c r="E2358" s="16" t="s">
        <v>56</v>
      </c>
      <c r="F2358">
        <v>48</v>
      </c>
    </row>
    <row r="2359" spans="1:6" x14ac:dyDescent="0.25">
      <c r="A2359">
        <v>23</v>
      </c>
      <c r="B2359">
        <v>4</v>
      </c>
      <c r="C2359">
        <v>2020</v>
      </c>
      <c r="D2359" s="16" t="s">
        <v>124</v>
      </c>
      <c r="E2359" s="16" t="s">
        <v>56</v>
      </c>
      <c r="F2359">
        <v>52</v>
      </c>
    </row>
    <row r="2360" spans="1:6" x14ac:dyDescent="0.25">
      <c r="A2360">
        <v>23</v>
      </c>
      <c r="B2360">
        <v>4</v>
      </c>
      <c r="C2360">
        <v>2020</v>
      </c>
      <c r="D2360" s="16" t="s">
        <v>124</v>
      </c>
      <c r="E2360" s="16" t="s">
        <v>59</v>
      </c>
      <c r="F2360">
        <v>42</v>
      </c>
    </row>
    <row r="2361" spans="1:6" x14ac:dyDescent="0.25">
      <c r="A2361">
        <v>23</v>
      </c>
      <c r="B2361">
        <v>4</v>
      </c>
      <c r="C2361">
        <v>2020</v>
      </c>
      <c r="D2361" s="16" t="s">
        <v>124</v>
      </c>
      <c r="E2361" s="16" t="s">
        <v>56</v>
      </c>
      <c r="F2361">
        <v>53</v>
      </c>
    </row>
    <row r="2362" spans="1:6" x14ac:dyDescent="0.25">
      <c r="A2362">
        <v>23</v>
      </c>
      <c r="B2362">
        <v>4</v>
      </c>
      <c r="C2362">
        <v>2020</v>
      </c>
      <c r="D2362" s="16" t="s">
        <v>125</v>
      </c>
      <c r="E2362" s="16" t="s">
        <v>59</v>
      </c>
      <c r="F2362">
        <v>44</v>
      </c>
    </row>
    <row r="2363" spans="1:6" x14ac:dyDescent="0.25">
      <c r="A2363">
        <v>23</v>
      </c>
      <c r="B2363">
        <v>4</v>
      </c>
      <c r="C2363">
        <v>2020</v>
      </c>
      <c r="D2363" s="16" t="s">
        <v>125</v>
      </c>
      <c r="E2363" s="16" t="s">
        <v>56</v>
      </c>
      <c r="F2363">
        <v>79</v>
      </c>
    </row>
    <row r="2364" spans="1:6" x14ac:dyDescent="0.25">
      <c r="A2364">
        <v>23</v>
      </c>
      <c r="B2364">
        <v>4</v>
      </c>
      <c r="C2364">
        <v>2020</v>
      </c>
      <c r="D2364" s="16" t="s">
        <v>125</v>
      </c>
      <c r="E2364" s="16" t="s">
        <v>56</v>
      </c>
      <c r="F2364">
        <v>70</v>
      </c>
    </row>
    <row r="2365" spans="1:6" x14ac:dyDescent="0.25">
      <c r="A2365">
        <v>23</v>
      </c>
      <c r="B2365">
        <v>4</v>
      </c>
      <c r="C2365">
        <v>2020</v>
      </c>
      <c r="D2365" s="16" t="s">
        <v>182</v>
      </c>
      <c r="E2365" s="16" t="s">
        <v>59</v>
      </c>
      <c r="F2365">
        <v>41</v>
      </c>
    </row>
    <row r="2366" spans="1:6" x14ac:dyDescent="0.25">
      <c r="A2366">
        <v>23</v>
      </c>
      <c r="B2366">
        <v>4</v>
      </c>
      <c r="C2366">
        <v>2020</v>
      </c>
      <c r="D2366" s="16" t="s">
        <v>182</v>
      </c>
      <c r="E2366" s="16" t="s">
        <v>59</v>
      </c>
      <c r="F2366">
        <v>25</v>
      </c>
    </row>
    <row r="2367" spans="1:6" x14ac:dyDescent="0.25">
      <c r="A2367">
        <v>23</v>
      </c>
      <c r="B2367">
        <v>4</v>
      </c>
      <c r="C2367">
        <v>2020</v>
      </c>
      <c r="D2367" s="16" t="s">
        <v>182</v>
      </c>
      <c r="E2367" s="16" t="s">
        <v>59</v>
      </c>
      <c r="F2367">
        <v>44</v>
      </c>
    </row>
    <row r="2368" spans="1:6" x14ac:dyDescent="0.25">
      <c r="A2368">
        <v>23</v>
      </c>
      <c r="B2368">
        <v>4</v>
      </c>
      <c r="C2368">
        <v>2020</v>
      </c>
      <c r="D2368" s="16" t="s">
        <v>182</v>
      </c>
      <c r="E2368" s="16" t="s">
        <v>59</v>
      </c>
      <c r="F2368">
        <v>77</v>
      </c>
    </row>
    <row r="2369" spans="1:6" x14ac:dyDescent="0.25">
      <c r="A2369">
        <v>23</v>
      </c>
      <c r="B2369">
        <v>4</v>
      </c>
      <c r="C2369">
        <v>2020</v>
      </c>
      <c r="D2369" s="16" t="s">
        <v>217</v>
      </c>
      <c r="E2369" s="16" t="s">
        <v>59</v>
      </c>
      <c r="F2369">
        <v>0</v>
      </c>
    </row>
    <row r="2370" spans="1:6" x14ac:dyDescent="0.25">
      <c r="A2370">
        <v>23</v>
      </c>
      <c r="B2370">
        <v>4</v>
      </c>
      <c r="C2370">
        <v>2020</v>
      </c>
      <c r="D2370" s="16" t="s">
        <v>170</v>
      </c>
      <c r="E2370" s="16" t="s">
        <v>56</v>
      </c>
      <c r="F2370">
        <v>25</v>
      </c>
    </row>
    <row r="2371" spans="1:6" x14ac:dyDescent="0.25">
      <c r="A2371">
        <v>23</v>
      </c>
      <c r="B2371">
        <v>4</v>
      </c>
      <c r="C2371">
        <v>2020</v>
      </c>
      <c r="D2371" s="16" t="s">
        <v>129</v>
      </c>
      <c r="E2371" s="16" t="s">
        <v>59</v>
      </c>
      <c r="F2371">
        <v>85</v>
      </c>
    </row>
    <row r="2372" spans="1:6" x14ac:dyDescent="0.25">
      <c r="A2372">
        <v>23</v>
      </c>
      <c r="B2372">
        <v>4</v>
      </c>
      <c r="C2372">
        <v>2020</v>
      </c>
      <c r="D2372" s="16" t="s">
        <v>171</v>
      </c>
      <c r="E2372" s="16" t="s">
        <v>59</v>
      </c>
      <c r="F2372">
        <v>42</v>
      </c>
    </row>
    <row r="2373" spans="1:6" x14ac:dyDescent="0.25">
      <c r="A2373">
        <v>23</v>
      </c>
      <c r="B2373">
        <v>4</v>
      </c>
      <c r="C2373">
        <v>2020</v>
      </c>
      <c r="D2373" s="16" t="s">
        <v>132</v>
      </c>
      <c r="E2373" s="16" t="s">
        <v>56</v>
      </c>
      <c r="F2373">
        <v>64</v>
      </c>
    </row>
    <row r="2374" spans="1:6" x14ac:dyDescent="0.25">
      <c r="A2374">
        <v>23</v>
      </c>
      <c r="B2374">
        <v>4</v>
      </c>
      <c r="C2374">
        <v>2020</v>
      </c>
      <c r="D2374" s="16" t="s">
        <v>132</v>
      </c>
      <c r="E2374" s="16" t="s">
        <v>56</v>
      </c>
      <c r="F2374">
        <v>64</v>
      </c>
    </row>
    <row r="2375" spans="1:6" x14ac:dyDescent="0.25">
      <c r="A2375">
        <v>23</v>
      </c>
      <c r="B2375">
        <v>4</v>
      </c>
      <c r="C2375">
        <v>2020</v>
      </c>
      <c r="D2375" s="16" t="s">
        <v>172</v>
      </c>
      <c r="E2375" s="16" t="s">
        <v>59</v>
      </c>
      <c r="F2375">
        <v>2</v>
      </c>
    </row>
    <row r="2376" spans="1:6" x14ac:dyDescent="0.25">
      <c r="A2376">
        <v>23</v>
      </c>
      <c r="B2376">
        <v>4</v>
      </c>
      <c r="C2376">
        <v>2020</v>
      </c>
      <c r="D2376" s="16" t="s">
        <v>172</v>
      </c>
      <c r="E2376" s="16" t="s">
        <v>59</v>
      </c>
      <c r="F2376">
        <v>25</v>
      </c>
    </row>
    <row r="2377" spans="1:6" x14ac:dyDescent="0.25">
      <c r="A2377">
        <v>23</v>
      </c>
      <c r="B2377">
        <v>4</v>
      </c>
      <c r="C2377">
        <v>2020</v>
      </c>
      <c r="D2377" s="16" t="s">
        <v>172</v>
      </c>
      <c r="E2377" s="16" t="s">
        <v>56</v>
      </c>
      <c r="F2377">
        <v>25</v>
      </c>
    </row>
    <row r="2378" spans="1:6" x14ac:dyDescent="0.25">
      <c r="A2378">
        <v>23</v>
      </c>
      <c r="B2378">
        <v>4</v>
      </c>
      <c r="C2378">
        <v>2020</v>
      </c>
      <c r="D2378" s="16" t="s">
        <v>172</v>
      </c>
      <c r="E2378" s="16" t="s">
        <v>56</v>
      </c>
      <c r="F2378">
        <v>5</v>
      </c>
    </row>
    <row r="2379" spans="1:6" x14ac:dyDescent="0.25">
      <c r="A2379">
        <v>23</v>
      </c>
      <c r="B2379">
        <v>4</v>
      </c>
      <c r="C2379">
        <v>2020</v>
      </c>
      <c r="D2379" s="16" t="s">
        <v>183</v>
      </c>
      <c r="E2379" s="16" t="s">
        <v>59</v>
      </c>
      <c r="F2379">
        <v>33</v>
      </c>
    </row>
    <row r="2380" spans="1:6" x14ac:dyDescent="0.25">
      <c r="A2380">
        <v>23</v>
      </c>
      <c r="B2380">
        <v>4</v>
      </c>
      <c r="C2380">
        <v>2020</v>
      </c>
      <c r="D2380" s="16" t="s">
        <v>135</v>
      </c>
      <c r="E2380" s="16" t="s">
        <v>56</v>
      </c>
      <c r="F2380">
        <v>36</v>
      </c>
    </row>
    <row r="2381" spans="1:6" x14ac:dyDescent="0.25">
      <c r="A2381">
        <v>23</v>
      </c>
      <c r="B2381">
        <v>4</v>
      </c>
      <c r="C2381">
        <v>2020</v>
      </c>
      <c r="D2381" s="16" t="s">
        <v>174</v>
      </c>
      <c r="E2381" s="16" t="s">
        <v>56</v>
      </c>
      <c r="F2381">
        <v>60</v>
      </c>
    </row>
    <row r="2382" spans="1:6" x14ac:dyDescent="0.25">
      <c r="A2382">
        <v>23</v>
      </c>
      <c r="B2382">
        <v>4</v>
      </c>
      <c r="C2382">
        <v>2020</v>
      </c>
      <c r="D2382" s="16" t="s">
        <v>218</v>
      </c>
      <c r="E2382" s="16" t="s">
        <v>59</v>
      </c>
      <c r="F2382">
        <v>31</v>
      </c>
    </row>
    <row r="2383" spans="1:6" x14ac:dyDescent="0.25">
      <c r="A2383">
        <v>23</v>
      </c>
      <c r="B2383">
        <v>4</v>
      </c>
      <c r="C2383">
        <v>2020</v>
      </c>
      <c r="D2383" s="16" t="s">
        <v>137</v>
      </c>
      <c r="E2383" s="16" t="s">
        <v>56</v>
      </c>
      <c r="F2383">
        <v>29</v>
      </c>
    </row>
    <row r="2384" spans="1:6" x14ac:dyDescent="0.25">
      <c r="A2384">
        <v>23</v>
      </c>
      <c r="B2384">
        <v>4</v>
      </c>
      <c r="C2384">
        <v>2020</v>
      </c>
      <c r="D2384" s="16" t="s">
        <v>137</v>
      </c>
      <c r="E2384" s="16" t="s">
        <v>59</v>
      </c>
      <c r="F2384">
        <v>2</v>
      </c>
    </row>
    <row r="2385" spans="1:6" x14ac:dyDescent="0.25">
      <c r="A2385">
        <v>23</v>
      </c>
      <c r="B2385">
        <v>4</v>
      </c>
      <c r="C2385">
        <v>2020</v>
      </c>
      <c r="D2385" s="16" t="s">
        <v>137</v>
      </c>
      <c r="E2385" s="16" t="s">
        <v>59</v>
      </c>
      <c r="F2385">
        <v>80</v>
      </c>
    </row>
    <row r="2386" spans="1:6" x14ac:dyDescent="0.25">
      <c r="A2386">
        <v>23</v>
      </c>
      <c r="B2386">
        <v>4</v>
      </c>
      <c r="C2386">
        <v>2020</v>
      </c>
      <c r="D2386" s="16" t="s">
        <v>139</v>
      </c>
      <c r="E2386" s="16" t="s">
        <v>56</v>
      </c>
      <c r="F2386">
        <v>18</v>
      </c>
    </row>
    <row r="2387" spans="1:6" x14ac:dyDescent="0.25">
      <c r="A2387">
        <v>23</v>
      </c>
      <c r="B2387">
        <v>4</v>
      </c>
      <c r="C2387">
        <v>2020</v>
      </c>
      <c r="D2387" s="16" t="s">
        <v>139</v>
      </c>
      <c r="E2387" s="16" t="s">
        <v>56</v>
      </c>
      <c r="F2387">
        <v>63</v>
      </c>
    </row>
    <row r="2388" spans="1:6" x14ac:dyDescent="0.25">
      <c r="A2388">
        <v>23</v>
      </c>
      <c r="B2388">
        <v>4</v>
      </c>
      <c r="C2388">
        <v>2020</v>
      </c>
      <c r="D2388" s="16" t="s">
        <v>139</v>
      </c>
      <c r="E2388" s="16" t="s">
        <v>56</v>
      </c>
      <c r="F2388">
        <v>56</v>
      </c>
    </row>
    <row r="2389" spans="1:6" x14ac:dyDescent="0.25">
      <c r="A2389">
        <v>23</v>
      </c>
      <c r="B2389">
        <v>4</v>
      </c>
      <c r="C2389">
        <v>2020</v>
      </c>
      <c r="D2389" s="16" t="s">
        <v>139</v>
      </c>
      <c r="E2389" s="16" t="s">
        <v>56</v>
      </c>
      <c r="F2389">
        <v>52</v>
      </c>
    </row>
    <row r="2390" spans="1:6" x14ac:dyDescent="0.25">
      <c r="A2390">
        <v>23</v>
      </c>
      <c r="B2390">
        <v>4</v>
      </c>
      <c r="C2390">
        <v>2020</v>
      </c>
      <c r="D2390" s="16" t="s">
        <v>139</v>
      </c>
      <c r="E2390" s="16" t="s">
        <v>56</v>
      </c>
      <c r="F2390">
        <v>37</v>
      </c>
    </row>
    <row r="2391" spans="1:6" x14ac:dyDescent="0.25">
      <c r="A2391">
        <v>23</v>
      </c>
      <c r="B2391">
        <v>4</v>
      </c>
      <c r="C2391">
        <v>2020</v>
      </c>
      <c r="D2391" s="16" t="s">
        <v>140</v>
      </c>
      <c r="E2391" s="16" t="s">
        <v>59</v>
      </c>
      <c r="F2391">
        <v>30</v>
      </c>
    </row>
    <row r="2392" spans="1:6" x14ac:dyDescent="0.25">
      <c r="A2392">
        <v>23</v>
      </c>
      <c r="B2392">
        <v>4</v>
      </c>
      <c r="C2392">
        <v>2020</v>
      </c>
      <c r="D2392" s="16" t="s">
        <v>140</v>
      </c>
      <c r="E2392" s="16" t="s">
        <v>59</v>
      </c>
      <c r="F2392">
        <v>56</v>
      </c>
    </row>
    <row r="2393" spans="1:6" x14ac:dyDescent="0.25">
      <c r="A2393">
        <v>23</v>
      </c>
      <c r="B2393">
        <v>4</v>
      </c>
      <c r="C2393">
        <v>2020</v>
      </c>
      <c r="D2393" s="16" t="s">
        <v>141</v>
      </c>
      <c r="E2393" s="16" t="s">
        <v>59</v>
      </c>
      <c r="F2393">
        <v>28</v>
      </c>
    </row>
    <row r="2394" spans="1:6" x14ac:dyDescent="0.25">
      <c r="A2394">
        <v>23</v>
      </c>
      <c r="B2394">
        <v>4</v>
      </c>
      <c r="C2394">
        <v>2020</v>
      </c>
      <c r="D2394" s="16" t="s">
        <v>219</v>
      </c>
      <c r="E2394" s="16" t="s">
        <v>59</v>
      </c>
      <c r="F2394">
        <v>39</v>
      </c>
    </row>
    <row r="2395" spans="1:6" x14ac:dyDescent="0.25">
      <c r="A2395">
        <v>23</v>
      </c>
      <c r="B2395">
        <v>4</v>
      </c>
      <c r="C2395">
        <v>2020</v>
      </c>
      <c r="D2395" s="16" t="s">
        <v>219</v>
      </c>
      <c r="E2395" s="16" t="s">
        <v>59</v>
      </c>
      <c r="F2395">
        <v>63</v>
      </c>
    </row>
    <row r="2396" spans="1:6" x14ac:dyDescent="0.25">
      <c r="A2396">
        <v>23</v>
      </c>
      <c r="B2396">
        <v>4</v>
      </c>
      <c r="C2396">
        <v>2020</v>
      </c>
      <c r="D2396" s="16" t="s">
        <v>145</v>
      </c>
      <c r="E2396" s="16" t="s">
        <v>59</v>
      </c>
      <c r="F2396">
        <v>24</v>
      </c>
    </row>
    <row r="2397" spans="1:6" x14ac:dyDescent="0.25">
      <c r="A2397">
        <v>23</v>
      </c>
      <c r="B2397">
        <v>4</v>
      </c>
      <c r="C2397">
        <v>2020</v>
      </c>
      <c r="D2397" s="16" t="s">
        <v>145</v>
      </c>
      <c r="E2397" s="16" t="s">
        <v>56</v>
      </c>
      <c r="F2397">
        <v>53</v>
      </c>
    </row>
    <row r="2398" spans="1:6" x14ac:dyDescent="0.25">
      <c r="A2398">
        <v>23</v>
      </c>
      <c r="B2398">
        <v>4</v>
      </c>
      <c r="C2398">
        <v>2020</v>
      </c>
      <c r="D2398" s="16" t="s">
        <v>145</v>
      </c>
      <c r="E2398" s="16" t="s">
        <v>56</v>
      </c>
      <c r="F2398">
        <v>52</v>
      </c>
    </row>
    <row r="2399" spans="1:6" x14ac:dyDescent="0.25">
      <c r="A2399">
        <v>23</v>
      </c>
      <c r="B2399">
        <v>4</v>
      </c>
      <c r="C2399">
        <v>2020</v>
      </c>
      <c r="D2399" s="16" t="s">
        <v>147</v>
      </c>
      <c r="E2399" s="16" t="s">
        <v>59</v>
      </c>
      <c r="F2399">
        <v>48</v>
      </c>
    </row>
    <row r="2400" spans="1:6" x14ac:dyDescent="0.25">
      <c r="A2400">
        <v>23</v>
      </c>
      <c r="B2400">
        <v>4</v>
      </c>
      <c r="C2400">
        <v>2020</v>
      </c>
      <c r="D2400" s="16" t="s">
        <v>149</v>
      </c>
      <c r="E2400" s="16" t="s">
        <v>59</v>
      </c>
      <c r="F2400">
        <v>55</v>
      </c>
    </row>
    <row r="2401" spans="1:6" x14ac:dyDescent="0.25">
      <c r="A2401">
        <v>23</v>
      </c>
      <c r="B2401">
        <v>4</v>
      </c>
      <c r="C2401">
        <v>2020</v>
      </c>
      <c r="D2401" s="16" t="s">
        <v>150</v>
      </c>
      <c r="E2401" s="16" t="s">
        <v>59</v>
      </c>
      <c r="F2401">
        <v>82</v>
      </c>
    </row>
    <row r="2402" spans="1:6" x14ac:dyDescent="0.25">
      <c r="A2402">
        <v>23</v>
      </c>
      <c r="B2402">
        <v>4</v>
      </c>
      <c r="C2402">
        <v>2020</v>
      </c>
      <c r="D2402" s="16" t="s">
        <v>150</v>
      </c>
      <c r="E2402" s="16" t="s">
        <v>59</v>
      </c>
      <c r="F2402">
        <v>55</v>
      </c>
    </row>
    <row r="2403" spans="1:6" x14ac:dyDescent="0.25">
      <c r="A2403">
        <v>23</v>
      </c>
      <c r="B2403">
        <v>4</v>
      </c>
      <c r="C2403">
        <v>2020</v>
      </c>
      <c r="D2403" s="16" t="s">
        <v>150</v>
      </c>
      <c r="E2403" s="16" t="s">
        <v>59</v>
      </c>
      <c r="F2403">
        <v>57</v>
      </c>
    </row>
    <row r="2404" spans="1:6" x14ac:dyDescent="0.25">
      <c r="A2404">
        <v>23</v>
      </c>
      <c r="B2404">
        <v>4</v>
      </c>
      <c r="C2404">
        <v>2020</v>
      </c>
      <c r="D2404" s="16" t="s">
        <v>186</v>
      </c>
      <c r="E2404" s="16" t="s">
        <v>56</v>
      </c>
      <c r="F2404">
        <v>0</v>
      </c>
    </row>
    <row r="2405" spans="1:6" x14ac:dyDescent="0.25">
      <c r="A2405">
        <v>24</v>
      </c>
      <c r="B2405">
        <v>4</v>
      </c>
      <c r="C2405">
        <v>2020</v>
      </c>
      <c r="D2405" s="16" t="s">
        <v>57</v>
      </c>
      <c r="E2405" s="16" t="s">
        <v>59</v>
      </c>
      <c r="F2405">
        <v>50</v>
      </c>
    </row>
    <row r="2406" spans="1:6" x14ac:dyDescent="0.25">
      <c r="A2406">
        <v>24</v>
      </c>
      <c r="B2406">
        <v>4</v>
      </c>
      <c r="C2406">
        <v>2020</v>
      </c>
      <c r="D2406" s="16" t="s">
        <v>57</v>
      </c>
      <c r="E2406" s="16" t="s">
        <v>56</v>
      </c>
      <c r="F2406">
        <v>24</v>
      </c>
    </row>
    <row r="2407" spans="1:6" x14ac:dyDescent="0.25">
      <c r="A2407">
        <v>24</v>
      </c>
      <c r="B2407">
        <v>4</v>
      </c>
      <c r="C2407">
        <v>2020</v>
      </c>
      <c r="D2407" s="16" t="s">
        <v>57</v>
      </c>
      <c r="E2407" s="16" t="s">
        <v>56</v>
      </c>
      <c r="F2407">
        <v>19</v>
      </c>
    </row>
    <row r="2408" spans="1:6" x14ac:dyDescent="0.25">
      <c r="A2408">
        <v>24</v>
      </c>
      <c r="B2408">
        <v>4</v>
      </c>
      <c r="C2408">
        <v>2020</v>
      </c>
      <c r="D2408" s="16" t="s">
        <v>57</v>
      </c>
      <c r="E2408" s="16" t="s">
        <v>56</v>
      </c>
      <c r="F2408">
        <v>77</v>
      </c>
    </row>
    <row r="2409" spans="1:6" x14ac:dyDescent="0.25">
      <c r="A2409">
        <v>24</v>
      </c>
      <c r="B2409">
        <v>4</v>
      </c>
      <c r="C2409">
        <v>2020</v>
      </c>
      <c r="D2409" s="16" t="s">
        <v>57</v>
      </c>
      <c r="E2409" s="16" t="s">
        <v>59</v>
      </c>
      <c r="F2409">
        <v>79</v>
      </c>
    </row>
    <row r="2410" spans="1:6" x14ac:dyDescent="0.25">
      <c r="A2410">
        <v>24</v>
      </c>
      <c r="B2410">
        <v>4</v>
      </c>
      <c r="C2410">
        <v>2020</v>
      </c>
      <c r="D2410" s="16" t="s">
        <v>57</v>
      </c>
      <c r="E2410" s="16" t="s">
        <v>56</v>
      </c>
      <c r="F2410">
        <v>25</v>
      </c>
    </row>
    <row r="2411" spans="1:6" x14ac:dyDescent="0.25">
      <c r="A2411">
        <v>24</v>
      </c>
      <c r="B2411">
        <v>4</v>
      </c>
      <c r="C2411">
        <v>2020</v>
      </c>
      <c r="D2411" s="16" t="s">
        <v>58</v>
      </c>
      <c r="E2411" s="16" t="s">
        <v>56</v>
      </c>
      <c r="F2411">
        <v>30</v>
      </c>
    </row>
    <row r="2412" spans="1:6" x14ac:dyDescent="0.25">
      <c r="A2412">
        <v>24</v>
      </c>
      <c r="B2412">
        <v>4</v>
      </c>
      <c r="C2412">
        <v>2020</v>
      </c>
      <c r="D2412" s="16" t="s">
        <v>58</v>
      </c>
      <c r="E2412" s="16" t="s">
        <v>56</v>
      </c>
      <c r="F2412">
        <v>61</v>
      </c>
    </row>
    <row r="2413" spans="1:6" x14ac:dyDescent="0.25">
      <c r="A2413">
        <v>24</v>
      </c>
      <c r="B2413">
        <v>4</v>
      </c>
      <c r="C2413">
        <v>2020</v>
      </c>
      <c r="D2413" s="16" t="s">
        <v>58</v>
      </c>
      <c r="E2413" s="16" t="s">
        <v>59</v>
      </c>
      <c r="F2413">
        <v>84</v>
      </c>
    </row>
    <row r="2414" spans="1:6" x14ac:dyDescent="0.25">
      <c r="A2414">
        <v>24</v>
      </c>
      <c r="B2414">
        <v>4</v>
      </c>
      <c r="C2414">
        <v>2020</v>
      </c>
      <c r="D2414" s="16" t="s">
        <v>58</v>
      </c>
      <c r="E2414" s="16" t="s">
        <v>59</v>
      </c>
      <c r="F2414">
        <v>25</v>
      </c>
    </row>
    <row r="2415" spans="1:6" x14ac:dyDescent="0.25">
      <c r="A2415">
        <v>24</v>
      </c>
      <c r="B2415">
        <v>4</v>
      </c>
      <c r="C2415">
        <v>2020</v>
      </c>
      <c r="D2415" s="16" t="s">
        <v>64</v>
      </c>
      <c r="E2415" s="16" t="s">
        <v>56</v>
      </c>
      <c r="F2415">
        <v>54</v>
      </c>
    </row>
    <row r="2416" spans="1:6" x14ac:dyDescent="0.25">
      <c r="A2416">
        <v>24</v>
      </c>
      <c r="B2416">
        <v>4</v>
      </c>
      <c r="C2416">
        <v>2020</v>
      </c>
      <c r="D2416" s="16" t="s">
        <v>65</v>
      </c>
      <c r="E2416" s="16" t="s">
        <v>56</v>
      </c>
      <c r="F2416">
        <v>71</v>
      </c>
    </row>
    <row r="2417" spans="1:6" x14ac:dyDescent="0.25">
      <c r="A2417">
        <v>24</v>
      </c>
      <c r="B2417">
        <v>4</v>
      </c>
      <c r="C2417">
        <v>2020</v>
      </c>
      <c r="D2417" s="16" t="s">
        <v>155</v>
      </c>
      <c r="E2417" s="16" t="s">
        <v>59</v>
      </c>
      <c r="F2417">
        <v>41</v>
      </c>
    </row>
    <row r="2418" spans="1:6" x14ac:dyDescent="0.25">
      <c r="A2418">
        <v>24</v>
      </c>
      <c r="B2418">
        <v>4</v>
      </c>
      <c r="C2418">
        <v>2020</v>
      </c>
      <c r="D2418" s="16" t="s">
        <v>155</v>
      </c>
      <c r="E2418" s="16" t="s">
        <v>56</v>
      </c>
      <c r="F2418">
        <v>36</v>
      </c>
    </row>
    <row r="2419" spans="1:6" x14ac:dyDescent="0.25">
      <c r="A2419">
        <v>24</v>
      </c>
      <c r="B2419">
        <v>4</v>
      </c>
      <c r="C2419">
        <v>2020</v>
      </c>
      <c r="D2419" s="16" t="s">
        <v>156</v>
      </c>
      <c r="E2419" s="16" t="s">
        <v>59</v>
      </c>
      <c r="F2419">
        <v>60</v>
      </c>
    </row>
    <row r="2420" spans="1:6" x14ac:dyDescent="0.25">
      <c r="A2420">
        <v>24</v>
      </c>
      <c r="B2420">
        <v>4</v>
      </c>
      <c r="C2420">
        <v>2020</v>
      </c>
      <c r="D2420" s="16" t="s">
        <v>230</v>
      </c>
      <c r="E2420" s="16" t="s">
        <v>59</v>
      </c>
      <c r="F2420">
        <v>45</v>
      </c>
    </row>
    <row r="2421" spans="1:6" x14ac:dyDescent="0.25">
      <c r="A2421">
        <v>24</v>
      </c>
      <c r="B2421">
        <v>4</v>
      </c>
      <c r="C2421">
        <v>2020</v>
      </c>
      <c r="D2421" s="16" t="s">
        <v>230</v>
      </c>
      <c r="E2421" s="16" t="s">
        <v>59</v>
      </c>
      <c r="F2421">
        <v>64</v>
      </c>
    </row>
    <row r="2422" spans="1:6" x14ac:dyDescent="0.25">
      <c r="A2422">
        <v>24</v>
      </c>
      <c r="B2422">
        <v>4</v>
      </c>
      <c r="C2422">
        <v>2020</v>
      </c>
      <c r="D2422" s="16" t="s">
        <v>230</v>
      </c>
      <c r="E2422" s="16" t="s">
        <v>59</v>
      </c>
      <c r="F2422">
        <v>49</v>
      </c>
    </row>
    <row r="2423" spans="1:6" x14ac:dyDescent="0.25">
      <c r="A2423">
        <v>24</v>
      </c>
      <c r="B2423">
        <v>4</v>
      </c>
      <c r="C2423">
        <v>2020</v>
      </c>
      <c r="D2423" s="16" t="s">
        <v>230</v>
      </c>
      <c r="E2423" s="16" t="s">
        <v>59</v>
      </c>
      <c r="F2423">
        <v>27</v>
      </c>
    </row>
    <row r="2424" spans="1:6" x14ac:dyDescent="0.25">
      <c r="A2424">
        <v>24</v>
      </c>
      <c r="B2424">
        <v>4</v>
      </c>
      <c r="C2424">
        <v>2020</v>
      </c>
      <c r="D2424" s="16" t="s">
        <v>230</v>
      </c>
      <c r="E2424" s="16" t="s">
        <v>59</v>
      </c>
      <c r="F2424">
        <v>39</v>
      </c>
    </row>
    <row r="2425" spans="1:6" x14ac:dyDescent="0.25">
      <c r="A2425">
        <v>24</v>
      </c>
      <c r="B2425">
        <v>4</v>
      </c>
      <c r="C2425">
        <v>2020</v>
      </c>
      <c r="D2425" s="16" t="s">
        <v>230</v>
      </c>
      <c r="E2425" s="16" t="s">
        <v>59</v>
      </c>
      <c r="F2425">
        <v>47</v>
      </c>
    </row>
    <row r="2426" spans="1:6" x14ac:dyDescent="0.25">
      <c r="A2426">
        <v>24</v>
      </c>
      <c r="B2426">
        <v>4</v>
      </c>
      <c r="C2426">
        <v>2020</v>
      </c>
      <c r="D2426" s="16" t="s">
        <v>230</v>
      </c>
      <c r="E2426" s="16" t="s">
        <v>59</v>
      </c>
      <c r="F2426">
        <v>44</v>
      </c>
    </row>
    <row r="2427" spans="1:6" x14ac:dyDescent="0.25">
      <c r="A2427">
        <v>24</v>
      </c>
      <c r="B2427">
        <v>4</v>
      </c>
      <c r="C2427">
        <v>2020</v>
      </c>
      <c r="D2427" s="16" t="s">
        <v>70</v>
      </c>
      <c r="E2427" s="16" t="s">
        <v>56</v>
      </c>
      <c r="F2427">
        <v>53</v>
      </c>
    </row>
    <row r="2428" spans="1:6" x14ac:dyDescent="0.25">
      <c r="A2428">
        <v>24</v>
      </c>
      <c r="B2428">
        <v>4</v>
      </c>
      <c r="C2428">
        <v>2020</v>
      </c>
      <c r="D2428" s="16" t="s">
        <v>70</v>
      </c>
      <c r="E2428" s="16" t="s">
        <v>56</v>
      </c>
      <c r="F2428">
        <v>15</v>
      </c>
    </row>
    <row r="2429" spans="1:6" x14ac:dyDescent="0.25">
      <c r="A2429">
        <v>24</v>
      </c>
      <c r="B2429">
        <v>4</v>
      </c>
      <c r="C2429">
        <v>2020</v>
      </c>
      <c r="D2429" s="16" t="s">
        <v>70</v>
      </c>
      <c r="E2429" s="16" t="s">
        <v>56</v>
      </c>
      <c r="F2429">
        <v>37</v>
      </c>
    </row>
    <row r="2430" spans="1:6" x14ac:dyDescent="0.25">
      <c r="A2430">
        <v>24</v>
      </c>
      <c r="B2430">
        <v>4</v>
      </c>
      <c r="C2430">
        <v>2020</v>
      </c>
      <c r="D2430" s="16" t="s">
        <v>70</v>
      </c>
      <c r="E2430" s="16" t="s">
        <v>59</v>
      </c>
      <c r="F2430">
        <v>46</v>
      </c>
    </row>
    <row r="2431" spans="1:6" x14ac:dyDescent="0.25">
      <c r="A2431">
        <v>24</v>
      </c>
      <c r="B2431">
        <v>4</v>
      </c>
      <c r="C2431">
        <v>2020</v>
      </c>
      <c r="D2431" s="16" t="s">
        <v>70</v>
      </c>
      <c r="E2431" s="16" t="s">
        <v>56</v>
      </c>
      <c r="F2431">
        <v>55</v>
      </c>
    </row>
    <row r="2432" spans="1:6" x14ac:dyDescent="0.25">
      <c r="A2432">
        <v>24</v>
      </c>
      <c r="B2432">
        <v>4</v>
      </c>
      <c r="C2432">
        <v>2020</v>
      </c>
      <c r="D2432" s="16" t="s">
        <v>70</v>
      </c>
      <c r="E2432" s="16" t="s">
        <v>56</v>
      </c>
      <c r="F2432">
        <v>42</v>
      </c>
    </row>
    <row r="2433" spans="1:6" x14ac:dyDescent="0.25">
      <c r="A2433">
        <v>24</v>
      </c>
      <c r="B2433">
        <v>4</v>
      </c>
      <c r="C2433">
        <v>2020</v>
      </c>
      <c r="D2433" s="16" t="s">
        <v>70</v>
      </c>
      <c r="E2433" s="16" t="s">
        <v>56</v>
      </c>
      <c r="F2433">
        <v>49</v>
      </c>
    </row>
    <row r="2434" spans="1:6" x14ac:dyDescent="0.25">
      <c r="A2434">
        <v>24</v>
      </c>
      <c r="B2434">
        <v>4</v>
      </c>
      <c r="C2434">
        <v>2020</v>
      </c>
      <c r="D2434" s="16" t="s">
        <v>70</v>
      </c>
      <c r="E2434" s="16" t="s">
        <v>59</v>
      </c>
      <c r="F2434">
        <v>44</v>
      </c>
    </row>
    <row r="2435" spans="1:6" x14ac:dyDescent="0.25">
      <c r="A2435">
        <v>24</v>
      </c>
      <c r="B2435">
        <v>4</v>
      </c>
      <c r="C2435">
        <v>2020</v>
      </c>
      <c r="D2435" s="16" t="s">
        <v>75</v>
      </c>
      <c r="E2435" s="16" t="s">
        <v>56</v>
      </c>
      <c r="F2435">
        <v>39</v>
      </c>
    </row>
    <row r="2436" spans="1:6" x14ac:dyDescent="0.25">
      <c r="A2436">
        <v>24</v>
      </c>
      <c r="B2436">
        <v>4</v>
      </c>
      <c r="C2436">
        <v>2020</v>
      </c>
      <c r="D2436" s="16" t="s">
        <v>75</v>
      </c>
      <c r="E2436" s="16" t="s">
        <v>56</v>
      </c>
      <c r="F2436">
        <v>48</v>
      </c>
    </row>
    <row r="2437" spans="1:6" x14ac:dyDescent="0.25">
      <c r="A2437">
        <v>24</v>
      </c>
      <c r="B2437">
        <v>4</v>
      </c>
      <c r="C2437">
        <v>2020</v>
      </c>
      <c r="D2437" s="16" t="s">
        <v>75</v>
      </c>
      <c r="E2437" s="16" t="s">
        <v>56</v>
      </c>
      <c r="F2437">
        <v>29</v>
      </c>
    </row>
    <row r="2438" spans="1:6" x14ac:dyDescent="0.25">
      <c r="A2438">
        <v>24</v>
      </c>
      <c r="B2438">
        <v>4</v>
      </c>
      <c r="C2438">
        <v>2020</v>
      </c>
      <c r="D2438" s="16" t="s">
        <v>75</v>
      </c>
      <c r="E2438" s="16" t="s">
        <v>56</v>
      </c>
      <c r="F2438">
        <v>65</v>
      </c>
    </row>
    <row r="2439" spans="1:6" x14ac:dyDescent="0.25">
      <c r="A2439">
        <v>24</v>
      </c>
      <c r="B2439">
        <v>4</v>
      </c>
      <c r="C2439">
        <v>2020</v>
      </c>
      <c r="D2439" s="16" t="s">
        <v>75</v>
      </c>
      <c r="E2439" s="16" t="s">
        <v>59</v>
      </c>
      <c r="F2439">
        <v>69</v>
      </c>
    </row>
    <row r="2440" spans="1:6" x14ac:dyDescent="0.25">
      <c r="A2440">
        <v>24</v>
      </c>
      <c r="B2440">
        <v>4</v>
      </c>
      <c r="C2440">
        <v>2020</v>
      </c>
      <c r="D2440" s="16" t="s">
        <v>75</v>
      </c>
      <c r="E2440" s="16" t="s">
        <v>59</v>
      </c>
      <c r="F2440">
        <v>38</v>
      </c>
    </row>
    <row r="2441" spans="1:6" x14ac:dyDescent="0.25">
      <c r="A2441">
        <v>24</v>
      </c>
      <c r="B2441">
        <v>4</v>
      </c>
      <c r="C2441">
        <v>2020</v>
      </c>
      <c r="D2441" s="16" t="s">
        <v>75</v>
      </c>
      <c r="E2441" s="16" t="s">
        <v>59</v>
      </c>
      <c r="F2441">
        <v>34</v>
      </c>
    </row>
    <row r="2442" spans="1:6" x14ac:dyDescent="0.25">
      <c r="A2442">
        <v>24</v>
      </c>
      <c r="B2442">
        <v>4</v>
      </c>
      <c r="C2442">
        <v>2020</v>
      </c>
      <c r="D2442" s="16" t="s">
        <v>75</v>
      </c>
      <c r="E2442" s="16" t="s">
        <v>56</v>
      </c>
      <c r="F2442">
        <v>45</v>
      </c>
    </row>
    <row r="2443" spans="1:6" x14ac:dyDescent="0.25">
      <c r="A2443">
        <v>24</v>
      </c>
      <c r="B2443">
        <v>4</v>
      </c>
      <c r="C2443">
        <v>2020</v>
      </c>
      <c r="D2443" s="16" t="s">
        <v>75</v>
      </c>
      <c r="E2443" s="16" t="s">
        <v>56</v>
      </c>
      <c r="F2443">
        <v>41</v>
      </c>
    </row>
    <row r="2444" spans="1:6" x14ac:dyDescent="0.25">
      <c r="A2444">
        <v>24</v>
      </c>
      <c r="B2444">
        <v>4</v>
      </c>
      <c r="C2444">
        <v>2020</v>
      </c>
      <c r="D2444" s="16" t="s">
        <v>76</v>
      </c>
      <c r="E2444" s="16" t="s">
        <v>59</v>
      </c>
      <c r="F2444">
        <v>28</v>
      </c>
    </row>
    <row r="2445" spans="1:6" x14ac:dyDescent="0.25">
      <c r="A2445">
        <v>24</v>
      </c>
      <c r="B2445">
        <v>4</v>
      </c>
      <c r="C2445">
        <v>2020</v>
      </c>
      <c r="D2445" s="16" t="s">
        <v>76</v>
      </c>
      <c r="E2445" s="16" t="s">
        <v>56</v>
      </c>
      <c r="F2445">
        <v>25</v>
      </c>
    </row>
    <row r="2446" spans="1:6" x14ac:dyDescent="0.25">
      <c r="A2446">
        <v>24</v>
      </c>
      <c r="B2446">
        <v>4</v>
      </c>
      <c r="C2446">
        <v>2020</v>
      </c>
      <c r="D2446" s="16" t="s">
        <v>179</v>
      </c>
      <c r="E2446" s="16" t="s">
        <v>56</v>
      </c>
      <c r="F2446">
        <v>64</v>
      </c>
    </row>
    <row r="2447" spans="1:6" x14ac:dyDescent="0.25">
      <c r="A2447">
        <v>24</v>
      </c>
      <c r="B2447">
        <v>4</v>
      </c>
      <c r="C2447">
        <v>2020</v>
      </c>
      <c r="D2447" s="16" t="s">
        <v>179</v>
      </c>
      <c r="E2447" s="16" t="s">
        <v>56</v>
      </c>
      <c r="F2447">
        <v>59</v>
      </c>
    </row>
    <row r="2448" spans="1:6" x14ac:dyDescent="0.25">
      <c r="A2448">
        <v>24</v>
      </c>
      <c r="B2448">
        <v>4</v>
      </c>
      <c r="C2448">
        <v>2020</v>
      </c>
      <c r="D2448" s="16" t="s">
        <v>80</v>
      </c>
      <c r="E2448" s="16" t="s">
        <v>56</v>
      </c>
      <c r="F2448">
        <v>82</v>
      </c>
    </row>
    <row r="2449" spans="1:6" x14ac:dyDescent="0.25">
      <c r="A2449">
        <v>24</v>
      </c>
      <c r="B2449">
        <v>4</v>
      </c>
      <c r="C2449">
        <v>2020</v>
      </c>
      <c r="D2449" s="16" t="s">
        <v>80</v>
      </c>
      <c r="E2449" s="16" t="s">
        <v>56</v>
      </c>
      <c r="F2449">
        <v>38</v>
      </c>
    </row>
    <row r="2450" spans="1:6" x14ac:dyDescent="0.25">
      <c r="A2450">
        <v>24</v>
      </c>
      <c r="B2450">
        <v>4</v>
      </c>
      <c r="C2450">
        <v>2020</v>
      </c>
      <c r="D2450" s="16" t="s">
        <v>157</v>
      </c>
      <c r="E2450" s="16" t="s">
        <v>56</v>
      </c>
      <c r="F2450">
        <v>27</v>
      </c>
    </row>
    <row r="2451" spans="1:6" x14ac:dyDescent="0.25">
      <c r="A2451">
        <v>24</v>
      </c>
      <c r="B2451">
        <v>4</v>
      </c>
      <c r="C2451">
        <v>2020</v>
      </c>
      <c r="D2451" s="16" t="s">
        <v>157</v>
      </c>
      <c r="E2451" s="16" t="s">
        <v>56</v>
      </c>
      <c r="F2451">
        <v>3</v>
      </c>
    </row>
    <row r="2452" spans="1:6" x14ac:dyDescent="0.25">
      <c r="A2452">
        <v>24</v>
      </c>
      <c r="B2452">
        <v>4</v>
      </c>
      <c r="C2452">
        <v>2020</v>
      </c>
      <c r="D2452" s="16" t="s">
        <v>157</v>
      </c>
      <c r="E2452" s="16" t="s">
        <v>59</v>
      </c>
      <c r="F2452">
        <v>26</v>
      </c>
    </row>
    <row r="2453" spans="1:6" x14ac:dyDescent="0.25">
      <c r="A2453">
        <v>24</v>
      </c>
      <c r="B2453">
        <v>4</v>
      </c>
      <c r="C2453">
        <v>2020</v>
      </c>
      <c r="D2453" s="16" t="s">
        <v>81</v>
      </c>
      <c r="E2453" s="16" t="s">
        <v>59</v>
      </c>
      <c r="F2453">
        <v>51</v>
      </c>
    </row>
    <row r="2454" spans="1:6" x14ac:dyDescent="0.25">
      <c r="A2454">
        <v>24</v>
      </c>
      <c r="B2454">
        <v>4</v>
      </c>
      <c r="C2454">
        <v>2020</v>
      </c>
      <c r="D2454" s="16" t="s">
        <v>160</v>
      </c>
      <c r="E2454" s="16" t="s">
        <v>56</v>
      </c>
      <c r="F2454">
        <v>89</v>
      </c>
    </row>
    <row r="2455" spans="1:6" x14ac:dyDescent="0.25">
      <c r="A2455">
        <v>24</v>
      </c>
      <c r="B2455">
        <v>4</v>
      </c>
      <c r="C2455">
        <v>2020</v>
      </c>
      <c r="D2455" s="16" t="s">
        <v>85</v>
      </c>
      <c r="E2455" s="16" t="s">
        <v>56</v>
      </c>
      <c r="F2455">
        <v>26</v>
      </c>
    </row>
    <row r="2456" spans="1:6" x14ac:dyDescent="0.25">
      <c r="A2456">
        <v>24</v>
      </c>
      <c r="B2456">
        <v>4</v>
      </c>
      <c r="C2456">
        <v>2020</v>
      </c>
      <c r="D2456" s="16" t="s">
        <v>85</v>
      </c>
      <c r="E2456" s="16" t="s">
        <v>56</v>
      </c>
      <c r="F2456">
        <v>21</v>
      </c>
    </row>
    <row r="2457" spans="1:6" x14ac:dyDescent="0.25">
      <c r="A2457">
        <v>24</v>
      </c>
      <c r="B2457">
        <v>4</v>
      </c>
      <c r="C2457">
        <v>2020</v>
      </c>
      <c r="D2457" s="16" t="s">
        <v>231</v>
      </c>
      <c r="E2457" s="16" t="s">
        <v>56</v>
      </c>
      <c r="F2457">
        <v>37</v>
      </c>
    </row>
    <row r="2458" spans="1:6" x14ac:dyDescent="0.25">
      <c r="A2458">
        <v>24</v>
      </c>
      <c r="B2458">
        <v>4</v>
      </c>
      <c r="C2458">
        <v>2020</v>
      </c>
      <c r="D2458" s="16" t="s">
        <v>231</v>
      </c>
      <c r="E2458" s="16" t="s">
        <v>56</v>
      </c>
      <c r="F2458">
        <v>49</v>
      </c>
    </row>
    <row r="2459" spans="1:6" x14ac:dyDescent="0.25">
      <c r="A2459">
        <v>24</v>
      </c>
      <c r="B2459">
        <v>4</v>
      </c>
      <c r="C2459">
        <v>2020</v>
      </c>
      <c r="D2459" s="16" t="s">
        <v>231</v>
      </c>
      <c r="E2459" s="16" t="s">
        <v>59</v>
      </c>
      <c r="F2459">
        <v>17</v>
      </c>
    </row>
    <row r="2460" spans="1:6" x14ac:dyDescent="0.25">
      <c r="A2460">
        <v>24</v>
      </c>
      <c r="B2460">
        <v>4</v>
      </c>
      <c r="C2460">
        <v>2020</v>
      </c>
      <c r="D2460" s="16" t="s">
        <v>89</v>
      </c>
      <c r="E2460" s="16" t="s">
        <v>59</v>
      </c>
      <c r="F2460">
        <v>32</v>
      </c>
    </row>
    <row r="2461" spans="1:6" x14ac:dyDescent="0.25">
      <c r="A2461">
        <v>24</v>
      </c>
      <c r="B2461">
        <v>4</v>
      </c>
      <c r="C2461">
        <v>2020</v>
      </c>
      <c r="D2461" s="16" t="s">
        <v>89</v>
      </c>
      <c r="E2461" s="16" t="s">
        <v>56</v>
      </c>
      <c r="F2461">
        <v>23</v>
      </c>
    </row>
    <row r="2462" spans="1:6" x14ac:dyDescent="0.25">
      <c r="A2462">
        <v>24</v>
      </c>
      <c r="B2462">
        <v>4</v>
      </c>
      <c r="C2462">
        <v>2020</v>
      </c>
      <c r="D2462" s="16" t="s">
        <v>89</v>
      </c>
      <c r="E2462" s="16" t="s">
        <v>56</v>
      </c>
      <c r="F2462">
        <v>63</v>
      </c>
    </row>
    <row r="2463" spans="1:6" x14ac:dyDescent="0.25">
      <c r="A2463">
        <v>24</v>
      </c>
      <c r="B2463">
        <v>4</v>
      </c>
      <c r="C2463">
        <v>2020</v>
      </c>
      <c r="D2463" s="16" t="s">
        <v>90</v>
      </c>
      <c r="E2463" s="16" t="s">
        <v>56</v>
      </c>
      <c r="F2463">
        <v>57</v>
      </c>
    </row>
    <row r="2464" spans="1:6" x14ac:dyDescent="0.25">
      <c r="A2464">
        <v>24</v>
      </c>
      <c r="B2464">
        <v>4</v>
      </c>
      <c r="C2464">
        <v>2020</v>
      </c>
      <c r="D2464" s="16" t="s">
        <v>92</v>
      </c>
      <c r="E2464" s="16" t="s">
        <v>56</v>
      </c>
      <c r="F2464">
        <v>72</v>
      </c>
    </row>
    <row r="2465" spans="1:6" x14ac:dyDescent="0.25">
      <c r="A2465">
        <v>24</v>
      </c>
      <c r="B2465">
        <v>4</v>
      </c>
      <c r="C2465">
        <v>2020</v>
      </c>
      <c r="D2465" s="16" t="s">
        <v>95</v>
      </c>
      <c r="E2465" s="16" t="s">
        <v>56</v>
      </c>
      <c r="F2465">
        <v>49</v>
      </c>
    </row>
    <row r="2466" spans="1:6" x14ac:dyDescent="0.25">
      <c r="A2466">
        <v>24</v>
      </c>
      <c r="B2466">
        <v>4</v>
      </c>
      <c r="C2466">
        <v>2020</v>
      </c>
      <c r="D2466" s="16" t="s">
        <v>95</v>
      </c>
      <c r="E2466" s="16" t="s">
        <v>56</v>
      </c>
      <c r="F2466">
        <v>62</v>
      </c>
    </row>
    <row r="2467" spans="1:6" x14ac:dyDescent="0.25">
      <c r="A2467">
        <v>24</v>
      </c>
      <c r="B2467">
        <v>4</v>
      </c>
      <c r="C2467">
        <v>2020</v>
      </c>
      <c r="D2467" s="16" t="s">
        <v>95</v>
      </c>
      <c r="E2467" s="16" t="s">
        <v>56</v>
      </c>
      <c r="F2467">
        <v>73</v>
      </c>
    </row>
    <row r="2468" spans="1:6" x14ac:dyDescent="0.25">
      <c r="A2468">
        <v>24</v>
      </c>
      <c r="B2468">
        <v>4</v>
      </c>
      <c r="C2468">
        <v>2020</v>
      </c>
      <c r="D2468" s="16" t="s">
        <v>95</v>
      </c>
      <c r="E2468" s="16" t="s">
        <v>56</v>
      </c>
      <c r="F2468">
        <v>32</v>
      </c>
    </row>
    <row r="2469" spans="1:6" x14ac:dyDescent="0.25">
      <c r="A2469">
        <v>24</v>
      </c>
      <c r="B2469">
        <v>4</v>
      </c>
      <c r="C2469">
        <v>2020</v>
      </c>
      <c r="D2469" s="16" t="s">
        <v>95</v>
      </c>
      <c r="E2469" s="16" t="s">
        <v>56</v>
      </c>
      <c r="F2469">
        <v>85</v>
      </c>
    </row>
    <row r="2470" spans="1:6" x14ac:dyDescent="0.25">
      <c r="A2470">
        <v>24</v>
      </c>
      <c r="B2470">
        <v>4</v>
      </c>
      <c r="C2470">
        <v>2020</v>
      </c>
      <c r="D2470" s="16" t="s">
        <v>95</v>
      </c>
      <c r="E2470" s="16" t="s">
        <v>59</v>
      </c>
      <c r="F2470">
        <v>63</v>
      </c>
    </row>
    <row r="2471" spans="1:6" x14ac:dyDescent="0.25">
      <c r="A2471">
        <v>24</v>
      </c>
      <c r="B2471">
        <v>4</v>
      </c>
      <c r="C2471">
        <v>2020</v>
      </c>
      <c r="D2471" s="16" t="s">
        <v>95</v>
      </c>
      <c r="E2471" s="16" t="s">
        <v>59</v>
      </c>
      <c r="F2471">
        <v>75</v>
      </c>
    </row>
    <row r="2472" spans="1:6" x14ac:dyDescent="0.25">
      <c r="A2472">
        <v>24</v>
      </c>
      <c r="B2472">
        <v>4</v>
      </c>
      <c r="C2472">
        <v>2020</v>
      </c>
      <c r="D2472" s="16" t="s">
        <v>95</v>
      </c>
      <c r="E2472" s="16" t="s">
        <v>56</v>
      </c>
      <c r="F2472">
        <v>61</v>
      </c>
    </row>
    <row r="2473" spans="1:6" x14ac:dyDescent="0.25">
      <c r="A2473">
        <v>24</v>
      </c>
      <c r="B2473">
        <v>4</v>
      </c>
      <c r="C2473">
        <v>2020</v>
      </c>
      <c r="D2473" s="16" t="s">
        <v>95</v>
      </c>
      <c r="E2473" s="16" t="s">
        <v>56</v>
      </c>
      <c r="F2473">
        <v>77</v>
      </c>
    </row>
    <row r="2474" spans="1:6" x14ac:dyDescent="0.25">
      <c r="A2474">
        <v>24</v>
      </c>
      <c r="B2474">
        <v>4</v>
      </c>
      <c r="C2474">
        <v>2020</v>
      </c>
      <c r="D2474" s="16" t="s">
        <v>214</v>
      </c>
      <c r="E2474" s="16" t="s">
        <v>56</v>
      </c>
      <c r="F2474">
        <v>46</v>
      </c>
    </row>
    <row r="2475" spans="1:6" x14ac:dyDescent="0.25">
      <c r="A2475">
        <v>24</v>
      </c>
      <c r="B2475">
        <v>4</v>
      </c>
      <c r="C2475">
        <v>2020</v>
      </c>
      <c r="D2475" s="16" t="s">
        <v>214</v>
      </c>
      <c r="E2475" s="16" t="s">
        <v>59</v>
      </c>
      <c r="F2475">
        <v>78</v>
      </c>
    </row>
    <row r="2476" spans="1:6" x14ac:dyDescent="0.25">
      <c r="A2476">
        <v>24</v>
      </c>
      <c r="B2476">
        <v>4</v>
      </c>
      <c r="C2476">
        <v>2020</v>
      </c>
      <c r="D2476" s="16" t="s">
        <v>214</v>
      </c>
      <c r="E2476" s="16" t="s">
        <v>56</v>
      </c>
      <c r="F2476">
        <v>54</v>
      </c>
    </row>
    <row r="2477" spans="1:6" x14ac:dyDescent="0.25">
      <c r="A2477">
        <v>24</v>
      </c>
      <c r="B2477">
        <v>4</v>
      </c>
      <c r="C2477">
        <v>2020</v>
      </c>
      <c r="D2477" s="16" t="s">
        <v>98</v>
      </c>
      <c r="E2477" s="16" t="s">
        <v>59</v>
      </c>
      <c r="F2477">
        <v>11</v>
      </c>
    </row>
    <row r="2478" spans="1:6" x14ac:dyDescent="0.25">
      <c r="A2478">
        <v>24</v>
      </c>
      <c r="B2478">
        <v>4</v>
      </c>
      <c r="C2478">
        <v>2020</v>
      </c>
      <c r="D2478" s="16" t="s">
        <v>98</v>
      </c>
      <c r="E2478" s="16" t="s">
        <v>59</v>
      </c>
      <c r="F2478">
        <v>13</v>
      </c>
    </row>
    <row r="2479" spans="1:6" x14ac:dyDescent="0.25">
      <c r="A2479">
        <v>24</v>
      </c>
      <c r="B2479">
        <v>4</v>
      </c>
      <c r="C2479">
        <v>2020</v>
      </c>
      <c r="D2479" s="16" t="s">
        <v>99</v>
      </c>
      <c r="E2479" s="16" t="s">
        <v>56</v>
      </c>
      <c r="F2479">
        <v>56</v>
      </c>
    </row>
    <row r="2480" spans="1:6" x14ac:dyDescent="0.25">
      <c r="A2480">
        <v>24</v>
      </c>
      <c r="B2480">
        <v>4</v>
      </c>
      <c r="C2480">
        <v>2020</v>
      </c>
      <c r="D2480" s="16" t="s">
        <v>180</v>
      </c>
      <c r="E2480" s="16" t="s">
        <v>59</v>
      </c>
      <c r="F2480">
        <v>74</v>
      </c>
    </row>
    <row r="2481" spans="1:6" x14ac:dyDescent="0.25">
      <c r="A2481">
        <v>24</v>
      </c>
      <c r="B2481">
        <v>4</v>
      </c>
      <c r="C2481">
        <v>2020</v>
      </c>
      <c r="D2481" s="16" t="s">
        <v>103</v>
      </c>
      <c r="E2481" s="16" t="s">
        <v>56</v>
      </c>
      <c r="F2481">
        <v>57</v>
      </c>
    </row>
    <row r="2482" spans="1:6" x14ac:dyDescent="0.25">
      <c r="A2482">
        <v>24</v>
      </c>
      <c r="B2482">
        <v>4</v>
      </c>
      <c r="C2482">
        <v>2020</v>
      </c>
      <c r="D2482" s="16" t="s">
        <v>104</v>
      </c>
      <c r="E2482" s="16" t="s">
        <v>56</v>
      </c>
      <c r="F2482">
        <v>54</v>
      </c>
    </row>
    <row r="2483" spans="1:6" x14ac:dyDescent="0.25">
      <c r="A2483">
        <v>24</v>
      </c>
      <c r="B2483">
        <v>4</v>
      </c>
      <c r="C2483">
        <v>2020</v>
      </c>
      <c r="D2483" s="16" t="s">
        <v>104</v>
      </c>
      <c r="E2483" s="16" t="s">
        <v>56</v>
      </c>
      <c r="F2483">
        <v>57</v>
      </c>
    </row>
    <row r="2484" spans="1:6" x14ac:dyDescent="0.25">
      <c r="A2484">
        <v>24</v>
      </c>
      <c r="B2484">
        <v>4</v>
      </c>
      <c r="C2484">
        <v>2020</v>
      </c>
      <c r="D2484" s="16" t="s">
        <v>104</v>
      </c>
      <c r="E2484" s="16" t="s">
        <v>56</v>
      </c>
      <c r="F2484">
        <v>51</v>
      </c>
    </row>
    <row r="2485" spans="1:6" x14ac:dyDescent="0.25">
      <c r="A2485">
        <v>24</v>
      </c>
      <c r="B2485">
        <v>4</v>
      </c>
      <c r="C2485">
        <v>2020</v>
      </c>
      <c r="D2485" s="16" t="s">
        <v>104</v>
      </c>
      <c r="E2485" s="16" t="s">
        <v>56</v>
      </c>
      <c r="F2485">
        <v>51</v>
      </c>
    </row>
    <row r="2486" spans="1:6" x14ac:dyDescent="0.25">
      <c r="A2486">
        <v>24</v>
      </c>
      <c r="B2486">
        <v>4</v>
      </c>
      <c r="C2486">
        <v>2020</v>
      </c>
      <c r="D2486" s="16" t="s">
        <v>104</v>
      </c>
      <c r="E2486" s="16" t="s">
        <v>59</v>
      </c>
      <c r="F2486">
        <v>54</v>
      </c>
    </row>
    <row r="2487" spans="1:6" x14ac:dyDescent="0.25">
      <c r="A2487">
        <v>24</v>
      </c>
      <c r="B2487">
        <v>4</v>
      </c>
      <c r="C2487">
        <v>2020</v>
      </c>
      <c r="D2487" s="16" t="s">
        <v>104</v>
      </c>
      <c r="E2487" s="16" t="s">
        <v>56</v>
      </c>
      <c r="F2487">
        <v>48</v>
      </c>
    </row>
    <row r="2488" spans="1:6" x14ac:dyDescent="0.25">
      <c r="A2488">
        <v>24</v>
      </c>
      <c r="B2488">
        <v>4</v>
      </c>
      <c r="C2488">
        <v>2020</v>
      </c>
      <c r="D2488" s="16" t="s">
        <v>104</v>
      </c>
      <c r="E2488" s="16" t="s">
        <v>59</v>
      </c>
      <c r="F2488">
        <v>36</v>
      </c>
    </row>
    <row r="2489" spans="1:6" x14ac:dyDescent="0.25">
      <c r="A2489">
        <v>24</v>
      </c>
      <c r="B2489">
        <v>4</v>
      </c>
      <c r="C2489">
        <v>2020</v>
      </c>
      <c r="D2489" s="16" t="s">
        <v>104</v>
      </c>
      <c r="E2489" s="16" t="s">
        <v>56</v>
      </c>
      <c r="F2489">
        <v>59</v>
      </c>
    </row>
    <row r="2490" spans="1:6" x14ac:dyDescent="0.25">
      <c r="A2490">
        <v>24</v>
      </c>
      <c r="B2490">
        <v>4</v>
      </c>
      <c r="C2490">
        <v>2020</v>
      </c>
      <c r="D2490" s="16" t="s">
        <v>104</v>
      </c>
      <c r="E2490" s="16" t="s">
        <v>59</v>
      </c>
      <c r="F2490">
        <v>56</v>
      </c>
    </row>
    <row r="2491" spans="1:6" x14ac:dyDescent="0.25">
      <c r="A2491">
        <v>24</v>
      </c>
      <c r="B2491">
        <v>4</v>
      </c>
      <c r="C2491">
        <v>2020</v>
      </c>
      <c r="D2491" s="16" t="s">
        <v>104</v>
      </c>
      <c r="E2491" s="16" t="s">
        <v>56</v>
      </c>
      <c r="F2491">
        <v>56</v>
      </c>
    </row>
    <row r="2492" spans="1:6" x14ac:dyDescent="0.25">
      <c r="A2492">
        <v>24</v>
      </c>
      <c r="B2492">
        <v>4</v>
      </c>
      <c r="C2492">
        <v>2020</v>
      </c>
      <c r="D2492" s="16" t="s">
        <v>104</v>
      </c>
      <c r="E2492" s="16" t="s">
        <v>56</v>
      </c>
      <c r="F2492">
        <v>61</v>
      </c>
    </row>
    <row r="2493" spans="1:6" x14ac:dyDescent="0.25">
      <c r="A2493">
        <v>24</v>
      </c>
      <c r="B2493">
        <v>4</v>
      </c>
      <c r="C2493">
        <v>2020</v>
      </c>
      <c r="D2493" s="16" t="s">
        <v>104</v>
      </c>
      <c r="E2493" s="16" t="s">
        <v>56</v>
      </c>
      <c r="F2493">
        <v>60</v>
      </c>
    </row>
    <row r="2494" spans="1:6" x14ac:dyDescent="0.25">
      <c r="A2494">
        <v>24</v>
      </c>
      <c r="B2494">
        <v>4</v>
      </c>
      <c r="C2494">
        <v>2020</v>
      </c>
      <c r="D2494" s="16" t="s">
        <v>104</v>
      </c>
      <c r="E2494" s="16" t="s">
        <v>56</v>
      </c>
      <c r="F2494">
        <v>42</v>
      </c>
    </row>
    <row r="2495" spans="1:6" x14ac:dyDescent="0.25">
      <c r="A2495">
        <v>24</v>
      </c>
      <c r="B2495">
        <v>4</v>
      </c>
      <c r="C2495">
        <v>2020</v>
      </c>
      <c r="D2495" s="16" t="s">
        <v>104</v>
      </c>
      <c r="E2495" s="16" t="s">
        <v>56</v>
      </c>
      <c r="F2495">
        <v>53</v>
      </c>
    </row>
    <row r="2496" spans="1:6" x14ac:dyDescent="0.25">
      <c r="A2496">
        <v>24</v>
      </c>
      <c r="B2496">
        <v>4</v>
      </c>
      <c r="C2496">
        <v>2020</v>
      </c>
      <c r="D2496" s="16" t="s">
        <v>104</v>
      </c>
      <c r="E2496" s="16" t="s">
        <v>56</v>
      </c>
      <c r="F2496">
        <v>50</v>
      </c>
    </row>
    <row r="2497" spans="1:6" x14ac:dyDescent="0.25">
      <c r="A2497">
        <v>24</v>
      </c>
      <c r="B2497">
        <v>4</v>
      </c>
      <c r="C2497">
        <v>2020</v>
      </c>
      <c r="D2497" s="16" t="s">
        <v>104</v>
      </c>
      <c r="E2497" s="16" t="s">
        <v>56</v>
      </c>
      <c r="F2497">
        <v>56</v>
      </c>
    </row>
    <row r="2498" spans="1:6" x14ac:dyDescent="0.25">
      <c r="A2498">
        <v>24</v>
      </c>
      <c r="B2498">
        <v>4</v>
      </c>
      <c r="C2498">
        <v>2020</v>
      </c>
      <c r="D2498" s="16" t="s">
        <v>104</v>
      </c>
      <c r="E2498" s="16" t="s">
        <v>56</v>
      </c>
      <c r="F2498">
        <v>40</v>
      </c>
    </row>
    <row r="2499" spans="1:6" x14ac:dyDescent="0.25">
      <c r="A2499">
        <v>24</v>
      </c>
      <c r="B2499">
        <v>4</v>
      </c>
      <c r="C2499">
        <v>2020</v>
      </c>
      <c r="D2499" s="16" t="s">
        <v>104</v>
      </c>
      <c r="E2499" s="16" t="s">
        <v>56</v>
      </c>
      <c r="F2499">
        <v>48</v>
      </c>
    </row>
    <row r="2500" spans="1:6" x14ac:dyDescent="0.25">
      <c r="A2500">
        <v>24</v>
      </c>
      <c r="B2500">
        <v>4</v>
      </c>
      <c r="C2500">
        <v>2020</v>
      </c>
      <c r="D2500" s="16" t="s">
        <v>104</v>
      </c>
      <c r="E2500" s="16" t="s">
        <v>59</v>
      </c>
      <c r="F2500">
        <v>35</v>
      </c>
    </row>
    <row r="2501" spans="1:6" x14ac:dyDescent="0.25">
      <c r="A2501">
        <v>24</v>
      </c>
      <c r="B2501">
        <v>4</v>
      </c>
      <c r="C2501">
        <v>2020</v>
      </c>
      <c r="D2501" s="16" t="s">
        <v>104</v>
      </c>
      <c r="E2501" s="16" t="s">
        <v>59</v>
      </c>
      <c r="F2501">
        <v>40</v>
      </c>
    </row>
    <row r="2502" spans="1:6" x14ac:dyDescent="0.25">
      <c r="A2502">
        <v>24</v>
      </c>
      <c r="B2502">
        <v>4</v>
      </c>
      <c r="C2502">
        <v>2020</v>
      </c>
      <c r="D2502" s="16" t="s">
        <v>104</v>
      </c>
      <c r="E2502" s="16" t="s">
        <v>56</v>
      </c>
      <c r="F2502">
        <v>48</v>
      </c>
    </row>
    <row r="2503" spans="1:6" x14ac:dyDescent="0.25">
      <c r="A2503">
        <v>24</v>
      </c>
      <c r="B2503">
        <v>4</v>
      </c>
      <c r="C2503">
        <v>2020</v>
      </c>
      <c r="D2503" s="16" t="s">
        <v>104</v>
      </c>
      <c r="E2503" s="16" t="s">
        <v>56</v>
      </c>
      <c r="F2503">
        <v>40</v>
      </c>
    </row>
    <row r="2504" spans="1:6" x14ac:dyDescent="0.25">
      <c r="A2504">
        <v>24</v>
      </c>
      <c r="B2504">
        <v>4</v>
      </c>
      <c r="C2504">
        <v>2020</v>
      </c>
      <c r="D2504" s="16" t="s">
        <v>104</v>
      </c>
      <c r="E2504" s="16" t="s">
        <v>59</v>
      </c>
      <c r="F2504">
        <v>26</v>
      </c>
    </row>
    <row r="2505" spans="1:6" x14ac:dyDescent="0.25">
      <c r="A2505">
        <v>24</v>
      </c>
      <c r="B2505">
        <v>4</v>
      </c>
      <c r="C2505">
        <v>2020</v>
      </c>
      <c r="D2505" s="16" t="s">
        <v>104</v>
      </c>
      <c r="E2505" s="16" t="s">
        <v>56</v>
      </c>
      <c r="F2505">
        <v>49</v>
      </c>
    </row>
    <row r="2506" spans="1:6" x14ac:dyDescent="0.25">
      <c r="A2506">
        <v>24</v>
      </c>
      <c r="B2506">
        <v>4</v>
      </c>
      <c r="C2506">
        <v>2020</v>
      </c>
      <c r="D2506" s="16" t="s">
        <v>104</v>
      </c>
      <c r="E2506" s="16" t="s">
        <v>56</v>
      </c>
      <c r="F2506">
        <v>62</v>
      </c>
    </row>
    <row r="2507" spans="1:6" x14ac:dyDescent="0.25">
      <c r="A2507">
        <v>24</v>
      </c>
      <c r="B2507">
        <v>4</v>
      </c>
      <c r="C2507">
        <v>2020</v>
      </c>
      <c r="D2507" s="16" t="s">
        <v>104</v>
      </c>
      <c r="E2507" s="16" t="s">
        <v>56</v>
      </c>
      <c r="F2507">
        <v>51</v>
      </c>
    </row>
    <row r="2508" spans="1:6" x14ac:dyDescent="0.25">
      <c r="A2508">
        <v>24</v>
      </c>
      <c r="B2508">
        <v>4</v>
      </c>
      <c r="C2508">
        <v>2020</v>
      </c>
      <c r="D2508" s="16" t="s">
        <v>104</v>
      </c>
      <c r="E2508" s="16" t="s">
        <v>56</v>
      </c>
      <c r="F2508">
        <v>48</v>
      </c>
    </row>
    <row r="2509" spans="1:6" x14ac:dyDescent="0.25">
      <c r="A2509">
        <v>24</v>
      </c>
      <c r="B2509">
        <v>4</v>
      </c>
      <c r="C2509">
        <v>2020</v>
      </c>
      <c r="D2509" s="16" t="s">
        <v>104</v>
      </c>
      <c r="E2509" s="16" t="s">
        <v>56</v>
      </c>
      <c r="F2509">
        <v>45</v>
      </c>
    </row>
    <row r="2510" spans="1:6" x14ac:dyDescent="0.25">
      <c r="A2510">
        <v>24</v>
      </c>
      <c r="B2510">
        <v>4</v>
      </c>
      <c r="C2510">
        <v>2020</v>
      </c>
      <c r="D2510" s="16" t="s">
        <v>104</v>
      </c>
      <c r="E2510" s="16" t="s">
        <v>56</v>
      </c>
      <c r="F2510">
        <v>60</v>
      </c>
    </row>
    <row r="2511" spans="1:6" x14ac:dyDescent="0.25">
      <c r="A2511">
        <v>24</v>
      </c>
      <c r="B2511">
        <v>4</v>
      </c>
      <c r="C2511">
        <v>2020</v>
      </c>
      <c r="D2511" s="16" t="s">
        <v>104</v>
      </c>
      <c r="E2511" s="16" t="s">
        <v>56</v>
      </c>
      <c r="F2511">
        <v>58</v>
      </c>
    </row>
    <row r="2512" spans="1:6" x14ac:dyDescent="0.25">
      <c r="A2512">
        <v>24</v>
      </c>
      <c r="B2512">
        <v>4</v>
      </c>
      <c r="C2512">
        <v>2020</v>
      </c>
      <c r="D2512" s="16" t="s">
        <v>104</v>
      </c>
      <c r="E2512" s="16" t="s">
        <v>56</v>
      </c>
      <c r="F2512">
        <v>44</v>
      </c>
    </row>
    <row r="2513" spans="1:6" x14ac:dyDescent="0.25">
      <c r="A2513">
        <v>24</v>
      </c>
      <c r="B2513">
        <v>4</v>
      </c>
      <c r="C2513">
        <v>2020</v>
      </c>
      <c r="D2513" s="16" t="s">
        <v>104</v>
      </c>
      <c r="E2513" s="16" t="s">
        <v>56</v>
      </c>
      <c r="F2513">
        <v>83</v>
      </c>
    </row>
    <row r="2514" spans="1:6" x14ac:dyDescent="0.25">
      <c r="A2514">
        <v>24</v>
      </c>
      <c r="B2514">
        <v>4</v>
      </c>
      <c r="C2514">
        <v>2020</v>
      </c>
      <c r="D2514" s="16" t="s">
        <v>104</v>
      </c>
      <c r="E2514" s="16" t="s">
        <v>59</v>
      </c>
      <c r="F2514">
        <v>29</v>
      </c>
    </row>
    <row r="2515" spans="1:6" x14ac:dyDescent="0.25">
      <c r="A2515">
        <v>24</v>
      </c>
      <c r="B2515">
        <v>4</v>
      </c>
      <c r="C2515">
        <v>2020</v>
      </c>
      <c r="D2515" s="16" t="s">
        <v>104</v>
      </c>
      <c r="E2515" s="16" t="s">
        <v>56</v>
      </c>
      <c r="F2515">
        <v>44</v>
      </c>
    </row>
    <row r="2516" spans="1:6" x14ac:dyDescent="0.25">
      <c r="A2516">
        <v>24</v>
      </c>
      <c r="B2516">
        <v>4</v>
      </c>
      <c r="C2516">
        <v>2020</v>
      </c>
      <c r="D2516" s="16" t="s">
        <v>104</v>
      </c>
      <c r="E2516" s="16" t="s">
        <v>56</v>
      </c>
      <c r="F2516">
        <v>80</v>
      </c>
    </row>
    <row r="2517" spans="1:6" x14ac:dyDescent="0.25">
      <c r="A2517">
        <v>24</v>
      </c>
      <c r="B2517">
        <v>4</v>
      </c>
      <c r="C2517">
        <v>2020</v>
      </c>
      <c r="D2517" s="16" t="s">
        <v>104</v>
      </c>
      <c r="E2517" s="16" t="s">
        <v>56</v>
      </c>
      <c r="F2517">
        <v>52</v>
      </c>
    </row>
    <row r="2518" spans="1:6" x14ac:dyDescent="0.25">
      <c r="A2518">
        <v>24</v>
      </c>
      <c r="B2518">
        <v>4</v>
      </c>
      <c r="C2518">
        <v>2020</v>
      </c>
      <c r="D2518" s="16" t="s">
        <v>215</v>
      </c>
      <c r="E2518" s="16" t="s">
        <v>56</v>
      </c>
      <c r="F2518">
        <v>42</v>
      </c>
    </row>
    <row r="2519" spans="1:6" x14ac:dyDescent="0.25">
      <c r="A2519">
        <v>24</v>
      </c>
      <c r="B2519">
        <v>4</v>
      </c>
      <c r="C2519">
        <v>2020</v>
      </c>
      <c r="D2519" s="16" t="s">
        <v>215</v>
      </c>
      <c r="E2519" s="16" t="s">
        <v>56</v>
      </c>
      <c r="F2519">
        <v>59</v>
      </c>
    </row>
    <row r="2520" spans="1:6" x14ac:dyDescent="0.25">
      <c r="A2520">
        <v>24</v>
      </c>
      <c r="B2520">
        <v>4</v>
      </c>
      <c r="C2520">
        <v>2020</v>
      </c>
      <c r="D2520" s="16" t="s">
        <v>105</v>
      </c>
      <c r="E2520" s="16" t="s">
        <v>56</v>
      </c>
      <c r="F2520">
        <v>35</v>
      </c>
    </row>
    <row r="2521" spans="1:6" x14ac:dyDescent="0.25">
      <c r="A2521">
        <v>24</v>
      </c>
      <c r="B2521">
        <v>4</v>
      </c>
      <c r="C2521">
        <v>2020</v>
      </c>
      <c r="D2521" s="16" t="s">
        <v>105</v>
      </c>
      <c r="E2521" s="16" t="s">
        <v>56</v>
      </c>
      <c r="F2521">
        <v>86</v>
      </c>
    </row>
    <row r="2522" spans="1:6" x14ac:dyDescent="0.25">
      <c r="A2522">
        <v>24</v>
      </c>
      <c r="B2522">
        <v>4</v>
      </c>
      <c r="C2522">
        <v>2020</v>
      </c>
      <c r="D2522" s="16" t="s">
        <v>105</v>
      </c>
      <c r="E2522" s="16" t="s">
        <v>59</v>
      </c>
      <c r="F2522">
        <v>52</v>
      </c>
    </row>
    <row r="2523" spans="1:6" x14ac:dyDescent="0.25">
      <c r="A2523">
        <v>24</v>
      </c>
      <c r="B2523">
        <v>4</v>
      </c>
      <c r="C2523">
        <v>2020</v>
      </c>
      <c r="D2523" s="16" t="s">
        <v>108</v>
      </c>
      <c r="E2523" s="16" t="s">
        <v>56</v>
      </c>
      <c r="F2523">
        <v>54</v>
      </c>
    </row>
    <row r="2524" spans="1:6" x14ac:dyDescent="0.25">
      <c r="A2524">
        <v>24</v>
      </c>
      <c r="B2524">
        <v>4</v>
      </c>
      <c r="C2524">
        <v>2020</v>
      </c>
      <c r="D2524" s="16" t="s">
        <v>108</v>
      </c>
      <c r="E2524" s="16" t="s">
        <v>59</v>
      </c>
      <c r="F2524">
        <v>42</v>
      </c>
    </row>
    <row r="2525" spans="1:6" x14ac:dyDescent="0.25">
      <c r="A2525">
        <v>24</v>
      </c>
      <c r="B2525">
        <v>4</v>
      </c>
      <c r="C2525">
        <v>2020</v>
      </c>
      <c r="D2525" s="16" t="s">
        <v>108</v>
      </c>
      <c r="E2525" s="16" t="s">
        <v>56</v>
      </c>
      <c r="F2525">
        <v>96</v>
      </c>
    </row>
    <row r="2526" spans="1:6" x14ac:dyDescent="0.25">
      <c r="A2526">
        <v>24</v>
      </c>
      <c r="B2526">
        <v>4</v>
      </c>
      <c r="C2526">
        <v>2020</v>
      </c>
      <c r="D2526" s="16" t="s">
        <v>108</v>
      </c>
      <c r="E2526" s="16" t="s">
        <v>56</v>
      </c>
      <c r="F2526">
        <v>27</v>
      </c>
    </row>
    <row r="2527" spans="1:6" x14ac:dyDescent="0.25">
      <c r="A2527">
        <v>24</v>
      </c>
      <c r="B2527">
        <v>4</v>
      </c>
      <c r="C2527">
        <v>2020</v>
      </c>
      <c r="D2527" s="16" t="s">
        <v>109</v>
      </c>
      <c r="E2527" s="16" t="s">
        <v>59</v>
      </c>
      <c r="F2527">
        <v>32</v>
      </c>
    </row>
    <row r="2528" spans="1:6" x14ac:dyDescent="0.25">
      <c r="A2528">
        <v>24</v>
      </c>
      <c r="B2528">
        <v>4</v>
      </c>
      <c r="C2528">
        <v>2020</v>
      </c>
      <c r="D2528" s="16" t="s">
        <v>109</v>
      </c>
      <c r="E2528" s="16" t="s">
        <v>56</v>
      </c>
      <c r="F2528">
        <v>59</v>
      </c>
    </row>
    <row r="2529" spans="1:6" x14ac:dyDescent="0.25">
      <c r="A2529">
        <v>24</v>
      </c>
      <c r="B2529">
        <v>4</v>
      </c>
      <c r="C2529">
        <v>2020</v>
      </c>
      <c r="D2529" s="16" t="s">
        <v>110</v>
      </c>
      <c r="E2529" s="16" t="s">
        <v>56</v>
      </c>
      <c r="F2529">
        <v>83</v>
      </c>
    </row>
    <row r="2530" spans="1:6" x14ac:dyDescent="0.25">
      <c r="A2530">
        <v>24</v>
      </c>
      <c r="B2530">
        <v>4</v>
      </c>
      <c r="C2530">
        <v>2020</v>
      </c>
      <c r="D2530" s="16" t="s">
        <v>110</v>
      </c>
      <c r="E2530" s="16" t="s">
        <v>56</v>
      </c>
      <c r="F2530">
        <v>67</v>
      </c>
    </row>
    <row r="2531" spans="1:6" x14ac:dyDescent="0.25">
      <c r="A2531">
        <v>24</v>
      </c>
      <c r="B2531">
        <v>4</v>
      </c>
      <c r="C2531">
        <v>2020</v>
      </c>
      <c r="D2531" s="16" t="s">
        <v>110</v>
      </c>
      <c r="E2531" s="16" t="s">
        <v>56</v>
      </c>
      <c r="F2531">
        <v>55</v>
      </c>
    </row>
    <row r="2532" spans="1:6" x14ac:dyDescent="0.25">
      <c r="A2532">
        <v>24</v>
      </c>
      <c r="B2532">
        <v>4</v>
      </c>
      <c r="C2532">
        <v>2020</v>
      </c>
      <c r="D2532" s="16" t="s">
        <v>110</v>
      </c>
      <c r="E2532" s="16" t="s">
        <v>59</v>
      </c>
      <c r="F2532">
        <v>39</v>
      </c>
    </row>
    <row r="2533" spans="1:6" x14ac:dyDescent="0.25">
      <c r="A2533">
        <v>24</v>
      </c>
      <c r="B2533">
        <v>4</v>
      </c>
      <c r="C2533">
        <v>2020</v>
      </c>
      <c r="D2533" s="16" t="s">
        <v>111</v>
      </c>
      <c r="E2533" s="16" t="s">
        <v>56</v>
      </c>
      <c r="F2533">
        <v>22</v>
      </c>
    </row>
    <row r="2534" spans="1:6" x14ac:dyDescent="0.25">
      <c r="A2534">
        <v>24</v>
      </c>
      <c r="B2534">
        <v>4</v>
      </c>
      <c r="C2534">
        <v>2020</v>
      </c>
      <c r="D2534" s="16" t="s">
        <v>111</v>
      </c>
      <c r="E2534" s="16" t="s">
        <v>56</v>
      </c>
      <c r="F2534">
        <v>41</v>
      </c>
    </row>
    <row r="2535" spans="1:6" x14ac:dyDescent="0.25">
      <c r="A2535">
        <v>24</v>
      </c>
      <c r="B2535">
        <v>4</v>
      </c>
      <c r="C2535">
        <v>2020</v>
      </c>
      <c r="D2535" s="16" t="s">
        <v>112</v>
      </c>
      <c r="E2535" s="16" t="s">
        <v>59</v>
      </c>
      <c r="F2535">
        <v>65</v>
      </c>
    </row>
    <row r="2536" spans="1:6" x14ac:dyDescent="0.25">
      <c r="A2536">
        <v>24</v>
      </c>
      <c r="B2536">
        <v>4</v>
      </c>
      <c r="C2536">
        <v>2020</v>
      </c>
      <c r="D2536" s="16" t="s">
        <v>112</v>
      </c>
      <c r="E2536" s="16" t="s">
        <v>59</v>
      </c>
      <c r="F2536">
        <v>24</v>
      </c>
    </row>
    <row r="2537" spans="1:6" x14ac:dyDescent="0.25">
      <c r="A2537">
        <v>24</v>
      </c>
      <c r="B2537">
        <v>4</v>
      </c>
      <c r="C2537">
        <v>2020</v>
      </c>
      <c r="D2537" s="16" t="s">
        <v>112</v>
      </c>
      <c r="E2537" s="16" t="s">
        <v>59</v>
      </c>
      <c r="F2537">
        <v>71</v>
      </c>
    </row>
    <row r="2538" spans="1:6" x14ac:dyDescent="0.25">
      <c r="A2538">
        <v>24</v>
      </c>
      <c r="B2538">
        <v>4</v>
      </c>
      <c r="C2538">
        <v>2020</v>
      </c>
      <c r="D2538" s="16" t="s">
        <v>208</v>
      </c>
      <c r="E2538" s="16" t="s">
        <v>56</v>
      </c>
      <c r="F2538">
        <v>71</v>
      </c>
    </row>
    <row r="2539" spans="1:6" x14ac:dyDescent="0.25">
      <c r="A2539">
        <v>24</v>
      </c>
      <c r="B2539">
        <v>4</v>
      </c>
      <c r="C2539">
        <v>2020</v>
      </c>
      <c r="D2539" s="16" t="s">
        <v>166</v>
      </c>
      <c r="E2539" s="16" t="s">
        <v>56</v>
      </c>
      <c r="F2539">
        <v>40</v>
      </c>
    </row>
    <row r="2540" spans="1:6" x14ac:dyDescent="0.25">
      <c r="A2540">
        <v>24</v>
      </c>
      <c r="B2540">
        <v>4</v>
      </c>
      <c r="C2540">
        <v>2020</v>
      </c>
      <c r="D2540" s="16" t="s">
        <v>216</v>
      </c>
      <c r="E2540" s="16" t="s">
        <v>56</v>
      </c>
      <c r="F2540">
        <v>58</v>
      </c>
    </row>
    <row r="2541" spans="1:6" x14ac:dyDescent="0.25">
      <c r="A2541">
        <v>24</v>
      </c>
      <c r="B2541">
        <v>4</v>
      </c>
      <c r="C2541">
        <v>2020</v>
      </c>
      <c r="D2541" s="16" t="s">
        <v>116</v>
      </c>
      <c r="E2541" s="16" t="s">
        <v>56</v>
      </c>
      <c r="F2541">
        <v>52</v>
      </c>
    </row>
    <row r="2542" spans="1:6" x14ac:dyDescent="0.25">
      <c r="A2542">
        <v>24</v>
      </c>
      <c r="B2542">
        <v>4</v>
      </c>
      <c r="C2542">
        <v>2020</v>
      </c>
      <c r="D2542" s="16" t="s">
        <v>116</v>
      </c>
      <c r="E2542" s="16" t="s">
        <v>59</v>
      </c>
      <c r="F2542">
        <v>36</v>
      </c>
    </row>
    <row r="2543" spans="1:6" x14ac:dyDescent="0.25">
      <c r="A2543">
        <v>24</v>
      </c>
      <c r="B2543">
        <v>4</v>
      </c>
      <c r="C2543">
        <v>2020</v>
      </c>
      <c r="D2543" s="16" t="s">
        <v>116</v>
      </c>
      <c r="E2543" s="16" t="s">
        <v>56</v>
      </c>
      <c r="F2543">
        <v>34</v>
      </c>
    </row>
    <row r="2544" spans="1:6" x14ac:dyDescent="0.25">
      <c r="A2544">
        <v>24</v>
      </c>
      <c r="B2544">
        <v>4</v>
      </c>
      <c r="C2544">
        <v>2020</v>
      </c>
      <c r="D2544" s="16" t="s">
        <v>116</v>
      </c>
      <c r="E2544" s="16" t="s">
        <v>59</v>
      </c>
      <c r="F2544">
        <v>3</v>
      </c>
    </row>
    <row r="2545" spans="1:6" x14ac:dyDescent="0.25">
      <c r="A2545">
        <v>24</v>
      </c>
      <c r="B2545">
        <v>4</v>
      </c>
      <c r="C2545">
        <v>2020</v>
      </c>
      <c r="D2545" s="16" t="s">
        <v>116</v>
      </c>
      <c r="E2545" s="16" t="s">
        <v>56</v>
      </c>
      <c r="F2545">
        <v>60</v>
      </c>
    </row>
    <row r="2546" spans="1:6" x14ac:dyDescent="0.25">
      <c r="A2546">
        <v>24</v>
      </c>
      <c r="B2546">
        <v>4</v>
      </c>
      <c r="C2546">
        <v>2020</v>
      </c>
      <c r="D2546" s="16" t="s">
        <v>116</v>
      </c>
      <c r="E2546" s="16" t="s">
        <v>59</v>
      </c>
      <c r="F2546">
        <v>34</v>
      </c>
    </row>
    <row r="2547" spans="1:6" x14ac:dyDescent="0.25">
      <c r="A2547">
        <v>24</v>
      </c>
      <c r="B2547">
        <v>4</v>
      </c>
      <c r="C2547">
        <v>2020</v>
      </c>
      <c r="D2547" s="16" t="s">
        <v>116</v>
      </c>
      <c r="E2547" s="16" t="s">
        <v>56</v>
      </c>
      <c r="F2547">
        <v>54</v>
      </c>
    </row>
    <row r="2548" spans="1:6" x14ac:dyDescent="0.25">
      <c r="A2548">
        <v>24</v>
      </c>
      <c r="B2548">
        <v>4</v>
      </c>
      <c r="C2548">
        <v>2020</v>
      </c>
      <c r="D2548" s="16" t="s">
        <v>117</v>
      </c>
      <c r="E2548" s="16" t="s">
        <v>59</v>
      </c>
      <c r="F2548">
        <v>63</v>
      </c>
    </row>
    <row r="2549" spans="1:6" x14ac:dyDescent="0.25">
      <c r="A2549">
        <v>24</v>
      </c>
      <c r="B2549">
        <v>4</v>
      </c>
      <c r="C2549">
        <v>2020</v>
      </c>
      <c r="D2549" s="16" t="s">
        <v>169</v>
      </c>
      <c r="E2549" s="16" t="s">
        <v>56</v>
      </c>
      <c r="F2549">
        <v>72</v>
      </c>
    </row>
    <row r="2550" spans="1:6" x14ac:dyDescent="0.25">
      <c r="A2550">
        <v>24</v>
      </c>
      <c r="B2550">
        <v>4</v>
      </c>
      <c r="C2550">
        <v>2020</v>
      </c>
      <c r="D2550" s="16" t="s">
        <v>169</v>
      </c>
      <c r="E2550" s="16" t="s">
        <v>59</v>
      </c>
      <c r="F2550">
        <v>43</v>
      </c>
    </row>
    <row r="2551" spans="1:6" x14ac:dyDescent="0.25">
      <c r="A2551">
        <v>24</v>
      </c>
      <c r="B2551">
        <v>4</v>
      </c>
      <c r="C2551">
        <v>2020</v>
      </c>
      <c r="D2551" s="16" t="s">
        <v>169</v>
      </c>
      <c r="E2551" s="16" t="s">
        <v>59</v>
      </c>
      <c r="F2551">
        <v>88</v>
      </c>
    </row>
    <row r="2552" spans="1:6" x14ac:dyDescent="0.25">
      <c r="A2552">
        <v>24</v>
      </c>
      <c r="B2552">
        <v>4</v>
      </c>
      <c r="C2552">
        <v>2020</v>
      </c>
      <c r="D2552" s="16" t="s">
        <v>119</v>
      </c>
      <c r="E2552" s="16" t="s">
        <v>59</v>
      </c>
      <c r="F2552">
        <v>49</v>
      </c>
    </row>
    <row r="2553" spans="1:6" x14ac:dyDescent="0.25">
      <c r="A2553">
        <v>24</v>
      </c>
      <c r="B2553">
        <v>4</v>
      </c>
      <c r="C2553">
        <v>2020</v>
      </c>
      <c r="D2553" s="16" t="s">
        <v>120</v>
      </c>
      <c r="E2553" s="16" t="s">
        <v>59</v>
      </c>
      <c r="F2553">
        <v>67</v>
      </c>
    </row>
    <row r="2554" spans="1:6" x14ac:dyDescent="0.25">
      <c r="A2554">
        <v>24</v>
      </c>
      <c r="B2554">
        <v>4</v>
      </c>
      <c r="C2554">
        <v>2020</v>
      </c>
      <c r="D2554" s="16" t="s">
        <v>120</v>
      </c>
      <c r="E2554" s="16" t="s">
        <v>56</v>
      </c>
      <c r="F2554">
        <v>67</v>
      </c>
    </row>
    <row r="2555" spans="1:6" x14ac:dyDescent="0.25">
      <c r="A2555">
        <v>24</v>
      </c>
      <c r="B2555">
        <v>4</v>
      </c>
      <c r="C2555">
        <v>2020</v>
      </c>
      <c r="D2555" s="16" t="s">
        <v>126</v>
      </c>
      <c r="E2555" s="16" t="s">
        <v>59</v>
      </c>
      <c r="F2555">
        <v>42</v>
      </c>
    </row>
    <row r="2556" spans="1:6" x14ac:dyDescent="0.25">
      <c r="A2556">
        <v>24</v>
      </c>
      <c r="B2556">
        <v>4</v>
      </c>
      <c r="C2556">
        <v>2020</v>
      </c>
      <c r="D2556" s="16" t="s">
        <v>127</v>
      </c>
      <c r="E2556" s="16" t="s">
        <v>59</v>
      </c>
      <c r="F2556">
        <v>49</v>
      </c>
    </row>
    <row r="2557" spans="1:6" x14ac:dyDescent="0.25">
      <c r="A2557">
        <v>24</v>
      </c>
      <c r="B2557">
        <v>4</v>
      </c>
      <c r="C2557">
        <v>2020</v>
      </c>
      <c r="D2557" s="16" t="s">
        <v>127</v>
      </c>
      <c r="E2557" s="16" t="s">
        <v>56</v>
      </c>
      <c r="F2557">
        <v>92</v>
      </c>
    </row>
    <row r="2558" spans="1:6" x14ac:dyDescent="0.25">
      <c r="A2558">
        <v>24</v>
      </c>
      <c r="B2558">
        <v>4</v>
      </c>
      <c r="C2558">
        <v>2020</v>
      </c>
      <c r="D2558" s="16" t="s">
        <v>182</v>
      </c>
      <c r="E2558" s="16" t="s">
        <v>56</v>
      </c>
      <c r="F2558">
        <v>27</v>
      </c>
    </row>
    <row r="2559" spans="1:6" x14ac:dyDescent="0.25">
      <c r="A2559">
        <v>24</v>
      </c>
      <c r="B2559">
        <v>4</v>
      </c>
      <c r="C2559">
        <v>2020</v>
      </c>
      <c r="D2559" s="16" t="s">
        <v>170</v>
      </c>
      <c r="E2559" s="16" t="s">
        <v>56</v>
      </c>
      <c r="F2559">
        <v>50</v>
      </c>
    </row>
    <row r="2560" spans="1:6" x14ac:dyDescent="0.25">
      <c r="A2560">
        <v>24</v>
      </c>
      <c r="B2560">
        <v>4</v>
      </c>
      <c r="C2560">
        <v>2020</v>
      </c>
      <c r="D2560" s="16" t="s">
        <v>129</v>
      </c>
      <c r="E2560" s="16" t="s">
        <v>56</v>
      </c>
      <c r="F2560">
        <v>55</v>
      </c>
    </row>
    <row r="2561" spans="1:6" x14ac:dyDescent="0.25">
      <c r="A2561">
        <v>24</v>
      </c>
      <c r="B2561">
        <v>4</v>
      </c>
      <c r="C2561">
        <v>2020</v>
      </c>
      <c r="D2561" s="16" t="s">
        <v>171</v>
      </c>
      <c r="E2561" s="16" t="s">
        <v>59</v>
      </c>
      <c r="F2561">
        <v>45</v>
      </c>
    </row>
    <row r="2562" spans="1:6" x14ac:dyDescent="0.25">
      <c r="A2562">
        <v>24</v>
      </c>
      <c r="B2562">
        <v>4</v>
      </c>
      <c r="C2562">
        <v>2020</v>
      </c>
      <c r="D2562" s="16" t="s">
        <v>132</v>
      </c>
      <c r="E2562" s="16" t="s">
        <v>56</v>
      </c>
      <c r="F2562">
        <v>70</v>
      </c>
    </row>
    <row r="2563" spans="1:6" x14ac:dyDescent="0.25">
      <c r="A2563">
        <v>24</v>
      </c>
      <c r="B2563">
        <v>4</v>
      </c>
      <c r="C2563">
        <v>2020</v>
      </c>
      <c r="D2563" s="16" t="s">
        <v>132</v>
      </c>
      <c r="E2563" s="16" t="s">
        <v>56</v>
      </c>
      <c r="F2563">
        <v>36</v>
      </c>
    </row>
    <row r="2564" spans="1:6" x14ac:dyDescent="0.25">
      <c r="A2564">
        <v>24</v>
      </c>
      <c r="B2564">
        <v>4</v>
      </c>
      <c r="C2564">
        <v>2020</v>
      </c>
      <c r="D2564" s="16" t="s">
        <v>134</v>
      </c>
      <c r="E2564" s="16" t="s">
        <v>56</v>
      </c>
      <c r="F2564">
        <v>85</v>
      </c>
    </row>
    <row r="2565" spans="1:6" x14ac:dyDescent="0.25">
      <c r="A2565">
        <v>24</v>
      </c>
      <c r="B2565">
        <v>4</v>
      </c>
      <c r="C2565">
        <v>2020</v>
      </c>
      <c r="D2565" s="16" t="s">
        <v>134</v>
      </c>
      <c r="E2565" s="16" t="s">
        <v>59</v>
      </c>
      <c r="F2565">
        <v>80</v>
      </c>
    </row>
    <row r="2566" spans="1:6" x14ac:dyDescent="0.25">
      <c r="A2566">
        <v>24</v>
      </c>
      <c r="B2566">
        <v>4</v>
      </c>
      <c r="C2566">
        <v>2020</v>
      </c>
      <c r="D2566" s="16" t="s">
        <v>210</v>
      </c>
      <c r="E2566" s="16" t="s">
        <v>56</v>
      </c>
      <c r="F2566">
        <v>64</v>
      </c>
    </row>
    <row r="2567" spans="1:6" x14ac:dyDescent="0.25">
      <c r="A2567">
        <v>24</v>
      </c>
      <c r="B2567">
        <v>4</v>
      </c>
      <c r="C2567">
        <v>2020</v>
      </c>
      <c r="D2567" s="16" t="s">
        <v>175</v>
      </c>
      <c r="E2567" s="16" t="s">
        <v>59</v>
      </c>
      <c r="F2567">
        <v>45</v>
      </c>
    </row>
    <row r="2568" spans="1:6" x14ac:dyDescent="0.25">
      <c r="A2568">
        <v>24</v>
      </c>
      <c r="B2568">
        <v>4</v>
      </c>
      <c r="C2568">
        <v>2020</v>
      </c>
      <c r="D2568" s="16" t="s">
        <v>175</v>
      </c>
      <c r="E2568" s="16" t="s">
        <v>59</v>
      </c>
      <c r="F2568">
        <v>39</v>
      </c>
    </row>
    <row r="2569" spans="1:6" x14ac:dyDescent="0.25">
      <c r="A2569">
        <v>24</v>
      </c>
      <c r="B2569">
        <v>4</v>
      </c>
      <c r="C2569">
        <v>2020</v>
      </c>
      <c r="D2569" s="16" t="s">
        <v>218</v>
      </c>
      <c r="E2569" s="16" t="s">
        <v>56</v>
      </c>
      <c r="F2569">
        <v>67</v>
      </c>
    </row>
    <row r="2570" spans="1:6" x14ac:dyDescent="0.25">
      <c r="A2570">
        <v>24</v>
      </c>
      <c r="B2570">
        <v>4</v>
      </c>
      <c r="C2570">
        <v>2020</v>
      </c>
      <c r="D2570" s="16" t="s">
        <v>218</v>
      </c>
      <c r="E2570" s="16" t="s">
        <v>59</v>
      </c>
      <c r="F2570">
        <v>56</v>
      </c>
    </row>
    <row r="2571" spans="1:6" x14ac:dyDescent="0.25">
      <c r="A2571">
        <v>24</v>
      </c>
      <c r="B2571">
        <v>4</v>
      </c>
      <c r="C2571">
        <v>2020</v>
      </c>
      <c r="D2571" s="16" t="s">
        <v>176</v>
      </c>
      <c r="E2571" s="16" t="s">
        <v>56</v>
      </c>
      <c r="F2571">
        <v>48</v>
      </c>
    </row>
    <row r="2572" spans="1:6" x14ac:dyDescent="0.25">
      <c r="A2572">
        <v>24</v>
      </c>
      <c r="B2572">
        <v>4</v>
      </c>
      <c r="C2572">
        <v>2020</v>
      </c>
      <c r="D2572" s="16" t="s">
        <v>211</v>
      </c>
      <c r="E2572" s="16" t="s">
        <v>59</v>
      </c>
      <c r="F2572">
        <v>35</v>
      </c>
    </row>
    <row r="2573" spans="1:6" x14ac:dyDescent="0.25">
      <c r="A2573">
        <v>24</v>
      </c>
      <c r="B2573">
        <v>4</v>
      </c>
      <c r="C2573">
        <v>2020</v>
      </c>
      <c r="D2573" s="16" t="s">
        <v>211</v>
      </c>
      <c r="E2573" s="16" t="s">
        <v>59</v>
      </c>
      <c r="F2573">
        <v>10</v>
      </c>
    </row>
    <row r="2574" spans="1:6" x14ac:dyDescent="0.25">
      <c r="A2574">
        <v>24</v>
      </c>
      <c r="B2574">
        <v>4</v>
      </c>
      <c r="C2574">
        <v>2020</v>
      </c>
      <c r="D2574" s="16" t="s">
        <v>139</v>
      </c>
      <c r="E2574" s="16" t="s">
        <v>59</v>
      </c>
      <c r="F2574">
        <v>53</v>
      </c>
    </row>
    <row r="2575" spans="1:6" x14ac:dyDescent="0.25">
      <c r="A2575">
        <v>24</v>
      </c>
      <c r="B2575">
        <v>4</v>
      </c>
      <c r="C2575">
        <v>2020</v>
      </c>
      <c r="D2575" s="16" t="s">
        <v>139</v>
      </c>
      <c r="E2575" s="16" t="s">
        <v>56</v>
      </c>
      <c r="F2575">
        <v>40</v>
      </c>
    </row>
    <row r="2576" spans="1:6" x14ac:dyDescent="0.25">
      <c r="A2576">
        <v>24</v>
      </c>
      <c r="B2576">
        <v>4</v>
      </c>
      <c r="C2576">
        <v>2020</v>
      </c>
      <c r="D2576" s="16" t="s">
        <v>139</v>
      </c>
      <c r="E2576" s="16" t="s">
        <v>59</v>
      </c>
      <c r="F2576">
        <v>21</v>
      </c>
    </row>
    <row r="2577" spans="1:6" x14ac:dyDescent="0.25">
      <c r="A2577">
        <v>24</v>
      </c>
      <c r="B2577">
        <v>4</v>
      </c>
      <c r="C2577">
        <v>2020</v>
      </c>
      <c r="D2577" s="16" t="s">
        <v>139</v>
      </c>
      <c r="E2577" s="16" t="s">
        <v>56</v>
      </c>
      <c r="F2577">
        <v>76</v>
      </c>
    </row>
    <row r="2578" spans="1:6" x14ac:dyDescent="0.25">
      <c r="A2578">
        <v>24</v>
      </c>
      <c r="B2578">
        <v>4</v>
      </c>
      <c r="C2578">
        <v>2020</v>
      </c>
      <c r="D2578" s="16" t="s">
        <v>139</v>
      </c>
      <c r="E2578" s="16" t="s">
        <v>59</v>
      </c>
      <c r="F2578">
        <v>34</v>
      </c>
    </row>
    <row r="2579" spans="1:6" x14ac:dyDescent="0.25">
      <c r="A2579">
        <v>24</v>
      </c>
      <c r="B2579">
        <v>4</v>
      </c>
      <c r="C2579">
        <v>2020</v>
      </c>
      <c r="D2579" s="16" t="s">
        <v>139</v>
      </c>
      <c r="E2579" s="16" t="s">
        <v>56</v>
      </c>
      <c r="F2579">
        <v>41</v>
      </c>
    </row>
    <row r="2580" spans="1:6" x14ac:dyDescent="0.25">
      <c r="A2580">
        <v>24</v>
      </c>
      <c r="B2580">
        <v>4</v>
      </c>
      <c r="C2580">
        <v>2020</v>
      </c>
      <c r="D2580" s="16" t="s">
        <v>139</v>
      </c>
      <c r="E2580" s="16" t="s">
        <v>59</v>
      </c>
      <c r="F2580">
        <v>58</v>
      </c>
    </row>
    <row r="2581" spans="1:6" x14ac:dyDescent="0.25">
      <c r="A2581">
        <v>24</v>
      </c>
      <c r="B2581">
        <v>4</v>
      </c>
      <c r="C2581">
        <v>2020</v>
      </c>
      <c r="D2581" s="16" t="s">
        <v>139</v>
      </c>
      <c r="E2581" s="16" t="s">
        <v>59</v>
      </c>
      <c r="F2581">
        <v>22</v>
      </c>
    </row>
    <row r="2582" spans="1:6" x14ac:dyDescent="0.25">
      <c r="A2582">
        <v>24</v>
      </c>
      <c r="B2582">
        <v>4</v>
      </c>
      <c r="C2582">
        <v>2020</v>
      </c>
      <c r="D2582" s="16" t="s">
        <v>139</v>
      </c>
      <c r="E2582" s="16" t="s">
        <v>56</v>
      </c>
      <c r="F2582">
        <v>4</v>
      </c>
    </row>
    <row r="2583" spans="1:6" x14ac:dyDescent="0.25">
      <c r="A2583">
        <v>24</v>
      </c>
      <c r="B2583">
        <v>4</v>
      </c>
      <c r="C2583">
        <v>2020</v>
      </c>
      <c r="D2583" s="16" t="s">
        <v>139</v>
      </c>
      <c r="E2583" s="16" t="s">
        <v>56</v>
      </c>
      <c r="F2583">
        <v>18</v>
      </c>
    </row>
    <row r="2584" spans="1:6" x14ac:dyDescent="0.25">
      <c r="A2584">
        <v>24</v>
      </c>
      <c r="B2584">
        <v>4</v>
      </c>
      <c r="C2584">
        <v>2020</v>
      </c>
      <c r="D2584" s="16" t="s">
        <v>139</v>
      </c>
      <c r="E2584" s="16" t="s">
        <v>59</v>
      </c>
      <c r="F2584">
        <v>47</v>
      </c>
    </row>
    <row r="2585" spans="1:6" x14ac:dyDescent="0.25">
      <c r="A2585">
        <v>24</v>
      </c>
      <c r="B2585">
        <v>4</v>
      </c>
      <c r="C2585">
        <v>2020</v>
      </c>
      <c r="D2585" s="16" t="s">
        <v>140</v>
      </c>
      <c r="E2585" s="16" t="s">
        <v>59</v>
      </c>
      <c r="F2585">
        <v>27</v>
      </c>
    </row>
    <row r="2586" spans="1:6" x14ac:dyDescent="0.25">
      <c r="A2586">
        <v>24</v>
      </c>
      <c r="B2586">
        <v>4</v>
      </c>
      <c r="C2586">
        <v>2020</v>
      </c>
      <c r="D2586" s="16" t="s">
        <v>140</v>
      </c>
      <c r="E2586" s="16" t="s">
        <v>56</v>
      </c>
      <c r="F2586">
        <v>43</v>
      </c>
    </row>
    <row r="2587" spans="1:6" x14ac:dyDescent="0.25">
      <c r="A2587">
        <v>24</v>
      </c>
      <c r="B2587">
        <v>4</v>
      </c>
      <c r="C2587">
        <v>2020</v>
      </c>
      <c r="D2587" s="16" t="s">
        <v>140</v>
      </c>
      <c r="E2587" s="16" t="s">
        <v>56</v>
      </c>
      <c r="F2587">
        <v>39</v>
      </c>
    </row>
    <row r="2588" spans="1:6" x14ac:dyDescent="0.25">
      <c r="A2588">
        <v>24</v>
      </c>
      <c r="B2588">
        <v>4</v>
      </c>
      <c r="C2588">
        <v>2020</v>
      </c>
      <c r="D2588" s="16" t="s">
        <v>140</v>
      </c>
      <c r="E2588" s="16" t="s">
        <v>59</v>
      </c>
      <c r="F2588">
        <v>61</v>
      </c>
    </row>
    <row r="2589" spans="1:6" x14ac:dyDescent="0.25">
      <c r="A2589">
        <v>24</v>
      </c>
      <c r="B2589">
        <v>4</v>
      </c>
      <c r="C2589">
        <v>2020</v>
      </c>
      <c r="D2589" s="16" t="s">
        <v>140</v>
      </c>
      <c r="E2589" s="16" t="s">
        <v>56</v>
      </c>
      <c r="F2589">
        <v>71</v>
      </c>
    </row>
    <row r="2590" spans="1:6" x14ac:dyDescent="0.25">
      <c r="A2590">
        <v>24</v>
      </c>
      <c r="B2590">
        <v>4</v>
      </c>
      <c r="C2590">
        <v>2020</v>
      </c>
      <c r="D2590" s="16" t="s">
        <v>141</v>
      </c>
      <c r="E2590" s="16" t="s">
        <v>59</v>
      </c>
      <c r="F2590">
        <v>73</v>
      </c>
    </row>
    <row r="2591" spans="1:6" x14ac:dyDescent="0.25">
      <c r="A2591">
        <v>24</v>
      </c>
      <c r="B2591">
        <v>4</v>
      </c>
      <c r="C2591">
        <v>2020</v>
      </c>
      <c r="D2591" s="16" t="s">
        <v>141</v>
      </c>
      <c r="E2591" s="16" t="s">
        <v>56</v>
      </c>
      <c r="F2591">
        <v>54</v>
      </c>
    </row>
    <row r="2592" spans="1:6" x14ac:dyDescent="0.25">
      <c r="A2592">
        <v>24</v>
      </c>
      <c r="B2592">
        <v>4</v>
      </c>
      <c r="C2592">
        <v>2020</v>
      </c>
      <c r="D2592" s="16" t="s">
        <v>142</v>
      </c>
      <c r="E2592" s="16" t="s">
        <v>56</v>
      </c>
      <c r="F2592">
        <v>50</v>
      </c>
    </row>
    <row r="2593" spans="1:6" x14ac:dyDescent="0.25">
      <c r="A2593">
        <v>24</v>
      </c>
      <c r="B2593">
        <v>4</v>
      </c>
      <c r="C2593">
        <v>2020</v>
      </c>
      <c r="D2593" s="16" t="s">
        <v>178</v>
      </c>
      <c r="E2593" s="16" t="s">
        <v>59</v>
      </c>
      <c r="F2593">
        <v>32</v>
      </c>
    </row>
    <row r="2594" spans="1:6" x14ac:dyDescent="0.25">
      <c r="A2594">
        <v>24</v>
      </c>
      <c r="B2594">
        <v>4</v>
      </c>
      <c r="C2594">
        <v>2020</v>
      </c>
      <c r="D2594" s="16" t="s">
        <v>232</v>
      </c>
      <c r="E2594" s="16" t="s">
        <v>56</v>
      </c>
      <c r="F2594">
        <v>39</v>
      </c>
    </row>
    <row r="2595" spans="1:6" x14ac:dyDescent="0.25">
      <c r="A2595">
        <v>24</v>
      </c>
      <c r="B2595">
        <v>4</v>
      </c>
      <c r="C2595">
        <v>2020</v>
      </c>
      <c r="D2595" s="16" t="s">
        <v>232</v>
      </c>
      <c r="E2595" s="16" t="s">
        <v>59</v>
      </c>
      <c r="F2595">
        <v>14</v>
      </c>
    </row>
    <row r="2596" spans="1:6" x14ac:dyDescent="0.25">
      <c r="A2596">
        <v>24</v>
      </c>
      <c r="B2596">
        <v>4</v>
      </c>
      <c r="C2596">
        <v>2020</v>
      </c>
      <c r="D2596" s="16" t="s">
        <v>232</v>
      </c>
      <c r="E2596" s="16" t="s">
        <v>56</v>
      </c>
      <c r="F2596">
        <v>45</v>
      </c>
    </row>
    <row r="2597" spans="1:6" x14ac:dyDescent="0.25">
      <c r="A2597">
        <v>24</v>
      </c>
      <c r="B2597">
        <v>4</v>
      </c>
      <c r="C2597">
        <v>2020</v>
      </c>
      <c r="D2597" s="16" t="s">
        <v>232</v>
      </c>
      <c r="E2597" s="16" t="s">
        <v>56</v>
      </c>
      <c r="F2597">
        <v>11</v>
      </c>
    </row>
    <row r="2598" spans="1:6" x14ac:dyDescent="0.25">
      <c r="A2598">
        <v>24</v>
      </c>
      <c r="B2598">
        <v>4</v>
      </c>
      <c r="C2598">
        <v>2020</v>
      </c>
      <c r="D2598" s="16" t="s">
        <v>144</v>
      </c>
      <c r="E2598" s="16" t="s">
        <v>59</v>
      </c>
      <c r="F2598">
        <v>38</v>
      </c>
    </row>
    <row r="2599" spans="1:6" x14ac:dyDescent="0.25">
      <c r="A2599">
        <v>24</v>
      </c>
      <c r="B2599">
        <v>4</v>
      </c>
      <c r="C2599">
        <v>2020</v>
      </c>
      <c r="D2599" s="16" t="s">
        <v>144</v>
      </c>
      <c r="E2599" s="16" t="s">
        <v>59</v>
      </c>
      <c r="F2599">
        <v>39</v>
      </c>
    </row>
    <row r="2600" spans="1:6" x14ac:dyDescent="0.25">
      <c r="A2600">
        <v>24</v>
      </c>
      <c r="B2600">
        <v>4</v>
      </c>
      <c r="C2600">
        <v>2020</v>
      </c>
      <c r="D2600" s="16" t="s">
        <v>144</v>
      </c>
      <c r="E2600" s="16" t="s">
        <v>59</v>
      </c>
      <c r="F2600">
        <v>23</v>
      </c>
    </row>
    <row r="2601" spans="1:6" x14ac:dyDescent="0.25">
      <c r="A2601">
        <v>24</v>
      </c>
      <c r="B2601">
        <v>4</v>
      </c>
      <c r="C2601">
        <v>2020</v>
      </c>
      <c r="D2601" s="16" t="s">
        <v>144</v>
      </c>
      <c r="E2601" s="16" t="s">
        <v>59</v>
      </c>
      <c r="F2601">
        <v>33</v>
      </c>
    </row>
    <row r="2602" spans="1:6" x14ac:dyDescent="0.25">
      <c r="A2602">
        <v>24</v>
      </c>
      <c r="B2602">
        <v>4</v>
      </c>
      <c r="C2602">
        <v>2020</v>
      </c>
      <c r="D2602" s="16" t="s">
        <v>144</v>
      </c>
      <c r="E2602" s="16" t="s">
        <v>59</v>
      </c>
      <c r="F2602">
        <v>40</v>
      </c>
    </row>
    <row r="2603" spans="1:6" x14ac:dyDescent="0.25">
      <c r="A2603">
        <v>24</v>
      </c>
      <c r="B2603">
        <v>4</v>
      </c>
      <c r="C2603">
        <v>2020</v>
      </c>
      <c r="D2603" s="16" t="s">
        <v>144</v>
      </c>
      <c r="E2603" s="16" t="s">
        <v>59</v>
      </c>
      <c r="F2603">
        <v>23</v>
      </c>
    </row>
    <row r="2604" spans="1:6" x14ac:dyDescent="0.25">
      <c r="A2604">
        <v>24</v>
      </c>
      <c r="B2604">
        <v>4</v>
      </c>
      <c r="C2604">
        <v>2020</v>
      </c>
      <c r="D2604" s="16" t="s">
        <v>144</v>
      </c>
      <c r="E2604" s="16" t="s">
        <v>59</v>
      </c>
      <c r="F2604">
        <v>48</v>
      </c>
    </row>
    <row r="2605" spans="1:6" x14ac:dyDescent="0.25">
      <c r="A2605">
        <v>24</v>
      </c>
      <c r="B2605">
        <v>4</v>
      </c>
      <c r="C2605">
        <v>2020</v>
      </c>
      <c r="D2605" s="16" t="s">
        <v>144</v>
      </c>
      <c r="E2605" s="16" t="s">
        <v>59</v>
      </c>
      <c r="F2605">
        <v>31</v>
      </c>
    </row>
    <row r="2606" spans="1:6" x14ac:dyDescent="0.25">
      <c r="A2606">
        <v>24</v>
      </c>
      <c r="B2606">
        <v>4</v>
      </c>
      <c r="C2606">
        <v>2020</v>
      </c>
      <c r="D2606" s="16" t="s">
        <v>145</v>
      </c>
      <c r="E2606" s="16" t="s">
        <v>59</v>
      </c>
      <c r="F2606">
        <v>59</v>
      </c>
    </row>
    <row r="2607" spans="1:6" x14ac:dyDescent="0.25">
      <c r="A2607">
        <v>24</v>
      </c>
      <c r="B2607">
        <v>4</v>
      </c>
      <c r="C2607">
        <v>2020</v>
      </c>
      <c r="D2607" s="16" t="s">
        <v>145</v>
      </c>
      <c r="E2607" s="16" t="s">
        <v>56</v>
      </c>
      <c r="F2607">
        <v>38</v>
      </c>
    </row>
    <row r="2608" spans="1:6" x14ac:dyDescent="0.25">
      <c r="A2608">
        <v>24</v>
      </c>
      <c r="B2608">
        <v>4</v>
      </c>
      <c r="C2608">
        <v>2020</v>
      </c>
      <c r="D2608" s="16" t="s">
        <v>145</v>
      </c>
      <c r="E2608" s="16" t="s">
        <v>56</v>
      </c>
      <c r="F2608">
        <v>58</v>
      </c>
    </row>
    <row r="2609" spans="1:6" x14ac:dyDescent="0.25">
      <c r="A2609">
        <v>24</v>
      </c>
      <c r="B2609">
        <v>4</v>
      </c>
      <c r="C2609">
        <v>2020</v>
      </c>
      <c r="D2609" s="16" t="s">
        <v>150</v>
      </c>
      <c r="E2609" s="16" t="s">
        <v>56</v>
      </c>
      <c r="F2609">
        <v>28</v>
      </c>
    </row>
    <row r="2610" spans="1:6" x14ac:dyDescent="0.25">
      <c r="A2610">
        <v>24</v>
      </c>
      <c r="B2610">
        <v>4</v>
      </c>
      <c r="C2610">
        <v>2020</v>
      </c>
      <c r="D2610" s="16" t="s">
        <v>150</v>
      </c>
      <c r="E2610" s="16" t="s">
        <v>56</v>
      </c>
      <c r="F2610">
        <v>28</v>
      </c>
    </row>
    <row r="2611" spans="1:6" x14ac:dyDescent="0.25">
      <c r="A2611">
        <v>24</v>
      </c>
      <c r="B2611">
        <v>4</v>
      </c>
      <c r="C2611">
        <v>2020</v>
      </c>
      <c r="D2611" s="16" t="s">
        <v>186</v>
      </c>
      <c r="E2611" s="16" t="s">
        <v>56</v>
      </c>
      <c r="F2611">
        <v>72</v>
      </c>
    </row>
    <row r="2612" spans="1:6" x14ac:dyDescent="0.25">
      <c r="A2612">
        <v>25</v>
      </c>
      <c r="B2612">
        <v>4</v>
      </c>
      <c r="C2612">
        <v>2020</v>
      </c>
      <c r="D2612" s="16" t="s">
        <v>58</v>
      </c>
      <c r="E2612" s="16" t="s">
        <v>59</v>
      </c>
      <c r="F2612">
        <v>25</v>
      </c>
    </row>
    <row r="2613" spans="1:6" x14ac:dyDescent="0.25">
      <c r="A2613">
        <v>25</v>
      </c>
      <c r="B2613">
        <v>4</v>
      </c>
      <c r="C2613">
        <v>2020</v>
      </c>
      <c r="D2613" s="16" t="s">
        <v>58</v>
      </c>
      <c r="E2613" s="16" t="s">
        <v>56</v>
      </c>
      <c r="F2613">
        <v>47</v>
      </c>
    </row>
    <row r="2614" spans="1:6" x14ac:dyDescent="0.25">
      <c r="A2614">
        <v>25</v>
      </c>
      <c r="B2614">
        <v>4</v>
      </c>
      <c r="C2614">
        <v>2020</v>
      </c>
      <c r="D2614" s="16" t="s">
        <v>58</v>
      </c>
      <c r="E2614" s="16" t="s">
        <v>59</v>
      </c>
      <c r="F2614">
        <v>58</v>
      </c>
    </row>
    <row r="2615" spans="1:6" x14ac:dyDescent="0.25">
      <c r="A2615">
        <v>25</v>
      </c>
      <c r="B2615">
        <v>4</v>
      </c>
      <c r="C2615">
        <v>2020</v>
      </c>
      <c r="D2615" s="16" t="s">
        <v>58</v>
      </c>
      <c r="E2615" s="16" t="s">
        <v>56</v>
      </c>
      <c r="F2615">
        <v>80</v>
      </c>
    </row>
    <row r="2616" spans="1:6" x14ac:dyDescent="0.25">
      <c r="A2616">
        <v>25</v>
      </c>
      <c r="B2616">
        <v>4</v>
      </c>
      <c r="C2616">
        <v>2020</v>
      </c>
      <c r="D2616" s="16" t="s">
        <v>58</v>
      </c>
      <c r="E2616" s="16" t="s">
        <v>56</v>
      </c>
      <c r="F2616">
        <v>50</v>
      </c>
    </row>
    <row r="2617" spans="1:6" x14ac:dyDescent="0.25">
      <c r="A2617">
        <v>25</v>
      </c>
      <c r="B2617">
        <v>4</v>
      </c>
      <c r="C2617">
        <v>2020</v>
      </c>
      <c r="D2617" s="16" t="s">
        <v>58</v>
      </c>
      <c r="E2617" s="16" t="s">
        <v>59</v>
      </c>
      <c r="F2617">
        <v>52</v>
      </c>
    </row>
    <row r="2618" spans="1:6" x14ac:dyDescent="0.25">
      <c r="A2618">
        <v>25</v>
      </c>
      <c r="B2618">
        <v>4</v>
      </c>
      <c r="C2618">
        <v>2020</v>
      </c>
      <c r="D2618" s="16" t="s">
        <v>58</v>
      </c>
      <c r="E2618" s="16" t="s">
        <v>59</v>
      </c>
      <c r="F2618">
        <v>45</v>
      </c>
    </row>
    <row r="2619" spans="1:6" x14ac:dyDescent="0.25">
      <c r="A2619">
        <v>25</v>
      </c>
      <c r="B2619">
        <v>4</v>
      </c>
      <c r="C2619">
        <v>2020</v>
      </c>
      <c r="D2619" s="16" t="s">
        <v>58</v>
      </c>
      <c r="E2619" s="16" t="s">
        <v>59</v>
      </c>
      <c r="F2619">
        <v>38</v>
      </c>
    </row>
    <row r="2620" spans="1:6" x14ac:dyDescent="0.25">
      <c r="A2620">
        <v>25</v>
      </c>
      <c r="B2620">
        <v>4</v>
      </c>
      <c r="C2620">
        <v>2020</v>
      </c>
      <c r="D2620" s="16" t="s">
        <v>60</v>
      </c>
      <c r="E2620" s="16" t="s">
        <v>56</v>
      </c>
      <c r="F2620">
        <v>40</v>
      </c>
    </row>
    <row r="2621" spans="1:6" x14ac:dyDescent="0.25">
      <c r="A2621">
        <v>25</v>
      </c>
      <c r="B2621">
        <v>4</v>
      </c>
      <c r="C2621">
        <v>2020</v>
      </c>
      <c r="D2621" s="16" t="s">
        <v>151</v>
      </c>
      <c r="E2621" s="16" t="s">
        <v>56</v>
      </c>
      <c r="F2621">
        <v>27</v>
      </c>
    </row>
    <row r="2622" spans="1:6" x14ac:dyDescent="0.25">
      <c r="A2622">
        <v>25</v>
      </c>
      <c r="B2622">
        <v>4</v>
      </c>
      <c r="C2622">
        <v>2020</v>
      </c>
      <c r="D2622" s="16" t="s">
        <v>62</v>
      </c>
      <c r="E2622" s="16" t="s">
        <v>59</v>
      </c>
      <c r="F2622">
        <v>65</v>
      </c>
    </row>
    <row r="2623" spans="1:6" x14ac:dyDescent="0.25">
      <c r="A2623">
        <v>25</v>
      </c>
      <c r="B2623">
        <v>4</v>
      </c>
      <c r="C2623">
        <v>2020</v>
      </c>
      <c r="D2623" s="16" t="s">
        <v>62</v>
      </c>
      <c r="E2623" s="16" t="s">
        <v>56</v>
      </c>
      <c r="F2623">
        <v>62</v>
      </c>
    </row>
    <row r="2624" spans="1:6" x14ac:dyDescent="0.25">
      <c r="A2624">
        <v>25</v>
      </c>
      <c r="B2624">
        <v>4</v>
      </c>
      <c r="C2624">
        <v>2020</v>
      </c>
      <c r="D2624" s="16" t="s">
        <v>63</v>
      </c>
      <c r="E2624" s="16" t="s">
        <v>56</v>
      </c>
      <c r="F2624">
        <v>23</v>
      </c>
    </row>
    <row r="2625" spans="1:6" x14ac:dyDescent="0.25">
      <c r="A2625">
        <v>25</v>
      </c>
      <c r="B2625">
        <v>4</v>
      </c>
      <c r="C2625">
        <v>2020</v>
      </c>
      <c r="D2625" s="16" t="s">
        <v>153</v>
      </c>
      <c r="E2625" s="16" t="s">
        <v>59</v>
      </c>
      <c r="F2625">
        <v>43</v>
      </c>
    </row>
    <row r="2626" spans="1:6" x14ac:dyDescent="0.25">
      <c r="A2626">
        <v>25</v>
      </c>
      <c r="B2626">
        <v>4</v>
      </c>
      <c r="C2626">
        <v>2020</v>
      </c>
      <c r="D2626" s="16" t="s">
        <v>154</v>
      </c>
      <c r="E2626" s="16" t="s">
        <v>56</v>
      </c>
      <c r="F2626">
        <v>28</v>
      </c>
    </row>
    <row r="2627" spans="1:6" x14ac:dyDescent="0.25">
      <c r="A2627">
        <v>25</v>
      </c>
      <c r="B2627">
        <v>4</v>
      </c>
      <c r="C2627">
        <v>2020</v>
      </c>
      <c r="D2627" s="16" t="s">
        <v>154</v>
      </c>
      <c r="E2627" s="16" t="s">
        <v>59</v>
      </c>
      <c r="F2627">
        <v>56</v>
      </c>
    </row>
    <row r="2628" spans="1:6" x14ac:dyDescent="0.25">
      <c r="A2628">
        <v>25</v>
      </c>
      <c r="B2628">
        <v>4</v>
      </c>
      <c r="C2628">
        <v>2020</v>
      </c>
      <c r="D2628" s="16" t="s">
        <v>156</v>
      </c>
      <c r="E2628" s="16" t="s">
        <v>59</v>
      </c>
      <c r="F2628">
        <v>34</v>
      </c>
    </row>
    <row r="2629" spans="1:6" x14ac:dyDescent="0.25">
      <c r="A2629">
        <v>25</v>
      </c>
      <c r="B2629">
        <v>4</v>
      </c>
      <c r="C2629">
        <v>2020</v>
      </c>
      <c r="D2629" s="16" t="s">
        <v>156</v>
      </c>
      <c r="E2629" s="16" t="s">
        <v>56</v>
      </c>
      <c r="F2629">
        <v>70</v>
      </c>
    </row>
    <row r="2630" spans="1:6" x14ac:dyDescent="0.25">
      <c r="A2630">
        <v>25</v>
      </c>
      <c r="B2630">
        <v>4</v>
      </c>
      <c r="C2630">
        <v>2020</v>
      </c>
      <c r="D2630" s="16" t="s">
        <v>70</v>
      </c>
      <c r="E2630" s="16" t="s">
        <v>56</v>
      </c>
      <c r="F2630">
        <v>34</v>
      </c>
    </row>
    <row r="2631" spans="1:6" x14ac:dyDescent="0.25">
      <c r="A2631">
        <v>25</v>
      </c>
      <c r="B2631">
        <v>4</v>
      </c>
      <c r="C2631">
        <v>2020</v>
      </c>
      <c r="D2631" s="16" t="s">
        <v>70</v>
      </c>
      <c r="E2631" s="16" t="s">
        <v>59</v>
      </c>
      <c r="F2631">
        <v>62</v>
      </c>
    </row>
    <row r="2632" spans="1:6" x14ac:dyDescent="0.25">
      <c r="A2632">
        <v>25</v>
      </c>
      <c r="B2632">
        <v>4</v>
      </c>
      <c r="C2632">
        <v>2020</v>
      </c>
      <c r="D2632" s="16" t="s">
        <v>74</v>
      </c>
      <c r="E2632" s="16" t="s">
        <v>56</v>
      </c>
      <c r="F2632">
        <v>72</v>
      </c>
    </row>
    <row r="2633" spans="1:6" x14ac:dyDescent="0.25">
      <c r="A2633">
        <v>25</v>
      </c>
      <c r="B2633">
        <v>4</v>
      </c>
      <c r="C2633">
        <v>2020</v>
      </c>
      <c r="D2633" s="16" t="s">
        <v>75</v>
      </c>
      <c r="E2633" s="16" t="s">
        <v>59</v>
      </c>
      <c r="F2633">
        <v>57</v>
      </c>
    </row>
    <row r="2634" spans="1:6" x14ac:dyDescent="0.25">
      <c r="A2634">
        <v>25</v>
      </c>
      <c r="B2634">
        <v>4</v>
      </c>
      <c r="C2634">
        <v>2020</v>
      </c>
      <c r="D2634" s="16" t="s">
        <v>75</v>
      </c>
      <c r="E2634" s="16" t="s">
        <v>56</v>
      </c>
      <c r="F2634">
        <v>30</v>
      </c>
    </row>
    <row r="2635" spans="1:6" x14ac:dyDescent="0.25">
      <c r="A2635">
        <v>25</v>
      </c>
      <c r="B2635">
        <v>4</v>
      </c>
      <c r="C2635">
        <v>2020</v>
      </c>
      <c r="D2635" s="16" t="s">
        <v>75</v>
      </c>
      <c r="E2635" s="16" t="s">
        <v>59</v>
      </c>
      <c r="F2635">
        <v>55</v>
      </c>
    </row>
    <row r="2636" spans="1:6" x14ac:dyDescent="0.25">
      <c r="A2636">
        <v>25</v>
      </c>
      <c r="B2636">
        <v>4</v>
      </c>
      <c r="C2636">
        <v>2020</v>
      </c>
      <c r="D2636" s="16" t="s">
        <v>75</v>
      </c>
      <c r="E2636" s="16" t="s">
        <v>56</v>
      </c>
      <c r="F2636">
        <v>45</v>
      </c>
    </row>
    <row r="2637" spans="1:6" x14ac:dyDescent="0.25">
      <c r="A2637">
        <v>25</v>
      </c>
      <c r="B2637">
        <v>4</v>
      </c>
      <c r="C2637">
        <v>2020</v>
      </c>
      <c r="D2637" s="16" t="s">
        <v>75</v>
      </c>
      <c r="E2637" s="16" t="s">
        <v>56</v>
      </c>
      <c r="F2637">
        <v>40</v>
      </c>
    </row>
    <row r="2638" spans="1:6" x14ac:dyDescent="0.25">
      <c r="A2638">
        <v>25</v>
      </c>
      <c r="B2638">
        <v>4</v>
      </c>
      <c r="C2638">
        <v>2020</v>
      </c>
      <c r="D2638" s="16" t="s">
        <v>76</v>
      </c>
      <c r="E2638" s="16" t="s">
        <v>59</v>
      </c>
      <c r="F2638">
        <v>61</v>
      </c>
    </row>
    <row r="2639" spans="1:6" x14ac:dyDescent="0.25">
      <c r="A2639">
        <v>25</v>
      </c>
      <c r="B2639">
        <v>4</v>
      </c>
      <c r="C2639">
        <v>2020</v>
      </c>
      <c r="D2639" s="16" t="s">
        <v>76</v>
      </c>
      <c r="E2639" s="16" t="s">
        <v>56</v>
      </c>
      <c r="F2639">
        <v>49</v>
      </c>
    </row>
    <row r="2640" spans="1:6" x14ac:dyDescent="0.25">
      <c r="A2640">
        <v>25</v>
      </c>
      <c r="B2640">
        <v>4</v>
      </c>
      <c r="C2640">
        <v>2020</v>
      </c>
      <c r="D2640" s="16" t="s">
        <v>76</v>
      </c>
      <c r="E2640" s="16" t="s">
        <v>56</v>
      </c>
      <c r="F2640">
        <v>33</v>
      </c>
    </row>
    <row r="2641" spans="1:6" x14ac:dyDescent="0.25">
      <c r="A2641">
        <v>25</v>
      </c>
      <c r="B2641">
        <v>4</v>
      </c>
      <c r="C2641">
        <v>2020</v>
      </c>
      <c r="D2641" s="16" t="s">
        <v>76</v>
      </c>
      <c r="E2641" s="16" t="s">
        <v>59</v>
      </c>
      <c r="F2641">
        <v>43</v>
      </c>
    </row>
    <row r="2642" spans="1:6" x14ac:dyDescent="0.25">
      <c r="A2642">
        <v>25</v>
      </c>
      <c r="B2642">
        <v>4</v>
      </c>
      <c r="C2642">
        <v>2020</v>
      </c>
      <c r="D2642" s="16" t="s">
        <v>76</v>
      </c>
      <c r="E2642" s="16" t="s">
        <v>56</v>
      </c>
      <c r="F2642">
        <v>33</v>
      </c>
    </row>
    <row r="2643" spans="1:6" x14ac:dyDescent="0.25">
      <c r="A2643">
        <v>25</v>
      </c>
      <c r="B2643">
        <v>4</v>
      </c>
      <c r="C2643">
        <v>2020</v>
      </c>
      <c r="D2643" s="16" t="s">
        <v>179</v>
      </c>
      <c r="E2643" s="16" t="s">
        <v>56</v>
      </c>
      <c r="F2643">
        <v>83</v>
      </c>
    </row>
    <row r="2644" spans="1:6" x14ac:dyDescent="0.25">
      <c r="A2644">
        <v>25</v>
      </c>
      <c r="B2644">
        <v>4</v>
      </c>
      <c r="C2644">
        <v>2020</v>
      </c>
      <c r="D2644" s="16" t="s">
        <v>179</v>
      </c>
      <c r="E2644" s="16" t="s">
        <v>56</v>
      </c>
      <c r="F2644">
        <v>57</v>
      </c>
    </row>
    <row r="2645" spans="1:6" x14ac:dyDescent="0.25">
      <c r="A2645">
        <v>25</v>
      </c>
      <c r="B2645">
        <v>4</v>
      </c>
      <c r="C2645">
        <v>2020</v>
      </c>
      <c r="D2645" s="16" t="s">
        <v>179</v>
      </c>
      <c r="E2645" s="16" t="s">
        <v>59</v>
      </c>
      <c r="F2645">
        <v>39</v>
      </c>
    </row>
    <row r="2646" spans="1:6" x14ac:dyDescent="0.25">
      <c r="A2646">
        <v>25</v>
      </c>
      <c r="B2646">
        <v>4</v>
      </c>
      <c r="C2646">
        <v>2020</v>
      </c>
      <c r="D2646" s="16" t="s">
        <v>179</v>
      </c>
      <c r="E2646" s="16" t="s">
        <v>59</v>
      </c>
      <c r="F2646">
        <v>0</v>
      </c>
    </row>
    <row r="2647" spans="1:6" x14ac:dyDescent="0.25">
      <c r="A2647">
        <v>25</v>
      </c>
      <c r="B2647">
        <v>4</v>
      </c>
      <c r="C2647">
        <v>2020</v>
      </c>
      <c r="D2647" s="16" t="s">
        <v>179</v>
      </c>
      <c r="E2647" s="16" t="s">
        <v>56</v>
      </c>
      <c r="F2647">
        <v>86</v>
      </c>
    </row>
    <row r="2648" spans="1:6" x14ac:dyDescent="0.25">
      <c r="A2648">
        <v>25</v>
      </c>
      <c r="B2648">
        <v>4</v>
      </c>
      <c r="C2648">
        <v>2020</v>
      </c>
      <c r="D2648" s="16" t="s">
        <v>179</v>
      </c>
      <c r="E2648" s="16" t="s">
        <v>59</v>
      </c>
      <c r="F2648">
        <v>16</v>
      </c>
    </row>
    <row r="2649" spans="1:6" x14ac:dyDescent="0.25">
      <c r="A2649">
        <v>25</v>
      </c>
      <c r="B2649">
        <v>4</v>
      </c>
      <c r="C2649">
        <v>2020</v>
      </c>
      <c r="D2649" s="16" t="s">
        <v>233</v>
      </c>
      <c r="E2649" s="16" t="s">
        <v>56</v>
      </c>
      <c r="F2649">
        <v>25</v>
      </c>
    </row>
    <row r="2650" spans="1:6" x14ac:dyDescent="0.25">
      <c r="A2650">
        <v>25</v>
      </c>
      <c r="B2650">
        <v>4</v>
      </c>
      <c r="C2650">
        <v>2020</v>
      </c>
      <c r="D2650" s="16" t="s">
        <v>80</v>
      </c>
      <c r="E2650" s="16" t="s">
        <v>56</v>
      </c>
      <c r="F2650">
        <v>46</v>
      </c>
    </row>
    <row r="2651" spans="1:6" x14ac:dyDescent="0.25">
      <c r="A2651">
        <v>25</v>
      </c>
      <c r="B2651">
        <v>4</v>
      </c>
      <c r="C2651">
        <v>2020</v>
      </c>
      <c r="D2651" s="16" t="s">
        <v>80</v>
      </c>
      <c r="E2651" s="16" t="s">
        <v>59</v>
      </c>
      <c r="F2651">
        <v>59</v>
      </c>
    </row>
    <row r="2652" spans="1:6" x14ac:dyDescent="0.25">
      <c r="A2652">
        <v>25</v>
      </c>
      <c r="B2652">
        <v>4</v>
      </c>
      <c r="C2652">
        <v>2020</v>
      </c>
      <c r="D2652" s="16" t="s">
        <v>81</v>
      </c>
      <c r="E2652" s="16" t="s">
        <v>56</v>
      </c>
      <c r="F2652">
        <v>63</v>
      </c>
    </row>
    <row r="2653" spans="1:6" x14ac:dyDescent="0.25">
      <c r="A2653">
        <v>25</v>
      </c>
      <c r="B2653">
        <v>4</v>
      </c>
      <c r="C2653">
        <v>2020</v>
      </c>
      <c r="D2653" s="16" t="s">
        <v>81</v>
      </c>
      <c r="E2653" s="16" t="s">
        <v>56</v>
      </c>
      <c r="F2653">
        <v>42</v>
      </c>
    </row>
    <row r="2654" spans="1:6" x14ac:dyDescent="0.25">
      <c r="A2654">
        <v>25</v>
      </c>
      <c r="B2654">
        <v>4</v>
      </c>
      <c r="C2654">
        <v>2020</v>
      </c>
      <c r="D2654" s="16" t="s">
        <v>81</v>
      </c>
      <c r="E2654" s="16" t="s">
        <v>56</v>
      </c>
      <c r="F2654">
        <v>53</v>
      </c>
    </row>
    <row r="2655" spans="1:6" x14ac:dyDescent="0.25">
      <c r="A2655">
        <v>25</v>
      </c>
      <c r="B2655">
        <v>4</v>
      </c>
      <c r="C2655">
        <v>2020</v>
      </c>
      <c r="D2655" s="16" t="s">
        <v>81</v>
      </c>
      <c r="E2655" s="16" t="s">
        <v>59</v>
      </c>
      <c r="F2655">
        <v>41</v>
      </c>
    </row>
    <row r="2656" spans="1:6" x14ac:dyDescent="0.25">
      <c r="A2656">
        <v>25</v>
      </c>
      <c r="B2656">
        <v>4</v>
      </c>
      <c r="C2656">
        <v>2020</v>
      </c>
      <c r="D2656" s="16" t="s">
        <v>81</v>
      </c>
      <c r="E2656" s="16" t="s">
        <v>59</v>
      </c>
      <c r="F2656">
        <v>57</v>
      </c>
    </row>
    <row r="2657" spans="1:6" x14ac:dyDescent="0.25">
      <c r="A2657">
        <v>25</v>
      </c>
      <c r="B2657">
        <v>4</v>
      </c>
      <c r="C2657">
        <v>2020</v>
      </c>
      <c r="D2657" s="16" t="s">
        <v>158</v>
      </c>
      <c r="E2657" s="16" t="s">
        <v>56</v>
      </c>
      <c r="F2657">
        <v>47</v>
      </c>
    </row>
    <row r="2658" spans="1:6" x14ac:dyDescent="0.25">
      <c r="A2658">
        <v>25</v>
      </c>
      <c r="B2658">
        <v>4</v>
      </c>
      <c r="C2658">
        <v>2020</v>
      </c>
      <c r="D2658" s="16" t="s">
        <v>158</v>
      </c>
      <c r="E2658" s="16" t="s">
        <v>56</v>
      </c>
      <c r="F2658">
        <v>13</v>
      </c>
    </row>
    <row r="2659" spans="1:6" x14ac:dyDescent="0.25">
      <c r="A2659">
        <v>25</v>
      </c>
      <c r="B2659">
        <v>4</v>
      </c>
      <c r="C2659">
        <v>2020</v>
      </c>
      <c r="D2659" s="16" t="s">
        <v>82</v>
      </c>
      <c r="E2659" s="16" t="s">
        <v>56</v>
      </c>
      <c r="F2659">
        <v>79</v>
      </c>
    </row>
    <row r="2660" spans="1:6" x14ac:dyDescent="0.25">
      <c r="A2660">
        <v>25</v>
      </c>
      <c r="B2660">
        <v>4</v>
      </c>
      <c r="C2660">
        <v>2020</v>
      </c>
      <c r="D2660" s="16" t="s">
        <v>82</v>
      </c>
      <c r="E2660" s="16" t="s">
        <v>59</v>
      </c>
      <c r="F2660">
        <v>78</v>
      </c>
    </row>
    <row r="2661" spans="1:6" x14ac:dyDescent="0.25">
      <c r="A2661">
        <v>25</v>
      </c>
      <c r="B2661">
        <v>4</v>
      </c>
      <c r="C2661">
        <v>2020</v>
      </c>
      <c r="D2661" s="16" t="s">
        <v>82</v>
      </c>
      <c r="E2661" s="16" t="s">
        <v>59</v>
      </c>
      <c r="F2661">
        <v>58</v>
      </c>
    </row>
    <row r="2662" spans="1:6" x14ac:dyDescent="0.25">
      <c r="A2662">
        <v>25</v>
      </c>
      <c r="B2662">
        <v>4</v>
      </c>
      <c r="C2662">
        <v>2020</v>
      </c>
      <c r="D2662" s="16" t="s">
        <v>82</v>
      </c>
      <c r="E2662" s="16" t="s">
        <v>59</v>
      </c>
      <c r="F2662">
        <v>49</v>
      </c>
    </row>
    <row r="2663" spans="1:6" x14ac:dyDescent="0.25">
      <c r="A2663">
        <v>25</v>
      </c>
      <c r="B2663">
        <v>4</v>
      </c>
      <c r="C2663">
        <v>2020</v>
      </c>
      <c r="D2663" s="16" t="s">
        <v>234</v>
      </c>
      <c r="E2663" s="16" t="s">
        <v>56</v>
      </c>
      <c r="F2663">
        <v>31</v>
      </c>
    </row>
    <row r="2664" spans="1:6" x14ac:dyDescent="0.25">
      <c r="A2664">
        <v>25</v>
      </c>
      <c r="B2664">
        <v>4</v>
      </c>
      <c r="C2664">
        <v>2020</v>
      </c>
      <c r="D2664" s="16" t="s">
        <v>88</v>
      </c>
      <c r="E2664" s="16" t="s">
        <v>59</v>
      </c>
      <c r="F2664">
        <v>40</v>
      </c>
    </row>
    <row r="2665" spans="1:6" x14ac:dyDescent="0.25">
      <c r="A2665">
        <v>25</v>
      </c>
      <c r="B2665">
        <v>4</v>
      </c>
      <c r="C2665">
        <v>2020</v>
      </c>
      <c r="D2665" s="16" t="s">
        <v>231</v>
      </c>
      <c r="E2665" s="16" t="s">
        <v>56</v>
      </c>
      <c r="F2665">
        <v>66</v>
      </c>
    </row>
    <row r="2666" spans="1:6" x14ac:dyDescent="0.25">
      <c r="A2666">
        <v>25</v>
      </c>
      <c r="B2666">
        <v>4</v>
      </c>
      <c r="C2666">
        <v>2020</v>
      </c>
      <c r="D2666" s="16" t="s">
        <v>231</v>
      </c>
      <c r="E2666" s="16" t="s">
        <v>56</v>
      </c>
      <c r="F2666">
        <v>55</v>
      </c>
    </row>
    <row r="2667" spans="1:6" x14ac:dyDescent="0.25">
      <c r="A2667">
        <v>25</v>
      </c>
      <c r="B2667">
        <v>4</v>
      </c>
      <c r="C2667">
        <v>2020</v>
      </c>
      <c r="D2667" s="16" t="s">
        <v>89</v>
      </c>
      <c r="E2667" s="16" t="s">
        <v>59</v>
      </c>
      <c r="F2667">
        <v>66</v>
      </c>
    </row>
    <row r="2668" spans="1:6" x14ac:dyDescent="0.25">
      <c r="A2668">
        <v>25</v>
      </c>
      <c r="B2668">
        <v>4</v>
      </c>
      <c r="C2668">
        <v>2020</v>
      </c>
      <c r="D2668" s="16" t="s">
        <v>89</v>
      </c>
      <c r="E2668" s="16" t="s">
        <v>59</v>
      </c>
      <c r="F2668">
        <v>35</v>
      </c>
    </row>
    <row r="2669" spans="1:6" x14ac:dyDescent="0.25">
      <c r="A2669">
        <v>25</v>
      </c>
      <c r="B2669">
        <v>4</v>
      </c>
      <c r="C2669">
        <v>2020</v>
      </c>
      <c r="D2669" s="16" t="s">
        <v>89</v>
      </c>
      <c r="E2669" s="16" t="s">
        <v>56</v>
      </c>
      <c r="F2669">
        <v>67</v>
      </c>
    </row>
    <row r="2670" spans="1:6" x14ac:dyDescent="0.25">
      <c r="A2670">
        <v>25</v>
      </c>
      <c r="B2670">
        <v>4</v>
      </c>
      <c r="C2670">
        <v>2020</v>
      </c>
      <c r="D2670" s="16" t="s">
        <v>89</v>
      </c>
      <c r="E2670" s="16" t="s">
        <v>56</v>
      </c>
      <c r="F2670">
        <v>82</v>
      </c>
    </row>
    <row r="2671" spans="1:6" x14ac:dyDescent="0.25">
      <c r="A2671">
        <v>25</v>
      </c>
      <c r="B2671">
        <v>4</v>
      </c>
      <c r="C2671">
        <v>2020</v>
      </c>
      <c r="D2671" s="16" t="s">
        <v>89</v>
      </c>
      <c r="E2671" s="16" t="s">
        <v>59</v>
      </c>
      <c r="F2671">
        <v>64</v>
      </c>
    </row>
    <row r="2672" spans="1:6" x14ac:dyDescent="0.25">
      <c r="A2672">
        <v>25</v>
      </c>
      <c r="B2672">
        <v>4</v>
      </c>
      <c r="C2672">
        <v>2020</v>
      </c>
      <c r="D2672" s="16" t="s">
        <v>91</v>
      </c>
      <c r="E2672" s="16" t="s">
        <v>59</v>
      </c>
      <c r="F2672">
        <v>63</v>
      </c>
    </row>
    <row r="2673" spans="1:6" x14ac:dyDescent="0.25">
      <c r="A2673">
        <v>25</v>
      </c>
      <c r="B2673">
        <v>4</v>
      </c>
      <c r="C2673">
        <v>2020</v>
      </c>
      <c r="D2673" s="16" t="s">
        <v>91</v>
      </c>
      <c r="E2673" s="16" t="s">
        <v>59</v>
      </c>
      <c r="F2673">
        <v>61</v>
      </c>
    </row>
    <row r="2674" spans="1:6" x14ac:dyDescent="0.25">
      <c r="A2674">
        <v>25</v>
      </c>
      <c r="B2674">
        <v>4</v>
      </c>
      <c r="C2674">
        <v>2020</v>
      </c>
      <c r="D2674" s="16" t="s">
        <v>163</v>
      </c>
      <c r="E2674" s="16" t="s">
        <v>59</v>
      </c>
      <c r="F2674">
        <v>51</v>
      </c>
    </row>
    <row r="2675" spans="1:6" x14ac:dyDescent="0.25">
      <c r="A2675">
        <v>25</v>
      </c>
      <c r="B2675">
        <v>4</v>
      </c>
      <c r="C2675">
        <v>2020</v>
      </c>
      <c r="D2675" s="16" t="s">
        <v>163</v>
      </c>
      <c r="E2675" s="16" t="s">
        <v>56</v>
      </c>
      <c r="F2675">
        <v>58</v>
      </c>
    </row>
    <row r="2676" spans="1:6" x14ac:dyDescent="0.25">
      <c r="A2676">
        <v>25</v>
      </c>
      <c r="B2676">
        <v>4</v>
      </c>
      <c r="C2676">
        <v>2020</v>
      </c>
      <c r="D2676" s="16" t="s">
        <v>163</v>
      </c>
      <c r="E2676" s="16" t="s">
        <v>59</v>
      </c>
      <c r="F2676">
        <v>46</v>
      </c>
    </row>
    <row r="2677" spans="1:6" x14ac:dyDescent="0.25">
      <c r="A2677">
        <v>25</v>
      </c>
      <c r="B2677">
        <v>4</v>
      </c>
      <c r="C2677">
        <v>2020</v>
      </c>
      <c r="D2677" s="16" t="s">
        <v>92</v>
      </c>
      <c r="E2677" s="16" t="s">
        <v>56</v>
      </c>
      <c r="F2677">
        <v>70</v>
      </c>
    </row>
    <row r="2678" spans="1:6" x14ac:dyDescent="0.25">
      <c r="A2678">
        <v>25</v>
      </c>
      <c r="B2678">
        <v>4</v>
      </c>
      <c r="C2678">
        <v>2020</v>
      </c>
      <c r="D2678" s="16" t="s">
        <v>92</v>
      </c>
      <c r="E2678" s="16" t="s">
        <v>59</v>
      </c>
      <c r="F2678">
        <v>79</v>
      </c>
    </row>
    <row r="2679" spans="1:6" x14ac:dyDescent="0.25">
      <c r="A2679">
        <v>25</v>
      </c>
      <c r="B2679">
        <v>4</v>
      </c>
      <c r="C2679">
        <v>2020</v>
      </c>
      <c r="D2679" s="16" t="s">
        <v>93</v>
      </c>
      <c r="E2679" s="16" t="s">
        <v>56</v>
      </c>
      <c r="F2679">
        <v>24</v>
      </c>
    </row>
    <row r="2680" spans="1:6" x14ac:dyDescent="0.25">
      <c r="A2680">
        <v>25</v>
      </c>
      <c r="B2680">
        <v>4</v>
      </c>
      <c r="C2680">
        <v>2020</v>
      </c>
      <c r="D2680" s="16" t="s">
        <v>94</v>
      </c>
      <c r="E2680" s="16" t="s">
        <v>59</v>
      </c>
      <c r="F2680">
        <v>46</v>
      </c>
    </row>
    <row r="2681" spans="1:6" x14ac:dyDescent="0.25">
      <c r="A2681">
        <v>25</v>
      </c>
      <c r="B2681">
        <v>4</v>
      </c>
      <c r="C2681">
        <v>2020</v>
      </c>
      <c r="D2681" s="16" t="s">
        <v>95</v>
      </c>
      <c r="E2681" s="16" t="s">
        <v>56</v>
      </c>
      <c r="F2681">
        <v>51</v>
      </c>
    </row>
    <row r="2682" spans="1:6" x14ac:dyDescent="0.25">
      <c r="A2682">
        <v>25</v>
      </c>
      <c r="B2682">
        <v>4</v>
      </c>
      <c r="C2682">
        <v>2020</v>
      </c>
      <c r="D2682" s="16" t="s">
        <v>95</v>
      </c>
      <c r="E2682" s="16" t="s">
        <v>56</v>
      </c>
      <c r="F2682">
        <v>69</v>
      </c>
    </row>
    <row r="2683" spans="1:6" x14ac:dyDescent="0.25">
      <c r="A2683">
        <v>25</v>
      </c>
      <c r="B2683">
        <v>4</v>
      </c>
      <c r="C2683">
        <v>2020</v>
      </c>
      <c r="D2683" s="16" t="s">
        <v>95</v>
      </c>
      <c r="E2683" s="16" t="s">
        <v>59</v>
      </c>
      <c r="F2683">
        <v>76</v>
      </c>
    </row>
    <row r="2684" spans="1:6" x14ac:dyDescent="0.25">
      <c r="A2684">
        <v>25</v>
      </c>
      <c r="B2684">
        <v>4</v>
      </c>
      <c r="C2684">
        <v>2020</v>
      </c>
      <c r="D2684" s="16" t="s">
        <v>100</v>
      </c>
      <c r="E2684" s="16" t="s">
        <v>59</v>
      </c>
      <c r="F2684">
        <v>77</v>
      </c>
    </row>
    <row r="2685" spans="1:6" x14ac:dyDescent="0.25">
      <c r="A2685">
        <v>25</v>
      </c>
      <c r="B2685">
        <v>4</v>
      </c>
      <c r="C2685">
        <v>2020</v>
      </c>
      <c r="D2685" s="16" t="s">
        <v>100</v>
      </c>
      <c r="E2685" s="16" t="s">
        <v>59</v>
      </c>
      <c r="F2685">
        <v>64</v>
      </c>
    </row>
    <row r="2686" spans="1:6" x14ac:dyDescent="0.25">
      <c r="A2686">
        <v>25</v>
      </c>
      <c r="B2686">
        <v>4</v>
      </c>
      <c r="C2686">
        <v>2020</v>
      </c>
      <c r="D2686" s="16" t="s">
        <v>189</v>
      </c>
      <c r="E2686" s="16" t="s">
        <v>59</v>
      </c>
      <c r="F2686">
        <v>25</v>
      </c>
    </row>
    <row r="2687" spans="1:6" x14ac:dyDescent="0.25">
      <c r="A2687">
        <v>25</v>
      </c>
      <c r="B2687">
        <v>4</v>
      </c>
      <c r="C2687">
        <v>2020</v>
      </c>
      <c r="D2687" s="16" t="s">
        <v>102</v>
      </c>
      <c r="E2687" s="16" t="s">
        <v>59</v>
      </c>
      <c r="F2687">
        <v>45</v>
      </c>
    </row>
    <row r="2688" spans="1:6" x14ac:dyDescent="0.25">
      <c r="A2688">
        <v>25</v>
      </c>
      <c r="B2688">
        <v>4</v>
      </c>
      <c r="C2688">
        <v>2020</v>
      </c>
      <c r="D2688" s="16" t="s">
        <v>102</v>
      </c>
      <c r="E2688" s="16" t="s">
        <v>56</v>
      </c>
      <c r="F2688">
        <v>53</v>
      </c>
    </row>
    <row r="2689" spans="1:6" x14ac:dyDescent="0.25">
      <c r="A2689">
        <v>25</v>
      </c>
      <c r="B2689">
        <v>4</v>
      </c>
      <c r="C2689">
        <v>2020</v>
      </c>
      <c r="D2689" s="16" t="s">
        <v>102</v>
      </c>
      <c r="E2689" s="16" t="s">
        <v>59</v>
      </c>
      <c r="F2689">
        <v>44</v>
      </c>
    </row>
    <row r="2690" spans="1:6" x14ac:dyDescent="0.25">
      <c r="A2690">
        <v>25</v>
      </c>
      <c r="B2690">
        <v>4</v>
      </c>
      <c r="C2690">
        <v>2020</v>
      </c>
      <c r="D2690" s="16" t="s">
        <v>180</v>
      </c>
      <c r="E2690" s="16" t="s">
        <v>59</v>
      </c>
      <c r="F2690">
        <v>72</v>
      </c>
    </row>
    <row r="2691" spans="1:6" x14ac:dyDescent="0.25">
      <c r="A2691">
        <v>25</v>
      </c>
      <c r="B2691">
        <v>4</v>
      </c>
      <c r="C2691">
        <v>2020</v>
      </c>
      <c r="D2691" s="16" t="s">
        <v>180</v>
      </c>
      <c r="E2691" s="16" t="s">
        <v>59</v>
      </c>
      <c r="F2691">
        <v>68</v>
      </c>
    </row>
    <row r="2692" spans="1:6" x14ac:dyDescent="0.25">
      <c r="A2692">
        <v>25</v>
      </c>
      <c r="B2692">
        <v>4</v>
      </c>
      <c r="C2692">
        <v>2020</v>
      </c>
      <c r="D2692" s="16" t="s">
        <v>103</v>
      </c>
      <c r="E2692" s="16" t="s">
        <v>59</v>
      </c>
      <c r="F2692">
        <v>56</v>
      </c>
    </row>
    <row r="2693" spans="1:6" x14ac:dyDescent="0.25">
      <c r="A2693">
        <v>25</v>
      </c>
      <c r="B2693">
        <v>4</v>
      </c>
      <c r="C2693">
        <v>2020</v>
      </c>
      <c r="D2693" s="16" t="s">
        <v>103</v>
      </c>
      <c r="E2693" s="16" t="s">
        <v>56</v>
      </c>
      <c r="F2693">
        <v>39</v>
      </c>
    </row>
    <row r="2694" spans="1:6" x14ac:dyDescent="0.25">
      <c r="A2694">
        <v>25</v>
      </c>
      <c r="B2694">
        <v>4</v>
      </c>
      <c r="C2694">
        <v>2020</v>
      </c>
      <c r="D2694" s="16" t="s">
        <v>103</v>
      </c>
      <c r="E2694" s="16" t="s">
        <v>56</v>
      </c>
      <c r="F2694">
        <v>58</v>
      </c>
    </row>
    <row r="2695" spans="1:6" x14ac:dyDescent="0.25">
      <c r="A2695">
        <v>25</v>
      </c>
      <c r="B2695">
        <v>4</v>
      </c>
      <c r="C2695">
        <v>2020</v>
      </c>
      <c r="D2695" s="16" t="s">
        <v>181</v>
      </c>
      <c r="E2695" s="16" t="s">
        <v>56</v>
      </c>
      <c r="F2695">
        <v>42</v>
      </c>
    </row>
    <row r="2696" spans="1:6" x14ac:dyDescent="0.25">
      <c r="A2696">
        <v>25</v>
      </c>
      <c r="B2696">
        <v>4</v>
      </c>
      <c r="C2696">
        <v>2020</v>
      </c>
      <c r="D2696" s="16" t="s">
        <v>181</v>
      </c>
      <c r="E2696" s="16" t="s">
        <v>56</v>
      </c>
      <c r="F2696">
        <v>73</v>
      </c>
    </row>
    <row r="2697" spans="1:6" x14ac:dyDescent="0.25">
      <c r="A2697">
        <v>25</v>
      </c>
      <c r="B2697">
        <v>4</v>
      </c>
      <c r="C2697">
        <v>2020</v>
      </c>
      <c r="D2697" s="16" t="s">
        <v>181</v>
      </c>
      <c r="E2697" s="16" t="s">
        <v>56</v>
      </c>
      <c r="F2697">
        <v>77</v>
      </c>
    </row>
    <row r="2698" spans="1:6" x14ac:dyDescent="0.25">
      <c r="A2698">
        <v>25</v>
      </c>
      <c r="B2698">
        <v>4</v>
      </c>
      <c r="C2698">
        <v>2020</v>
      </c>
      <c r="D2698" s="16" t="s">
        <v>181</v>
      </c>
      <c r="E2698" s="16" t="s">
        <v>59</v>
      </c>
      <c r="F2698">
        <v>81</v>
      </c>
    </row>
    <row r="2699" spans="1:6" x14ac:dyDescent="0.25">
      <c r="A2699">
        <v>25</v>
      </c>
      <c r="B2699">
        <v>4</v>
      </c>
      <c r="C2699">
        <v>2020</v>
      </c>
      <c r="D2699" s="16" t="s">
        <v>181</v>
      </c>
      <c r="E2699" s="16" t="s">
        <v>56</v>
      </c>
      <c r="F2699">
        <v>60</v>
      </c>
    </row>
    <row r="2700" spans="1:6" x14ac:dyDescent="0.25">
      <c r="A2700">
        <v>25</v>
      </c>
      <c r="B2700">
        <v>4</v>
      </c>
      <c r="C2700">
        <v>2020</v>
      </c>
      <c r="D2700" s="16" t="s">
        <v>181</v>
      </c>
      <c r="E2700" s="16" t="s">
        <v>56</v>
      </c>
      <c r="F2700">
        <v>87</v>
      </c>
    </row>
    <row r="2701" spans="1:6" x14ac:dyDescent="0.25">
      <c r="A2701">
        <v>25</v>
      </c>
      <c r="B2701">
        <v>4</v>
      </c>
      <c r="C2701">
        <v>2020</v>
      </c>
      <c r="D2701" s="16" t="s">
        <v>181</v>
      </c>
      <c r="E2701" s="16" t="s">
        <v>56</v>
      </c>
      <c r="F2701">
        <v>69</v>
      </c>
    </row>
    <row r="2702" spans="1:6" x14ac:dyDescent="0.25">
      <c r="A2702">
        <v>25</v>
      </c>
      <c r="B2702">
        <v>4</v>
      </c>
      <c r="C2702">
        <v>2020</v>
      </c>
      <c r="D2702" s="16" t="s">
        <v>181</v>
      </c>
      <c r="E2702" s="16" t="s">
        <v>59</v>
      </c>
      <c r="F2702">
        <v>85</v>
      </c>
    </row>
    <row r="2703" spans="1:6" x14ac:dyDescent="0.25">
      <c r="A2703">
        <v>25</v>
      </c>
      <c r="B2703">
        <v>4</v>
      </c>
      <c r="C2703">
        <v>2020</v>
      </c>
      <c r="D2703" s="16" t="s">
        <v>181</v>
      </c>
      <c r="E2703" s="16" t="s">
        <v>59</v>
      </c>
      <c r="F2703">
        <v>74</v>
      </c>
    </row>
    <row r="2704" spans="1:6" x14ac:dyDescent="0.25">
      <c r="A2704">
        <v>25</v>
      </c>
      <c r="B2704">
        <v>4</v>
      </c>
      <c r="C2704">
        <v>2020</v>
      </c>
      <c r="D2704" s="16" t="s">
        <v>181</v>
      </c>
      <c r="E2704" s="16" t="s">
        <v>56</v>
      </c>
      <c r="F2704">
        <v>43</v>
      </c>
    </row>
    <row r="2705" spans="1:6" x14ac:dyDescent="0.25">
      <c r="A2705">
        <v>25</v>
      </c>
      <c r="B2705">
        <v>4</v>
      </c>
      <c r="C2705">
        <v>2020</v>
      </c>
      <c r="D2705" s="16" t="s">
        <v>181</v>
      </c>
      <c r="E2705" s="16" t="s">
        <v>56</v>
      </c>
      <c r="F2705">
        <v>80</v>
      </c>
    </row>
    <row r="2706" spans="1:6" x14ac:dyDescent="0.25">
      <c r="A2706">
        <v>25</v>
      </c>
      <c r="B2706">
        <v>4</v>
      </c>
      <c r="C2706">
        <v>2020</v>
      </c>
      <c r="D2706" s="16" t="s">
        <v>181</v>
      </c>
      <c r="E2706" s="16" t="s">
        <v>56</v>
      </c>
      <c r="F2706">
        <v>81</v>
      </c>
    </row>
    <row r="2707" spans="1:6" x14ac:dyDescent="0.25">
      <c r="A2707">
        <v>25</v>
      </c>
      <c r="B2707">
        <v>4</v>
      </c>
      <c r="C2707">
        <v>2020</v>
      </c>
      <c r="D2707" s="16" t="s">
        <v>181</v>
      </c>
      <c r="E2707" s="16" t="s">
        <v>56</v>
      </c>
      <c r="F2707">
        <v>80</v>
      </c>
    </row>
    <row r="2708" spans="1:6" x14ac:dyDescent="0.25">
      <c r="A2708">
        <v>25</v>
      </c>
      <c r="B2708">
        <v>4</v>
      </c>
      <c r="C2708">
        <v>2020</v>
      </c>
      <c r="D2708" s="16" t="s">
        <v>181</v>
      </c>
      <c r="E2708" s="16" t="s">
        <v>56</v>
      </c>
      <c r="F2708">
        <v>73</v>
      </c>
    </row>
    <row r="2709" spans="1:6" x14ac:dyDescent="0.25">
      <c r="A2709">
        <v>25</v>
      </c>
      <c r="B2709">
        <v>4</v>
      </c>
      <c r="C2709">
        <v>2020</v>
      </c>
      <c r="D2709" s="16" t="s">
        <v>181</v>
      </c>
      <c r="E2709" s="16" t="s">
        <v>56</v>
      </c>
      <c r="F2709">
        <v>76</v>
      </c>
    </row>
    <row r="2710" spans="1:6" x14ac:dyDescent="0.25">
      <c r="A2710">
        <v>25</v>
      </c>
      <c r="B2710">
        <v>4</v>
      </c>
      <c r="C2710">
        <v>2020</v>
      </c>
      <c r="D2710" s="16" t="s">
        <v>181</v>
      </c>
      <c r="E2710" s="16" t="s">
        <v>56</v>
      </c>
      <c r="F2710">
        <v>94</v>
      </c>
    </row>
    <row r="2711" spans="1:6" x14ac:dyDescent="0.25">
      <c r="A2711">
        <v>25</v>
      </c>
      <c r="B2711">
        <v>4</v>
      </c>
      <c r="C2711">
        <v>2020</v>
      </c>
      <c r="D2711" s="16" t="s">
        <v>181</v>
      </c>
      <c r="E2711" s="16" t="s">
        <v>56</v>
      </c>
      <c r="F2711">
        <v>70</v>
      </c>
    </row>
    <row r="2712" spans="1:6" x14ac:dyDescent="0.25">
      <c r="A2712">
        <v>25</v>
      </c>
      <c r="B2712">
        <v>4</v>
      </c>
      <c r="C2712">
        <v>2020</v>
      </c>
      <c r="D2712" s="16" t="s">
        <v>181</v>
      </c>
      <c r="E2712" s="16" t="s">
        <v>56</v>
      </c>
      <c r="F2712">
        <v>94</v>
      </c>
    </row>
    <row r="2713" spans="1:6" x14ac:dyDescent="0.25">
      <c r="A2713">
        <v>25</v>
      </c>
      <c r="B2713">
        <v>4</v>
      </c>
      <c r="C2713">
        <v>2020</v>
      </c>
      <c r="D2713" s="16" t="s">
        <v>181</v>
      </c>
      <c r="E2713" s="16" t="s">
        <v>56</v>
      </c>
      <c r="F2713">
        <v>82</v>
      </c>
    </row>
    <row r="2714" spans="1:6" x14ac:dyDescent="0.25">
      <c r="A2714">
        <v>25</v>
      </c>
      <c r="B2714">
        <v>4</v>
      </c>
      <c r="C2714">
        <v>2020</v>
      </c>
      <c r="D2714" s="16" t="s">
        <v>181</v>
      </c>
      <c r="E2714" s="16" t="s">
        <v>56</v>
      </c>
      <c r="F2714">
        <v>78</v>
      </c>
    </row>
    <row r="2715" spans="1:6" x14ac:dyDescent="0.25">
      <c r="A2715">
        <v>25</v>
      </c>
      <c r="B2715">
        <v>4</v>
      </c>
      <c r="C2715">
        <v>2020</v>
      </c>
      <c r="D2715" s="16" t="s">
        <v>181</v>
      </c>
      <c r="E2715" s="16" t="s">
        <v>59</v>
      </c>
      <c r="F2715">
        <v>66</v>
      </c>
    </row>
    <row r="2716" spans="1:6" x14ac:dyDescent="0.25">
      <c r="A2716">
        <v>25</v>
      </c>
      <c r="B2716">
        <v>4</v>
      </c>
      <c r="C2716">
        <v>2020</v>
      </c>
      <c r="D2716" s="16" t="s">
        <v>181</v>
      </c>
      <c r="E2716" s="16" t="s">
        <v>56</v>
      </c>
      <c r="F2716">
        <v>49</v>
      </c>
    </row>
    <row r="2717" spans="1:6" x14ac:dyDescent="0.25">
      <c r="A2717">
        <v>25</v>
      </c>
      <c r="B2717">
        <v>4</v>
      </c>
      <c r="C2717">
        <v>2020</v>
      </c>
      <c r="D2717" s="16" t="s">
        <v>181</v>
      </c>
      <c r="E2717" s="16" t="s">
        <v>59</v>
      </c>
      <c r="F2717">
        <v>56</v>
      </c>
    </row>
    <row r="2718" spans="1:6" x14ac:dyDescent="0.25">
      <c r="A2718">
        <v>25</v>
      </c>
      <c r="B2718">
        <v>4</v>
      </c>
      <c r="C2718">
        <v>2020</v>
      </c>
      <c r="D2718" s="16" t="s">
        <v>181</v>
      </c>
      <c r="E2718" s="16" t="s">
        <v>59</v>
      </c>
      <c r="F2718">
        <v>48</v>
      </c>
    </row>
    <row r="2719" spans="1:6" x14ac:dyDescent="0.25">
      <c r="A2719">
        <v>25</v>
      </c>
      <c r="B2719">
        <v>4</v>
      </c>
      <c r="C2719">
        <v>2020</v>
      </c>
      <c r="D2719" s="16" t="s">
        <v>181</v>
      </c>
      <c r="E2719" s="16" t="s">
        <v>59</v>
      </c>
      <c r="F2719">
        <v>91</v>
      </c>
    </row>
    <row r="2720" spans="1:6" x14ac:dyDescent="0.25">
      <c r="A2720">
        <v>25</v>
      </c>
      <c r="B2720">
        <v>4</v>
      </c>
      <c r="C2720">
        <v>2020</v>
      </c>
      <c r="D2720" s="16" t="s">
        <v>181</v>
      </c>
      <c r="E2720" s="16" t="s">
        <v>59</v>
      </c>
      <c r="F2720">
        <v>62</v>
      </c>
    </row>
    <row r="2721" spans="1:6" x14ac:dyDescent="0.25">
      <c r="A2721">
        <v>25</v>
      </c>
      <c r="B2721">
        <v>4</v>
      </c>
      <c r="C2721">
        <v>2020</v>
      </c>
      <c r="D2721" s="16" t="s">
        <v>104</v>
      </c>
      <c r="E2721" s="16" t="s">
        <v>56</v>
      </c>
      <c r="F2721">
        <v>44</v>
      </c>
    </row>
    <row r="2722" spans="1:6" x14ac:dyDescent="0.25">
      <c r="A2722">
        <v>25</v>
      </c>
      <c r="B2722">
        <v>4</v>
      </c>
      <c r="C2722">
        <v>2020</v>
      </c>
      <c r="D2722" s="16" t="s">
        <v>104</v>
      </c>
      <c r="E2722" s="16" t="s">
        <v>56</v>
      </c>
      <c r="F2722">
        <v>83</v>
      </c>
    </row>
    <row r="2723" spans="1:6" x14ac:dyDescent="0.25">
      <c r="A2723">
        <v>25</v>
      </c>
      <c r="B2723">
        <v>4</v>
      </c>
      <c r="C2723">
        <v>2020</v>
      </c>
      <c r="D2723" s="16" t="s">
        <v>104</v>
      </c>
      <c r="E2723" s="16" t="s">
        <v>59</v>
      </c>
      <c r="F2723">
        <v>29</v>
      </c>
    </row>
    <row r="2724" spans="1:6" x14ac:dyDescent="0.25">
      <c r="A2724">
        <v>25</v>
      </c>
      <c r="B2724">
        <v>4</v>
      </c>
      <c r="C2724">
        <v>2020</v>
      </c>
      <c r="D2724" s="16" t="s">
        <v>104</v>
      </c>
      <c r="E2724" s="16" t="s">
        <v>56</v>
      </c>
      <c r="F2724">
        <v>44</v>
      </c>
    </row>
    <row r="2725" spans="1:6" x14ac:dyDescent="0.25">
      <c r="A2725">
        <v>25</v>
      </c>
      <c r="B2725">
        <v>4</v>
      </c>
      <c r="C2725">
        <v>2020</v>
      </c>
      <c r="D2725" s="16" t="s">
        <v>104</v>
      </c>
      <c r="E2725" s="16" t="s">
        <v>56</v>
      </c>
      <c r="F2725">
        <v>80</v>
      </c>
    </row>
    <row r="2726" spans="1:6" x14ac:dyDescent="0.25">
      <c r="A2726">
        <v>25</v>
      </c>
      <c r="B2726">
        <v>4</v>
      </c>
      <c r="C2726">
        <v>2020</v>
      </c>
      <c r="D2726" s="16" t="s">
        <v>104</v>
      </c>
      <c r="E2726" s="16" t="s">
        <v>56</v>
      </c>
      <c r="F2726">
        <v>52</v>
      </c>
    </row>
    <row r="2727" spans="1:6" x14ac:dyDescent="0.25">
      <c r="A2727">
        <v>25</v>
      </c>
      <c r="B2727">
        <v>4</v>
      </c>
      <c r="C2727">
        <v>2020</v>
      </c>
      <c r="D2727" s="16" t="s">
        <v>104</v>
      </c>
      <c r="E2727" s="16" t="s">
        <v>56</v>
      </c>
      <c r="F2727">
        <v>83</v>
      </c>
    </row>
    <row r="2728" spans="1:6" x14ac:dyDescent="0.25">
      <c r="A2728">
        <v>25</v>
      </c>
      <c r="B2728">
        <v>4</v>
      </c>
      <c r="C2728">
        <v>2020</v>
      </c>
      <c r="D2728" s="16" t="s">
        <v>104</v>
      </c>
      <c r="E2728" s="16" t="s">
        <v>56</v>
      </c>
      <c r="F2728">
        <v>75</v>
      </c>
    </row>
    <row r="2729" spans="1:6" x14ac:dyDescent="0.25">
      <c r="A2729">
        <v>25</v>
      </c>
      <c r="B2729">
        <v>4</v>
      </c>
      <c r="C2729">
        <v>2020</v>
      </c>
      <c r="D2729" s="16" t="s">
        <v>104</v>
      </c>
      <c r="E2729" s="16" t="s">
        <v>59</v>
      </c>
      <c r="F2729">
        <v>51</v>
      </c>
    </row>
    <row r="2730" spans="1:6" x14ac:dyDescent="0.25">
      <c r="A2730">
        <v>25</v>
      </c>
      <c r="B2730">
        <v>4</v>
      </c>
      <c r="C2730">
        <v>2020</v>
      </c>
      <c r="D2730" s="16" t="s">
        <v>104</v>
      </c>
      <c r="E2730" s="16" t="s">
        <v>56</v>
      </c>
      <c r="F2730">
        <v>28</v>
      </c>
    </row>
    <row r="2731" spans="1:6" x14ac:dyDescent="0.25">
      <c r="A2731">
        <v>25</v>
      </c>
      <c r="B2731">
        <v>4</v>
      </c>
      <c r="C2731">
        <v>2020</v>
      </c>
      <c r="D2731" s="16" t="s">
        <v>104</v>
      </c>
      <c r="E2731" s="16" t="s">
        <v>56</v>
      </c>
      <c r="F2731">
        <v>60</v>
      </c>
    </row>
    <row r="2732" spans="1:6" x14ac:dyDescent="0.25">
      <c r="A2732">
        <v>25</v>
      </c>
      <c r="B2732">
        <v>4</v>
      </c>
      <c r="C2732">
        <v>2020</v>
      </c>
      <c r="D2732" s="16" t="s">
        <v>104</v>
      </c>
      <c r="E2732" s="16" t="s">
        <v>56</v>
      </c>
      <c r="F2732">
        <v>72</v>
      </c>
    </row>
    <row r="2733" spans="1:6" x14ac:dyDescent="0.25">
      <c r="A2733">
        <v>25</v>
      </c>
      <c r="B2733">
        <v>4</v>
      </c>
      <c r="C2733">
        <v>2020</v>
      </c>
      <c r="D2733" s="16" t="s">
        <v>104</v>
      </c>
      <c r="E2733" s="16" t="s">
        <v>59</v>
      </c>
      <c r="F2733">
        <v>61</v>
      </c>
    </row>
    <row r="2734" spans="1:6" x14ac:dyDescent="0.25">
      <c r="A2734">
        <v>25</v>
      </c>
      <c r="B2734">
        <v>4</v>
      </c>
      <c r="C2734">
        <v>2020</v>
      </c>
      <c r="D2734" s="16" t="s">
        <v>104</v>
      </c>
      <c r="E2734" s="16" t="s">
        <v>56</v>
      </c>
      <c r="F2734">
        <v>51</v>
      </c>
    </row>
    <row r="2735" spans="1:6" x14ac:dyDescent="0.25">
      <c r="A2735">
        <v>25</v>
      </c>
      <c r="B2735">
        <v>4</v>
      </c>
      <c r="C2735">
        <v>2020</v>
      </c>
      <c r="D2735" s="16" t="s">
        <v>104</v>
      </c>
      <c r="E2735" s="16" t="s">
        <v>56</v>
      </c>
      <c r="F2735">
        <v>31</v>
      </c>
    </row>
    <row r="2736" spans="1:6" x14ac:dyDescent="0.25">
      <c r="A2736">
        <v>25</v>
      </c>
      <c r="B2736">
        <v>4</v>
      </c>
      <c r="C2736">
        <v>2020</v>
      </c>
      <c r="D2736" s="16" t="s">
        <v>104</v>
      </c>
      <c r="E2736" s="16" t="s">
        <v>59</v>
      </c>
      <c r="F2736">
        <v>84</v>
      </c>
    </row>
    <row r="2737" spans="1:6" x14ac:dyDescent="0.25">
      <c r="A2737">
        <v>25</v>
      </c>
      <c r="B2737">
        <v>4</v>
      </c>
      <c r="C2737">
        <v>2020</v>
      </c>
      <c r="D2737" s="16" t="s">
        <v>104</v>
      </c>
      <c r="E2737" s="16" t="s">
        <v>56</v>
      </c>
      <c r="F2737">
        <v>50</v>
      </c>
    </row>
    <row r="2738" spans="1:6" x14ac:dyDescent="0.25">
      <c r="A2738">
        <v>25</v>
      </c>
      <c r="B2738">
        <v>4</v>
      </c>
      <c r="C2738">
        <v>2020</v>
      </c>
      <c r="D2738" s="16" t="s">
        <v>104</v>
      </c>
      <c r="E2738" s="16" t="s">
        <v>56</v>
      </c>
      <c r="F2738">
        <v>76</v>
      </c>
    </row>
    <row r="2739" spans="1:6" x14ac:dyDescent="0.25">
      <c r="A2739">
        <v>25</v>
      </c>
      <c r="B2739">
        <v>4</v>
      </c>
      <c r="C2739">
        <v>2020</v>
      </c>
      <c r="D2739" s="16" t="s">
        <v>104</v>
      </c>
      <c r="E2739" s="16" t="s">
        <v>59</v>
      </c>
      <c r="F2739">
        <v>76</v>
      </c>
    </row>
    <row r="2740" spans="1:6" x14ac:dyDescent="0.25">
      <c r="A2740">
        <v>25</v>
      </c>
      <c r="B2740">
        <v>4</v>
      </c>
      <c r="C2740">
        <v>2020</v>
      </c>
      <c r="D2740" s="16" t="s">
        <v>104</v>
      </c>
      <c r="E2740" s="16" t="s">
        <v>56</v>
      </c>
      <c r="F2740">
        <v>77</v>
      </c>
    </row>
    <row r="2741" spans="1:6" x14ac:dyDescent="0.25">
      <c r="A2741">
        <v>25</v>
      </c>
      <c r="B2741">
        <v>4</v>
      </c>
      <c r="C2741">
        <v>2020</v>
      </c>
      <c r="D2741" s="16" t="s">
        <v>104</v>
      </c>
      <c r="E2741" s="16" t="s">
        <v>59</v>
      </c>
      <c r="F2741">
        <v>60</v>
      </c>
    </row>
    <row r="2742" spans="1:6" x14ac:dyDescent="0.25">
      <c r="A2742">
        <v>25</v>
      </c>
      <c r="B2742">
        <v>4</v>
      </c>
      <c r="C2742">
        <v>2020</v>
      </c>
      <c r="D2742" s="16" t="s">
        <v>104</v>
      </c>
      <c r="E2742" s="16" t="s">
        <v>59</v>
      </c>
      <c r="F2742">
        <v>59</v>
      </c>
    </row>
    <row r="2743" spans="1:6" x14ac:dyDescent="0.25">
      <c r="A2743">
        <v>25</v>
      </c>
      <c r="B2743">
        <v>4</v>
      </c>
      <c r="C2743">
        <v>2020</v>
      </c>
      <c r="D2743" s="16" t="s">
        <v>104</v>
      </c>
      <c r="E2743" s="16" t="s">
        <v>59</v>
      </c>
      <c r="F2743">
        <v>51</v>
      </c>
    </row>
    <row r="2744" spans="1:6" x14ac:dyDescent="0.25">
      <c r="A2744">
        <v>25</v>
      </c>
      <c r="B2744">
        <v>4</v>
      </c>
      <c r="C2744">
        <v>2020</v>
      </c>
      <c r="D2744" s="16" t="s">
        <v>104</v>
      </c>
      <c r="E2744" s="16" t="s">
        <v>59</v>
      </c>
      <c r="F2744">
        <v>53</v>
      </c>
    </row>
    <row r="2745" spans="1:6" x14ac:dyDescent="0.25">
      <c r="A2745">
        <v>25</v>
      </c>
      <c r="B2745">
        <v>4</v>
      </c>
      <c r="C2745">
        <v>2020</v>
      </c>
      <c r="D2745" s="16" t="s">
        <v>104</v>
      </c>
      <c r="E2745" s="16" t="s">
        <v>56</v>
      </c>
      <c r="F2745">
        <v>60</v>
      </c>
    </row>
    <row r="2746" spans="1:6" x14ac:dyDescent="0.25">
      <c r="A2746">
        <v>25</v>
      </c>
      <c r="B2746">
        <v>4</v>
      </c>
      <c r="C2746">
        <v>2020</v>
      </c>
      <c r="D2746" s="16" t="s">
        <v>104</v>
      </c>
      <c r="E2746" s="16" t="s">
        <v>59</v>
      </c>
      <c r="F2746">
        <v>36</v>
      </c>
    </row>
    <row r="2747" spans="1:6" x14ac:dyDescent="0.25">
      <c r="A2747">
        <v>25</v>
      </c>
      <c r="B2747">
        <v>4</v>
      </c>
      <c r="C2747">
        <v>2020</v>
      </c>
      <c r="D2747" s="16" t="s">
        <v>104</v>
      </c>
      <c r="E2747" s="16" t="s">
        <v>59</v>
      </c>
      <c r="F2747">
        <v>59</v>
      </c>
    </row>
    <row r="2748" spans="1:6" x14ac:dyDescent="0.25">
      <c r="A2748">
        <v>25</v>
      </c>
      <c r="B2748">
        <v>4</v>
      </c>
      <c r="C2748">
        <v>2020</v>
      </c>
      <c r="D2748" s="16" t="s">
        <v>104</v>
      </c>
      <c r="E2748" s="16" t="s">
        <v>59</v>
      </c>
      <c r="F2748">
        <v>32</v>
      </c>
    </row>
    <row r="2749" spans="1:6" x14ac:dyDescent="0.25">
      <c r="A2749">
        <v>25</v>
      </c>
      <c r="B2749">
        <v>4</v>
      </c>
      <c r="C2749">
        <v>2020</v>
      </c>
      <c r="D2749" s="16" t="s">
        <v>104</v>
      </c>
      <c r="E2749" s="16" t="s">
        <v>59</v>
      </c>
      <c r="F2749">
        <v>60</v>
      </c>
    </row>
    <row r="2750" spans="1:6" x14ac:dyDescent="0.25">
      <c r="A2750">
        <v>25</v>
      </c>
      <c r="B2750">
        <v>4</v>
      </c>
      <c r="C2750">
        <v>2020</v>
      </c>
      <c r="D2750" s="16" t="s">
        <v>104</v>
      </c>
      <c r="E2750" s="16" t="s">
        <v>59</v>
      </c>
      <c r="F2750">
        <v>50</v>
      </c>
    </row>
    <row r="2751" spans="1:6" x14ac:dyDescent="0.25">
      <c r="A2751">
        <v>25</v>
      </c>
      <c r="B2751">
        <v>4</v>
      </c>
      <c r="C2751">
        <v>2020</v>
      </c>
      <c r="D2751" s="16" t="s">
        <v>104</v>
      </c>
      <c r="E2751" s="16" t="s">
        <v>59</v>
      </c>
      <c r="F2751">
        <v>83</v>
      </c>
    </row>
    <row r="2752" spans="1:6" x14ac:dyDescent="0.25">
      <c r="A2752">
        <v>25</v>
      </c>
      <c r="B2752">
        <v>4</v>
      </c>
      <c r="C2752">
        <v>2020</v>
      </c>
      <c r="D2752" s="16" t="s">
        <v>104</v>
      </c>
      <c r="E2752" s="16" t="s">
        <v>56</v>
      </c>
      <c r="F2752">
        <v>29</v>
      </c>
    </row>
    <row r="2753" spans="1:6" x14ac:dyDescent="0.25">
      <c r="A2753">
        <v>25</v>
      </c>
      <c r="B2753">
        <v>4</v>
      </c>
      <c r="C2753">
        <v>2020</v>
      </c>
      <c r="D2753" s="16" t="s">
        <v>104</v>
      </c>
      <c r="E2753" s="16" t="s">
        <v>59</v>
      </c>
      <c r="F2753">
        <v>39</v>
      </c>
    </row>
    <row r="2754" spans="1:6" x14ac:dyDescent="0.25">
      <c r="A2754">
        <v>25</v>
      </c>
      <c r="B2754">
        <v>4</v>
      </c>
      <c r="C2754">
        <v>2020</v>
      </c>
      <c r="D2754" s="16" t="s">
        <v>104</v>
      </c>
      <c r="E2754" s="16" t="s">
        <v>59</v>
      </c>
      <c r="F2754">
        <v>42</v>
      </c>
    </row>
    <row r="2755" spans="1:6" x14ac:dyDescent="0.25">
      <c r="A2755">
        <v>25</v>
      </c>
      <c r="B2755">
        <v>4</v>
      </c>
      <c r="C2755">
        <v>2020</v>
      </c>
      <c r="D2755" s="16" t="s">
        <v>104</v>
      </c>
      <c r="E2755" s="16" t="s">
        <v>56</v>
      </c>
      <c r="F2755">
        <v>59</v>
      </c>
    </row>
    <row r="2756" spans="1:6" x14ac:dyDescent="0.25">
      <c r="A2756">
        <v>25</v>
      </c>
      <c r="B2756">
        <v>4</v>
      </c>
      <c r="C2756">
        <v>2020</v>
      </c>
      <c r="D2756" s="16" t="s">
        <v>104</v>
      </c>
      <c r="E2756" s="16" t="s">
        <v>56</v>
      </c>
      <c r="F2756">
        <v>81</v>
      </c>
    </row>
    <row r="2757" spans="1:6" x14ac:dyDescent="0.25">
      <c r="A2757">
        <v>25</v>
      </c>
      <c r="B2757">
        <v>4</v>
      </c>
      <c r="C2757">
        <v>2020</v>
      </c>
      <c r="D2757" s="16" t="s">
        <v>104</v>
      </c>
      <c r="E2757" s="16" t="s">
        <v>56</v>
      </c>
      <c r="F2757">
        <v>84</v>
      </c>
    </row>
    <row r="2758" spans="1:6" x14ac:dyDescent="0.25">
      <c r="A2758">
        <v>25</v>
      </c>
      <c r="B2758">
        <v>4</v>
      </c>
      <c r="C2758">
        <v>2020</v>
      </c>
      <c r="D2758" s="16" t="s">
        <v>104</v>
      </c>
      <c r="E2758" s="16" t="s">
        <v>59</v>
      </c>
      <c r="F2758">
        <v>55</v>
      </c>
    </row>
    <row r="2759" spans="1:6" x14ac:dyDescent="0.25">
      <c r="A2759">
        <v>25</v>
      </c>
      <c r="B2759">
        <v>4</v>
      </c>
      <c r="C2759">
        <v>2020</v>
      </c>
      <c r="D2759" s="16" t="s">
        <v>104</v>
      </c>
      <c r="E2759" s="16" t="s">
        <v>56</v>
      </c>
      <c r="F2759">
        <v>81</v>
      </c>
    </row>
    <row r="2760" spans="1:6" x14ac:dyDescent="0.25">
      <c r="A2760">
        <v>25</v>
      </c>
      <c r="B2760">
        <v>4</v>
      </c>
      <c r="C2760">
        <v>2020</v>
      </c>
      <c r="D2760" s="16" t="s">
        <v>104</v>
      </c>
      <c r="E2760" s="16" t="s">
        <v>56</v>
      </c>
      <c r="F2760">
        <v>49</v>
      </c>
    </row>
    <row r="2761" spans="1:6" x14ac:dyDescent="0.25">
      <c r="A2761">
        <v>25</v>
      </c>
      <c r="B2761">
        <v>4</v>
      </c>
      <c r="C2761">
        <v>2020</v>
      </c>
      <c r="D2761" s="16" t="s">
        <v>104</v>
      </c>
      <c r="E2761" s="16" t="s">
        <v>56</v>
      </c>
      <c r="F2761">
        <v>37</v>
      </c>
    </row>
    <row r="2762" spans="1:6" x14ac:dyDescent="0.25">
      <c r="A2762">
        <v>25</v>
      </c>
      <c r="B2762">
        <v>4</v>
      </c>
      <c r="C2762">
        <v>2020</v>
      </c>
      <c r="D2762" s="16" t="s">
        <v>104</v>
      </c>
      <c r="E2762" s="16" t="s">
        <v>56</v>
      </c>
      <c r="F2762">
        <v>27</v>
      </c>
    </row>
    <row r="2763" spans="1:6" x14ac:dyDescent="0.25">
      <c r="A2763">
        <v>25</v>
      </c>
      <c r="B2763">
        <v>4</v>
      </c>
      <c r="C2763">
        <v>2020</v>
      </c>
      <c r="D2763" s="16" t="s">
        <v>104</v>
      </c>
      <c r="E2763" s="16" t="s">
        <v>56</v>
      </c>
      <c r="F2763">
        <v>42</v>
      </c>
    </row>
    <row r="2764" spans="1:6" x14ac:dyDescent="0.25">
      <c r="A2764">
        <v>25</v>
      </c>
      <c r="B2764">
        <v>4</v>
      </c>
      <c r="C2764">
        <v>2020</v>
      </c>
      <c r="D2764" s="16" t="s">
        <v>104</v>
      </c>
      <c r="E2764" s="16" t="s">
        <v>59</v>
      </c>
      <c r="F2764">
        <v>51</v>
      </c>
    </row>
    <row r="2765" spans="1:6" x14ac:dyDescent="0.25">
      <c r="A2765">
        <v>25</v>
      </c>
      <c r="B2765">
        <v>4</v>
      </c>
      <c r="C2765">
        <v>2020</v>
      </c>
      <c r="D2765" s="16" t="s">
        <v>104</v>
      </c>
      <c r="E2765" s="16" t="s">
        <v>59</v>
      </c>
      <c r="F2765">
        <v>47</v>
      </c>
    </row>
    <row r="2766" spans="1:6" x14ac:dyDescent="0.25">
      <c r="A2766">
        <v>25</v>
      </c>
      <c r="B2766">
        <v>4</v>
      </c>
      <c r="C2766">
        <v>2020</v>
      </c>
      <c r="D2766" s="16" t="s">
        <v>104</v>
      </c>
      <c r="E2766" s="16" t="s">
        <v>56</v>
      </c>
      <c r="F2766">
        <v>50</v>
      </c>
    </row>
    <row r="2767" spans="1:6" x14ac:dyDescent="0.25">
      <c r="A2767">
        <v>25</v>
      </c>
      <c r="B2767">
        <v>4</v>
      </c>
      <c r="C2767">
        <v>2020</v>
      </c>
      <c r="D2767" s="16" t="s">
        <v>104</v>
      </c>
      <c r="E2767" s="16" t="s">
        <v>59</v>
      </c>
      <c r="F2767">
        <v>40</v>
      </c>
    </row>
    <row r="2768" spans="1:6" x14ac:dyDescent="0.25">
      <c r="A2768">
        <v>25</v>
      </c>
      <c r="B2768">
        <v>4</v>
      </c>
      <c r="C2768">
        <v>2020</v>
      </c>
      <c r="D2768" s="16" t="s">
        <v>104</v>
      </c>
      <c r="E2768" s="16" t="s">
        <v>56</v>
      </c>
      <c r="F2768">
        <v>42</v>
      </c>
    </row>
    <row r="2769" spans="1:6" x14ac:dyDescent="0.25">
      <c r="A2769">
        <v>25</v>
      </c>
      <c r="B2769">
        <v>4</v>
      </c>
      <c r="C2769">
        <v>2020</v>
      </c>
      <c r="D2769" s="16" t="s">
        <v>104</v>
      </c>
      <c r="E2769" s="16" t="s">
        <v>56</v>
      </c>
      <c r="F2769">
        <v>51</v>
      </c>
    </row>
    <row r="2770" spans="1:6" x14ac:dyDescent="0.25">
      <c r="A2770">
        <v>25</v>
      </c>
      <c r="B2770">
        <v>4</v>
      </c>
      <c r="C2770">
        <v>2020</v>
      </c>
      <c r="D2770" s="16" t="s">
        <v>104</v>
      </c>
      <c r="E2770" s="16" t="s">
        <v>59</v>
      </c>
      <c r="F2770">
        <v>56</v>
      </c>
    </row>
    <row r="2771" spans="1:6" x14ac:dyDescent="0.25">
      <c r="A2771">
        <v>25</v>
      </c>
      <c r="B2771">
        <v>4</v>
      </c>
      <c r="C2771">
        <v>2020</v>
      </c>
      <c r="D2771" s="16" t="s">
        <v>104</v>
      </c>
      <c r="E2771" s="16" t="s">
        <v>56</v>
      </c>
      <c r="F2771">
        <v>70</v>
      </c>
    </row>
    <row r="2772" spans="1:6" x14ac:dyDescent="0.25">
      <c r="A2772">
        <v>25</v>
      </c>
      <c r="B2772">
        <v>4</v>
      </c>
      <c r="C2772">
        <v>2020</v>
      </c>
      <c r="D2772" s="16" t="s">
        <v>104</v>
      </c>
      <c r="E2772" s="16" t="s">
        <v>56</v>
      </c>
      <c r="F2772">
        <v>65</v>
      </c>
    </row>
    <row r="2773" spans="1:6" x14ac:dyDescent="0.25">
      <c r="A2773">
        <v>25</v>
      </c>
      <c r="B2773">
        <v>4</v>
      </c>
      <c r="C2773">
        <v>2020</v>
      </c>
      <c r="D2773" s="16" t="s">
        <v>104</v>
      </c>
      <c r="E2773" s="16" t="s">
        <v>59</v>
      </c>
      <c r="F2773">
        <v>62</v>
      </c>
    </row>
    <row r="2774" spans="1:6" x14ac:dyDescent="0.25">
      <c r="A2774">
        <v>25</v>
      </c>
      <c r="B2774">
        <v>4</v>
      </c>
      <c r="C2774">
        <v>2020</v>
      </c>
      <c r="D2774" s="16" t="s">
        <v>104</v>
      </c>
      <c r="E2774" s="16" t="s">
        <v>59</v>
      </c>
      <c r="F2774">
        <v>38</v>
      </c>
    </row>
    <row r="2775" spans="1:6" x14ac:dyDescent="0.25">
      <c r="A2775">
        <v>25</v>
      </c>
      <c r="B2775">
        <v>4</v>
      </c>
      <c r="C2775">
        <v>2020</v>
      </c>
      <c r="D2775" s="16" t="s">
        <v>104</v>
      </c>
      <c r="E2775" s="16" t="s">
        <v>56</v>
      </c>
      <c r="F2775">
        <v>62</v>
      </c>
    </row>
    <row r="2776" spans="1:6" x14ac:dyDescent="0.25">
      <c r="A2776">
        <v>25</v>
      </c>
      <c r="B2776">
        <v>4</v>
      </c>
      <c r="C2776">
        <v>2020</v>
      </c>
      <c r="D2776" s="16" t="s">
        <v>104</v>
      </c>
      <c r="E2776" s="16" t="s">
        <v>56</v>
      </c>
      <c r="F2776">
        <v>41</v>
      </c>
    </row>
    <row r="2777" spans="1:6" x14ac:dyDescent="0.25">
      <c r="A2777">
        <v>25</v>
      </c>
      <c r="B2777">
        <v>4</v>
      </c>
      <c r="C2777">
        <v>2020</v>
      </c>
      <c r="D2777" s="16" t="s">
        <v>104</v>
      </c>
      <c r="E2777" s="16" t="s">
        <v>56</v>
      </c>
      <c r="F2777">
        <v>36</v>
      </c>
    </row>
    <row r="2778" spans="1:6" x14ac:dyDescent="0.25">
      <c r="A2778">
        <v>25</v>
      </c>
      <c r="B2778">
        <v>4</v>
      </c>
      <c r="C2778">
        <v>2020</v>
      </c>
      <c r="D2778" s="16" t="s">
        <v>104</v>
      </c>
      <c r="E2778" s="16" t="s">
        <v>56</v>
      </c>
      <c r="F2778">
        <v>51</v>
      </c>
    </row>
    <row r="2779" spans="1:6" x14ac:dyDescent="0.25">
      <c r="A2779">
        <v>25</v>
      </c>
      <c r="B2779">
        <v>4</v>
      </c>
      <c r="C2779">
        <v>2020</v>
      </c>
      <c r="D2779" s="16" t="s">
        <v>104</v>
      </c>
      <c r="E2779" s="16" t="s">
        <v>56</v>
      </c>
      <c r="F2779">
        <v>45</v>
      </c>
    </row>
    <row r="2780" spans="1:6" x14ac:dyDescent="0.25">
      <c r="A2780">
        <v>25</v>
      </c>
      <c r="B2780">
        <v>4</v>
      </c>
      <c r="C2780">
        <v>2020</v>
      </c>
      <c r="D2780" s="16" t="s">
        <v>104</v>
      </c>
      <c r="E2780" s="16" t="s">
        <v>56</v>
      </c>
      <c r="F2780">
        <v>58</v>
      </c>
    </row>
    <row r="2781" spans="1:6" x14ac:dyDescent="0.25">
      <c r="A2781">
        <v>25</v>
      </c>
      <c r="B2781">
        <v>4</v>
      </c>
      <c r="C2781">
        <v>2020</v>
      </c>
      <c r="D2781" s="16" t="s">
        <v>104</v>
      </c>
      <c r="E2781" s="16" t="s">
        <v>56</v>
      </c>
      <c r="F2781">
        <v>59</v>
      </c>
    </row>
    <row r="2782" spans="1:6" x14ac:dyDescent="0.25">
      <c r="A2782">
        <v>25</v>
      </c>
      <c r="B2782">
        <v>4</v>
      </c>
      <c r="C2782">
        <v>2020</v>
      </c>
      <c r="D2782" s="16" t="s">
        <v>104</v>
      </c>
      <c r="E2782" s="16" t="s">
        <v>56</v>
      </c>
      <c r="F2782">
        <v>71</v>
      </c>
    </row>
    <row r="2783" spans="1:6" x14ac:dyDescent="0.25">
      <c r="A2783">
        <v>25</v>
      </c>
      <c r="B2783">
        <v>4</v>
      </c>
      <c r="C2783">
        <v>2020</v>
      </c>
      <c r="D2783" s="16" t="s">
        <v>215</v>
      </c>
      <c r="E2783" s="16" t="s">
        <v>59</v>
      </c>
      <c r="F2783">
        <v>72</v>
      </c>
    </row>
    <row r="2784" spans="1:6" x14ac:dyDescent="0.25">
      <c r="A2784">
        <v>25</v>
      </c>
      <c r="B2784">
        <v>4</v>
      </c>
      <c r="C2784">
        <v>2020</v>
      </c>
      <c r="D2784" s="16" t="s">
        <v>105</v>
      </c>
      <c r="E2784" s="16" t="s">
        <v>56</v>
      </c>
      <c r="F2784">
        <v>65</v>
      </c>
    </row>
    <row r="2785" spans="1:6" x14ac:dyDescent="0.25">
      <c r="A2785">
        <v>25</v>
      </c>
      <c r="B2785">
        <v>4</v>
      </c>
      <c r="C2785">
        <v>2020</v>
      </c>
      <c r="D2785" s="16" t="s">
        <v>105</v>
      </c>
      <c r="E2785" s="16" t="s">
        <v>56</v>
      </c>
      <c r="F2785">
        <v>53</v>
      </c>
    </row>
    <row r="2786" spans="1:6" x14ac:dyDescent="0.25">
      <c r="A2786">
        <v>25</v>
      </c>
      <c r="B2786">
        <v>4</v>
      </c>
      <c r="C2786">
        <v>2020</v>
      </c>
      <c r="D2786" s="16" t="s">
        <v>105</v>
      </c>
      <c r="E2786" s="16" t="s">
        <v>59</v>
      </c>
      <c r="F2786">
        <v>23</v>
      </c>
    </row>
    <row r="2787" spans="1:6" x14ac:dyDescent="0.25">
      <c r="A2787">
        <v>25</v>
      </c>
      <c r="B2787">
        <v>4</v>
      </c>
      <c r="C2787">
        <v>2020</v>
      </c>
      <c r="D2787" s="16" t="s">
        <v>105</v>
      </c>
      <c r="E2787" s="16" t="s">
        <v>59</v>
      </c>
      <c r="F2787">
        <v>47</v>
      </c>
    </row>
    <row r="2788" spans="1:6" x14ac:dyDescent="0.25">
      <c r="A2788">
        <v>25</v>
      </c>
      <c r="B2788">
        <v>4</v>
      </c>
      <c r="C2788">
        <v>2020</v>
      </c>
      <c r="D2788" s="16" t="s">
        <v>105</v>
      </c>
      <c r="E2788" s="16" t="s">
        <v>59</v>
      </c>
      <c r="F2788">
        <v>27</v>
      </c>
    </row>
    <row r="2789" spans="1:6" x14ac:dyDescent="0.25">
      <c r="A2789">
        <v>25</v>
      </c>
      <c r="B2789">
        <v>4</v>
      </c>
      <c r="C2789">
        <v>2020</v>
      </c>
      <c r="D2789" s="16" t="s">
        <v>107</v>
      </c>
      <c r="E2789" s="16" t="s">
        <v>56</v>
      </c>
      <c r="F2789">
        <v>24</v>
      </c>
    </row>
    <row r="2790" spans="1:6" x14ac:dyDescent="0.25">
      <c r="A2790">
        <v>25</v>
      </c>
      <c r="B2790">
        <v>4</v>
      </c>
      <c r="C2790">
        <v>2020</v>
      </c>
      <c r="D2790" s="16" t="s">
        <v>107</v>
      </c>
      <c r="E2790" s="16" t="s">
        <v>59</v>
      </c>
      <c r="F2790">
        <v>24</v>
      </c>
    </row>
    <row r="2791" spans="1:6" x14ac:dyDescent="0.25">
      <c r="A2791">
        <v>25</v>
      </c>
      <c r="B2791">
        <v>4</v>
      </c>
      <c r="C2791">
        <v>2020</v>
      </c>
      <c r="D2791" s="16" t="s">
        <v>107</v>
      </c>
      <c r="E2791" s="16" t="s">
        <v>59</v>
      </c>
      <c r="F2791">
        <v>19</v>
      </c>
    </row>
    <row r="2792" spans="1:6" x14ac:dyDescent="0.25">
      <c r="A2792">
        <v>25</v>
      </c>
      <c r="B2792">
        <v>4</v>
      </c>
      <c r="C2792">
        <v>2020</v>
      </c>
      <c r="D2792" s="16" t="s">
        <v>107</v>
      </c>
      <c r="E2792" s="16" t="s">
        <v>56</v>
      </c>
      <c r="F2792">
        <v>56</v>
      </c>
    </row>
    <row r="2793" spans="1:6" x14ac:dyDescent="0.25">
      <c r="A2793">
        <v>25</v>
      </c>
      <c r="B2793">
        <v>4</v>
      </c>
      <c r="C2793">
        <v>2020</v>
      </c>
      <c r="D2793" s="16" t="s">
        <v>109</v>
      </c>
      <c r="E2793" s="16" t="s">
        <v>56</v>
      </c>
      <c r="F2793">
        <v>74</v>
      </c>
    </row>
    <row r="2794" spans="1:6" x14ac:dyDescent="0.25">
      <c r="A2794">
        <v>25</v>
      </c>
      <c r="B2794">
        <v>4</v>
      </c>
      <c r="C2794">
        <v>2020</v>
      </c>
      <c r="D2794" s="16" t="s">
        <v>109</v>
      </c>
      <c r="E2794" s="16" t="s">
        <v>59</v>
      </c>
      <c r="F2794">
        <v>62</v>
      </c>
    </row>
    <row r="2795" spans="1:6" x14ac:dyDescent="0.25">
      <c r="A2795">
        <v>25</v>
      </c>
      <c r="B2795">
        <v>4</v>
      </c>
      <c r="C2795">
        <v>2020</v>
      </c>
      <c r="D2795" s="16" t="s">
        <v>109</v>
      </c>
      <c r="E2795" s="16" t="s">
        <v>56</v>
      </c>
      <c r="F2795">
        <v>38</v>
      </c>
    </row>
    <row r="2796" spans="1:6" x14ac:dyDescent="0.25">
      <c r="A2796">
        <v>25</v>
      </c>
      <c r="B2796">
        <v>4</v>
      </c>
      <c r="C2796">
        <v>2020</v>
      </c>
      <c r="D2796" s="16" t="s">
        <v>110</v>
      </c>
      <c r="E2796" s="16" t="s">
        <v>56</v>
      </c>
      <c r="F2796">
        <v>55</v>
      </c>
    </row>
    <row r="2797" spans="1:6" x14ac:dyDescent="0.25">
      <c r="A2797">
        <v>25</v>
      </c>
      <c r="B2797">
        <v>4</v>
      </c>
      <c r="C2797">
        <v>2020</v>
      </c>
      <c r="D2797" s="16" t="s">
        <v>110</v>
      </c>
      <c r="E2797" s="16" t="s">
        <v>59</v>
      </c>
      <c r="F2797">
        <v>39</v>
      </c>
    </row>
    <row r="2798" spans="1:6" x14ac:dyDescent="0.25">
      <c r="A2798">
        <v>25</v>
      </c>
      <c r="B2798">
        <v>4</v>
      </c>
      <c r="C2798">
        <v>2020</v>
      </c>
      <c r="D2798" s="16" t="s">
        <v>110</v>
      </c>
      <c r="E2798" s="16" t="s">
        <v>56</v>
      </c>
      <c r="F2798">
        <v>54</v>
      </c>
    </row>
    <row r="2799" spans="1:6" x14ac:dyDescent="0.25">
      <c r="A2799">
        <v>25</v>
      </c>
      <c r="B2799">
        <v>4</v>
      </c>
      <c r="C2799">
        <v>2020</v>
      </c>
      <c r="D2799" s="16" t="s">
        <v>110</v>
      </c>
      <c r="E2799" s="16" t="s">
        <v>59</v>
      </c>
      <c r="F2799">
        <v>87</v>
      </c>
    </row>
    <row r="2800" spans="1:6" x14ac:dyDescent="0.25">
      <c r="A2800">
        <v>25</v>
      </c>
      <c r="B2800">
        <v>4</v>
      </c>
      <c r="C2800">
        <v>2020</v>
      </c>
      <c r="D2800" s="16" t="s">
        <v>110</v>
      </c>
      <c r="E2800" s="16" t="s">
        <v>59</v>
      </c>
      <c r="F2800">
        <v>58</v>
      </c>
    </row>
    <row r="2801" spans="1:6" x14ac:dyDescent="0.25">
      <c r="A2801">
        <v>25</v>
      </c>
      <c r="B2801">
        <v>4</v>
      </c>
      <c r="C2801">
        <v>2020</v>
      </c>
      <c r="D2801" s="16" t="s">
        <v>110</v>
      </c>
      <c r="E2801" s="16" t="s">
        <v>59</v>
      </c>
      <c r="F2801">
        <v>72</v>
      </c>
    </row>
    <row r="2802" spans="1:6" x14ac:dyDescent="0.25">
      <c r="A2802">
        <v>25</v>
      </c>
      <c r="B2802">
        <v>4</v>
      </c>
      <c r="C2802">
        <v>2020</v>
      </c>
      <c r="D2802" s="16" t="s">
        <v>110</v>
      </c>
      <c r="E2802" s="16" t="s">
        <v>56</v>
      </c>
      <c r="F2802">
        <v>52</v>
      </c>
    </row>
    <row r="2803" spans="1:6" x14ac:dyDescent="0.25">
      <c r="A2803">
        <v>25</v>
      </c>
      <c r="B2803">
        <v>4</v>
      </c>
      <c r="C2803">
        <v>2020</v>
      </c>
      <c r="D2803" s="16" t="s">
        <v>110</v>
      </c>
      <c r="E2803" s="16" t="s">
        <v>56</v>
      </c>
      <c r="F2803">
        <v>90</v>
      </c>
    </row>
    <row r="2804" spans="1:6" x14ac:dyDescent="0.25">
      <c r="A2804">
        <v>25</v>
      </c>
      <c r="B2804">
        <v>4</v>
      </c>
      <c r="C2804">
        <v>2020</v>
      </c>
      <c r="D2804" s="16" t="s">
        <v>110</v>
      </c>
      <c r="E2804" s="16" t="s">
        <v>56</v>
      </c>
      <c r="F2804">
        <v>41</v>
      </c>
    </row>
    <row r="2805" spans="1:6" x14ac:dyDescent="0.25">
      <c r="A2805">
        <v>25</v>
      </c>
      <c r="B2805">
        <v>4</v>
      </c>
      <c r="C2805">
        <v>2020</v>
      </c>
      <c r="D2805" s="16" t="s">
        <v>110</v>
      </c>
      <c r="E2805" s="16" t="s">
        <v>59</v>
      </c>
      <c r="F2805">
        <v>60</v>
      </c>
    </row>
    <row r="2806" spans="1:6" x14ac:dyDescent="0.25">
      <c r="A2806">
        <v>25</v>
      </c>
      <c r="B2806">
        <v>4</v>
      </c>
      <c r="C2806">
        <v>2020</v>
      </c>
      <c r="D2806" s="16" t="s">
        <v>111</v>
      </c>
      <c r="E2806" s="16" t="s">
        <v>59</v>
      </c>
      <c r="F2806">
        <v>48</v>
      </c>
    </row>
    <row r="2807" spans="1:6" x14ac:dyDescent="0.25">
      <c r="A2807">
        <v>25</v>
      </c>
      <c r="B2807">
        <v>4</v>
      </c>
      <c r="C2807">
        <v>2020</v>
      </c>
      <c r="D2807" s="16" t="s">
        <v>111</v>
      </c>
      <c r="E2807" s="16" t="s">
        <v>56</v>
      </c>
      <c r="F2807">
        <v>40</v>
      </c>
    </row>
    <row r="2808" spans="1:6" x14ac:dyDescent="0.25">
      <c r="A2808">
        <v>25</v>
      </c>
      <c r="B2808">
        <v>4</v>
      </c>
      <c r="C2808">
        <v>2020</v>
      </c>
      <c r="D2808" s="16" t="s">
        <v>112</v>
      </c>
      <c r="E2808" s="16" t="s">
        <v>59</v>
      </c>
      <c r="F2808">
        <v>6</v>
      </c>
    </row>
    <row r="2809" spans="1:6" x14ac:dyDescent="0.25">
      <c r="A2809">
        <v>25</v>
      </c>
      <c r="B2809">
        <v>4</v>
      </c>
      <c r="C2809">
        <v>2020</v>
      </c>
      <c r="D2809" s="16" t="s">
        <v>112</v>
      </c>
      <c r="E2809" s="16" t="s">
        <v>59</v>
      </c>
      <c r="F2809">
        <v>27</v>
      </c>
    </row>
    <row r="2810" spans="1:6" x14ac:dyDescent="0.25">
      <c r="A2810">
        <v>25</v>
      </c>
      <c r="B2810">
        <v>4</v>
      </c>
      <c r="C2810">
        <v>2020</v>
      </c>
      <c r="D2810" s="16" t="s">
        <v>112</v>
      </c>
      <c r="E2810" s="16" t="s">
        <v>56</v>
      </c>
      <c r="F2810">
        <v>30</v>
      </c>
    </row>
    <row r="2811" spans="1:6" x14ac:dyDescent="0.25">
      <c r="A2811">
        <v>25</v>
      </c>
      <c r="B2811">
        <v>4</v>
      </c>
      <c r="C2811">
        <v>2020</v>
      </c>
      <c r="D2811" s="16" t="s">
        <v>112</v>
      </c>
      <c r="E2811" s="16" t="s">
        <v>56</v>
      </c>
      <c r="F2811">
        <v>28</v>
      </c>
    </row>
    <row r="2812" spans="1:6" x14ac:dyDescent="0.25">
      <c r="A2812">
        <v>25</v>
      </c>
      <c r="B2812">
        <v>4</v>
      </c>
      <c r="C2812">
        <v>2020</v>
      </c>
      <c r="D2812" s="16" t="s">
        <v>112</v>
      </c>
      <c r="E2812" s="16" t="s">
        <v>56</v>
      </c>
      <c r="F2812">
        <v>63</v>
      </c>
    </row>
    <row r="2813" spans="1:6" x14ac:dyDescent="0.25">
      <c r="A2813">
        <v>25</v>
      </c>
      <c r="B2813">
        <v>4</v>
      </c>
      <c r="C2813">
        <v>2020</v>
      </c>
      <c r="D2813" s="16" t="s">
        <v>112</v>
      </c>
      <c r="E2813" s="16" t="s">
        <v>59</v>
      </c>
      <c r="F2813">
        <v>55</v>
      </c>
    </row>
    <row r="2814" spans="1:6" x14ac:dyDescent="0.25">
      <c r="A2814">
        <v>25</v>
      </c>
      <c r="B2814">
        <v>4</v>
      </c>
      <c r="C2814">
        <v>2020</v>
      </c>
      <c r="D2814" s="16" t="s">
        <v>112</v>
      </c>
      <c r="E2814" s="16" t="s">
        <v>59</v>
      </c>
      <c r="F2814">
        <v>70</v>
      </c>
    </row>
    <row r="2815" spans="1:6" x14ac:dyDescent="0.25">
      <c r="A2815">
        <v>25</v>
      </c>
      <c r="B2815">
        <v>4</v>
      </c>
      <c r="C2815">
        <v>2020</v>
      </c>
      <c r="D2815" s="16" t="s">
        <v>112</v>
      </c>
      <c r="E2815" s="16" t="s">
        <v>56</v>
      </c>
      <c r="F2815">
        <v>81</v>
      </c>
    </row>
    <row r="2816" spans="1:6" x14ac:dyDescent="0.25">
      <c r="A2816">
        <v>25</v>
      </c>
      <c r="B2816">
        <v>4</v>
      </c>
      <c r="C2816">
        <v>2020</v>
      </c>
      <c r="D2816" s="16" t="s">
        <v>112</v>
      </c>
      <c r="E2816" s="16" t="s">
        <v>59</v>
      </c>
      <c r="F2816">
        <v>45</v>
      </c>
    </row>
    <row r="2817" spans="1:6" x14ac:dyDescent="0.25">
      <c r="A2817">
        <v>25</v>
      </c>
      <c r="B2817">
        <v>4</v>
      </c>
      <c r="C2817">
        <v>2020</v>
      </c>
      <c r="D2817" s="16" t="s">
        <v>113</v>
      </c>
      <c r="E2817" s="16" t="s">
        <v>56</v>
      </c>
      <c r="F2817">
        <v>29</v>
      </c>
    </row>
    <row r="2818" spans="1:6" x14ac:dyDescent="0.25">
      <c r="A2818">
        <v>25</v>
      </c>
      <c r="B2818">
        <v>4</v>
      </c>
      <c r="C2818">
        <v>2020</v>
      </c>
      <c r="D2818" s="16" t="s">
        <v>113</v>
      </c>
      <c r="E2818" s="16" t="s">
        <v>56</v>
      </c>
      <c r="F2818">
        <v>21</v>
      </c>
    </row>
    <row r="2819" spans="1:6" x14ac:dyDescent="0.25">
      <c r="A2819">
        <v>25</v>
      </c>
      <c r="B2819">
        <v>4</v>
      </c>
      <c r="C2819">
        <v>2020</v>
      </c>
      <c r="D2819" s="16" t="s">
        <v>208</v>
      </c>
      <c r="E2819" s="16" t="s">
        <v>56</v>
      </c>
      <c r="F2819">
        <v>52</v>
      </c>
    </row>
    <row r="2820" spans="1:6" x14ac:dyDescent="0.25">
      <c r="A2820">
        <v>25</v>
      </c>
      <c r="B2820">
        <v>4</v>
      </c>
      <c r="C2820">
        <v>2020</v>
      </c>
      <c r="D2820" s="16" t="s">
        <v>216</v>
      </c>
      <c r="E2820" s="16" t="s">
        <v>56</v>
      </c>
      <c r="F2820">
        <v>58</v>
      </c>
    </row>
    <row r="2821" spans="1:6" x14ac:dyDescent="0.25">
      <c r="A2821">
        <v>25</v>
      </c>
      <c r="B2821">
        <v>4</v>
      </c>
      <c r="C2821">
        <v>2020</v>
      </c>
      <c r="D2821" s="16" t="s">
        <v>216</v>
      </c>
      <c r="E2821" s="16" t="s">
        <v>56</v>
      </c>
      <c r="F2821">
        <v>19</v>
      </c>
    </row>
    <row r="2822" spans="1:6" x14ac:dyDescent="0.25">
      <c r="A2822">
        <v>25</v>
      </c>
      <c r="B2822">
        <v>4</v>
      </c>
      <c r="C2822">
        <v>2020</v>
      </c>
      <c r="D2822" s="16" t="s">
        <v>116</v>
      </c>
      <c r="E2822" s="16" t="s">
        <v>59</v>
      </c>
      <c r="F2822">
        <v>60</v>
      </c>
    </row>
    <row r="2823" spans="1:6" x14ac:dyDescent="0.25">
      <c r="A2823">
        <v>25</v>
      </c>
      <c r="B2823">
        <v>4</v>
      </c>
      <c r="C2823">
        <v>2020</v>
      </c>
      <c r="D2823" s="16" t="s">
        <v>116</v>
      </c>
      <c r="E2823" s="16" t="s">
        <v>59</v>
      </c>
      <c r="F2823">
        <v>39</v>
      </c>
    </row>
    <row r="2824" spans="1:6" x14ac:dyDescent="0.25">
      <c r="A2824">
        <v>25</v>
      </c>
      <c r="B2824">
        <v>4</v>
      </c>
      <c r="C2824">
        <v>2020</v>
      </c>
      <c r="D2824" s="16" t="s">
        <v>116</v>
      </c>
      <c r="E2824" s="16" t="s">
        <v>56</v>
      </c>
      <c r="F2824">
        <v>37</v>
      </c>
    </row>
    <row r="2825" spans="1:6" x14ac:dyDescent="0.25">
      <c r="A2825">
        <v>25</v>
      </c>
      <c r="B2825">
        <v>4</v>
      </c>
      <c r="C2825">
        <v>2020</v>
      </c>
      <c r="D2825" s="16" t="s">
        <v>117</v>
      </c>
      <c r="E2825" s="16" t="s">
        <v>56</v>
      </c>
      <c r="F2825">
        <v>39</v>
      </c>
    </row>
    <row r="2826" spans="1:6" x14ac:dyDescent="0.25">
      <c r="A2826">
        <v>25</v>
      </c>
      <c r="B2826">
        <v>4</v>
      </c>
      <c r="C2826">
        <v>2020</v>
      </c>
      <c r="D2826" s="16" t="s">
        <v>117</v>
      </c>
      <c r="E2826" s="16" t="s">
        <v>59</v>
      </c>
      <c r="F2826">
        <v>39</v>
      </c>
    </row>
    <row r="2827" spans="1:6" x14ac:dyDescent="0.25">
      <c r="A2827">
        <v>25</v>
      </c>
      <c r="B2827">
        <v>4</v>
      </c>
      <c r="C2827">
        <v>2020</v>
      </c>
      <c r="D2827" s="16" t="s">
        <v>117</v>
      </c>
      <c r="E2827" s="16" t="s">
        <v>59</v>
      </c>
      <c r="F2827">
        <v>45</v>
      </c>
    </row>
    <row r="2828" spans="1:6" x14ac:dyDescent="0.25">
      <c r="A2828">
        <v>25</v>
      </c>
      <c r="B2828">
        <v>4</v>
      </c>
      <c r="C2828">
        <v>2020</v>
      </c>
      <c r="D2828" s="16" t="s">
        <v>117</v>
      </c>
      <c r="E2828" s="16" t="s">
        <v>56</v>
      </c>
      <c r="F2828">
        <v>32</v>
      </c>
    </row>
    <row r="2829" spans="1:6" x14ac:dyDescent="0.25">
      <c r="A2829">
        <v>25</v>
      </c>
      <c r="B2829">
        <v>4</v>
      </c>
      <c r="C2829">
        <v>2020</v>
      </c>
      <c r="D2829" s="16" t="s">
        <v>117</v>
      </c>
      <c r="E2829" s="16" t="s">
        <v>59</v>
      </c>
      <c r="F2829">
        <v>58</v>
      </c>
    </row>
    <row r="2830" spans="1:6" x14ac:dyDescent="0.25">
      <c r="A2830">
        <v>25</v>
      </c>
      <c r="B2830">
        <v>4</v>
      </c>
      <c r="C2830">
        <v>2020</v>
      </c>
      <c r="D2830" s="16" t="s">
        <v>169</v>
      </c>
      <c r="E2830" s="16" t="s">
        <v>56</v>
      </c>
      <c r="F2830">
        <v>34</v>
      </c>
    </row>
    <row r="2831" spans="1:6" x14ac:dyDescent="0.25">
      <c r="A2831">
        <v>25</v>
      </c>
      <c r="B2831">
        <v>4</v>
      </c>
      <c r="C2831">
        <v>2020</v>
      </c>
      <c r="D2831" s="16" t="s">
        <v>169</v>
      </c>
      <c r="E2831" s="16" t="s">
        <v>56</v>
      </c>
      <c r="F2831">
        <v>25</v>
      </c>
    </row>
    <row r="2832" spans="1:6" x14ac:dyDescent="0.25">
      <c r="A2832">
        <v>25</v>
      </c>
      <c r="B2832">
        <v>4</v>
      </c>
      <c r="C2832">
        <v>2020</v>
      </c>
      <c r="D2832" s="16" t="s">
        <v>169</v>
      </c>
      <c r="E2832" s="16" t="s">
        <v>59</v>
      </c>
      <c r="F2832">
        <v>6</v>
      </c>
    </row>
    <row r="2833" spans="1:6" x14ac:dyDescent="0.25">
      <c r="A2833">
        <v>25</v>
      </c>
      <c r="B2833">
        <v>4</v>
      </c>
      <c r="C2833">
        <v>2020</v>
      </c>
      <c r="D2833" s="16" t="s">
        <v>169</v>
      </c>
      <c r="E2833" s="16" t="s">
        <v>56</v>
      </c>
      <c r="F2833">
        <v>8</v>
      </c>
    </row>
    <row r="2834" spans="1:6" x14ac:dyDescent="0.25">
      <c r="A2834">
        <v>25</v>
      </c>
      <c r="B2834">
        <v>4</v>
      </c>
      <c r="C2834">
        <v>2020</v>
      </c>
      <c r="D2834" s="16" t="s">
        <v>120</v>
      </c>
      <c r="E2834" s="16" t="s">
        <v>56</v>
      </c>
      <c r="F2834">
        <v>37</v>
      </c>
    </row>
    <row r="2835" spans="1:6" x14ac:dyDescent="0.25">
      <c r="A2835">
        <v>25</v>
      </c>
      <c r="B2835">
        <v>4</v>
      </c>
      <c r="C2835">
        <v>2020</v>
      </c>
      <c r="D2835" s="16" t="s">
        <v>120</v>
      </c>
      <c r="E2835" s="16" t="s">
        <v>59</v>
      </c>
      <c r="F2835">
        <v>64</v>
      </c>
    </row>
    <row r="2836" spans="1:6" x14ac:dyDescent="0.25">
      <c r="A2836">
        <v>25</v>
      </c>
      <c r="B2836">
        <v>4</v>
      </c>
      <c r="C2836">
        <v>2020</v>
      </c>
      <c r="D2836" s="16" t="s">
        <v>121</v>
      </c>
      <c r="E2836" s="16" t="s">
        <v>59</v>
      </c>
      <c r="F2836">
        <v>56</v>
      </c>
    </row>
    <row r="2837" spans="1:6" x14ac:dyDescent="0.25">
      <c r="A2837">
        <v>25</v>
      </c>
      <c r="B2837">
        <v>4</v>
      </c>
      <c r="C2837">
        <v>2020</v>
      </c>
      <c r="D2837" s="16" t="s">
        <v>235</v>
      </c>
      <c r="E2837" s="16" t="s">
        <v>59</v>
      </c>
      <c r="F2837">
        <v>69</v>
      </c>
    </row>
    <row r="2838" spans="1:6" x14ac:dyDescent="0.25">
      <c r="A2838">
        <v>25</v>
      </c>
      <c r="B2838">
        <v>4</v>
      </c>
      <c r="C2838">
        <v>2020</v>
      </c>
      <c r="D2838" s="16" t="s">
        <v>235</v>
      </c>
      <c r="E2838" s="16" t="s">
        <v>59</v>
      </c>
      <c r="F2838">
        <v>48</v>
      </c>
    </row>
    <row r="2839" spans="1:6" x14ac:dyDescent="0.25">
      <c r="A2839">
        <v>25</v>
      </c>
      <c r="B2839">
        <v>4</v>
      </c>
      <c r="C2839">
        <v>2020</v>
      </c>
      <c r="D2839" s="16" t="s">
        <v>235</v>
      </c>
      <c r="E2839" s="16" t="s">
        <v>59</v>
      </c>
      <c r="F2839">
        <v>51</v>
      </c>
    </row>
    <row r="2840" spans="1:6" x14ac:dyDescent="0.25">
      <c r="A2840">
        <v>25</v>
      </c>
      <c r="B2840">
        <v>4</v>
      </c>
      <c r="C2840">
        <v>2020</v>
      </c>
      <c r="D2840" s="16" t="s">
        <v>235</v>
      </c>
      <c r="E2840" s="16" t="s">
        <v>56</v>
      </c>
      <c r="F2840">
        <v>50</v>
      </c>
    </row>
    <row r="2841" spans="1:6" x14ac:dyDescent="0.25">
      <c r="A2841">
        <v>25</v>
      </c>
      <c r="B2841">
        <v>4</v>
      </c>
      <c r="C2841">
        <v>2020</v>
      </c>
      <c r="D2841" s="16" t="s">
        <v>235</v>
      </c>
      <c r="E2841" s="16" t="s">
        <v>59</v>
      </c>
      <c r="F2841">
        <v>20</v>
      </c>
    </row>
    <row r="2842" spans="1:6" x14ac:dyDescent="0.25">
      <c r="A2842">
        <v>25</v>
      </c>
      <c r="B2842">
        <v>4</v>
      </c>
      <c r="C2842">
        <v>2020</v>
      </c>
      <c r="D2842" s="16" t="s">
        <v>235</v>
      </c>
      <c r="E2842" s="16" t="s">
        <v>56</v>
      </c>
      <c r="F2842">
        <v>22</v>
      </c>
    </row>
    <row r="2843" spans="1:6" x14ac:dyDescent="0.25">
      <c r="A2843">
        <v>25</v>
      </c>
      <c r="B2843">
        <v>4</v>
      </c>
      <c r="C2843">
        <v>2020</v>
      </c>
      <c r="D2843" s="16" t="s">
        <v>235</v>
      </c>
      <c r="E2843" s="16" t="s">
        <v>56</v>
      </c>
      <c r="F2843">
        <v>70</v>
      </c>
    </row>
    <row r="2844" spans="1:6" x14ac:dyDescent="0.25">
      <c r="A2844">
        <v>25</v>
      </c>
      <c r="B2844">
        <v>4</v>
      </c>
      <c r="C2844">
        <v>2020</v>
      </c>
      <c r="D2844" s="16" t="s">
        <v>235</v>
      </c>
      <c r="E2844" s="16" t="s">
        <v>59</v>
      </c>
      <c r="F2844">
        <v>20</v>
      </c>
    </row>
    <row r="2845" spans="1:6" x14ac:dyDescent="0.25">
      <c r="A2845">
        <v>25</v>
      </c>
      <c r="B2845">
        <v>4</v>
      </c>
      <c r="C2845">
        <v>2020</v>
      </c>
      <c r="D2845" s="16" t="s">
        <v>127</v>
      </c>
      <c r="E2845" s="16" t="s">
        <v>59</v>
      </c>
      <c r="F2845">
        <v>45</v>
      </c>
    </row>
    <row r="2846" spans="1:6" x14ac:dyDescent="0.25">
      <c r="A2846">
        <v>25</v>
      </c>
      <c r="B2846">
        <v>4</v>
      </c>
      <c r="C2846">
        <v>2020</v>
      </c>
      <c r="D2846" s="16" t="s">
        <v>127</v>
      </c>
      <c r="E2846" s="16" t="s">
        <v>59</v>
      </c>
      <c r="F2846">
        <v>57</v>
      </c>
    </row>
    <row r="2847" spans="1:6" x14ac:dyDescent="0.25">
      <c r="A2847">
        <v>25</v>
      </c>
      <c r="B2847">
        <v>4</v>
      </c>
      <c r="C2847">
        <v>2020</v>
      </c>
      <c r="D2847" s="16" t="s">
        <v>170</v>
      </c>
      <c r="E2847" s="16" t="s">
        <v>56</v>
      </c>
      <c r="F2847">
        <v>46</v>
      </c>
    </row>
    <row r="2848" spans="1:6" x14ac:dyDescent="0.25">
      <c r="A2848">
        <v>25</v>
      </c>
      <c r="B2848">
        <v>4</v>
      </c>
      <c r="C2848">
        <v>2020</v>
      </c>
      <c r="D2848" s="16" t="s">
        <v>129</v>
      </c>
      <c r="E2848" s="16" t="s">
        <v>59</v>
      </c>
      <c r="F2848">
        <v>66</v>
      </c>
    </row>
    <row r="2849" spans="1:6" x14ac:dyDescent="0.25">
      <c r="A2849">
        <v>25</v>
      </c>
      <c r="B2849">
        <v>4</v>
      </c>
      <c r="C2849">
        <v>2020</v>
      </c>
      <c r="D2849" s="16" t="s">
        <v>129</v>
      </c>
      <c r="E2849" s="16" t="s">
        <v>59</v>
      </c>
      <c r="F2849">
        <v>38</v>
      </c>
    </row>
    <row r="2850" spans="1:6" x14ac:dyDescent="0.25">
      <c r="A2850">
        <v>25</v>
      </c>
      <c r="B2850">
        <v>4</v>
      </c>
      <c r="C2850">
        <v>2020</v>
      </c>
      <c r="D2850" s="16" t="s">
        <v>129</v>
      </c>
      <c r="E2850" s="16" t="s">
        <v>56</v>
      </c>
      <c r="F2850">
        <v>63</v>
      </c>
    </row>
    <row r="2851" spans="1:6" x14ac:dyDescent="0.25">
      <c r="A2851">
        <v>25</v>
      </c>
      <c r="B2851">
        <v>4</v>
      </c>
      <c r="C2851">
        <v>2020</v>
      </c>
      <c r="D2851" s="16" t="s">
        <v>131</v>
      </c>
      <c r="E2851" s="16" t="s">
        <v>56</v>
      </c>
      <c r="F2851">
        <v>60</v>
      </c>
    </row>
    <row r="2852" spans="1:6" x14ac:dyDescent="0.25">
      <c r="A2852">
        <v>25</v>
      </c>
      <c r="B2852">
        <v>4</v>
      </c>
      <c r="C2852">
        <v>2020</v>
      </c>
      <c r="D2852" s="16" t="s">
        <v>131</v>
      </c>
      <c r="E2852" s="16" t="s">
        <v>56</v>
      </c>
      <c r="F2852">
        <v>75</v>
      </c>
    </row>
    <row r="2853" spans="1:6" x14ac:dyDescent="0.25">
      <c r="A2853">
        <v>25</v>
      </c>
      <c r="B2853">
        <v>4</v>
      </c>
      <c r="C2853">
        <v>2020</v>
      </c>
      <c r="D2853" s="16" t="s">
        <v>131</v>
      </c>
      <c r="E2853" s="16" t="s">
        <v>59</v>
      </c>
      <c r="F2853">
        <v>64</v>
      </c>
    </row>
    <row r="2854" spans="1:6" x14ac:dyDescent="0.25">
      <c r="A2854">
        <v>25</v>
      </c>
      <c r="B2854">
        <v>4</v>
      </c>
      <c r="C2854">
        <v>2020</v>
      </c>
      <c r="D2854" s="16" t="s">
        <v>172</v>
      </c>
      <c r="E2854" s="16" t="s">
        <v>56</v>
      </c>
      <c r="F2854">
        <v>72</v>
      </c>
    </row>
    <row r="2855" spans="1:6" x14ac:dyDescent="0.25">
      <c r="A2855">
        <v>25</v>
      </c>
      <c r="B2855">
        <v>4</v>
      </c>
      <c r="C2855">
        <v>2020</v>
      </c>
      <c r="D2855" s="16" t="s">
        <v>172</v>
      </c>
      <c r="E2855" s="16" t="s">
        <v>56</v>
      </c>
      <c r="F2855">
        <v>75</v>
      </c>
    </row>
    <row r="2856" spans="1:6" x14ac:dyDescent="0.25">
      <c r="A2856">
        <v>25</v>
      </c>
      <c r="B2856">
        <v>4</v>
      </c>
      <c r="C2856">
        <v>2020</v>
      </c>
      <c r="D2856" s="16" t="s">
        <v>236</v>
      </c>
      <c r="E2856" s="16" t="s">
        <v>56</v>
      </c>
      <c r="F2856">
        <v>47</v>
      </c>
    </row>
    <row r="2857" spans="1:6" x14ac:dyDescent="0.25">
      <c r="A2857">
        <v>25</v>
      </c>
      <c r="B2857">
        <v>4</v>
      </c>
      <c r="C2857">
        <v>2020</v>
      </c>
      <c r="D2857" s="16" t="s">
        <v>210</v>
      </c>
      <c r="E2857" s="16" t="s">
        <v>59</v>
      </c>
      <c r="F2857">
        <v>70</v>
      </c>
    </row>
    <row r="2858" spans="1:6" x14ac:dyDescent="0.25">
      <c r="A2858">
        <v>25</v>
      </c>
      <c r="B2858">
        <v>4</v>
      </c>
      <c r="C2858">
        <v>2020</v>
      </c>
      <c r="D2858" s="16" t="s">
        <v>135</v>
      </c>
      <c r="E2858" s="16" t="s">
        <v>56</v>
      </c>
      <c r="F2858">
        <v>67</v>
      </c>
    </row>
    <row r="2859" spans="1:6" x14ac:dyDescent="0.25">
      <c r="A2859">
        <v>25</v>
      </c>
      <c r="B2859">
        <v>4</v>
      </c>
      <c r="C2859">
        <v>2020</v>
      </c>
      <c r="D2859" s="16" t="s">
        <v>174</v>
      </c>
      <c r="E2859" s="16" t="s">
        <v>56</v>
      </c>
      <c r="F2859">
        <v>86</v>
      </c>
    </row>
    <row r="2860" spans="1:6" x14ac:dyDescent="0.25">
      <c r="A2860">
        <v>25</v>
      </c>
      <c r="B2860">
        <v>4</v>
      </c>
      <c r="C2860">
        <v>2020</v>
      </c>
      <c r="D2860" s="16" t="s">
        <v>218</v>
      </c>
      <c r="E2860" s="16" t="s">
        <v>56</v>
      </c>
      <c r="F2860">
        <v>57</v>
      </c>
    </row>
    <row r="2861" spans="1:6" x14ac:dyDescent="0.25">
      <c r="A2861">
        <v>25</v>
      </c>
      <c r="B2861">
        <v>4</v>
      </c>
      <c r="C2861">
        <v>2020</v>
      </c>
      <c r="D2861" s="16" t="s">
        <v>218</v>
      </c>
      <c r="E2861" s="16" t="s">
        <v>56</v>
      </c>
      <c r="F2861">
        <v>53</v>
      </c>
    </row>
    <row r="2862" spans="1:6" x14ac:dyDescent="0.25">
      <c r="A2862">
        <v>25</v>
      </c>
      <c r="B2862">
        <v>4</v>
      </c>
      <c r="C2862">
        <v>2020</v>
      </c>
      <c r="D2862" s="16" t="s">
        <v>218</v>
      </c>
      <c r="E2862" s="16" t="s">
        <v>59</v>
      </c>
      <c r="F2862">
        <v>18</v>
      </c>
    </row>
    <row r="2863" spans="1:6" x14ac:dyDescent="0.25">
      <c r="A2863">
        <v>25</v>
      </c>
      <c r="B2863">
        <v>4</v>
      </c>
      <c r="C2863">
        <v>2020</v>
      </c>
      <c r="D2863" s="16" t="s">
        <v>218</v>
      </c>
      <c r="E2863" s="16" t="s">
        <v>59</v>
      </c>
      <c r="F2863">
        <v>78</v>
      </c>
    </row>
    <row r="2864" spans="1:6" x14ac:dyDescent="0.25">
      <c r="A2864">
        <v>25</v>
      </c>
      <c r="B2864">
        <v>4</v>
      </c>
      <c r="C2864">
        <v>2020</v>
      </c>
      <c r="D2864" s="16" t="s">
        <v>218</v>
      </c>
      <c r="E2864" s="16" t="s">
        <v>56</v>
      </c>
      <c r="F2864">
        <v>50</v>
      </c>
    </row>
    <row r="2865" spans="1:6" x14ac:dyDescent="0.25">
      <c r="A2865">
        <v>25</v>
      </c>
      <c r="B2865">
        <v>4</v>
      </c>
      <c r="C2865">
        <v>2020</v>
      </c>
      <c r="D2865" s="16" t="s">
        <v>218</v>
      </c>
      <c r="E2865" s="16" t="s">
        <v>59</v>
      </c>
      <c r="F2865">
        <v>60</v>
      </c>
    </row>
    <row r="2866" spans="1:6" x14ac:dyDescent="0.25">
      <c r="A2866">
        <v>25</v>
      </c>
      <c r="B2866">
        <v>4</v>
      </c>
      <c r="C2866">
        <v>2020</v>
      </c>
      <c r="D2866" s="16" t="s">
        <v>211</v>
      </c>
      <c r="E2866" s="16" t="s">
        <v>59</v>
      </c>
      <c r="F2866">
        <v>26</v>
      </c>
    </row>
    <row r="2867" spans="1:6" x14ac:dyDescent="0.25">
      <c r="A2867">
        <v>25</v>
      </c>
      <c r="B2867">
        <v>4</v>
      </c>
      <c r="C2867">
        <v>2020</v>
      </c>
      <c r="D2867" s="16" t="s">
        <v>211</v>
      </c>
      <c r="E2867" s="16" t="s">
        <v>59</v>
      </c>
      <c r="F2867">
        <v>12</v>
      </c>
    </row>
    <row r="2868" spans="1:6" x14ac:dyDescent="0.25">
      <c r="A2868">
        <v>25</v>
      </c>
      <c r="B2868">
        <v>4</v>
      </c>
      <c r="C2868">
        <v>2020</v>
      </c>
      <c r="D2868" s="16" t="s">
        <v>139</v>
      </c>
      <c r="E2868" s="16" t="s">
        <v>56</v>
      </c>
      <c r="F2868">
        <v>37</v>
      </c>
    </row>
    <row r="2869" spans="1:6" x14ac:dyDescent="0.25">
      <c r="A2869">
        <v>25</v>
      </c>
      <c r="B2869">
        <v>4</v>
      </c>
      <c r="C2869">
        <v>2020</v>
      </c>
      <c r="D2869" s="16" t="s">
        <v>139</v>
      </c>
      <c r="E2869" s="16" t="s">
        <v>56</v>
      </c>
      <c r="F2869">
        <v>30</v>
      </c>
    </row>
    <row r="2870" spans="1:6" x14ac:dyDescent="0.25">
      <c r="A2870">
        <v>25</v>
      </c>
      <c r="B2870">
        <v>4</v>
      </c>
      <c r="C2870">
        <v>2020</v>
      </c>
      <c r="D2870" s="16" t="s">
        <v>139</v>
      </c>
      <c r="E2870" s="16" t="s">
        <v>59</v>
      </c>
      <c r="F2870">
        <v>71</v>
      </c>
    </row>
    <row r="2871" spans="1:6" x14ac:dyDescent="0.25">
      <c r="A2871">
        <v>25</v>
      </c>
      <c r="B2871">
        <v>4</v>
      </c>
      <c r="C2871">
        <v>2020</v>
      </c>
      <c r="D2871" s="16" t="s">
        <v>139</v>
      </c>
      <c r="E2871" s="16" t="s">
        <v>59</v>
      </c>
      <c r="F2871">
        <v>67</v>
      </c>
    </row>
    <row r="2872" spans="1:6" x14ac:dyDescent="0.25">
      <c r="A2872">
        <v>25</v>
      </c>
      <c r="B2872">
        <v>4</v>
      </c>
      <c r="C2872">
        <v>2020</v>
      </c>
      <c r="D2872" s="16" t="s">
        <v>139</v>
      </c>
      <c r="E2872" s="16" t="s">
        <v>56</v>
      </c>
      <c r="F2872">
        <v>70</v>
      </c>
    </row>
    <row r="2873" spans="1:6" x14ac:dyDescent="0.25">
      <c r="A2873">
        <v>25</v>
      </c>
      <c r="B2873">
        <v>4</v>
      </c>
      <c r="C2873">
        <v>2020</v>
      </c>
      <c r="D2873" s="16" t="s">
        <v>139</v>
      </c>
      <c r="E2873" s="16" t="s">
        <v>59</v>
      </c>
      <c r="F2873">
        <v>51</v>
      </c>
    </row>
    <row r="2874" spans="1:6" x14ac:dyDescent="0.25">
      <c r="A2874">
        <v>25</v>
      </c>
      <c r="B2874">
        <v>4</v>
      </c>
      <c r="C2874">
        <v>2020</v>
      </c>
      <c r="D2874" s="16" t="s">
        <v>139</v>
      </c>
      <c r="E2874" s="16" t="s">
        <v>59</v>
      </c>
      <c r="F2874">
        <v>24</v>
      </c>
    </row>
    <row r="2875" spans="1:6" x14ac:dyDescent="0.25">
      <c r="A2875">
        <v>25</v>
      </c>
      <c r="B2875">
        <v>4</v>
      </c>
      <c r="C2875">
        <v>2020</v>
      </c>
      <c r="D2875" s="16" t="s">
        <v>139</v>
      </c>
      <c r="E2875" s="16" t="s">
        <v>59</v>
      </c>
      <c r="F2875">
        <v>83</v>
      </c>
    </row>
    <row r="2876" spans="1:6" x14ac:dyDescent="0.25">
      <c r="A2876">
        <v>25</v>
      </c>
      <c r="B2876">
        <v>4</v>
      </c>
      <c r="C2876">
        <v>2020</v>
      </c>
      <c r="D2876" s="16" t="s">
        <v>140</v>
      </c>
      <c r="E2876" s="16" t="s">
        <v>56</v>
      </c>
      <c r="F2876">
        <v>60</v>
      </c>
    </row>
    <row r="2877" spans="1:6" x14ac:dyDescent="0.25">
      <c r="A2877">
        <v>25</v>
      </c>
      <c r="B2877">
        <v>4</v>
      </c>
      <c r="C2877">
        <v>2020</v>
      </c>
      <c r="D2877" s="16" t="s">
        <v>140</v>
      </c>
      <c r="E2877" s="16" t="s">
        <v>56</v>
      </c>
      <c r="F2877">
        <v>85</v>
      </c>
    </row>
    <row r="2878" spans="1:6" x14ac:dyDescent="0.25">
      <c r="A2878">
        <v>25</v>
      </c>
      <c r="B2878">
        <v>4</v>
      </c>
      <c r="C2878">
        <v>2020</v>
      </c>
      <c r="D2878" s="16" t="s">
        <v>140</v>
      </c>
      <c r="E2878" s="16" t="s">
        <v>56</v>
      </c>
      <c r="F2878">
        <v>29</v>
      </c>
    </row>
    <row r="2879" spans="1:6" x14ac:dyDescent="0.25">
      <c r="A2879">
        <v>25</v>
      </c>
      <c r="B2879">
        <v>4</v>
      </c>
      <c r="C2879">
        <v>2020</v>
      </c>
      <c r="D2879" s="16" t="s">
        <v>140</v>
      </c>
      <c r="E2879" s="16" t="s">
        <v>59</v>
      </c>
      <c r="F2879">
        <v>47</v>
      </c>
    </row>
    <row r="2880" spans="1:6" x14ac:dyDescent="0.25">
      <c r="A2880">
        <v>25</v>
      </c>
      <c r="B2880">
        <v>4</v>
      </c>
      <c r="C2880">
        <v>2020</v>
      </c>
      <c r="D2880" s="16" t="s">
        <v>140</v>
      </c>
      <c r="E2880" s="16" t="s">
        <v>59</v>
      </c>
      <c r="F2880">
        <v>48</v>
      </c>
    </row>
    <row r="2881" spans="1:6" x14ac:dyDescent="0.25">
      <c r="A2881">
        <v>25</v>
      </c>
      <c r="B2881">
        <v>4</v>
      </c>
      <c r="C2881">
        <v>2020</v>
      </c>
      <c r="D2881" s="16" t="s">
        <v>140</v>
      </c>
      <c r="E2881" s="16" t="s">
        <v>56</v>
      </c>
      <c r="F2881">
        <v>28</v>
      </c>
    </row>
    <row r="2882" spans="1:6" x14ac:dyDescent="0.25">
      <c r="A2882">
        <v>25</v>
      </c>
      <c r="B2882">
        <v>4</v>
      </c>
      <c r="C2882">
        <v>2020</v>
      </c>
      <c r="D2882" s="16" t="s">
        <v>140</v>
      </c>
      <c r="E2882" s="16" t="s">
        <v>56</v>
      </c>
      <c r="F2882">
        <v>80</v>
      </c>
    </row>
    <row r="2883" spans="1:6" x14ac:dyDescent="0.25">
      <c r="A2883">
        <v>25</v>
      </c>
      <c r="B2883">
        <v>4</v>
      </c>
      <c r="C2883">
        <v>2020</v>
      </c>
      <c r="D2883" s="16" t="s">
        <v>141</v>
      </c>
      <c r="E2883" s="16" t="s">
        <v>59</v>
      </c>
      <c r="F2883">
        <v>67</v>
      </c>
    </row>
    <row r="2884" spans="1:6" x14ac:dyDescent="0.25">
      <c r="A2884">
        <v>25</v>
      </c>
      <c r="B2884">
        <v>4</v>
      </c>
      <c r="C2884">
        <v>2020</v>
      </c>
      <c r="D2884" s="16" t="s">
        <v>141</v>
      </c>
      <c r="E2884" s="16" t="s">
        <v>59</v>
      </c>
      <c r="F2884">
        <v>65</v>
      </c>
    </row>
    <row r="2885" spans="1:6" x14ac:dyDescent="0.25">
      <c r="A2885">
        <v>25</v>
      </c>
      <c r="B2885">
        <v>4</v>
      </c>
      <c r="C2885">
        <v>2020</v>
      </c>
      <c r="D2885" s="16" t="s">
        <v>141</v>
      </c>
      <c r="E2885" s="16" t="s">
        <v>56</v>
      </c>
      <c r="F2885">
        <v>36</v>
      </c>
    </row>
    <row r="2886" spans="1:6" x14ac:dyDescent="0.25">
      <c r="A2886">
        <v>25</v>
      </c>
      <c r="B2886">
        <v>4</v>
      </c>
      <c r="C2886">
        <v>2020</v>
      </c>
      <c r="D2886" s="16" t="s">
        <v>141</v>
      </c>
      <c r="E2886" s="16" t="s">
        <v>56</v>
      </c>
      <c r="F2886">
        <v>84</v>
      </c>
    </row>
    <row r="2887" spans="1:6" x14ac:dyDescent="0.25">
      <c r="A2887">
        <v>25</v>
      </c>
      <c r="B2887">
        <v>4</v>
      </c>
      <c r="C2887">
        <v>2020</v>
      </c>
      <c r="D2887" s="16" t="s">
        <v>219</v>
      </c>
      <c r="E2887" s="16" t="s">
        <v>56</v>
      </c>
      <c r="F2887">
        <v>58</v>
      </c>
    </row>
    <row r="2888" spans="1:6" x14ac:dyDescent="0.25">
      <c r="A2888">
        <v>25</v>
      </c>
      <c r="B2888">
        <v>4</v>
      </c>
      <c r="C2888">
        <v>2020</v>
      </c>
      <c r="D2888" s="16" t="s">
        <v>142</v>
      </c>
      <c r="E2888" s="16" t="s">
        <v>59</v>
      </c>
      <c r="F2888">
        <v>43</v>
      </c>
    </row>
    <row r="2889" spans="1:6" x14ac:dyDescent="0.25">
      <c r="A2889">
        <v>25</v>
      </c>
      <c r="B2889">
        <v>4</v>
      </c>
      <c r="C2889">
        <v>2020</v>
      </c>
      <c r="D2889" s="16" t="s">
        <v>142</v>
      </c>
      <c r="E2889" s="16" t="s">
        <v>59</v>
      </c>
      <c r="F2889">
        <v>68</v>
      </c>
    </row>
    <row r="2890" spans="1:6" x14ac:dyDescent="0.25">
      <c r="A2890">
        <v>25</v>
      </c>
      <c r="B2890">
        <v>4</v>
      </c>
      <c r="C2890">
        <v>2020</v>
      </c>
      <c r="D2890" s="16" t="s">
        <v>178</v>
      </c>
      <c r="E2890" s="16" t="s">
        <v>56</v>
      </c>
      <c r="F2890">
        <v>80</v>
      </c>
    </row>
    <row r="2891" spans="1:6" x14ac:dyDescent="0.25">
      <c r="A2891">
        <v>25</v>
      </c>
      <c r="B2891">
        <v>4</v>
      </c>
      <c r="C2891">
        <v>2020</v>
      </c>
      <c r="D2891" s="16" t="s">
        <v>178</v>
      </c>
      <c r="E2891" s="16" t="s">
        <v>59</v>
      </c>
      <c r="F2891">
        <v>56</v>
      </c>
    </row>
    <row r="2892" spans="1:6" x14ac:dyDescent="0.25">
      <c r="A2892">
        <v>25</v>
      </c>
      <c r="B2892">
        <v>4</v>
      </c>
      <c r="C2892">
        <v>2020</v>
      </c>
      <c r="D2892" s="16" t="s">
        <v>144</v>
      </c>
      <c r="E2892" s="16" t="s">
        <v>59</v>
      </c>
      <c r="F2892">
        <v>61</v>
      </c>
    </row>
    <row r="2893" spans="1:6" x14ac:dyDescent="0.25">
      <c r="A2893">
        <v>25</v>
      </c>
      <c r="B2893">
        <v>4</v>
      </c>
      <c r="C2893">
        <v>2020</v>
      </c>
      <c r="D2893" s="16" t="s">
        <v>144</v>
      </c>
      <c r="E2893" s="16" t="s">
        <v>56</v>
      </c>
      <c r="F2893">
        <v>60</v>
      </c>
    </row>
    <row r="2894" spans="1:6" x14ac:dyDescent="0.25">
      <c r="A2894">
        <v>25</v>
      </c>
      <c r="B2894">
        <v>4</v>
      </c>
      <c r="C2894">
        <v>2020</v>
      </c>
      <c r="D2894" s="16" t="s">
        <v>144</v>
      </c>
      <c r="E2894" s="16" t="s">
        <v>56</v>
      </c>
      <c r="F2894">
        <v>31</v>
      </c>
    </row>
    <row r="2895" spans="1:6" x14ac:dyDescent="0.25">
      <c r="A2895">
        <v>25</v>
      </c>
      <c r="B2895">
        <v>4</v>
      </c>
      <c r="C2895">
        <v>2020</v>
      </c>
      <c r="D2895" s="16" t="s">
        <v>144</v>
      </c>
      <c r="E2895" s="16" t="s">
        <v>59</v>
      </c>
      <c r="F2895">
        <v>36</v>
      </c>
    </row>
    <row r="2896" spans="1:6" x14ac:dyDescent="0.25">
      <c r="A2896">
        <v>25</v>
      </c>
      <c r="B2896">
        <v>4</v>
      </c>
      <c r="C2896">
        <v>2020</v>
      </c>
      <c r="D2896" s="16" t="s">
        <v>145</v>
      </c>
      <c r="E2896" s="16" t="s">
        <v>56</v>
      </c>
      <c r="F2896">
        <v>61</v>
      </c>
    </row>
    <row r="2897" spans="1:6" x14ac:dyDescent="0.25">
      <c r="A2897">
        <v>25</v>
      </c>
      <c r="B2897">
        <v>4</v>
      </c>
      <c r="C2897">
        <v>2020</v>
      </c>
      <c r="D2897" s="16" t="s">
        <v>145</v>
      </c>
      <c r="E2897" s="16" t="s">
        <v>59</v>
      </c>
      <c r="F2897">
        <v>15</v>
      </c>
    </row>
    <row r="2898" spans="1:6" x14ac:dyDescent="0.25">
      <c r="A2898">
        <v>25</v>
      </c>
      <c r="B2898">
        <v>4</v>
      </c>
      <c r="C2898">
        <v>2020</v>
      </c>
      <c r="D2898" s="16" t="s">
        <v>145</v>
      </c>
      <c r="E2898" s="16" t="s">
        <v>59</v>
      </c>
      <c r="F2898">
        <v>40</v>
      </c>
    </row>
    <row r="2899" spans="1:6" x14ac:dyDescent="0.25">
      <c r="A2899">
        <v>25</v>
      </c>
      <c r="B2899">
        <v>4</v>
      </c>
      <c r="C2899">
        <v>2020</v>
      </c>
      <c r="D2899" s="16" t="s">
        <v>145</v>
      </c>
      <c r="E2899" s="16" t="s">
        <v>59</v>
      </c>
      <c r="F2899">
        <v>23</v>
      </c>
    </row>
    <row r="2900" spans="1:6" x14ac:dyDescent="0.25">
      <c r="A2900">
        <v>25</v>
      </c>
      <c r="B2900">
        <v>4</v>
      </c>
      <c r="C2900">
        <v>2020</v>
      </c>
      <c r="D2900" s="16" t="s">
        <v>145</v>
      </c>
      <c r="E2900" s="16" t="s">
        <v>56</v>
      </c>
      <c r="F2900">
        <v>35</v>
      </c>
    </row>
    <row r="2901" spans="1:6" x14ac:dyDescent="0.25">
      <c r="A2901">
        <v>25</v>
      </c>
      <c r="B2901">
        <v>4</v>
      </c>
      <c r="C2901">
        <v>2020</v>
      </c>
      <c r="D2901" s="16" t="s">
        <v>145</v>
      </c>
      <c r="E2901" s="16" t="s">
        <v>59</v>
      </c>
      <c r="F2901">
        <v>84</v>
      </c>
    </row>
    <row r="2902" spans="1:6" x14ac:dyDescent="0.25">
      <c r="A2902">
        <v>25</v>
      </c>
      <c r="B2902">
        <v>4</v>
      </c>
      <c r="C2902">
        <v>2020</v>
      </c>
      <c r="D2902" s="16" t="s">
        <v>147</v>
      </c>
      <c r="E2902" s="16" t="s">
        <v>56</v>
      </c>
      <c r="F2902">
        <v>40</v>
      </c>
    </row>
    <row r="2903" spans="1:6" x14ac:dyDescent="0.25">
      <c r="A2903">
        <v>25</v>
      </c>
      <c r="B2903">
        <v>4</v>
      </c>
      <c r="C2903">
        <v>2020</v>
      </c>
      <c r="D2903" s="16" t="s">
        <v>147</v>
      </c>
      <c r="E2903" s="16" t="s">
        <v>59</v>
      </c>
      <c r="F2903">
        <v>17</v>
      </c>
    </row>
    <row r="2904" spans="1:6" x14ac:dyDescent="0.25">
      <c r="A2904">
        <v>25</v>
      </c>
      <c r="B2904">
        <v>4</v>
      </c>
      <c r="C2904">
        <v>2020</v>
      </c>
      <c r="D2904" s="16" t="s">
        <v>150</v>
      </c>
      <c r="E2904" s="16" t="s">
        <v>56</v>
      </c>
      <c r="F2904">
        <v>31</v>
      </c>
    </row>
    <row r="2905" spans="1:6" x14ac:dyDescent="0.25">
      <c r="A2905">
        <v>25</v>
      </c>
      <c r="B2905">
        <v>4</v>
      </c>
      <c r="C2905">
        <v>2020</v>
      </c>
      <c r="D2905" s="16" t="s">
        <v>150</v>
      </c>
      <c r="E2905" s="16" t="s">
        <v>59</v>
      </c>
      <c r="F2905">
        <v>1</v>
      </c>
    </row>
    <row r="2906" spans="1:6" x14ac:dyDescent="0.25">
      <c r="A2906">
        <v>25</v>
      </c>
      <c r="B2906">
        <v>4</v>
      </c>
      <c r="C2906">
        <v>2020</v>
      </c>
      <c r="D2906" s="16" t="s">
        <v>150</v>
      </c>
      <c r="E2906" s="16" t="s">
        <v>59</v>
      </c>
      <c r="F2906">
        <v>48</v>
      </c>
    </row>
    <row r="2907" spans="1:6" x14ac:dyDescent="0.25">
      <c r="A2907">
        <v>25</v>
      </c>
      <c r="B2907">
        <v>4</v>
      </c>
      <c r="C2907">
        <v>2020</v>
      </c>
      <c r="D2907" s="16" t="s">
        <v>150</v>
      </c>
      <c r="E2907" s="16" t="s">
        <v>59</v>
      </c>
      <c r="F2907">
        <v>25</v>
      </c>
    </row>
    <row r="2908" spans="1:6" x14ac:dyDescent="0.25">
      <c r="A2908">
        <v>26</v>
      </c>
      <c r="B2908">
        <v>4</v>
      </c>
      <c r="C2908">
        <v>2020</v>
      </c>
      <c r="D2908" s="16" t="s">
        <v>57</v>
      </c>
      <c r="E2908" s="16" t="s">
        <v>59</v>
      </c>
      <c r="F2908">
        <v>44</v>
      </c>
    </row>
    <row r="2909" spans="1:6" x14ac:dyDescent="0.25">
      <c r="A2909">
        <v>26</v>
      </c>
      <c r="B2909">
        <v>4</v>
      </c>
      <c r="C2909">
        <v>2020</v>
      </c>
      <c r="D2909" s="16" t="s">
        <v>57</v>
      </c>
      <c r="E2909" s="16" t="s">
        <v>56</v>
      </c>
      <c r="F2909">
        <v>27</v>
      </c>
    </row>
    <row r="2910" spans="1:6" x14ac:dyDescent="0.25">
      <c r="A2910">
        <v>26</v>
      </c>
      <c r="B2910">
        <v>4</v>
      </c>
      <c r="C2910">
        <v>2020</v>
      </c>
      <c r="D2910" s="16" t="s">
        <v>57</v>
      </c>
      <c r="E2910" s="16" t="s">
        <v>59</v>
      </c>
      <c r="F2910">
        <v>70</v>
      </c>
    </row>
    <row r="2911" spans="1:6" x14ac:dyDescent="0.25">
      <c r="A2911">
        <v>26</v>
      </c>
      <c r="B2911">
        <v>4</v>
      </c>
      <c r="C2911">
        <v>2020</v>
      </c>
      <c r="D2911" s="16" t="s">
        <v>58</v>
      </c>
      <c r="E2911" s="16" t="s">
        <v>59</v>
      </c>
      <c r="F2911">
        <v>65</v>
      </c>
    </row>
    <row r="2912" spans="1:6" x14ac:dyDescent="0.25">
      <c r="A2912">
        <v>26</v>
      </c>
      <c r="B2912">
        <v>4</v>
      </c>
      <c r="C2912">
        <v>2020</v>
      </c>
      <c r="D2912" s="16" t="s">
        <v>58</v>
      </c>
      <c r="E2912" s="16" t="s">
        <v>59</v>
      </c>
      <c r="F2912">
        <v>69</v>
      </c>
    </row>
    <row r="2913" spans="1:6" x14ac:dyDescent="0.25">
      <c r="A2913">
        <v>26</v>
      </c>
      <c r="B2913">
        <v>4</v>
      </c>
      <c r="C2913">
        <v>2020</v>
      </c>
      <c r="D2913" s="16" t="s">
        <v>58</v>
      </c>
      <c r="E2913" s="16" t="s">
        <v>56</v>
      </c>
      <c r="F2913">
        <v>54</v>
      </c>
    </row>
    <row r="2914" spans="1:6" x14ac:dyDescent="0.25">
      <c r="A2914">
        <v>26</v>
      </c>
      <c r="B2914">
        <v>4</v>
      </c>
      <c r="C2914">
        <v>2020</v>
      </c>
      <c r="D2914" s="16" t="s">
        <v>58</v>
      </c>
      <c r="E2914" s="16" t="s">
        <v>59</v>
      </c>
      <c r="F2914">
        <v>67</v>
      </c>
    </row>
    <row r="2915" spans="1:6" x14ac:dyDescent="0.25">
      <c r="A2915">
        <v>26</v>
      </c>
      <c r="B2915">
        <v>4</v>
      </c>
      <c r="C2915">
        <v>2020</v>
      </c>
      <c r="D2915" s="16" t="s">
        <v>58</v>
      </c>
      <c r="E2915" s="16" t="s">
        <v>56</v>
      </c>
      <c r="F2915">
        <v>57</v>
      </c>
    </row>
    <row r="2916" spans="1:6" x14ac:dyDescent="0.25">
      <c r="A2916">
        <v>26</v>
      </c>
      <c r="B2916">
        <v>4</v>
      </c>
      <c r="C2916">
        <v>2020</v>
      </c>
      <c r="D2916" s="16" t="s">
        <v>58</v>
      </c>
      <c r="E2916" s="16" t="s">
        <v>56</v>
      </c>
      <c r="F2916">
        <v>29</v>
      </c>
    </row>
    <row r="2917" spans="1:6" x14ac:dyDescent="0.25">
      <c r="A2917">
        <v>26</v>
      </c>
      <c r="B2917">
        <v>4</v>
      </c>
      <c r="C2917">
        <v>2020</v>
      </c>
      <c r="D2917" s="16" t="s">
        <v>58</v>
      </c>
      <c r="E2917" s="16" t="s">
        <v>56</v>
      </c>
      <c r="F2917">
        <v>0</v>
      </c>
    </row>
    <row r="2918" spans="1:6" x14ac:dyDescent="0.25">
      <c r="A2918">
        <v>26</v>
      </c>
      <c r="B2918">
        <v>4</v>
      </c>
      <c r="C2918">
        <v>2020</v>
      </c>
      <c r="D2918" s="16" t="s">
        <v>58</v>
      </c>
      <c r="E2918" s="16" t="s">
        <v>59</v>
      </c>
      <c r="F2918">
        <v>0</v>
      </c>
    </row>
    <row r="2919" spans="1:6" x14ac:dyDescent="0.25">
      <c r="A2919">
        <v>26</v>
      </c>
      <c r="B2919">
        <v>4</v>
      </c>
      <c r="C2919">
        <v>2020</v>
      </c>
      <c r="D2919" s="16" t="s">
        <v>58</v>
      </c>
      <c r="E2919" s="16" t="s">
        <v>59</v>
      </c>
      <c r="F2919">
        <v>24</v>
      </c>
    </row>
    <row r="2920" spans="1:6" x14ac:dyDescent="0.25">
      <c r="A2920">
        <v>26</v>
      </c>
      <c r="B2920">
        <v>4</v>
      </c>
      <c r="C2920">
        <v>2020</v>
      </c>
      <c r="D2920" s="16" t="s">
        <v>237</v>
      </c>
      <c r="E2920" s="16" t="s">
        <v>59</v>
      </c>
      <c r="F2920">
        <v>57</v>
      </c>
    </row>
    <row r="2921" spans="1:6" x14ac:dyDescent="0.25">
      <c r="A2921">
        <v>26</v>
      </c>
      <c r="B2921">
        <v>4</v>
      </c>
      <c r="C2921">
        <v>2020</v>
      </c>
      <c r="D2921" s="16" t="s">
        <v>237</v>
      </c>
      <c r="E2921" s="16" t="s">
        <v>59</v>
      </c>
      <c r="F2921">
        <v>45</v>
      </c>
    </row>
    <row r="2922" spans="1:6" x14ac:dyDescent="0.25">
      <c r="A2922">
        <v>26</v>
      </c>
      <c r="B2922">
        <v>4</v>
      </c>
      <c r="C2922">
        <v>2020</v>
      </c>
      <c r="D2922" s="16" t="s">
        <v>62</v>
      </c>
      <c r="E2922" s="16" t="s">
        <v>59</v>
      </c>
      <c r="F2922">
        <v>60</v>
      </c>
    </row>
    <row r="2923" spans="1:6" x14ac:dyDescent="0.25">
      <c r="A2923">
        <v>26</v>
      </c>
      <c r="B2923">
        <v>4</v>
      </c>
      <c r="C2923">
        <v>2020</v>
      </c>
      <c r="D2923" s="16" t="s">
        <v>65</v>
      </c>
      <c r="E2923" s="16" t="s">
        <v>59</v>
      </c>
      <c r="F2923">
        <v>38</v>
      </c>
    </row>
    <row r="2924" spans="1:6" x14ac:dyDescent="0.25">
      <c r="A2924">
        <v>26</v>
      </c>
      <c r="B2924">
        <v>4</v>
      </c>
      <c r="C2924">
        <v>2020</v>
      </c>
      <c r="D2924" s="16" t="s">
        <v>65</v>
      </c>
      <c r="E2924" s="16" t="s">
        <v>56</v>
      </c>
      <c r="F2924">
        <v>44</v>
      </c>
    </row>
    <row r="2925" spans="1:6" x14ac:dyDescent="0.25">
      <c r="A2925">
        <v>26</v>
      </c>
      <c r="B2925">
        <v>4</v>
      </c>
      <c r="C2925">
        <v>2020</v>
      </c>
      <c r="D2925" s="16" t="s">
        <v>65</v>
      </c>
      <c r="E2925" s="16" t="s">
        <v>59</v>
      </c>
      <c r="F2925">
        <v>48</v>
      </c>
    </row>
    <row r="2926" spans="1:6" x14ac:dyDescent="0.25">
      <c r="A2926">
        <v>26</v>
      </c>
      <c r="B2926">
        <v>4</v>
      </c>
      <c r="C2926">
        <v>2020</v>
      </c>
      <c r="D2926" s="16" t="s">
        <v>66</v>
      </c>
      <c r="E2926" s="16" t="s">
        <v>56</v>
      </c>
      <c r="F2926">
        <v>83</v>
      </c>
    </row>
    <row r="2927" spans="1:6" x14ac:dyDescent="0.25">
      <c r="A2927">
        <v>26</v>
      </c>
      <c r="B2927">
        <v>4</v>
      </c>
      <c r="C2927">
        <v>2020</v>
      </c>
      <c r="D2927" s="16" t="s">
        <v>152</v>
      </c>
      <c r="E2927" s="16" t="s">
        <v>59</v>
      </c>
      <c r="F2927">
        <v>38</v>
      </c>
    </row>
    <row r="2928" spans="1:6" x14ac:dyDescent="0.25">
      <c r="A2928">
        <v>26</v>
      </c>
      <c r="B2928">
        <v>4</v>
      </c>
      <c r="C2928">
        <v>2020</v>
      </c>
      <c r="D2928" s="16" t="s">
        <v>153</v>
      </c>
      <c r="E2928" s="16" t="s">
        <v>59</v>
      </c>
      <c r="F2928">
        <v>81</v>
      </c>
    </row>
    <row r="2929" spans="1:6" x14ac:dyDescent="0.25">
      <c r="A2929">
        <v>26</v>
      </c>
      <c r="B2929">
        <v>4</v>
      </c>
      <c r="C2929">
        <v>2020</v>
      </c>
      <c r="D2929" s="16" t="s">
        <v>230</v>
      </c>
      <c r="E2929" s="16" t="s">
        <v>59</v>
      </c>
      <c r="F2929">
        <v>50</v>
      </c>
    </row>
    <row r="2930" spans="1:6" x14ac:dyDescent="0.25">
      <c r="A2930">
        <v>26</v>
      </c>
      <c r="B2930">
        <v>4</v>
      </c>
      <c r="C2930">
        <v>2020</v>
      </c>
      <c r="D2930" s="16" t="s">
        <v>230</v>
      </c>
      <c r="E2930" s="16" t="s">
        <v>59</v>
      </c>
      <c r="F2930">
        <v>78</v>
      </c>
    </row>
    <row r="2931" spans="1:6" x14ac:dyDescent="0.25">
      <c r="A2931">
        <v>26</v>
      </c>
      <c r="B2931">
        <v>4</v>
      </c>
      <c r="C2931">
        <v>2020</v>
      </c>
      <c r="D2931" s="16" t="s">
        <v>70</v>
      </c>
      <c r="E2931" s="16" t="s">
        <v>59</v>
      </c>
      <c r="F2931">
        <v>19</v>
      </c>
    </row>
    <row r="2932" spans="1:6" x14ac:dyDescent="0.25">
      <c r="A2932">
        <v>26</v>
      </c>
      <c r="B2932">
        <v>4</v>
      </c>
      <c r="C2932">
        <v>2020</v>
      </c>
      <c r="D2932" s="16" t="s">
        <v>70</v>
      </c>
      <c r="E2932" s="16" t="s">
        <v>56</v>
      </c>
      <c r="F2932">
        <v>74</v>
      </c>
    </row>
    <row r="2933" spans="1:6" x14ac:dyDescent="0.25">
      <c r="A2933">
        <v>26</v>
      </c>
      <c r="B2933">
        <v>4</v>
      </c>
      <c r="C2933">
        <v>2020</v>
      </c>
      <c r="D2933" s="16" t="s">
        <v>70</v>
      </c>
      <c r="E2933" s="16" t="s">
        <v>59</v>
      </c>
      <c r="F2933">
        <v>59</v>
      </c>
    </row>
    <row r="2934" spans="1:6" x14ac:dyDescent="0.25">
      <c r="A2934">
        <v>26</v>
      </c>
      <c r="B2934">
        <v>4</v>
      </c>
      <c r="C2934">
        <v>2020</v>
      </c>
      <c r="D2934" s="16" t="s">
        <v>70</v>
      </c>
      <c r="E2934" s="16" t="s">
        <v>59</v>
      </c>
      <c r="F2934">
        <v>26</v>
      </c>
    </row>
    <row r="2935" spans="1:6" x14ac:dyDescent="0.25">
      <c r="A2935">
        <v>26</v>
      </c>
      <c r="B2935">
        <v>4</v>
      </c>
      <c r="C2935">
        <v>2020</v>
      </c>
      <c r="D2935" s="16" t="s">
        <v>70</v>
      </c>
      <c r="E2935" s="16" t="s">
        <v>56</v>
      </c>
      <c r="F2935">
        <v>43</v>
      </c>
    </row>
    <row r="2936" spans="1:6" x14ac:dyDescent="0.25">
      <c r="A2936">
        <v>26</v>
      </c>
      <c r="B2936">
        <v>4</v>
      </c>
      <c r="C2936">
        <v>2020</v>
      </c>
      <c r="D2936" s="16" t="s">
        <v>70</v>
      </c>
      <c r="E2936" s="16" t="s">
        <v>56</v>
      </c>
      <c r="F2936">
        <v>50</v>
      </c>
    </row>
    <row r="2937" spans="1:6" x14ac:dyDescent="0.25">
      <c r="A2937">
        <v>26</v>
      </c>
      <c r="B2937">
        <v>4</v>
      </c>
      <c r="C2937">
        <v>2020</v>
      </c>
      <c r="D2937" s="16" t="s">
        <v>70</v>
      </c>
      <c r="E2937" s="16" t="s">
        <v>56</v>
      </c>
      <c r="F2937">
        <v>51</v>
      </c>
    </row>
    <row r="2938" spans="1:6" x14ac:dyDescent="0.25">
      <c r="A2938">
        <v>26</v>
      </c>
      <c r="B2938">
        <v>4</v>
      </c>
      <c r="C2938">
        <v>2020</v>
      </c>
      <c r="D2938" s="16" t="s">
        <v>70</v>
      </c>
      <c r="E2938" s="16" t="s">
        <v>59</v>
      </c>
      <c r="F2938">
        <v>31</v>
      </c>
    </row>
    <row r="2939" spans="1:6" x14ac:dyDescent="0.25">
      <c r="A2939">
        <v>26</v>
      </c>
      <c r="B2939">
        <v>4</v>
      </c>
      <c r="C2939">
        <v>2020</v>
      </c>
      <c r="D2939" s="16" t="s">
        <v>70</v>
      </c>
      <c r="E2939" s="16" t="s">
        <v>59</v>
      </c>
      <c r="F2939">
        <v>33</v>
      </c>
    </row>
    <row r="2940" spans="1:6" x14ac:dyDescent="0.25">
      <c r="A2940">
        <v>26</v>
      </c>
      <c r="B2940">
        <v>4</v>
      </c>
      <c r="C2940">
        <v>2020</v>
      </c>
      <c r="D2940" s="16" t="s">
        <v>70</v>
      </c>
      <c r="E2940" s="16" t="s">
        <v>59</v>
      </c>
      <c r="F2940">
        <v>51</v>
      </c>
    </row>
    <row r="2941" spans="1:6" x14ac:dyDescent="0.25">
      <c r="A2941">
        <v>26</v>
      </c>
      <c r="B2941">
        <v>4</v>
      </c>
      <c r="C2941">
        <v>2020</v>
      </c>
      <c r="D2941" s="16" t="s">
        <v>70</v>
      </c>
      <c r="E2941" s="16" t="s">
        <v>56</v>
      </c>
      <c r="F2941">
        <v>59</v>
      </c>
    </row>
    <row r="2942" spans="1:6" x14ac:dyDescent="0.25">
      <c r="A2942">
        <v>26</v>
      </c>
      <c r="B2942">
        <v>4</v>
      </c>
      <c r="C2942">
        <v>2020</v>
      </c>
      <c r="D2942" s="16" t="s">
        <v>70</v>
      </c>
      <c r="E2942" s="16" t="s">
        <v>59</v>
      </c>
      <c r="F2942">
        <v>27</v>
      </c>
    </row>
    <row r="2943" spans="1:6" x14ac:dyDescent="0.25">
      <c r="A2943">
        <v>26</v>
      </c>
      <c r="B2943">
        <v>4</v>
      </c>
      <c r="C2943">
        <v>2020</v>
      </c>
      <c r="D2943" s="16" t="s">
        <v>70</v>
      </c>
      <c r="E2943" s="16" t="s">
        <v>59</v>
      </c>
      <c r="F2943">
        <v>70</v>
      </c>
    </row>
    <row r="2944" spans="1:6" x14ac:dyDescent="0.25">
      <c r="A2944">
        <v>26</v>
      </c>
      <c r="B2944">
        <v>4</v>
      </c>
      <c r="C2944">
        <v>2020</v>
      </c>
      <c r="D2944" s="16" t="s">
        <v>70</v>
      </c>
      <c r="E2944" s="16" t="s">
        <v>56</v>
      </c>
      <c r="F2944">
        <v>61</v>
      </c>
    </row>
    <row r="2945" spans="1:6" x14ac:dyDescent="0.25">
      <c r="A2945">
        <v>26</v>
      </c>
      <c r="B2945">
        <v>4</v>
      </c>
      <c r="C2945">
        <v>2020</v>
      </c>
      <c r="D2945" s="16" t="s">
        <v>72</v>
      </c>
      <c r="E2945" s="16" t="s">
        <v>59</v>
      </c>
      <c r="F2945">
        <v>25</v>
      </c>
    </row>
    <row r="2946" spans="1:6" x14ac:dyDescent="0.25">
      <c r="A2946">
        <v>26</v>
      </c>
      <c r="B2946">
        <v>4</v>
      </c>
      <c r="C2946">
        <v>2020</v>
      </c>
      <c r="D2946" s="16" t="s">
        <v>75</v>
      </c>
      <c r="E2946" s="16" t="s">
        <v>59</v>
      </c>
      <c r="F2946">
        <v>43</v>
      </c>
    </row>
    <row r="2947" spans="1:6" x14ac:dyDescent="0.25">
      <c r="A2947">
        <v>26</v>
      </c>
      <c r="B2947">
        <v>4</v>
      </c>
      <c r="C2947">
        <v>2020</v>
      </c>
      <c r="D2947" s="16" t="s">
        <v>75</v>
      </c>
      <c r="E2947" s="16" t="s">
        <v>59</v>
      </c>
      <c r="F2947">
        <v>47</v>
      </c>
    </row>
    <row r="2948" spans="1:6" x14ac:dyDescent="0.25">
      <c r="A2948">
        <v>26</v>
      </c>
      <c r="B2948">
        <v>4</v>
      </c>
      <c r="C2948">
        <v>2020</v>
      </c>
      <c r="D2948" s="16" t="s">
        <v>75</v>
      </c>
      <c r="E2948" s="16" t="s">
        <v>56</v>
      </c>
      <c r="F2948">
        <v>51</v>
      </c>
    </row>
    <row r="2949" spans="1:6" x14ac:dyDescent="0.25">
      <c r="A2949">
        <v>26</v>
      </c>
      <c r="B2949">
        <v>4</v>
      </c>
      <c r="C2949">
        <v>2020</v>
      </c>
      <c r="D2949" s="16" t="s">
        <v>238</v>
      </c>
      <c r="E2949" s="16" t="s">
        <v>56</v>
      </c>
      <c r="F2949">
        <v>42</v>
      </c>
    </row>
    <row r="2950" spans="1:6" x14ac:dyDescent="0.25">
      <c r="A2950">
        <v>26</v>
      </c>
      <c r="B2950">
        <v>4</v>
      </c>
      <c r="C2950">
        <v>2020</v>
      </c>
      <c r="D2950" s="16" t="s">
        <v>81</v>
      </c>
      <c r="E2950" s="16" t="s">
        <v>59</v>
      </c>
      <c r="F2950">
        <v>70</v>
      </c>
    </row>
    <row r="2951" spans="1:6" x14ac:dyDescent="0.25">
      <c r="A2951">
        <v>26</v>
      </c>
      <c r="B2951">
        <v>4</v>
      </c>
      <c r="C2951">
        <v>2020</v>
      </c>
      <c r="D2951" s="16" t="s">
        <v>81</v>
      </c>
      <c r="E2951" s="16" t="s">
        <v>59</v>
      </c>
      <c r="F2951">
        <v>16</v>
      </c>
    </row>
    <row r="2952" spans="1:6" x14ac:dyDescent="0.25">
      <c r="A2952">
        <v>26</v>
      </c>
      <c r="B2952">
        <v>4</v>
      </c>
      <c r="C2952">
        <v>2020</v>
      </c>
      <c r="D2952" s="16" t="s">
        <v>81</v>
      </c>
      <c r="E2952" s="16" t="s">
        <v>59</v>
      </c>
      <c r="F2952">
        <v>32</v>
      </c>
    </row>
    <row r="2953" spans="1:6" x14ac:dyDescent="0.25">
      <c r="A2953">
        <v>26</v>
      </c>
      <c r="B2953">
        <v>4</v>
      </c>
      <c r="C2953">
        <v>2020</v>
      </c>
      <c r="D2953" s="16" t="s">
        <v>81</v>
      </c>
      <c r="E2953" s="16" t="s">
        <v>59</v>
      </c>
      <c r="F2953">
        <v>31</v>
      </c>
    </row>
    <row r="2954" spans="1:6" x14ac:dyDescent="0.25">
      <c r="A2954">
        <v>26</v>
      </c>
      <c r="B2954">
        <v>4</v>
      </c>
      <c r="C2954">
        <v>2020</v>
      </c>
      <c r="D2954" s="16" t="s">
        <v>81</v>
      </c>
      <c r="E2954" s="16" t="s">
        <v>56</v>
      </c>
      <c r="F2954">
        <v>67</v>
      </c>
    </row>
    <row r="2955" spans="1:6" x14ac:dyDescent="0.25">
      <c r="A2955">
        <v>26</v>
      </c>
      <c r="B2955">
        <v>4</v>
      </c>
      <c r="C2955">
        <v>2020</v>
      </c>
      <c r="D2955" s="16" t="s">
        <v>82</v>
      </c>
      <c r="E2955" s="16" t="s">
        <v>59</v>
      </c>
      <c r="F2955">
        <v>54</v>
      </c>
    </row>
    <row r="2956" spans="1:6" x14ac:dyDescent="0.25">
      <c r="A2956">
        <v>26</v>
      </c>
      <c r="B2956">
        <v>4</v>
      </c>
      <c r="C2956">
        <v>2020</v>
      </c>
      <c r="D2956" s="16" t="s">
        <v>82</v>
      </c>
      <c r="E2956" s="16" t="s">
        <v>59</v>
      </c>
      <c r="F2956">
        <v>55</v>
      </c>
    </row>
    <row r="2957" spans="1:6" x14ac:dyDescent="0.25">
      <c r="A2957">
        <v>26</v>
      </c>
      <c r="B2957">
        <v>4</v>
      </c>
      <c r="C2957">
        <v>2020</v>
      </c>
      <c r="D2957" s="16" t="s">
        <v>82</v>
      </c>
      <c r="E2957" s="16" t="s">
        <v>59</v>
      </c>
      <c r="F2957">
        <v>58</v>
      </c>
    </row>
    <row r="2958" spans="1:6" x14ac:dyDescent="0.25">
      <c r="A2958">
        <v>26</v>
      </c>
      <c r="B2958">
        <v>4</v>
      </c>
      <c r="C2958">
        <v>2020</v>
      </c>
      <c r="D2958" s="16" t="s">
        <v>82</v>
      </c>
      <c r="E2958" s="16" t="s">
        <v>59</v>
      </c>
      <c r="F2958">
        <v>49</v>
      </c>
    </row>
    <row r="2959" spans="1:6" x14ac:dyDescent="0.25">
      <c r="A2959">
        <v>26</v>
      </c>
      <c r="B2959">
        <v>4</v>
      </c>
      <c r="C2959">
        <v>2020</v>
      </c>
      <c r="D2959" s="16" t="s">
        <v>82</v>
      </c>
      <c r="E2959" s="16" t="s">
        <v>59</v>
      </c>
      <c r="F2959">
        <v>60</v>
      </c>
    </row>
    <row r="2960" spans="1:6" x14ac:dyDescent="0.25">
      <c r="A2960">
        <v>26</v>
      </c>
      <c r="B2960">
        <v>4</v>
      </c>
      <c r="C2960">
        <v>2020</v>
      </c>
      <c r="D2960" s="16" t="s">
        <v>82</v>
      </c>
      <c r="E2960" s="16" t="s">
        <v>56</v>
      </c>
      <c r="F2960">
        <v>86</v>
      </c>
    </row>
    <row r="2961" spans="1:6" x14ac:dyDescent="0.25">
      <c r="A2961">
        <v>26</v>
      </c>
      <c r="B2961">
        <v>4</v>
      </c>
      <c r="C2961">
        <v>2020</v>
      </c>
      <c r="D2961" s="16" t="s">
        <v>82</v>
      </c>
      <c r="E2961" s="16" t="s">
        <v>56</v>
      </c>
      <c r="F2961">
        <v>92</v>
      </c>
    </row>
    <row r="2962" spans="1:6" x14ac:dyDescent="0.25">
      <c r="A2962">
        <v>26</v>
      </c>
      <c r="B2962">
        <v>4</v>
      </c>
      <c r="C2962">
        <v>2020</v>
      </c>
      <c r="D2962" s="16" t="s">
        <v>82</v>
      </c>
      <c r="E2962" s="16" t="s">
        <v>56</v>
      </c>
      <c r="F2962">
        <v>83</v>
      </c>
    </row>
    <row r="2963" spans="1:6" x14ac:dyDescent="0.25">
      <c r="A2963">
        <v>26</v>
      </c>
      <c r="B2963">
        <v>4</v>
      </c>
      <c r="C2963">
        <v>2020</v>
      </c>
      <c r="D2963" s="16" t="s">
        <v>234</v>
      </c>
      <c r="E2963" s="16" t="s">
        <v>56</v>
      </c>
      <c r="F2963">
        <v>35</v>
      </c>
    </row>
    <row r="2964" spans="1:6" x14ac:dyDescent="0.25">
      <c r="A2964">
        <v>26</v>
      </c>
      <c r="B2964">
        <v>4</v>
      </c>
      <c r="C2964">
        <v>2020</v>
      </c>
      <c r="D2964" s="16" t="s">
        <v>239</v>
      </c>
      <c r="E2964" s="16" t="s">
        <v>59</v>
      </c>
      <c r="F2964">
        <v>68</v>
      </c>
    </row>
    <row r="2965" spans="1:6" x14ac:dyDescent="0.25">
      <c r="A2965">
        <v>26</v>
      </c>
      <c r="B2965">
        <v>4</v>
      </c>
      <c r="C2965">
        <v>2020</v>
      </c>
      <c r="D2965" s="16" t="s">
        <v>85</v>
      </c>
      <c r="E2965" s="16" t="s">
        <v>59</v>
      </c>
      <c r="F2965">
        <v>33</v>
      </c>
    </row>
    <row r="2966" spans="1:6" x14ac:dyDescent="0.25">
      <c r="A2966">
        <v>26</v>
      </c>
      <c r="B2966">
        <v>4</v>
      </c>
      <c r="C2966">
        <v>2020</v>
      </c>
      <c r="D2966" s="16" t="s">
        <v>87</v>
      </c>
      <c r="E2966" s="16" t="s">
        <v>59</v>
      </c>
      <c r="F2966">
        <v>85</v>
      </c>
    </row>
    <row r="2967" spans="1:6" x14ac:dyDescent="0.25">
      <c r="A2967">
        <v>26</v>
      </c>
      <c r="B2967">
        <v>4</v>
      </c>
      <c r="C2967">
        <v>2020</v>
      </c>
      <c r="D2967" s="16" t="s">
        <v>88</v>
      </c>
      <c r="E2967" s="16" t="s">
        <v>59</v>
      </c>
      <c r="F2967">
        <v>49</v>
      </c>
    </row>
    <row r="2968" spans="1:6" x14ac:dyDescent="0.25">
      <c r="A2968">
        <v>26</v>
      </c>
      <c r="B2968">
        <v>4</v>
      </c>
      <c r="C2968">
        <v>2020</v>
      </c>
      <c r="D2968" s="16" t="s">
        <v>88</v>
      </c>
      <c r="E2968" s="16" t="s">
        <v>56</v>
      </c>
      <c r="F2968">
        <v>31</v>
      </c>
    </row>
    <row r="2969" spans="1:6" x14ac:dyDescent="0.25">
      <c r="A2969">
        <v>26</v>
      </c>
      <c r="B2969">
        <v>4</v>
      </c>
      <c r="C2969">
        <v>2020</v>
      </c>
      <c r="D2969" s="16" t="s">
        <v>88</v>
      </c>
      <c r="E2969" s="16" t="s">
        <v>56</v>
      </c>
      <c r="F2969">
        <v>34</v>
      </c>
    </row>
    <row r="2970" spans="1:6" x14ac:dyDescent="0.25">
      <c r="A2970">
        <v>26</v>
      </c>
      <c r="B2970">
        <v>4</v>
      </c>
      <c r="C2970">
        <v>2020</v>
      </c>
      <c r="D2970" s="16" t="s">
        <v>89</v>
      </c>
      <c r="E2970" s="16" t="s">
        <v>59</v>
      </c>
      <c r="F2970">
        <v>72</v>
      </c>
    </row>
    <row r="2971" spans="1:6" x14ac:dyDescent="0.25">
      <c r="A2971">
        <v>26</v>
      </c>
      <c r="B2971">
        <v>4</v>
      </c>
      <c r="C2971">
        <v>2020</v>
      </c>
      <c r="D2971" s="16" t="s">
        <v>89</v>
      </c>
      <c r="E2971" s="16" t="s">
        <v>56</v>
      </c>
      <c r="F2971">
        <v>47</v>
      </c>
    </row>
    <row r="2972" spans="1:6" x14ac:dyDescent="0.25">
      <c r="A2972">
        <v>26</v>
      </c>
      <c r="B2972">
        <v>4</v>
      </c>
      <c r="C2972">
        <v>2020</v>
      </c>
      <c r="D2972" s="16" t="s">
        <v>89</v>
      </c>
      <c r="E2972" s="16" t="s">
        <v>56</v>
      </c>
      <c r="F2972">
        <v>41</v>
      </c>
    </row>
    <row r="2973" spans="1:6" x14ac:dyDescent="0.25">
      <c r="A2973">
        <v>26</v>
      </c>
      <c r="B2973">
        <v>4</v>
      </c>
      <c r="C2973">
        <v>2020</v>
      </c>
      <c r="D2973" s="16" t="s">
        <v>89</v>
      </c>
      <c r="E2973" s="16" t="s">
        <v>56</v>
      </c>
      <c r="F2973">
        <v>19</v>
      </c>
    </row>
    <row r="2974" spans="1:6" x14ac:dyDescent="0.25">
      <c r="A2974">
        <v>26</v>
      </c>
      <c r="B2974">
        <v>4</v>
      </c>
      <c r="C2974">
        <v>2020</v>
      </c>
      <c r="D2974" s="16" t="s">
        <v>89</v>
      </c>
      <c r="E2974" s="16" t="s">
        <v>56</v>
      </c>
      <c r="F2974">
        <v>35</v>
      </c>
    </row>
    <row r="2975" spans="1:6" x14ac:dyDescent="0.25">
      <c r="A2975">
        <v>26</v>
      </c>
      <c r="B2975">
        <v>4</v>
      </c>
      <c r="C2975">
        <v>2020</v>
      </c>
      <c r="D2975" s="16" t="s">
        <v>89</v>
      </c>
      <c r="E2975" s="16" t="s">
        <v>59</v>
      </c>
      <c r="F2975">
        <v>48</v>
      </c>
    </row>
    <row r="2976" spans="1:6" x14ac:dyDescent="0.25">
      <c r="A2976">
        <v>26</v>
      </c>
      <c r="B2976">
        <v>4</v>
      </c>
      <c r="C2976">
        <v>2020</v>
      </c>
      <c r="D2976" s="16" t="s">
        <v>89</v>
      </c>
      <c r="E2976" s="16" t="s">
        <v>56</v>
      </c>
      <c r="F2976">
        <v>89</v>
      </c>
    </row>
    <row r="2977" spans="1:6" x14ac:dyDescent="0.25">
      <c r="A2977">
        <v>26</v>
      </c>
      <c r="B2977">
        <v>4</v>
      </c>
      <c r="C2977">
        <v>2020</v>
      </c>
      <c r="D2977" s="16" t="s">
        <v>90</v>
      </c>
      <c r="E2977" s="16" t="s">
        <v>59</v>
      </c>
      <c r="F2977">
        <v>63</v>
      </c>
    </row>
    <row r="2978" spans="1:6" x14ac:dyDescent="0.25">
      <c r="A2978">
        <v>26</v>
      </c>
      <c r="B2978">
        <v>4</v>
      </c>
      <c r="C2978">
        <v>2020</v>
      </c>
      <c r="D2978" s="16" t="s">
        <v>163</v>
      </c>
      <c r="E2978" s="16" t="s">
        <v>59</v>
      </c>
      <c r="F2978">
        <v>64</v>
      </c>
    </row>
    <row r="2979" spans="1:6" x14ac:dyDescent="0.25">
      <c r="A2979">
        <v>26</v>
      </c>
      <c r="B2979">
        <v>4</v>
      </c>
      <c r="C2979">
        <v>2020</v>
      </c>
      <c r="D2979" s="16" t="s">
        <v>92</v>
      </c>
      <c r="E2979" s="16" t="s">
        <v>59</v>
      </c>
      <c r="F2979">
        <v>71</v>
      </c>
    </row>
    <row r="2980" spans="1:6" x14ac:dyDescent="0.25">
      <c r="A2980">
        <v>26</v>
      </c>
      <c r="B2980">
        <v>4</v>
      </c>
      <c r="C2980">
        <v>2020</v>
      </c>
      <c r="D2980" s="16" t="s">
        <v>93</v>
      </c>
      <c r="E2980" s="16" t="s">
        <v>59</v>
      </c>
      <c r="F2980">
        <v>58</v>
      </c>
    </row>
    <row r="2981" spans="1:6" x14ac:dyDescent="0.25">
      <c r="A2981">
        <v>26</v>
      </c>
      <c r="B2981">
        <v>4</v>
      </c>
      <c r="C2981">
        <v>2020</v>
      </c>
      <c r="D2981" s="16" t="s">
        <v>93</v>
      </c>
      <c r="E2981" s="16" t="s">
        <v>56</v>
      </c>
      <c r="F2981">
        <v>52</v>
      </c>
    </row>
    <row r="2982" spans="1:6" x14ac:dyDescent="0.25">
      <c r="A2982">
        <v>26</v>
      </c>
      <c r="B2982">
        <v>4</v>
      </c>
      <c r="C2982">
        <v>2020</v>
      </c>
      <c r="D2982" s="16" t="s">
        <v>95</v>
      </c>
      <c r="E2982" s="16" t="s">
        <v>59</v>
      </c>
      <c r="F2982">
        <v>52</v>
      </c>
    </row>
    <row r="2983" spans="1:6" x14ac:dyDescent="0.25">
      <c r="A2983">
        <v>26</v>
      </c>
      <c r="B2983">
        <v>4</v>
      </c>
      <c r="C2983">
        <v>2020</v>
      </c>
      <c r="D2983" s="16" t="s">
        <v>95</v>
      </c>
      <c r="E2983" s="16" t="s">
        <v>56</v>
      </c>
      <c r="F2983">
        <v>17</v>
      </c>
    </row>
    <row r="2984" spans="1:6" x14ac:dyDescent="0.25">
      <c r="A2984">
        <v>26</v>
      </c>
      <c r="B2984">
        <v>4</v>
      </c>
      <c r="C2984">
        <v>2020</v>
      </c>
      <c r="D2984" s="16" t="s">
        <v>95</v>
      </c>
      <c r="E2984" s="16" t="s">
        <v>56</v>
      </c>
      <c r="F2984">
        <v>22</v>
      </c>
    </row>
    <row r="2985" spans="1:6" x14ac:dyDescent="0.25">
      <c r="A2985">
        <v>26</v>
      </c>
      <c r="B2985">
        <v>4</v>
      </c>
      <c r="C2985">
        <v>2020</v>
      </c>
      <c r="D2985" s="16" t="s">
        <v>95</v>
      </c>
      <c r="E2985" s="16" t="s">
        <v>59</v>
      </c>
      <c r="F2985">
        <v>31</v>
      </c>
    </row>
    <row r="2986" spans="1:6" x14ac:dyDescent="0.25">
      <c r="A2986">
        <v>26</v>
      </c>
      <c r="B2986">
        <v>4</v>
      </c>
      <c r="C2986">
        <v>2020</v>
      </c>
      <c r="D2986" s="16" t="s">
        <v>95</v>
      </c>
      <c r="E2986" s="16" t="s">
        <v>56</v>
      </c>
      <c r="F2986">
        <v>70</v>
      </c>
    </row>
    <row r="2987" spans="1:6" x14ac:dyDescent="0.25">
      <c r="A2987">
        <v>26</v>
      </c>
      <c r="B2987">
        <v>4</v>
      </c>
      <c r="C2987">
        <v>2020</v>
      </c>
      <c r="D2987" s="16" t="s">
        <v>95</v>
      </c>
      <c r="E2987" s="16" t="s">
        <v>59</v>
      </c>
      <c r="F2987">
        <v>38</v>
      </c>
    </row>
    <row r="2988" spans="1:6" x14ac:dyDescent="0.25">
      <c r="A2988">
        <v>26</v>
      </c>
      <c r="B2988">
        <v>4</v>
      </c>
      <c r="C2988">
        <v>2020</v>
      </c>
      <c r="D2988" s="16" t="s">
        <v>95</v>
      </c>
      <c r="E2988" s="16" t="s">
        <v>59</v>
      </c>
      <c r="F2988">
        <v>50</v>
      </c>
    </row>
    <row r="2989" spans="1:6" x14ac:dyDescent="0.25">
      <c r="A2989">
        <v>26</v>
      </c>
      <c r="B2989">
        <v>4</v>
      </c>
      <c r="C2989">
        <v>2020</v>
      </c>
      <c r="D2989" s="16" t="s">
        <v>95</v>
      </c>
      <c r="E2989" s="16" t="s">
        <v>56</v>
      </c>
      <c r="F2989">
        <v>60</v>
      </c>
    </row>
    <row r="2990" spans="1:6" x14ac:dyDescent="0.25">
      <c r="A2990">
        <v>26</v>
      </c>
      <c r="B2990">
        <v>4</v>
      </c>
      <c r="C2990">
        <v>2020</v>
      </c>
      <c r="D2990" s="16" t="s">
        <v>95</v>
      </c>
      <c r="E2990" s="16" t="s">
        <v>59</v>
      </c>
      <c r="F2990">
        <v>46</v>
      </c>
    </row>
    <row r="2991" spans="1:6" x14ac:dyDescent="0.25">
      <c r="A2991">
        <v>26</v>
      </c>
      <c r="B2991">
        <v>4</v>
      </c>
      <c r="C2991">
        <v>2020</v>
      </c>
      <c r="D2991" s="16" t="s">
        <v>95</v>
      </c>
      <c r="E2991" s="16" t="s">
        <v>59</v>
      </c>
      <c r="F2991">
        <v>60</v>
      </c>
    </row>
    <row r="2992" spans="1:6" x14ac:dyDescent="0.25">
      <c r="A2992">
        <v>26</v>
      </c>
      <c r="B2992">
        <v>4</v>
      </c>
      <c r="C2992">
        <v>2020</v>
      </c>
      <c r="D2992" s="16" t="s">
        <v>95</v>
      </c>
      <c r="E2992" s="16" t="s">
        <v>59</v>
      </c>
      <c r="F2992">
        <v>27</v>
      </c>
    </row>
    <row r="2993" spans="1:6" x14ac:dyDescent="0.25">
      <c r="A2993">
        <v>26</v>
      </c>
      <c r="B2993">
        <v>4</v>
      </c>
      <c r="C2993">
        <v>2020</v>
      </c>
      <c r="D2993" s="16" t="s">
        <v>95</v>
      </c>
      <c r="E2993" s="16" t="s">
        <v>59</v>
      </c>
      <c r="F2993">
        <v>69</v>
      </c>
    </row>
    <row r="2994" spans="1:6" x14ac:dyDescent="0.25">
      <c r="A2994">
        <v>26</v>
      </c>
      <c r="B2994">
        <v>4</v>
      </c>
      <c r="C2994">
        <v>2020</v>
      </c>
      <c r="D2994" s="16" t="s">
        <v>95</v>
      </c>
      <c r="E2994" s="16" t="s">
        <v>56</v>
      </c>
      <c r="F2994">
        <v>36</v>
      </c>
    </row>
    <row r="2995" spans="1:6" x14ac:dyDescent="0.25">
      <c r="A2995">
        <v>26</v>
      </c>
      <c r="B2995">
        <v>4</v>
      </c>
      <c r="C2995">
        <v>2020</v>
      </c>
      <c r="D2995" s="16" t="s">
        <v>95</v>
      </c>
      <c r="E2995" s="16" t="s">
        <v>56</v>
      </c>
      <c r="F2995">
        <v>58</v>
      </c>
    </row>
    <row r="2996" spans="1:6" x14ac:dyDescent="0.25">
      <c r="A2996">
        <v>26</v>
      </c>
      <c r="B2996">
        <v>4</v>
      </c>
      <c r="C2996">
        <v>2020</v>
      </c>
      <c r="D2996" s="16" t="s">
        <v>95</v>
      </c>
      <c r="E2996" s="16" t="s">
        <v>59</v>
      </c>
      <c r="F2996">
        <v>29</v>
      </c>
    </row>
    <row r="2997" spans="1:6" x14ac:dyDescent="0.25">
      <c r="A2997">
        <v>26</v>
      </c>
      <c r="B2997">
        <v>4</v>
      </c>
      <c r="C2997">
        <v>2020</v>
      </c>
      <c r="D2997" s="16" t="s">
        <v>95</v>
      </c>
      <c r="E2997" s="16" t="s">
        <v>59</v>
      </c>
      <c r="F2997">
        <v>56</v>
      </c>
    </row>
    <row r="2998" spans="1:6" x14ac:dyDescent="0.25">
      <c r="A2998">
        <v>26</v>
      </c>
      <c r="B2998">
        <v>4</v>
      </c>
      <c r="C2998">
        <v>2020</v>
      </c>
      <c r="D2998" s="16" t="s">
        <v>95</v>
      </c>
      <c r="E2998" s="16" t="s">
        <v>59</v>
      </c>
      <c r="F2998">
        <v>39</v>
      </c>
    </row>
    <row r="2999" spans="1:6" x14ac:dyDescent="0.25">
      <c r="A2999">
        <v>26</v>
      </c>
      <c r="B2999">
        <v>4</v>
      </c>
      <c r="C2999">
        <v>2020</v>
      </c>
      <c r="D2999" s="16" t="s">
        <v>95</v>
      </c>
      <c r="E2999" s="16" t="s">
        <v>59</v>
      </c>
      <c r="F2999">
        <v>38</v>
      </c>
    </row>
    <row r="3000" spans="1:6" x14ac:dyDescent="0.25">
      <c r="A3000">
        <v>26</v>
      </c>
      <c r="B3000">
        <v>4</v>
      </c>
      <c r="C3000">
        <v>2020</v>
      </c>
      <c r="D3000" s="16" t="s">
        <v>95</v>
      </c>
      <c r="E3000" s="16" t="s">
        <v>59</v>
      </c>
      <c r="F3000">
        <v>84</v>
      </c>
    </row>
    <row r="3001" spans="1:6" x14ac:dyDescent="0.25">
      <c r="A3001">
        <v>26</v>
      </c>
      <c r="B3001">
        <v>4</v>
      </c>
      <c r="C3001">
        <v>2020</v>
      </c>
      <c r="D3001" s="16" t="s">
        <v>95</v>
      </c>
      <c r="E3001" s="16" t="s">
        <v>56</v>
      </c>
      <c r="F3001">
        <v>42</v>
      </c>
    </row>
    <row r="3002" spans="1:6" x14ac:dyDescent="0.25">
      <c r="A3002">
        <v>26</v>
      </c>
      <c r="B3002">
        <v>4</v>
      </c>
      <c r="C3002">
        <v>2020</v>
      </c>
      <c r="D3002" s="16" t="s">
        <v>98</v>
      </c>
      <c r="E3002" s="16" t="s">
        <v>59</v>
      </c>
      <c r="F3002">
        <v>21</v>
      </c>
    </row>
    <row r="3003" spans="1:6" x14ac:dyDescent="0.25">
      <c r="A3003">
        <v>26</v>
      </c>
      <c r="B3003">
        <v>4</v>
      </c>
      <c r="C3003">
        <v>2020</v>
      </c>
      <c r="D3003" s="16" t="s">
        <v>100</v>
      </c>
      <c r="E3003" s="16" t="s">
        <v>59</v>
      </c>
      <c r="F3003">
        <v>73</v>
      </c>
    </row>
    <row r="3004" spans="1:6" x14ac:dyDescent="0.25">
      <c r="A3004">
        <v>26</v>
      </c>
      <c r="B3004">
        <v>4</v>
      </c>
      <c r="C3004">
        <v>2020</v>
      </c>
      <c r="D3004" s="16" t="s">
        <v>102</v>
      </c>
      <c r="E3004" s="16" t="s">
        <v>59</v>
      </c>
      <c r="F3004">
        <v>72</v>
      </c>
    </row>
    <row r="3005" spans="1:6" x14ac:dyDescent="0.25">
      <c r="A3005">
        <v>26</v>
      </c>
      <c r="B3005">
        <v>4</v>
      </c>
      <c r="C3005">
        <v>2020</v>
      </c>
      <c r="D3005" s="16" t="s">
        <v>102</v>
      </c>
      <c r="E3005" s="16" t="s">
        <v>56</v>
      </c>
      <c r="F3005">
        <v>57</v>
      </c>
    </row>
    <row r="3006" spans="1:6" x14ac:dyDescent="0.25">
      <c r="A3006">
        <v>26</v>
      </c>
      <c r="B3006">
        <v>4</v>
      </c>
      <c r="C3006">
        <v>2020</v>
      </c>
      <c r="D3006" s="16" t="s">
        <v>103</v>
      </c>
      <c r="E3006" s="16" t="s">
        <v>56</v>
      </c>
      <c r="F3006">
        <v>48</v>
      </c>
    </row>
    <row r="3007" spans="1:6" x14ac:dyDescent="0.25">
      <c r="A3007">
        <v>26</v>
      </c>
      <c r="B3007">
        <v>4</v>
      </c>
      <c r="C3007">
        <v>2020</v>
      </c>
      <c r="D3007" s="16" t="s">
        <v>181</v>
      </c>
      <c r="E3007" s="16" t="s">
        <v>56</v>
      </c>
      <c r="F3007">
        <v>51</v>
      </c>
    </row>
    <row r="3008" spans="1:6" x14ac:dyDescent="0.25">
      <c r="A3008">
        <v>26</v>
      </c>
      <c r="B3008">
        <v>4</v>
      </c>
      <c r="C3008">
        <v>2020</v>
      </c>
      <c r="D3008" s="16" t="s">
        <v>181</v>
      </c>
      <c r="E3008" s="16" t="s">
        <v>56</v>
      </c>
      <c r="F3008">
        <v>74</v>
      </c>
    </row>
    <row r="3009" spans="1:6" x14ac:dyDescent="0.25">
      <c r="A3009">
        <v>26</v>
      </c>
      <c r="B3009">
        <v>4</v>
      </c>
      <c r="C3009">
        <v>2020</v>
      </c>
      <c r="D3009" s="16" t="s">
        <v>181</v>
      </c>
      <c r="E3009" s="16" t="s">
        <v>56</v>
      </c>
      <c r="F3009">
        <v>93</v>
      </c>
    </row>
    <row r="3010" spans="1:6" x14ac:dyDescent="0.25">
      <c r="A3010">
        <v>26</v>
      </c>
      <c r="B3010">
        <v>4</v>
      </c>
      <c r="C3010">
        <v>2020</v>
      </c>
      <c r="D3010" s="16" t="s">
        <v>181</v>
      </c>
      <c r="E3010" s="16" t="s">
        <v>56</v>
      </c>
      <c r="F3010">
        <v>71</v>
      </c>
    </row>
    <row r="3011" spans="1:6" x14ac:dyDescent="0.25">
      <c r="A3011">
        <v>26</v>
      </c>
      <c r="B3011">
        <v>4</v>
      </c>
      <c r="C3011">
        <v>2020</v>
      </c>
      <c r="D3011" s="16" t="s">
        <v>181</v>
      </c>
      <c r="E3011" s="16" t="s">
        <v>56</v>
      </c>
      <c r="F3011">
        <v>70</v>
      </c>
    </row>
    <row r="3012" spans="1:6" x14ac:dyDescent="0.25">
      <c r="A3012">
        <v>26</v>
      </c>
      <c r="B3012">
        <v>4</v>
      </c>
      <c r="C3012">
        <v>2020</v>
      </c>
      <c r="D3012" s="16" t="s">
        <v>181</v>
      </c>
      <c r="E3012" s="16" t="s">
        <v>56</v>
      </c>
      <c r="F3012">
        <v>43</v>
      </c>
    </row>
    <row r="3013" spans="1:6" x14ac:dyDescent="0.25">
      <c r="A3013">
        <v>26</v>
      </c>
      <c r="B3013">
        <v>4</v>
      </c>
      <c r="C3013">
        <v>2020</v>
      </c>
      <c r="D3013" s="16" t="s">
        <v>181</v>
      </c>
      <c r="E3013" s="16" t="s">
        <v>56</v>
      </c>
      <c r="F3013">
        <v>31</v>
      </c>
    </row>
    <row r="3014" spans="1:6" x14ac:dyDescent="0.25">
      <c r="A3014">
        <v>26</v>
      </c>
      <c r="B3014">
        <v>4</v>
      </c>
      <c r="C3014">
        <v>2020</v>
      </c>
      <c r="D3014" s="16" t="s">
        <v>181</v>
      </c>
      <c r="E3014" s="16" t="s">
        <v>56</v>
      </c>
      <c r="F3014">
        <v>42</v>
      </c>
    </row>
    <row r="3015" spans="1:6" x14ac:dyDescent="0.25">
      <c r="A3015">
        <v>26</v>
      </c>
      <c r="B3015">
        <v>4</v>
      </c>
      <c r="C3015">
        <v>2020</v>
      </c>
      <c r="D3015" s="16" t="s">
        <v>181</v>
      </c>
      <c r="E3015" s="16" t="s">
        <v>56</v>
      </c>
      <c r="F3015">
        <v>31</v>
      </c>
    </row>
    <row r="3016" spans="1:6" x14ac:dyDescent="0.25">
      <c r="A3016">
        <v>26</v>
      </c>
      <c r="B3016">
        <v>4</v>
      </c>
      <c r="C3016">
        <v>2020</v>
      </c>
      <c r="D3016" s="16" t="s">
        <v>181</v>
      </c>
      <c r="E3016" s="16" t="s">
        <v>59</v>
      </c>
      <c r="F3016">
        <v>33</v>
      </c>
    </row>
    <row r="3017" spans="1:6" x14ac:dyDescent="0.25">
      <c r="A3017">
        <v>26</v>
      </c>
      <c r="B3017">
        <v>4</v>
      </c>
      <c r="C3017">
        <v>2020</v>
      </c>
      <c r="D3017" s="16" t="s">
        <v>181</v>
      </c>
      <c r="E3017" s="16" t="s">
        <v>56</v>
      </c>
      <c r="F3017">
        <v>49</v>
      </c>
    </row>
    <row r="3018" spans="1:6" x14ac:dyDescent="0.25">
      <c r="A3018">
        <v>26</v>
      </c>
      <c r="B3018">
        <v>4</v>
      </c>
      <c r="C3018">
        <v>2020</v>
      </c>
      <c r="D3018" s="16" t="s">
        <v>181</v>
      </c>
      <c r="E3018" s="16" t="s">
        <v>59</v>
      </c>
      <c r="F3018">
        <v>27</v>
      </c>
    </row>
    <row r="3019" spans="1:6" x14ac:dyDescent="0.25">
      <c r="A3019">
        <v>26</v>
      </c>
      <c r="B3019">
        <v>4</v>
      </c>
      <c r="C3019">
        <v>2020</v>
      </c>
      <c r="D3019" s="16" t="s">
        <v>181</v>
      </c>
      <c r="E3019" s="16" t="s">
        <v>56</v>
      </c>
      <c r="F3019">
        <v>50</v>
      </c>
    </row>
    <row r="3020" spans="1:6" x14ac:dyDescent="0.25">
      <c r="A3020">
        <v>26</v>
      </c>
      <c r="B3020">
        <v>4</v>
      </c>
      <c r="C3020">
        <v>2020</v>
      </c>
      <c r="D3020" s="16" t="s">
        <v>104</v>
      </c>
      <c r="E3020" s="16" t="s">
        <v>56</v>
      </c>
      <c r="F3020">
        <v>59</v>
      </c>
    </row>
    <row r="3021" spans="1:6" x14ac:dyDescent="0.25">
      <c r="A3021">
        <v>26</v>
      </c>
      <c r="B3021">
        <v>4</v>
      </c>
      <c r="C3021">
        <v>2020</v>
      </c>
      <c r="D3021" s="16" t="s">
        <v>104</v>
      </c>
      <c r="E3021" s="16" t="s">
        <v>56</v>
      </c>
      <c r="F3021">
        <v>41</v>
      </c>
    </row>
    <row r="3022" spans="1:6" x14ac:dyDescent="0.25">
      <c r="A3022">
        <v>26</v>
      </c>
      <c r="B3022">
        <v>4</v>
      </c>
      <c r="C3022">
        <v>2020</v>
      </c>
      <c r="D3022" s="16" t="s">
        <v>104</v>
      </c>
      <c r="E3022" s="16" t="s">
        <v>56</v>
      </c>
      <c r="F3022">
        <v>34</v>
      </c>
    </row>
    <row r="3023" spans="1:6" x14ac:dyDescent="0.25">
      <c r="A3023">
        <v>26</v>
      </c>
      <c r="B3023">
        <v>4</v>
      </c>
      <c r="C3023">
        <v>2020</v>
      </c>
      <c r="D3023" s="16" t="s">
        <v>104</v>
      </c>
      <c r="E3023" s="16" t="s">
        <v>56</v>
      </c>
      <c r="F3023">
        <v>56</v>
      </c>
    </row>
    <row r="3024" spans="1:6" x14ac:dyDescent="0.25">
      <c r="A3024">
        <v>26</v>
      </c>
      <c r="B3024">
        <v>4</v>
      </c>
      <c r="C3024">
        <v>2020</v>
      </c>
      <c r="D3024" s="16" t="s">
        <v>104</v>
      </c>
      <c r="E3024" s="16" t="s">
        <v>56</v>
      </c>
      <c r="F3024">
        <v>31</v>
      </c>
    </row>
    <row r="3025" spans="1:6" x14ac:dyDescent="0.25">
      <c r="A3025">
        <v>26</v>
      </c>
      <c r="B3025">
        <v>4</v>
      </c>
      <c r="C3025">
        <v>2020</v>
      </c>
      <c r="D3025" s="16" t="s">
        <v>104</v>
      </c>
      <c r="E3025" s="16" t="s">
        <v>56</v>
      </c>
      <c r="F3025">
        <v>58</v>
      </c>
    </row>
    <row r="3026" spans="1:6" x14ac:dyDescent="0.25">
      <c r="A3026">
        <v>26</v>
      </c>
      <c r="B3026">
        <v>4</v>
      </c>
      <c r="C3026">
        <v>2020</v>
      </c>
      <c r="D3026" s="16" t="s">
        <v>104</v>
      </c>
      <c r="E3026" s="16" t="s">
        <v>59</v>
      </c>
      <c r="F3026">
        <v>48</v>
      </c>
    </row>
    <row r="3027" spans="1:6" x14ac:dyDescent="0.25">
      <c r="A3027">
        <v>26</v>
      </c>
      <c r="B3027">
        <v>4</v>
      </c>
      <c r="C3027">
        <v>2020</v>
      </c>
      <c r="D3027" s="16" t="s">
        <v>104</v>
      </c>
      <c r="E3027" s="16" t="s">
        <v>56</v>
      </c>
      <c r="F3027">
        <v>40</v>
      </c>
    </row>
    <row r="3028" spans="1:6" x14ac:dyDescent="0.25">
      <c r="A3028">
        <v>26</v>
      </c>
      <c r="B3028">
        <v>4</v>
      </c>
      <c r="C3028">
        <v>2020</v>
      </c>
      <c r="D3028" s="16" t="s">
        <v>104</v>
      </c>
      <c r="E3028" s="16" t="s">
        <v>59</v>
      </c>
      <c r="F3028">
        <v>60</v>
      </c>
    </row>
    <row r="3029" spans="1:6" x14ac:dyDescent="0.25">
      <c r="A3029">
        <v>26</v>
      </c>
      <c r="B3029">
        <v>4</v>
      </c>
      <c r="C3029">
        <v>2020</v>
      </c>
      <c r="D3029" s="16" t="s">
        <v>104</v>
      </c>
      <c r="E3029" s="16" t="s">
        <v>56</v>
      </c>
      <c r="F3029">
        <v>27</v>
      </c>
    </row>
    <row r="3030" spans="1:6" x14ac:dyDescent="0.25">
      <c r="A3030">
        <v>26</v>
      </c>
      <c r="B3030">
        <v>4</v>
      </c>
      <c r="C3030">
        <v>2020</v>
      </c>
      <c r="D3030" s="16" t="s">
        <v>104</v>
      </c>
      <c r="E3030" s="16" t="s">
        <v>59</v>
      </c>
      <c r="F3030">
        <v>72</v>
      </c>
    </row>
    <row r="3031" spans="1:6" x14ac:dyDescent="0.25">
      <c r="A3031">
        <v>26</v>
      </c>
      <c r="B3031">
        <v>4</v>
      </c>
      <c r="C3031">
        <v>2020</v>
      </c>
      <c r="D3031" s="16" t="s">
        <v>104</v>
      </c>
      <c r="E3031" s="16" t="s">
        <v>59</v>
      </c>
      <c r="F3031">
        <v>58</v>
      </c>
    </row>
    <row r="3032" spans="1:6" x14ac:dyDescent="0.25">
      <c r="A3032">
        <v>26</v>
      </c>
      <c r="B3032">
        <v>4</v>
      </c>
      <c r="C3032">
        <v>2020</v>
      </c>
      <c r="D3032" s="16" t="s">
        <v>104</v>
      </c>
      <c r="E3032" s="16" t="s">
        <v>56</v>
      </c>
      <c r="F3032">
        <v>53</v>
      </c>
    </row>
    <row r="3033" spans="1:6" x14ac:dyDescent="0.25">
      <c r="A3033">
        <v>26</v>
      </c>
      <c r="B3033">
        <v>4</v>
      </c>
      <c r="C3033">
        <v>2020</v>
      </c>
      <c r="D3033" s="16" t="s">
        <v>104</v>
      </c>
      <c r="E3033" s="16" t="s">
        <v>59</v>
      </c>
      <c r="F3033">
        <v>35</v>
      </c>
    </row>
    <row r="3034" spans="1:6" x14ac:dyDescent="0.25">
      <c r="A3034">
        <v>26</v>
      </c>
      <c r="B3034">
        <v>4</v>
      </c>
      <c r="C3034">
        <v>2020</v>
      </c>
      <c r="D3034" s="16" t="s">
        <v>104</v>
      </c>
      <c r="E3034" s="16" t="s">
        <v>59</v>
      </c>
      <c r="F3034">
        <v>34</v>
      </c>
    </row>
    <row r="3035" spans="1:6" x14ac:dyDescent="0.25">
      <c r="A3035">
        <v>26</v>
      </c>
      <c r="B3035">
        <v>4</v>
      </c>
      <c r="C3035">
        <v>2020</v>
      </c>
      <c r="D3035" s="16" t="s">
        <v>104</v>
      </c>
      <c r="E3035" s="16" t="s">
        <v>59</v>
      </c>
      <c r="F3035">
        <v>70</v>
      </c>
    </row>
    <row r="3036" spans="1:6" x14ac:dyDescent="0.25">
      <c r="A3036">
        <v>26</v>
      </c>
      <c r="B3036">
        <v>4</v>
      </c>
      <c r="C3036">
        <v>2020</v>
      </c>
      <c r="D3036" s="16" t="s">
        <v>165</v>
      </c>
      <c r="E3036" s="16" t="s">
        <v>56</v>
      </c>
      <c r="F3036">
        <v>81</v>
      </c>
    </row>
    <row r="3037" spans="1:6" x14ac:dyDescent="0.25">
      <c r="A3037">
        <v>26</v>
      </c>
      <c r="B3037">
        <v>4</v>
      </c>
      <c r="C3037">
        <v>2020</v>
      </c>
      <c r="D3037" s="16" t="s">
        <v>105</v>
      </c>
      <c r="E3037" s="16" t="s">
        <v>56</v>
      </c>
      <c r="F3037">
        <v>22</v>
      </c>
    </row>
    <row r="3038" spans="1:6" x14ac:dyDescent="0.25">
      <c r="A3038">
        <v>26</v>
      </c>
      <c r="B3038">
        <v>4</v>
      </c>
      <c r="C3038">
        <v>2020</v>
      </c>
      <c r="D3038" s="16" t="s">
        <v>105</v>
      </c>
      <c r="E3038" s="16" t="s">
        <v>56</v>
      </c>
      <c r="F3038">
        <v>45</v>
      </c>
    </row>
    <row r="3039" spans="1:6" x14ac:dyDescent="0.25">
      <c r="A3039">
        <v>26</v>
      </c>
      <c r="B3039">
        <v>4</v>
      </c>
      <c r="C3039">
        <v>2020</v>
      </c>
      <c r="D3039" s="16" t="s">
        <v>105</v>
      </c>
      <c r="E3039" s="16" t="s">
        <v>59</v>
      </c>
      <c r="F3039">
        <v>53</v>
      </c>
    </row>
    <row r="3040" spans="1:6" x14ac:dyDescent="0.25">
      <c r="A3040">
        <v>26</v>
      </c>
      <c r="B3040">
        <v>4</v>
      </c>
      <c r="C3040">
        <v>2020</v>
      </c>
      <c r="D3040" s="16" t="s">
        <v>105</v>
      </c>
      <c r="E3040" s="16" t="s">
        <v>56</v>
      </c>
      <c r="F3040">
        <v>66</v>
      </c>
    </row>
    <row r="3041" spans="1:6" x14ac:dyDescent="0.25">
      <c r="A3041">
        <v>26</v>
      </c>
      <c r="B3041">
        <v>4</v>
      </c>
      <c r="C3041">
        <v>2020</v>
      </c>
      <c r="D3041" s="16" t="s">
        <v>105</v>
      </c>
      <c r="E3041" s="16" t="s">
        <v>56</v>
      </c>
      <c r="F3041">
        <v>77</v>
      </c>
    </row>
    <row r="3042" spans="1:6" x14ac:dyDescent="0.25">
      <c r="A3042">
        <v>26</v>
      </c>
      <c r="B3042">
        <v>4</v>
      </c>
      <c r="C3042">
        <v>2020</v>
      </c>
      <c r="D3042" s="16" t="s">
        <v>108</v>
      </c>
      <c r="E3042" s="16" t="s">
        <v>56</v>
      </c>
      <c r="F3042">
        <v>42</v>
      </c>
    </row>
    <row r="3043" spans="1:6" x14ac:dyDescent="0.25">
      <c r="A3043">
        <v>26</v>
      </c>
      <c r="B3043">
        <v>4</v>
      </c>
      <c r="C3043">
        <v>2020</v>
      </c>
      <c r="D3043" s="16" t="s">
        <v>109</v>
      </c>
      <c r="E3043" s="16" t="s">
        <v>59</v>
      </c>
      <c r="F3043">
        <v>76</v>
      </c>
    </row>
    <row r="3044" spans="1:6" x14ac:dyDescent="0.25">
      <c r="A3044">
        <v>26</v>
      </c>
      <c r="B3044">
        <v>4</v>
      </c>
      <c r="C3044">
        <v>2020</v>
      </c>
      <c r="D3044" s="16" t="s">
        <v>109</v>
      </c>
      <c r="E3044" s="16" t="s">
        <v>59</v>
      </c>
      <c r="F3044">
        <v>66</v>
      </c>
    </row>
    <row r="3045" spans="1:6" x14ac:dyDescent="0.25">
      <c r="A3045">
        <v>26</v>
      </c>
      <c r="B3045">
        <v>4</v>
      </c>
      <c r="C3045">
        <v>2020</v>
      </c>
      <c r="D3045" s="16" t="s">
        <v>109</v>
      </c>
      <c r="E3045" s="16" t="s">
        <v>59</v>
      </c>
      <c r="F3045">
        <v>52</v>
      </c>
    </row>
    <row r="3046" spans="1:6" x14ac:dyDescent="0.25">
      <c r="A3046">
        <v>26</v>
      </c>
      <c r="B3046">
        <v>4</v>
      </c>
      <c r="C3046">
        <v>2020</v>
      </c>
      <c r="D3046" s="16" t="s">
        <v>109</v>
      </c>
      <c r="E3046" s="16" t="s">
        <v>56</v>
      </c>
      <c r="F3046">
        <v>59</v>
      </c>
    </row>
    <row r="3047" spans="1:6" x14ac:dyDescent="0.25">
      <c r="A3047">
        <v>26</v>
      </c>
      <c r="B3047">
        <v>4</v>
      </c>
      <c r="C3047">
        <v>2020</v>
      </c>
      <c r="D3047" s="16" t="s">
        <v>109</v>
      </c>
      <c r="E3047" s="16" t="s">
        <v>59</v>
      </c>
      <c r="F3047">
        <v>68</v>
      </c>
    </row>
    <row r="3048" spans="1:6" x14ac:dyDescent="0.25">
      <c r="A3048">
        <v>26</v>
      </c>
      <c r="B3048">
        <v>4</v>
      </c>
      <c r="C3048">
        <v>2020</v>
      </c>
      <c r="D3048" s="16" t="s">
        <v>110</v>
      </c>
      <c r="E3048" s="16" t="s">
        <v>56</v>
      </c>
      <c r="F3048">
        <v>36</v>
      </c>
    </row>
    <row r="3049" spans="1:6" x14ac:dyDescent="0.25">
      <c r="A3049">
        <v>26</v>
      </c>
      <c r="B3049">
        <v>4</v>
      </c>
      <c r="C3049">
        <v>2020</v>
      </c>
      <c r="D3049" s="16" t="s">
        <v>110</v>
      </c>
      <c r="E3049" s="16" t="s">
        <v>59</v>
      </c>
      <c r="F3049">
        <v>40</v>
      </c>
    </row>
    <row r="3050" spans="1:6" x14ac:dyDescent="0.25">
      <c r="A3050">
        <v>26</v>
      </c>
      <c r="B3050">
        <v>4</v>
      </c>
      <c r="C3050">
        <v>2020</v>
      </c>
      <c r="D3050" s="16" t="s">
        <v>110</v>
      </c>
      <c r="E3050" s="16" t="s">
        <v>56</v>
      </c>
      <c r="F3050">
        <v>0</v>
      </c>
    </row>
    <row r="3051" spans="1:6" x14ac:dyDescent="0.25">
      <c r="A3051">
        <v>26</v>
      </c>
      <c r="B3051">
        <v>4</v>
      </c>
      <c r="C3051">
        <v>2020</v>
      </c>
      <c r="D3051" s="16" t="s">
        <v>110</v>
      </c>
      <c r="E3051" s="16" t="s">
        <v>56</v>
      </c>
      <c r="F3051">
        <v>31</v>
      </c>
    </row>
    <row r="3052" spans="1:6" x14ac:dyDescent="0.25">
      <c r="A3052">
        <v>26</v>
      </c>
      <c r="B3052">
        <v>4</v>
      </c>
      <c r="C3052">
        <v>2020</v>
      </c>
      <c r="D3052" s="16" t="s">
        <v>110</v>
      </c>
      <c r="E3052" s="16" t="s">
        <v>56</v>
      </c>
      <c r="F3052">
        <v>0</v>
      </c>
    </row>
    <row r="3053" spans="1:6" x14ac:dyDescent="0.25">
      <c r="A3053">
        <v>26</v>
      </c>
      <c r="B3053">
        <v>4</v>
      </c>
      <c r="C3053">
        <v>2020</v>
      </c>
      <c r="D3053" s="16" t="s">
        <v>110</v>
      </c>
      <c r="E3053" s="16" t="s">
        <v>56</v>
      </c>
      <c r="F3053">
        <v>91</v>
      </c>
    </row>
    <row r="3054" spans="1:6" x14ac:dyDescent="0.25">
      <c r="A3054">
        <v>26</v>
      </c>
      <c r="B3054">
        <v>4</v>
      </c>
      <c r="C3054">
        <v>2020</v>
      </c>
      <c r="D3054" s="16" t="s">
        <v>111</v>
      </c>
      <c r="E3054" s="16" t="s">
        <v>56</v>
      </c>
      <c r="F3054">
        <v>57</v>
      </c>
    </row>
    <row r="3055" spans="1:6" x14ac:dyDescent="0.25">
      <c r="A3055">
        <v>26</v>
      </c>
      <c r="B3055">
        <v>4</v>
      </c>
      <c r="C3055">
        <v>2020</v>
      </c>
      <c r="D3055" s="16" t="s">
        <v>111</v>
      </c>
      <c r="E3055" s="16" t="s">
        <v>56</v>
      </c>
      <c r="F3055">
        <v>66</v>
      </c>
    </row>
    <row r="3056" spans="1:6" x14ac:dyDescent="0.25">
      <c r="A3056">
        <v>26</v>
      </c>
      <c r="B3056">
        <v>4</v>
      </c>
      <c r="C3056">
        <v>2020</v>
      </c>
      <c r="D3056" s="16" t="s">
        <v>111</v>
      </c>
      <c r="E3056" s="16" t="s">
        <v>56</v>
      </c>
      <c r="F3056">
        <v>81</v>
      </c>
    </row>
    <row r="3057" spans="1:6" x14ac:dyDescent="0.25">
      <c r="A3057">
        <v>26</v>
      </c>
      <c r="B3057">
        <v>4</v>
      </c>
      <c r="C3057">
        <v>2020</v>
      </c>
      <c r="D3057" s="16" t="s">
        <v>111</v>
      </c>
      <c r="E3057" s="16" t="s">
        <v>59</v>
      </c>
      <c r="F3057">
        <v>20</v>
      </c>
    </row>
    <row r="3058" spans="1:6" x14ac:dyDescent="0.25">
      <c r="A3058">
        <v>26</v>
      </c>
      <c r="B3058">
        <v>4</v>
      </c>
      <c r="C3058">
        <v>2020</v>
      </c>
      <c r="D3058" s="16" t="s">
        <v>111</v>
      </c>
      <c r="E3058" s="16" t="s">
        <v>56</v>
      </c>
      <c r="F3058">
        <v>72</v>
      </c>
    </row>
    <row r="3059" spans="1:6" x14ac:dyDescent="0.25">
      <c r="A3059">
        <v>26</v>
      </c>
      <c r="B3059">
        <v>4</v>
      </c>
      <c r="C3059">
        <v>2020</v>
      </c>
      <c r="D3059" s="16" t="s">
        <v>111</v>
      </c>
      <c r="E3059" s="16" t="s">
        <v>59</v>
      </c>
      <c r="F3059">
        <v>22</v>
      </c>
    </row>
    <row r="3060" spans="1:6" x14ac:dyDescent="0.25">
      <c r="A3060">
        <v>26</v>
      </c>
      <c r="B3060">
        <v>4</v>
      </c>
      <c r="C3060">
        <v>2020</v>
      </c>
      <c r="D3060" s="16" t="s">
        <v>111</v>
      </c>
      <c r="E3060" s="16" t="s">
        <v>56</v>
      </c>
      <c r="F3060">
        <v>83</v>
      </c>
    </row>
    <row r="3061" spans="1:6" x14ac:dyDescent="0.25">
      <c r="A3061">
        <v>26</v>
      </c>
      <c r="B3061">
        <v>4</v>
      </c>
      <c r="C3061">
        <v>2020</v>
      </c>
      <c r="D3061" s="16" t="s">
        <v>111</v>
      </c>
      <c r="E3061" s="16" t="s">
        <v>56</v>
      </c>
      <c r="F3061">
        <v>70</v>
      </c>
    </row>
    <row r="3062" spans="1:6" x14ac:dyDescent="0.25">
      <c r="A3062">
        <v>26</v>
      </c>
      <c r="B3062">
        <v>4</v>
      </c>
      <c r="C3062">
        <v>2020</v>
      </c>
      <c r="D3062" s="16" t="s">
        <v>112</v>
      </c>
      <c r="E3062" s="16" t="s">
        <v>56</v>
      </c>
      <c r="F3062">
        <v>21</v>
      </c>
    </row>
    <row r="3063" spans="1:6" x14ac:dyDescent="0.25">
      <c r="A3063">
        <v>26</v>
      </c>
      <c r="B3063">
        <v>4</v>
      </c>
      <c r="C3063">
        <v>2020</v>
      </c>
      <c r="D3063" s="16" t="s">
        <v>112</v>
      </c>
      <c r="E3063" s="16" t="s">
        <v>56</v>
      </c>
      <c r="F3063">
        <v>53</v>
      </c>
    </row>
    <row r="3064" spans="1:6" x14ac:dyDescent="0.25">
      <c r="A3064">
        <v>26</v>
      </c>
      <c r="B3064">
        <v>4</v>
      </c>
      <c r="C3064">
        <v>2020</v>
      </c>
      <c r="D3064" s="16" t="s">
        <v>113</v>
      </c>
      <c r="E3064" s="16" t="s">
        <v>56</v>
      </c>
      <c r="F3064">
        <v>51</v>
      </c>
    </row>
    <row r="3065" spans="1:6" x14ac:dyDescent="0.25">
      <c r="A3065">
        <v>26</v>
      </c>
      <c r="B3065">
        <v>4</v>
      </c>
      <c r="C3065">
        <v>2020</v>
      </c>
      <c r="D3065" s="16" t="s">
        <v>113</v>
      </c>
      <c r="E3065" s="16" t="s">
        <v>59</v>
      </c>
      <c r="F3065">
        <v>26</v>
      </c>
    </row>
    <row r="3066" spans="1:6" x14ac:dyDescent="0.25">
      <c r="A3066">
        <v>26</v>
      </c>
      <c r="B3066">
        <v>4</v>
      </c>
      <c r="C3066">
        <v>2020</v>
      </c>
      <c r="D3066" s="16" t="s">
        <v>113</v>
      </c>
      <c r="E3066" s="16" t="s">
        <v>56</v>
      </c>
      <c r="F3066">
        <v>53</v>
      </c>
    </row>
    <row r="3067" spans="1:6" x14ac:dyDescent="0.25">
      <c r="A3067">
        <v>26</v>
      </c>
      <c r="B3067">
        <v>4</v>
      </c>
      <c r="C3067">
        <v>2020</v>
      </c>
      <c r="D3067" s="16" t="s">
        <v>113</v>
      </c>
      <c r="E3067" s="16" t="s">
        <v>59</v>
      </c>
      <c r="F3067">
        <v>29</v>
      </c>
    </row>
    <row r="3068" spans="1:6" x14ac:dyDescent="0.25">
      <c r="A3068">
        <v>26</v>
      </c>
      <c r="B3068">
        <v>4</v>
      </c>
      <c r="C3068">
        <v>2020</v>
      </c>
      <c r="D3068" s="16" t="s">
        <v>113</v>
      </c>
      <c r="E3068" s="16" t="s">
        <v>59</v>
      </c>
      <c r="F3068">
        <v>47</v>
      </c>
    </row>
    <row r="3069" spans="1:6" x14ac:dyDescent="0.25">
      <c r="A3069">
        <v>26</v>
      </c>
      <c r="B3069">
        <v>4</v>
      </c>
      <c r="C3069">
        <v>2020</v>
      </c>
      <c r="D3069" s="16" t="s">
        <v>113</v>
      </c>
      <c r="E3069" s="16" t="s">
        <v>56</v>
      </c>
      <c r="F3069">
        <v>46</v>
      </c>
    </row>
    <row r="3070" spans="1:6" x14ac:dyDescent="0.25">
      <c r="A3070">
        <v>26</v>
      </c>
      <c r="B3070">
        <v>4</v>
      </c>
      <c r="C3070">
        <v>2020</v>
      </c>
      <c r="D3070" s="16" t="s">
        <v>208</v>
      </c>
      <c r="E3070" s="16" t="s">
        <v>56</v>
      </c>
      <c r="F3070">
        <v>57</v>
      </c>
    </row>
    <row r="3071" spans="1:6" x14ac:dyDescent="0.25">
      <c r="A3071">
        <v>26</v>
      </c>
      <c r="B3071">
        <v>4</v>
      </c>
      <c r="C3071">
        <v>2020</v>
      </c>
      <c r="D3071" s="16" t="s">
        <v>208</v>
      </c>
      <c r="E3071" s="16" t="s">
        <v>56</v>
      </c>
      <c r="F3071">
        <v>30</v>
      </c>
    </row>
    <row r="3072" spans="1:6" x14ac:dyDescent="0.25">
      <c r="A3072">
        <v>26</v>
      </c>
      <c r="B3072">
        <v>4</v>
      </c>
      <c r="C3072">
        <v>2020</v>
      </c>
      <c r="D3072" s="16" t="s">
        <v>166</v>
      </c>
      <c r="E3072" s="16" t="s">
        <v>59</v>
      </c>
      <c r="F3072">
        <v>43</v>
      </c>
    </row>
    <row r="3073" spans="1:6" x14ac:dyDescent="0.25">
      <c r="A3073">
        <v>26</v>
      </c>
      <c r="B3073">
        <v>4</v>
      </c>
      <c r="C3073">
        <v>2020</v>
      </c>
      <c r="D3073" s="16" t="s">
        <v>166</v>
      </c>
      <c r="E3073" s="16" t="s">
        <v>59</v>
      </c>
      <c r="F3073">
        <v>39</v>
      </c>
    </row>
    <row r="3074" spans="1:6" x14ac:dyDescent="0.25">
      <c r="A3074">
        <v>26</v>
      </c>
      <c r="B3074">
        <v>4</v>
      </c>
      <c r="C3074">
        <v>2020</v>
      </c>
      <c r="D3074" s="16" t="s">
        <v>114</v>
      </c>
      <c r="E3074" s="16" t="s">
        <v>56</v>
      </c>
      <c r="F3074">
        <v>87</v>
      </c>
    </row>
    <row r="3075" spans="1:6" x14ac:dyDescent="0.25">
      <c r="A3075">
        <v>26</v>
      </c>
      <c r="B3075">
        <v>4</v>
      </c>
      <c r="C3075">
        <v>2020</v>
      </c>
      <c r="D3075" s="16" t="s">
        <v>216</v>
      </c>
      <c r="E3075" s="16" t="s">
        <v>56</v>
      </c>
      <c r="F3075">
        <v>69</v>
      </c>
    </row>
    <row r="3076" spans="1:6" x14ac:dyDescent="0.25">
      <c r="A3076">
        <v>26</v>
      </c>
      <c r="B3076">
        <v>4</v>
      </c>
      <c r="C3076">
        <v>2020</v>
      </c>
      <c r="D3076" s="16" t="s">
        <v>216</v>
      </c>
      <c r="E3076" s="16" t="s">
        <v>59</v>
      </c>
      <c r="F3076">
        <v>74</v>
      </c>
    </row>
    <row r="3077" spans="1:6" x14ac:dyDescent="0.25">
      <c r="A3077">
        <v>26</v>
      </c>
      <c r="B3077">
        <v>4</v>
      </c>
      <c r="C3077">
        <v>2020</v>
      </c>
      <c r="D3077" s="16" t="s">
        <v>216</v>
      </c>
      <c r="E3077" s="16" t="s">
        <v>56</v>
      </c>
      <c r="F3077">
        <v>50</v>
      </c>
    </row>
    <row r="3078" spans="1:6" x14ac:dyDescent="0.25">
      <c r="A3078">
        <v>26</v>
      </c>
      <c r="B3078">
        <v>4</v>
      </c>
      <c r="C3078">
        <v>2020</v>
      </c>
      <c r="D3078" s="16" t="s">
        <v>216</v>
      </c>
      <c r="E3078" s="16" t="s">
        <v>59</v>
      </c>
      <c r="F3078">
        <v>26</v>
      </c>
    </row>
    <row r="3079" spans="1:6" x14ac:dyDescent="0.25">
      <c r="A3079">
        <v>26</v>
      </c>
      <c r="B3079">
        <v>4</v>
      </c>
      <c r="C3079">
        <v>2020</v>
      </c>
      <c r="D3079" s="16" t="s">
        <v>216</v>
      </c>
      <c r="E3079" s="16" t="s">
        <v>59</v>
      </c>
      <c r="F3079">
        <v>47</v>
      </c>
    </row>
    <row r="3080" spans="1:6" x14ac:dyDescent="0.25">
      <c r="A3080">
        <v>26</v>
      </c>
      <c r="B3080">
        <v>4</v>
      </c>
      <c r="C3080">
        <v>2020</v>
      </c>
      <c r="D3080" s="16" t="s">
        <v>116</v>
      </c>
      <c r="E3080" s="16" t="s">
        <v>56</v>
      </c>
      <c r="F3080">
        <v>71</v>
      </c>
    </row>
    <row r="3081" spans="1:6" x14ac:dyDescent="0.25">
      <c r="A3081">
        <v>26</v>
      </c>
      <c r="B3081">
        <v>4</v>
      </c>
      <c r="C3081">
        <v>2020</v>
      </c>
      <c r="D3081" s="16" t="s">
        <v>116</v>
      </c>
      <c r="E3081" s="16" t="s">
        <v>56</v>
      </c>
      <c r="F3081">
        <v>83</v>
      </c>
    </row>
    <row r="3082" spans="1:6" x14ac:dyDescent="0.25">
      <c r="A3082">
        <v>26</v>
      </c>
      <c r="B3082">
        <v>4</v>
      </c>
      <c r="C3082">
        <v>2020</v>
      </c>
      <c r="D3082" s="16" t="s">
        <v>117</v>
      </c>
      <c r="E3082" s="16" t="s">
        <v>59</v>
      </c>
      <c r="F3082">
        <v>70</v>
      </c>
    </row>
    <row r="3083" spans="1:6" x14ac:dyDescent="0.25">
      <c r="A3083">
        <v>26</v>
      </c>
      <c r="B3083">
        <v>4</v>
      </c>
      <c r="C3083">
        <v>2020</v>
      </c>
      <c r="D3083" s="16" t="s">
        <v>117</v>
      </c>
      <c r="E3083" s="16" t="s">
        <v>59</v>
      </c>
      <c r="F3083">
        <v>45</v>
      </c>
    </row>
    <row r="3084" spans="1:6" x14ac:dyDescent="0.25">
      <c r="A3084">
        <v>26</v>
      </c>
      <c r="B3084">
        <v>4</v>
      </c>
      <c r="C3084">
        <v>2020</v>
      </c>
      <c r="D3084" s="16" t="s">
        <v>117</v>
      </c>
      <c r="E3084" s="16" t="s">
        <v>56</v>
      </c>
      <c r="F3084">
        <v>18</v>
      </c>
    </row>
    <row r="3085" spans="1:6" x14ac:dyDescent="0.25">
      <c r="A3085">
        <v>26</v>
      </c>
      <c r="B3085">
        <v>4</v>
      </c>
      <c r="C3085">
        <v>2020</v>
      </c>
      <c r="D3085" s="16" t="s">
        <v>169</v>
      </c>
      <c r="E3085" s="16" t="s">
        <v>56</v>
      </c>
      <c r="F3085">
        <v>79</v>
      </c>
    </row>
    <row r="3086" spans="1:6" x14ac:dyDescent="0.25">
      <c r="A3086">
        <v>26</v>
      </c>
      <c r="B3086">
        <v>4</v>
      </c>
      <c r="C3086">
        <v>2020</v>
      </c>
      <c r="D3086" s="16" t="s">
        <v>169</v>
      </c>
      <c r="E3086" s="16" t="s">
        <v>59</v>
      </c>
      <c r="F3086">
        <v>36</v>
      </c>
    </row>
    <row r="3087" spans="1:6" x14ac:dyDescent="0.25">
      <c r="A3087">
        <v>26</v>
      </c>
      <c r="B3087">
        <v>4</v>
      </c>
      <c r="C3087">
        <v>2020</v>
      </c>
      <c r="D3087" s="16" t="s">
        <v>120</v>
      </c>
      <c r="E3087" s="16" t="s">
        <v>56</v>
      </c>
      <c r="F3087">
        <v>43</v>
      </c>
    </row>
    <row r="3088" spans="1:6" x14ac:dyDescent="0.25">
      <c r="A3088">
        <v>26</v>
      </c>
      <c r="B3088">
        <v>4</v>
      </c>
      <c r="C3088">
        <v>2020</v>
      </c>
      <c r="D3088" s="16" t="s">
        <v>120</v>
      </c>
      <c r="E3088" s="16" t="s">
        <v>56</v>
      </c>
      <c r="F3088">
        <v>44</v>
      </c>
    </row>
    <row r="3089" spans="1:6" x14ac:dyDescent="0.25">
      <c r="A3089">
        <v>26</v>
      </c>
      <c r="B3089">
        <v>4</v>
      </c>
      <c r="C3089">
        <v>2020</v>
      </c>
      <c r="D3089" s="16" t="s">
        <v>120</v>
      </c>
      <c r="E3089" s="16" t="s">
        <v>56</v>
      </c>
      <c r="F3089">
        <v>68</v>
      </c>
    </row>
    <row r="3090" spans="1:6" x14ac:dyDescent="0.25">
      <c r="A3090">
        <v>26</v>
      </c>
      <c r="B3090">
        <v>4</v>
      </c>
      <c r="C3090">
        <v>2020</v>
      </c>
      <c r="D3090" s="16" t="s">
        <v>121</v>
      </c>
      <c r="E3090" s="16" t="s">
        <v>59</v>
      </c>
      <c r="F3090">
        <v>63</v>
      </c>
    </row>
    <row r="3091" spans="1:6" x14ac:dyDescent="0.25">
      <c r="A3091">
        <v>26</v>
      </c>
      <c r="B3091">
        <v>4</v>
      </c>
      <c r="C3091">
        <v>2020</v>
      </c>
      <c r="D3091" s="16" t="s">
        <v>124</v>
      </c>
      <c r="E3091" s="16" t="s">
        <v>59</v>
      </c>
      <c r="F3091">
        <v>86</v>
      </c>
    </row>
    <row r="3092" spans="1:6" x14ac:dyDescent="0.25">
      <c r="A3092">
        <v>26</v>
      </c>
      <c r="B3092">
        <v>4</v>
      </c>
      <c r="C3092">
        <v>2020</v>
      </c>
      <c r="D3092" s="16" t="s">
        <v>124</v>
      </c>
      <c r="E3092" s="16" t="s">
        <v>56</v>
      </c>
      <c r="F3092">
        <v>37</v>
      </c>
    </row>
    <row r="3093" spans="1:6" x14ac:dyDescent="0.25">
      <c r="A3093">
        <v>26</v>
      </c>
      <c r="B3093">
        <v>4</v>
      </c>
      <c r="C3093">
        <v>2020</v>
      </c>
      <c r="D3093" s="16" t="s">
        <v>124</v>
      </c>
      <c r="E3093" s="16" t="s">
        <v>59</v>
      </c>
      <c r="F3093">
        <v>79</v>
      </c>
    </row>
    <row r="3094" spans="1:6" x14ac:dyDescent="0.25">
      <c r="A3094">
        <v>26</v>
      </c>
      <c r="B3094">
        <v>4</v>
      </c>
      <c r="C3094">
        <v>2020</v>
      </c>
      <c r="D3094" s="16" t="s">
        <v>124</v>
      </c>
      <c r="E3094" s="16" t="s">
        <v>59</v>
      </c>
      <c r="F3094">
        <v>36</v>
      </c>
    </row>
    <row r="3095" spans="1:6" x14ac:dyDescent="0.25">
      <c r="A3095">
        <v>26</v>
      </c>
      <c r="B3095">
        <v>4</v>
      </c>
      <c r="C3095">
        <v>2020</v>
      </c>
      <c r="D3095" s="16" t="s">
        <v>124</v>
      </c>
      <c r="E3095" s="16" t="s">
        <v>56</v>
      </c>
      <c r="F3095">
        <v>36</v>
      </c>
    </row>
    <row r="3096" spans="1:6" x14ac:dyDescent="0.25">
      <c r="A3096">
        <v>26</v>
      </c>
      <c r="B3096">
        <v>4</v>
      </c>
      <c r="C3096">
        <v>2020</v>
      </c>
      <c r="D3096" s="16" t="s">
        <v>124</v>
      </c>
      <c r="E3096" s="16" t="s">
        <v>59</v>
      </c>
      <c r="F3096">
        <v>71</v>
      </c>
    </row>
    <row r="3097" spans="1:6" x14ac:dyDescent="0.25">
      <c r="A3097">
        <v>26</v>
      </c>
      <c r="B3097">
        <v>4</v>
      </c>
      <c r="C3097">
        <v>2020</v>
      </c>
      <c r="D3097" s="16" t="s">
        <v>124</v>
      </c>
      <c r="E3097" s="16" t="s">
        <v>56</v>
      </c>
      <c r="F3097">
        <v>41</v>
      </c>
    </row>
    <row r="3098" spans="1:6" x14ac:dyDescent="0.25">
      <c r="A3098">
        <v>26</v>
      </c>
      <c r="B3098">
        <v>4</v>
      </c>
      <c r="C3098">
        <v>2020</v>
      </c>
      <c r="D3098" s="16" t="s">
        <v>125</v>
      </c>
      <c r="E3098" s="16" t="s">
        <v>59</v>
      </c>
      <c r="F3098">
        <v>34</v>
      </c>
    </row>
    <row r="3099" spans="1:6" x14ac:dyDescent="0.25">
      <c r="A3099">
        <v>26</v>
      </c>
      <c r="B3099">
        <v>4</v>
      </c>
      <c r="C3099">
        <v>2020</v>
      </c>
      <c r="D3099" s="16" t="s">
        <v>125</v>
      </c>
      <c r="E3099" s="16" t="s">
        <v>59</v>
      </c>
      <c r="F3099">
        <v>58</v>
      </c>
    </row>
    <row r="3100" spans="1:6" x14ac:dyDescent="0.25">
      <c r="A3100">
        <v>26</v>
      </c>
      <c r="B3100">
        <v>4</v>
      </c>
      <c r="C3100">
        <v>2020</v>
      </c>
      <c r="D3100" s="16" t="s">
        <v>125</v>
      </c>
      <c r="E3100" s="16" t="s">
        <v>56</v>
      </c>
      <c r="F3100">
        <v>39</v>
      </c>
    </row>
    <row r="3101" spans="1:6" x14ac:dyDescent="0.25">
      <c r="A3101">
        <v>26</v>
      </c>
      <c r="B3101">
        <v>4</v>
      </c>
      <c r="C3101">
        <v>2020</v>
      </c>
      <c r="D3101" s="16" t="s">
        <v>125</v>
      </c>
      <c r="E3101" s="16" t="s">
        <v>59</v>
      </c>
      <c r="F3101">
        <v>30</v>
      </c>
    </row>
    <row r="3102" spans="1:6" x14ac:dyDescent="0.25">
      <c r="A3102">
        <v>26</v>
      </c>
      <c r="B3102">
        <v>4</v>
      </c>
      <c r="C3102">
        <v>2020</v>
      </c>
      <c r="D3102" s="16" t="s">
        <v>235</v>
      </c>
      <c r="E3102" s="16" t="s">
        <v>56</v>
      </c>
      <c r="F3102">
        <v>81</v>
      </c>
    </row>
    <row r="3103" spans="1:6" x14ac:dyDescent="0.25">
      <c r="A3103">
        <v>26</v>
      </c>
      <c r="B3103">
        <v>4</v>
      </c>
      <c r="C3103">
        <v>2020</v>
      </c>
      <c r="D3103" s="16" t="s">
        <v>126</v>
      </c>
      <c r="E3103" s="16" t="s">
        <v>56</v>
      </c>
      <c r="F3103">
        <v>59</v>
      </c>
    </row>
    <row r="3104" spans="1:6" x14ac:dyDescent="0.25">
      <c r="A3104">
        <v>26</v>
      </c>
      <c r="B3104">
        <v>4</v>
      </c>
      <c r="C3104">
        <v>2020</v>
      </c>
      <c r="D3104" s="16" t="s">
        <v>128</v>
      </c>
      <c r="E3104" s="16" t="s">
        <v>56</v>
      </c>
      <c r="F3104">
        <v>8</v>
      </c>
    </row>
    <row r="3105" spans="1:6" x14ac:dyDescent="0.25">
      <c r="A3105">
        <v>26</v>
      </c>
      <c r="B3105">
        <v>4</v>
      </c>
      <c r="C3105">
        <v>2020</v>
      </c>
      <c r="D3105" s="16" t="s">
        <v>128</v>
      </c>
      <c r="E3105" s="16" t="s">
        <v>56</v>
      </c>
      <c r="F3105">
        <v>29</v>
      </c>
    </row>
    <row r="3106" spans="1:6" x14ac:dyDescent="0.25">
      <c r="A3106">
        <v>26</v>
      </c>
      <c r="B3106">
        <v>4</v>
      </c>
      <c r="C3106">
        <v>2020</v>
      </c>
      <c r="D3106" s="16" t="s">
        <v>129</v>
      </c>
      <c r="E3106" s="16" t="s">
        <v>59</v>
      </c>
      <c r="F3106">
        <v>45</v>
      </c>
    </row>
    <row r="3107" spans="1:6" x14ac:dyDescent="0.25">
      <c r="A3107">
        <v>26</v>
      </c>
      <c r="B3107">
        <v>4</v>
      </c>
      <c r="C3107">
        <v>2020</v>
      </c>
      <c r="D3107" s="16" t="s">
        <v>240</v>
      </c>
      <c r="E3107" s="16" t="s">
        <v>56</v>
      </c>
      <c r="F3107">
        <v>50</v>
      </c>
    </row>
    <row r="3108" spans="1:6" x14ac:dyDescent="0.25">
      <c r="A3108">
        <v>26</v>
      </c>
      <c r="B3108">
        <v>4</v>
      </c>
      <c r="C3108">
        <v>2020</v>
      </c>
      <c r="D3108" s="16" t="s">
        <v>131</v>
      </c>
      <c r="E3108" s="16" t="s">
        <v>56</v>
      </c>
      <c r="F3108">
        <v>72</v>
      </c>
    </row>
    <row r="3109" spans="1:6" x14ac:dyDescent="0.25">
      <c r="A3109">
        <v>26</v>
      </c>
      <c r="B3109">
        <v>4</v>
      </c>
      <c r="C3109">
        <v>2020</v>
      </c>
      <c r="D3109" s="16" t="s">
        <v>172</v>
      </c>
      <c r="E3109" s="16" t="s">
        <v>59</v>
      </c>
      <c r="F3109">
        <v>15</v>
      </c>
    </row>
    <row r="3110" spans="1:6" x14ac:dyDescent="0.25">
      <c r="A3110">
        <v>26</v>
      </c>
      <c r="B3110">
        <v>4</v>
      </c>
      <c r="C3110">
        <v>2020</v>
      </c>
      <c r="D3110" s="16" t="s">
        <v>175</v>
      </c>
      <c r="E3110" s="16" t="s">
        <v>59</v>
      </c>
      <c r="F3110">
        <v>64</v>
      </c>
    </row>
    <row r="3111" spans="1:6" x14ac:dyDescent="0.25">
      <c r="A3111">
        <v>26</v>
      </c>
      <c r="B3111">
        <v>4</v>
      </c>
      <c r="C3111">
        <v>2020</v>
      </c>
      <c r="D3111" s="16" t="s">
        <v>175</v>
      </c>
      <c r="E3111" s="16" t="s">
        <v>56</v>
      </c>
      <c r="F3111">
        <v>59</v>
      </c>
    </row>
    <row r="3112" spans="1:6" x14ac:dyDescent="0.25">
      <c r="A3112">
        <v>26</v>
      </c>
      <c r="B3112">
        <v>4</v>
      </c>
      <c r="C3112">
        <v>2020</v>
      </c>
      <c r="D3112" s="16" t="s">
        <v>175</v>
      </c>
      <c r="E3112" s="16" t="s">
        <v>59</v>
      </c>
      <c r="F3112">
        <v>54</v>
      </c>
    </row>
    <row r="3113" spans="1:6" x14ac:dyDescent="0.25">
      <c r="A3113">
        <v>26</v>
      </c>
      <c r="B3113">
        <v>4</v>
      </c>
      <c r="C3113">
        <v>2020</v>
      </c>
      <c r="D3113" s="16" t="s">
        <v>218</v>
      </c>
      <c r="E3113" s="16" t="s">
        <v>56</v>
      </c>
      <c r="F3113">
        <v>24</v>
      </c>
    </row>
    <row r="3114" spans="1:6" x14ac:dyDescent="0.25">
      <c r="A3114">
        <v>26</v>
      </c>
      <c r="B3114">
        <v>4</v>
      </c>
      <c r="C3114">
        <v>2020</v>
      </c>
      <c r="D3114" s="16" t="s">
        <v>218</v>
      </c>
      <c r="E3114" s="16" t="s">
        <v>56</v>
      </c>
      <c r="F3114">
        <v>21</v>
      </c>
    </row>
    <row r="3115" spans="1:6" x14ac:dyDescent="0.25">
      <c r="A3115">
        <v>26</v>
      </c>
      <c r="B3115">
        <v>4</v>
      </c>
      <c r="C3115">
        <v>2020</v>
      </c>
      <c r="D3115" s="16" t="s">
        <v>137</v>
      </c>
      <c r="E3115" s="16" t="s">
        <v>56</v>
      </c>
      <c r="F3115">
        <v>77</v>
      </c>
    </row>
    <row r="3116" spans="1:6" x14ac:dyDescent="0.25">
      <c r="A3116">
        <v>26</v>
      </c>
      <c r="B3116">
        <v>4</v>
      </c>
      <c r="C3116">
        <v>2020</v>
      </c>
      <c r="D3116" s="16" t="s">
        <v>137</v>
      </c>
      <c r="E3116" s="16" t="s">
        <v>56</v>
      </c>
      <c r="F3116">
        <v>31</v>
      </c>
    </row>
    <row r="3117" spans="1:6" x14ac:dyDescent="0.25">
      <c r="A3117">
        <v>26</v>
      </c>
      <c r="B3117">
        <v>4</v>
      </c>
      <c r="C3117">
        <v>2020</v>
      </c>
      <c r="D3117" s="16" t="s">
        <v>137</v>
      </c>
      <c r="E3117" s="16" t="s">
        <v>59</v>
      </c>
      <c r="F3117">
        <v>56</v>
      </c>
    </row>
    <row r="3118" spans="1:6" x14ac:dyDescent="0.25">
      <c r="A3118">
        <v>26</v>
      </c>
      <c r="B3118">
        <v>4</v>
      </c>
      <c r="C3118">
        <v>2020</v>
      </c>
      <c r="D3118" s="16" t="s">
        <v>137</v>
      </c>
      <c r="E3118" s="16" t="s">
        <v>59</v>
      </c>
      <c r="F3118">
        <v>1</v>
      </c>
    </row>
    <row r="3119" spans="1:6" x14ac:dyDescent="0.25">
      <c r="A3119">
        <v>26</v>
      </c>
      <c r="B3119">
        <v>4</v>
      </c>
      <c r="C3119">
        <v>2020</v>
      </c>
      <c r="D3119" s="16" t="s">
        <v>137</v>
      </c>
      <c r="E3119" s="16" t="s">
        <v>56</v>
      </c>
      <c r="F3119">
        <v>25</v>
      </c>
    </row>
    <row r="3120" spans="1:6" x14ac:dyDescent="0.25">
      <c r="A3120">
        <v>26</v>
      </c>
      <c r="B3120">
        <v>4</v>
      </c>
      <c r="C3120">
        <v>2020</v>
      </c>
      <c r="D3120" s="16" t="s">
        <v>137</v>
      </c>
      <c r="E3120" s="16" t="s">
        <v>59</v>
      </c>
      <c r="F3120">
        <v>57</v>
      </c>
    </row>
    <row r="3121" spans="1:6" x14ac:dyDescent="0.25">
      <c r="A3121">
        <v>26</v>
      </c>
      <c r="B3121">
        <v>4</v>
      </c>
      <c r="C3121">
        <v>2020</v>
      </c>
      <c r="D3121" s="16" t="s">
        <v>137</v>
      </c>
      <c r="E3121" s="16" t="s">
        <v>59</v>
      </c>
      <c r="F3121">
        <v>40</v>
      </c>
    </row>
    <row r="3122" spans="1:6" x14ac:dyDescent="0.25">
      <c r="A3122">
        <v>26</v>
      </c>
      <c r="B3122">
        <v>4</v>
      </c>
      <c r="C3122">
        <v>2020</v>
      </c>
      <c r="D3122" s="16" t="s">
        <v>211</v>
      </c>
      <c r="E3122" s="16" t="s">
        <v>56</v>
      </c>
      <c r="F3122">
        <v>55</v>
      </c>
    </row>
    <row r="3123" spans="1:6" x14ac:dyDescent="0.25">
      <c r="A3123">
        <v>26</v>
      </c>
      <c r="B3123">
        <v>4</v>
      </c>
      <c r="C3123">
        <v>2020</v>
      </c>
      <c r="D3123" s="16" t="s">
        <v>139</v>
      </c>
      <c r="E3123" s="16" t="s">
        <v>56</v>
      </c>
      <c r="F3123">
        <v>72</v>
      </c>
    </row>
    <row r="3124" spans="1:6" x14ac:dyDescent="0.25">
      <c r="A3124">
        <v>26</v>
      </c>
      <c r="B3124">
        <v>4</v>
      </c>
      <c r="C3124">
        <v>2020</v>
      </c>
      <c r="D3124" s="16" t="s">
        <v>139</v>
      </c>
      <c r="E3124" s="16" t="s">
        <v>59</v>
      </c>
      <c r="F3124">
        <v>70</v>
      </c>
    </row>
    <row r="3125" spans="1:6" x14ac:dyDescent="0.25">
      <c r="A3125">
        <v>26</v>
      </c>
      <c r="B3125">
        <v>4</v>
      </c>
      <c r="C3125">
        <v>2020</v>
      </c>
      <c r="D3125" s="16" t="s">
        <v>139</v>
      </c>
      <c r="E3125" s="16" t="s">
        <v>59</v>
      </c>
      <c r="F3125">
        <v>49</v>
      </c>
    </row>
    <row r="3126" spans="1:6" x14ac:dyDescent="0.25">
      <c r="A3126">
        <v>26</v>
      </c>
      <c r="B3126">
        <v>4</v>
      </c>
      <c r="C3126">
        <v>2020</v>
      </c>
      <c r="D3126" s="16" t="s">
        <v>139</v>
      </c>
      <c r="E3126" s="16" t="s">
        <v>59</v>
      </c>
      <c r="F3126">
        <v>34</v>
      </c>
    </row>
    <row r="3127" spans="1:6" x14ac:dyDescent="0.25">
      <c r="A3127">
        <v>26</v>
      </c>
      <c r="B3127">
        <v>4</v>
      </c>
      <c r="C3127">
        <v>2020</v>
      </c>
      <c r="D3127" s="16" t="s">
        <v>139</v>
      </c>
      <c r="E3127" s="16" t="s">
        <v>56</v>
      </c>
      <c r="F3127">
        <v>46</v>
      </c>
    </row>
    <row r="3128" spans="1:6" x14ac:dyDescent="0.25">
      <c r="A3128">
        <v>26</v>
      </c>
      <c r="B3128">
        <v>4</v>
      </c>
      <c r="C3128">
        <v>2020</v>
      </c>
      <c r="D3128" s="16" t="s">
        <v>140</v>
      </c>
      <c r="E3128" s="16" t="s">
        <v>56</v>
      </c>
      <c r="F3128">
        <v>22</v>
      </c>
    </row>
    <row r="3129" spans="1:6" x14ac:dyDescent="0.25">
      <c r="A3129">
        <v>26</v>
      </c>
      <c r="B3129">
        <v>4</v>
      </c>
      <c r="C3129">
        <v>2020</v>
      </c>
      <c r="D3129" s="16" t="s">
        <v>140</v>
      </c>
      <c r="E3129" s="16" t="s">
        <v>56</v>
      </c>
      <c r="F3129">
        <v>36</v>
      </c>
    </row>
    <row r="3130" spans="1:6" x14ac:dyDescent="0.25">
      <c r="A3130">
        <v>26</v>
      </c>
      <c r="B3130">
        <v>4</v>
      </c>
      <c r="C3130">
        <v>2020</v>
      </c>
      <c r="D3130" s="16" t="s">
        <v>140</v>
      </c>
      <c r="E3130" s="16" t="s">
        <v>59</v>
      </c>
      <c r="F3130">
        <v>23</v>
      </c>
    </row>
    <row r="3131" spans="1:6" x14ac:dyDescent="0.25">
      <c r="A3131">
        <v>26</v>
      </c>
      <c r="B3131">
        <v>4</v>
      </c>
      <c r="C3131">
        <v>2020</v>
      </c>
      <c r="D3131" s="16" t="s">
        <v>140</v>
      </c>
      <c r="E3131" s="16" t="s">
        <v>56</v>
      </c>
      <c r="F3131">
        <v>2</v>
      </c>
    </row>
    <row r="3132" spans="1:6" x14ac:dyDescent="0.25">
      <c r="A3132">
        <v>26</v>
      </c>
      <c r="B3132">
        <v>4</v>
      </c>
      <c r="C3132">
        <v>2020</v>
      </c>
      <c r="D3132" s="16" t="s">
        <v>140</v>
      </c>
      <c r="E3132" s="16" t="s">
        <v>56</v>
      </c>
      <c r="F3132">
        <v>71</v>
      </c>
    </row>
    <row r="3133" spans="1:6" x14ac:dyDescent="0.25">
      <c r="A3133">
        <v>26</v>
      </c>
      <c r="B3133">
        <v>4</v>
      </c>
      <c r="C3133">
        <v>2020</v>
      </c>
      <c r="D3133" s="16" t="s">
        <v>140</v>
      </c>
      <c r="E3133" s="16" t="s">
        <v>56</v>
      </c>
      <c r="F3133">
        <v>51</v>
      </c>
    </row>
    <row r="3134" spans="1:6" x14ac:dyDescent="0.25">
      <c r="A3134">
        <v>26</v>
      </c>
      <c r="B3134">
        <v>4</v>
      </c>
      <c r="C3134">
        <v>2020</v>
      </c>
      <c r="D3134" s="16" t="s">
        <v>141</v>
      </c>
      <c r="E3134" s="16" t="s">
        <v>59</v>
      </c>
      <c r="F3134">
        <v>71</v>
      </c>
    </row>
    <row r="3135" spans="1:6" x14ac:dyDescent="0.25">
      <c r="A3135">
        <v>26</v>
      </c>
      <c r="B3135">
        <v>4</v>
      </c>
      <c r="C3135">
        <v>2020</v>
      </c>
      <c r="D3135" s="16" t="s">
        <v>241</v>
      </c>
      <c r="E3135" s="16" t="s">
        <v>56</v>
      </c>
      <c r="F3135">
        <v>64</v>
      </c>
    </row>
    <row r="3136" spans="1:6" x14ac:dyDescent="0.25">
      <c r="A3136">
        <v>26</v>
      </c>
      <c r="B3136">
        <v>4</v>
      </c>
      <c r="C3136">
        <v>2020</v>
      </c>
      <c r="D3136" s="16" t="s">
        <v>178</v>
      </c>
      <c r="E3136" s="16" t="s">
        <v>56</v>
      </c>
      <c r="F3136">
        <v>34</v>
      </c>
    </row>
    <row r="3137" spans="1:6" x14ac:dyDescent="0.25">
      <c r="A3137">
        <v>26</v>
      </c>
      <c r="B3137">
        <v>4</v>
      </c>
      <c r="C3137">
        <v>2020</v>
      </c>
      <c r="D3137" s="16" t="s">
        <v>178</v>
      </c>
      <c r="E3137" s="16" t="s">
        <v>56</v>
      </c>
      <c r="F3137">
        <v>31</v>
      </c>
    </row>
    <row r="3138" spans="1:6" x14ac:dyDescent="0.25">
      <c r="A3138">
        <v>26</v>
      </c>
      <c r="B3138">
        <v>4</v>
      </c>
      <c r="C3138">
        <v>2020</v>
      </c>
      <c r="D3138" s="16" t="s">
        <v>178</v>
      </c>
      <c r="E3138" s="16" t="s">
        <v>56</v>
      </c>
      <c r="F3138">
        <v>29</v>
      </c>
    </row>
    <row r="3139" spans="1:6" x14ac:dyDescent="0.25">
      <c r="A3139">
        <v>26</v>
      </c>
      <c r="B3139">
        <v>4</v>
      </c>
      <c r="C3139">
        <v>2020</v>
      </c>
      <c r="D3139" s="16" t="s">
        <v>178</v>
      </c>
      <c r="E3139" s="16" t="s">
        <v>56</v>
      </c>
      <c r="F3139">
        <v>34</v>
      </c>
    </row>
    <row r="3140" spans="1:6" x14ac:dyDescent="0.25">
      <c r="A3140">
        <v>26</v>
      </c>
      <c r="B3140">
        <v>4</v>
      </c>
      <c r="C3140">
        <v>2020</v>
      </c>
      <c r="D3140" s="16" t="s">
        <v>178</v>
      </c>
      <c r="E3140" s="16" t="s">
        <v>56</v>
      </c>
      <c r="F3140">
        <v>23</v>
      </c>
    </row>
    <row r="3141" spans="1:6" x14ac:dyDescent="0.25">
      <c r="A3141">
        <v>26</v>
      </c>
      <c r="B3141">
        <v>4</v>
      </c>
      <c r="C3141">
        <v>2020</v>
      </c>
      <c r="D3141" s="16" t="s">
        <v>178</v>
      </c>
      <c r="E3141" s="16" t="s">
        <v>56</v>
      </c>
      <c r="F3141">
        <v>42</v>
      </c>
    </row>
    <row r="3142" spans="1:6" x14ac:dyDescent="0.25">
      <c r="A3142">
        <v>26</v>
      </c>
      <c r="B3142">
        <v>4</v>
      </c>
      <c r="C3142">
        <v>2020</v>
      </c>
      <c r="D3142" s="16" t="s">
        <v>178</v>
      </c>
      <c r="E3142" s="16" t="s">
        <v>59</v>
      </c>
      <c r="F3142">
        <v>58</v>
      </c>
    </row>
    <row r="3143" spans="1:6" x14ac:dyDescent="0.25">
      <c r="A3143">
        <v>26</v>
      </c>
      <c r="B3143">
        <v>4</v>
      </c>
      <c r="C3143">
        <v>2020</v>
      </c>
      <c r="D3143" s="16" t="s">
        <v>178</v>
      </c>
      <c r="E3143" s="16" t="s">
        <v>59</v>
      </c>
      <c r="F3143">
        <v>64</v>
      </c>
    </row>
    <row r="3144" spans="1:6" x14ac:dyDescent="0.25">
      <c r="A3144">
        <v>26</v>
      </c>
      <c r="B3144">
        <v>4</v>
      </c>
      <c r="C3144">
        <v>2020</v>
      </c>
      <c r="D3144" s="16" t="s">
        <v>178</v>
      </c>
      <c r="E3144" s="16" t="s">
        <v>56</v>
      </c>
      <c r="F3144">
        <v>50</v>
      </c>
    </row>
    <row r="3145" spans="1:6" x14ac:dyDescent="0.25">
      <c r="A3145">
        <v>26</v>
      </c>
      <c r="B3145">
        <v>4</v>
      </c>
      <c r="C3145">
        <v>2020</v>
      </c>
      <c r="D3145" s="16" t="s">
        <v>178</v>
      </c>
      <c r="E3145" s="16" t="s">
        <v>59</v>
      </c>
      <c r="F3145">
        <v>27</v>
      </c>
    </row>
    <row r="3146" spans="1:6" x14ac:dyDescent="0.25">
      <c r="A3146">
        <v>26</v>
      </c>
      <c r="B3146">
        <v>4</v>
      </c>
      <c r="C3146">
        <v>2020</v>
      </c>
      <c r="D3146" s="16" t="s">
        <v>232</v>
      </c>
      <c r="E3146" s="16" t="s">
        <v>56</v>
      </c>
      <c r="F3146">
        <v>35</v>
      </c>
    </row>
    <row r="3147" spans="1:6" x14ac:dyDescent="0.25">
      <c r="A3147">
        <v>26</v>
      </c>
      <c r="B3147">
        <v>4</v>
      </c>
      <c r="C3147">
        <v>2020</v>
      </c>
      <c r="D3147" s="16" t="s">
        <v>144</v>
      </c>
      <c r="E3147" s="16" t="s">
        <v>56</v>
      </c>
      <c r="F3147">
        <v>26</v>
      </c>
    </row>
    <row r="3148" spans="1:6" x14ac:dyDescent="0.25">
      <c r="A3148">
        <v>26</v>
      </c>
      <c r="B3148">
        <v>4</v>
      </c>
      <c r="C3148">
        <v>2020</v>
      </c>
      <c r="D3148" s="16" t="s">
        <v>144</v>
      </c>
      <c r="E3148" s="16" t="s">
        <v>59</v>
      </c>
      <c r="F3148">
        <v>3</v>
      </c>
    </row>
    <row r="3149" spans="1:6" x14ac:dyDescent="0.25">
      <c r="A3149">
        <v>26</v>
      </c>
      <c r="B3149">
        <v>4</v>
      </c>
      <c r="C3149">
        <v>2020</v>
      </c>
      <c r="D3149" s="16" t="s">
        <v>144</v>
      </c>
      <c r="E3149" s="16" t="s">
        <v>59</v>
      </c>
      <c r="F3149">
        <v>5</v>
      </c>
    </row>
    <row r="3150" spans="1:6" x14ac:dyDescent="0.25">
      <c r="A3150">
        <v>26</v>
      </c>
      <c r="B3150">
        <v>4</v>
      </c>
      <c r="C3150">
        <v>2020</v>
      </c>
      <c r="D3150" s="16" t="s">
        <v>144</v>
      </c>
      <c r="E3150" s="16" t="s">
        <v>59</v>
      </c>
      <c r="F3150">
        <v>34</v>
      </c>
    </row>
    <row r="3151" spans="1:6" x14ac:dyDescent="0.25">
      <c r="A3151">
        <v>26</v>
      </c>
      <c r="B3151">
        <v>4</v>
      </c>
      <c r="C3151">
        <v>2020</v>
      </c>
      <c r="D3151" s="16" t="s">
        <v>144</v>
      </c>
      <c r="E3151" s="16" t="s">
        <v>56</v>
      </c>
      <c r="F3151">
        <v>66</v>
      </c>
    </row>
    <row r="3152" spans="1:6" x14ac:dyDescent="0.25">
      <c r="A3152">
        <v>26</v>
      </c>
      <c r="B3152">
        <v>4</v>
      </c>
      <c r="C3152">
        <v>2020</v>
      </c>
      <c r="D3152" s="16" t="s">
        <v>144</v>
      </c>
      <c r="E3152" s="16" t="s">
        <v>59</v>
      </c>
      <c r="F3152">
        <v>37</v>
      </c>
    </row>
    <row r="3153" spans="1:6" x14ac:dyDescent="0.25">
      <c r="A3153">
        <v>26</v>
      </c>
      <c r="B3153">
        <v>4</v>
      </c>
      <c r="C3153">
        <v>2020</v>
      </c>
      <c r="D3153" s="16" t="s">
        <v>144</v>
      </c>
      <c r="E3153" s="16" t="s">
        <v>59</v>
      </c>
      <c r="F3153">
        <v>29</v>
      </c>
    </row>
    <row r="3154" spans="1:6" x14ac:dyDescent="0.25">
      <c r="A3154">
        <v>26</v>
      </c>
      <c r="B3154">
        <v>4</v>
      </c>
      <c r="C3154">
        <v>2020</v>
      </c>
      <c r="D3154" s="16" t="s">
        <v>145</v>
      </c>
      <c r="E3154" s="16" t="s">
        <v>59</v>
      </c>
      <c r="F3154">
        <v>79</v>
      </c>
    </row>
    <row r="3155" spans="1:6" x14ac:dyDescent="0.25">
      <c r="A3155">
        <v>26</v>
      </c>
      <c r="B3155">
        <v>4</v>
      </c>
      <c r="C3155">
        <v>2020</v>
      </c>
      <c r="D3155" s="16" t="s">
        <v>145</v>
      </c>
      <c r="E3155" s="16" t="s">
        <v>56</v>
      </c>
      <c r="F3155">
        <v>73</v>
      </c>
    </row>
    <row r="3156" spans="1:6" x14ac:dyDescent="0.25">
      <c r="A3156">
        <v>26</v>
      </c>
      <c r="B3156">
        <v>4</v>
      </c>
      <c r="C3156">
        <v>2020</v>
      </c>
      <c r="D3156" s="16" t="s">
        <v>145</v>
      </c>
      <c r="E3156" s="16" t="s">
        <v>59</v>
      </c>
      <c r="F3156">
        <v>67</v>
      </c>
    </row>
    <row r="3157" spans="1:6" x14ac:dyDescent="0.25">
      <c r="A3157">
        <v>26</v>
      </c>
      <c r="B3157">
        <v>4</v>
      </c>
      <c r="C3157">
        <v>2020</v>
      </c>
      <c r="D3157" s="16" t="s">
        <v>145</v>
      </c>
      <c r="E3157" s="16" t="s">
        <v>59</v>
      </c>
      <c r="F3157">
        <v>68</v>
      </c>
    </row>
    <row r="3158" spans="1:6" x14ac:dyDescent="0.25">
      <c r="A3158">
        <v>26</v>
      </c>
      <c r="B3158">
        <v>4</v>
      </c>
      <c r="C3158">
        <v>2020</v>
      </c>
      <c r="D3158" s="16" t="s">
        <v>145</v>
      </c>
      <c r="E3158" s="16" t="s">
        <v>59</v>
      </c>
      <c r="F3158">
        <v>70</v>
      </c>
    </row>
    <row r="3159" spans="1:6" x14ac:dyDescent="0.25">
      <c r="A3159">
        <v>26</v>
      </c>
      <c r="B3159">
        <v>4</v>
      </c>
      <c r="C3159">
        <v>2020</v>
      </c>
      <c r="D3159" s="16" t="s">
        <v>145</v>
      </c>
      <c r="E3159" s="16" t="s">
        <v>59</v>
      </c>
      <c r="F3159">
        <v>87</v>
      </c>
    </row>
    <row r="3160" spans="1:6" x14ac:dyDescent="0.25">
      <c r="A3160">
        <v>26</v>
      </c>
      <c r="B3160">
        <v>4</v>
      </c>
      <c r="C3160">
        <v>2020</v>
      </c>
      <c r="D3160" s="16" t="s">
        <v>145</v>
      </c>
      <c r="E3160" s="16" t="s">
        <v>56</v>
      </c>
      <c r="F3160">
        <v>90</v>
      </c>
    </row>
    <row r="3161" spans="1:6" x14ac:dyDescent="0.25">
      <c r="A3161">
        <v>26</v>
      </c>
      <c r="B3161">
        <v>4</v>
      </c>
      <c r="C3161">
        <v>2020</v>
      </c>
      <c r="D3161" s="16" t="s">
        <v>147</v>
      </c>
      <c r="E3161" s="16" t="s">
        <v>59</v>
      </c>
      <c r="F3161">
        <v>33</v>
      </c>
    </row>
    <row r="3162" spans="1:6" x14ac:dyDescent="0.25">
      <c r="A3162">
        <v>26</v>
      </c>
      <c r="B3162">
        <v>4</v>
      </c>
      <c r="C3162">
        <v>2020</v>
      </c>
      <c r="D3162" s="16" t="s">
        <v>147</v>
      </c>
      <c r="E3162" s="16" t="s">
        <v>56</v>
      </c>
      <c r="F3162">
        <v>86</v>
      </c>
    </row>
    <row r="3163" spans="1:6" x14ac:dyDescent="0.25">
      <c r="A3163">
        <v>26</v>
      </c>
      <c r="B3163">
        <v>4</v>
      </c>
      <c r="C3163">
        <v>2020</v>
      </c>
      <c r="D3163" s="16" t="s">
        <v>150</v>
      </c>
      <c r="E3163" s="16" t="s">
        <v>56</v>
      </c>
      <c r="F3163">
        <v>34</v>
      </c>
    </row>
    <row r="3164" spans="1:6" x14ac:dyDescent="0.25">
      <c r="A3164">
        <v>26</v>
      </c>
      <c r="B3164">
        <v>4</v>
      </c>
      <c r="C3164">
        <v>2020</v>
      </c>
      <c r="D3164" s="16" t="s">
        <v>150</v>
      </c>
      <c r="E3164" s="16" t="s">
        <v>56</v>
      </c>
      <c r="F3164">
        <v>56</v>
      </c>
    </row>
    <row r="3165" spans="1:6" x14ac:dyDescent="0.25">
      <c r="A3165">
        <v>26</v>
      </c>
      <c r="B3165">
        <v>4</v>
      </c>
      <c r="C3165">
        <v>2020</v>
      </c>
      <c r="D3165" s="16" t="s">
        <v>150</v>
      </c>
      <c r="E3165" s="16" t="s">
        <v>56</v>
      </c>
      <c r="F3165">
        <v>26</v>
      </c>
    </row>
    <row r="3166" spans="1:6" x14ac:dyDescent="0.25">
      <c r="A3166">
        <v>26</v>
      </c>
      <c r="B3166">
        <v>4</v>
      </c>
      <c r="C3166">
        <v>2020</v>
      </c>
      <c r="D3166" s="16" t="s">
        <v>150</v>
      </c>
      <c r="E3166" s="16" t="s">
        <v>56</v>
      </c>
      <c r="F3166">
        <v>36</v>
      </c>
    </row>
    <row r="3167" spans="1:6" x14ac:dyDescent="0.25">
      <c r="A3167">
        <v>26</v>
      </c>
      <c r="B3167">
        <v>4</v>
      </c>
      <c r="C3167">
        <v>2020</v>
      </c>
      <c r="D3167" s="16" t="s">
        <v>186</v>
      </c>
      <c r="E3167" s="16" t="s">
        <v>59</v>
      </c>
      <c r="F3167">
        <v>0</v>
      </c>
    </row>
    <row r="3168" spans="1:6" x14ac:dyDescent="0.25">
      <c r="A3168">
        <v>26</v>
      </c>
      <c r="B3168">
        <v>4</v>
      </c>
      <c r="C3168">
        <v>2020</v>
      </c>
      <c r="D3168" s="16" t="s">
        <v>186</v>
      </c>
      <c r="E3168" s="16" t="s">
        <v>106</v>
      </c>
      <c r="F3168">
        <v>0</v>
      </c>
    </row>
    <row r="3169" spans="1:6" x14ac:dyDescent="0.25">
      <c r="A3169">
        <v>26</v>
      </c>
      <c r="B3169">
        <v>4</v>
      </c>
      <c r="C3169">
        <v>2020</v>
      </c>
      <c r="D3169" s="16" t="s">
        <v>186</v>
      </c>
      <c r="E3169" s="16" t="s">
        <v>106</v>
      </c>
      <c r="F3169">
        <v>0</v>
      </c>
    </row>
    <row r="3170" spans="1:6" x14ac:dyDescent="0.25">
      <c r="A3170">
        <v>26</v>
      </c>
      <c r="B3170">
        <v>4</v>
      </c>
      <c r="C3170">
        <v>2020</v>
      </c>
      <c r="D3170" s="16" t="s">
        <v>186</v>
      </c>
      <c r="E3170" s="16" t="s">
        <v>56</v>
      </c>
      <c r="F3170">
        <v>0</v>
      </c>
    </row>
    <row r="3171" spans="1:6" x14ac:dyDescent="0.25">
      <c r="A3171">
        <v>27</v>
      </c>
      <c r="B3171">
        <v>4</v>
      </c>
      <c r="C3171">
        <v>2020</v>
      </c>
      <c r="D3171" s="16" t="s">
        <v>58</v>
      </c>
      <c r="E3171" s="16" t="s">
        <v>56</v>
      </c>
      <c r="F3171">
        <v>42</v>
      </c>
    </row>
    <row r="3172" spans="1:6" x14ac:dyDescent="0.25">
      <c r="A3172">
        <v>27</v>
      </c>
      <c r="B3172">
        <v>4</v>
      </c>
      <c r="C3172">
        <v>2020</v>
      </c>
      <c r="D3172" s="16" t="s">
        <v>58</v>
      </c>
      <c r="E3172" s="16" t="s">
        <v>59</v>
      </c>
      <c r="F3172">
        <v>53</v>
      </c>
    </row>
    <row r="3173" spans="1:6" x14ac:dyDescent="0.25">
      <c r="A3173">
        <v>27</v>
      </c>
      <c r="B3173">
        <v>4</v>
      </c>
      <c r="C3173">
        <v>2020</v>
      </c>
      <c r="D3173" s="16" t="s">
        <v>58</v>
      </c>
      <c r="E3173" s="16" t="s">
        <v>59</v>
      </c>
      <c r="F3173">
        <v>30</v>
      </c>
    </row>
    <row r="3174" spans="1:6" x14ac:dyDescent="0.25">
      <c r="A3174">
        <v>27</v>
      </c>
      <c r="B3174">
        <v>4</v>
      </c>
      <c r="C3174">
        <v>2020</v>
      </c>
      <c r="D3174" s="16" t="s">
        <v>58</v>
      </c>
      <c r="E3174" s="16" t="s">
        <v>59</v>
      </c>
      <c r="F3174">
        <v>74</v>
      </c>
    </row>
    <row r="3175" spans="1:6" x14ac:dyDescent="0.25">
      <c r="A3175">
        <v>27</v>
      </c>
      <c r="B3175">
        <v>4</v>
      </c>
      <c r="C3175">
        <v>2020</v>
      </c>
      <c r="D3175" s="16" t="s">
        <v>58</v>
      </c>
      <c r="E3175" s="16" t="s">
        <v>56</v>
      </c>
      <c r="F3175">
        <v>66</v>
      </c>
    </row>
    <row r="3176" spans="1:6" x14ac:dyDescent="0.25">
      <c r="A3176">
        <v>27</v>
      </c>
      <c r="B3176">
        <v>4</v>
      </c>
      <c r="C3176">
        <v>2020</v>
      </c>
      <c r="D3176" s="16" t="s">
        <v>58</v>
      </c>
      <c r="E3176" s="16" t="s">
        <v>59</v>
      </c>
      <c r="F3176">
        <v>71</v>
      </c>
    </row>
    <row r="3177" spans="1:6" x14ac:dyDescent="0.25">
      <c r="A3177">
        <v>27</v>
      </c>
      <c r="B3177">
        <v>4</v>
      </c>
      <c r="C3177">
        <v>2020</v>
      </c>
      <c r="D3177" s="16" t="s">
        <v>58</v>
      </c>
      <c r="E3177" s="16" t="s">
        <v>59</v>
      </c>
      <c r="F3177">
        <v>24</v>
      </c>
    </row>
    <row r="3178" spans="1:6" x14ac:dyDescent="0.25">
      <c r="A3178">
        <v>27</v>
      </c>
      <c r="B3178">
        <v>4</v>
      </c>
      <c r="C3178">
        <v>2020</v>
      </c>
      <c r="D3178" s="16" t="s">
        <v>58</v>
      </c>
      <c r="E3178" s="16" t="s">
        <v>56</v>
      </c>
      <c r="F3178">
        <v>19</v>
      </c>
    </row>
    <row r="3179" spans="1:6" x14ac:dyDescent="0.25">
      <c r="A3179">
        <v>27</v>
      </c>
      <c r="B3179">
        <v>4</v>
      </c>
      <c r="C3179">
        <v>2020</v>
      </c>
      <c r="D3179" s="16" t="s">
        <v>58</v>
      </c>
      <c r="E3179" s="16" t="s">
        <v>56</v>
      </c>
      <c r="F3179">
        <v>46</v>
      </c>
    </row>
    <row r="3180" spans="1:6" x14ac:dyDescent="0.25">
      <c r="A3180">
        <v>27</v>
      </c>
      <c r="B3180">
        <v>4</v>
      </c>
      <c r="C3180">
        <v>2020</v>
      </c>
      <c r="D3180" s="16" t="s">
        <v>58</v>
      </c>
      <c r="E3180" s="16" t="s">
        <v>56</v>
      </c>
      <c r="F3180">
        <v>81</v>
      </c>
    </row>
    <row r="3181" spans="1:6" x14ac:dyDescent="0.25">
      <c r="A3181">
        <v>27</v>
      </c>
      <c r="B3181">
        <v>4</v>
      </c>
      <c r="C3181">
        <v>2020</v>
      </c>
      <c r="D3181" s="16" t="s">
        <v>58</v>
      </c>
      <c r="E3181" s="16" t="s">
        <v>59</v>
      </c>
      <c r="F3181">
        <v>35</v>
      </c>
    </row>
    <row r="3182" spans="1:6" x14ac:dyDescent="0.25">
      <c r="A3182">
        <v>27</v>
      </c>
      <c r="B3182">
        <v>4</v>
      </c>
      <c r="C3182">
        <v>2020</v>
      </c>
      <c r="D3182" s="16" t="s">
        <v>58</v>
      </c>
      <c r="E3182" s="16" t="s">
        <v>56</v>
      </c>
      <c r="F3182">
        <v>77</v>
      </c>
    </row>
    <row r="3183" spans="1:6" x14ac:dyDescent="0.25">
      <c r="A3183">
        <v>27</v>
      </c>
      <c r="B3183">
        <v>4</v>
      </c>
      <c r="C3183">
        <v>2020</v>
      </c>
      <c r="D3183" s="16" t="s">
        <v>58</v>
      </c>
      <c r="E3183" s="16" t="s">
        <v>56</v>
      </c>
      <c r="F3183">
        <v>76</v>
      </c>
    </row>
    <row r="3184" spans="1:6" x14ac:dyDescent="0.25">
      <c r="A3184">
        <v>27</v>
      </c>
      <c r="B3184">
        <v>4</v>
      </c>
      <c r="C3184">
        <v>2020</v>
      </c>
      <c r="D3184" s="16" t="s">
        <v>60</v>
      </c>
      <c r="E3184" s="16" t="s">
        <v>56</v>
      </c>
      <c r="F3184">
        <v>83</v>
      </c>
    </row>
    <row r="3185" spans="1:6" x14ac:dyDescent="0.25">
      <c r="A3185">
        <v>27</v>
      </c>
      <c r="B3185">
        <v>4</v>
      </c>
      <c r="C3185">
        <v>2020</v>
      </c>
      <c r="D3185" s="16" t="s">
        <v>60</v>
      </c>
      <c r="E3185" s="16" t="s">
        <v>56</v>
      </c>
      <c r="F3185">
        <v>76</v>
      </c>
    </row>
    <row r="3186" spans="1:6" x14ac:dyDescent="0.25">
      <c r="A3186">
        <v>27</v>
      </c>
      <c r="B3186">
        <v>4</v>
      </c>
      <c r="C3186">
        <v>2020</v>
      </c>
      <c r="D3186" s="16" t="s">
        <v>60</v>
      </c>
      <c r="E3186" s="16" t="s">
        <v>56</v>
      </c>
      <c r="F3186">
        <v>45</v>
      </c>
    </row>
    <row r="3187" spans="1:6" x14ac:dyDescent="0.25">
      <c r="A3187">
        <v>27</v>
      </c>
      <c r="B3187">
        <v>4</v>
      </c>
      <c r="C3187">
        <v>2020</v>
      </c>
      <c r="D3187" s="16" t="s">
        <v>237</v>
      </c>
      <c r="E3187" s="16" t="s">
        <v>59</v>
      </c>
      <c r="F3187">
        <v>4</v>
      </c>
    </row>
    <row r="3188" spans="1:6" x14ac:dyDescent="0.25">
      <c r="A3188">
        <v>27</v>
      </c>
      <c r="B3188">
        <v>4</v>
      </c>
      <c r="C3188">
        <v>2020</v>
      </c>
      <c r="D3188" s="16" t="s">
        <v>64</v>
      </c>
      <c r="E3188" s="16" t="s">
        <v>59</v>
      </c>
      <c r="F3188">
        <v>63</v>
      </c>
    </row>
    <row r="3189" spans="1:6" x14ac:dyDescent="0.25">
      <c r="A3189">
        <v>27</v>
      </c>
      <c r="B3189">
        <v>4</v>
      </c>
      <c r="C3189">
        <v>2020</v>
      </c>
      <c r="D3189" s="16" t="s">
        <v>65</v>
      </c>
      <c r="E3189" s="16" t="s">
        <v>59</v>
      </c>
      <c r="F3189">
        <v>34</v>
      </c>
    </row>
    <row r="3190" spans="1:6" x14ac:dyDescent="0.25">
      <c r="A3190">
        <v>27</v>
      </c>
      <c r="B3190">
        <v>4</v>
      </c>
      <c r="C3190">
        <v>2020</v>
      </c>
      <c r="D3190" s="16" t="s">
        <v>65</v>
      </c>
      <c r="E3190" s="16" t="s">
        <v>59</v>
      </c>
      <c r="F3190">
        <v>31</v>
      </c>
    </row>
    <row r="3191" spans="1:6" x14ac:dyDescent="0.25">
      <c r="A3191">
        <v>27</v>
      </c>
      <c r="B3191">
        <v>4</v>
      </c>
      <c r="C3191">
        <v>2020</v>
      </c>
      <c r="D3191" s="16" t="s">
        <v>65</v>
      </c>
      <c r="E3191" s="16" t="s">
        <v>59</v>
      </c>
      <c r="F3191">
        <v>37</v>
      </c>
    </row>
    <row r="3192" spans="1:6" x14ac:dyDescent="0.25">
      <c r="A3192">
        <v>27</v>
      </c>
      <c r="B3192">
        <v>4</v>
      </c>
      <c r="C3192">
        <v>2020</v>
      </c>
      <c r="D3192" s="16" t="s">
        <v>66</v>
      </c>
      <c r="E3192" s="16" t="s">
        <v>56</v>
      </c>
      <c r="F3192">
        <v>78</v>
      </c>
    </row>
    <row r="3193" spans="1:6" x14ac:dyDescent="0.25">
      <c r="A3193">
        <v>27</v>
      </c>
      <c r="B3193">
        <v>4</v>
      </c>
      <c r="C3193">
        <v>2020</v>
      </c>
      <c r="D3193" s="16" t="s">
        <v>153</v>
      </c>
      <c r="E3193" s="16" t="s">
        <v>56</v>
      </c>
      <c r="F3193">
        <v>38</v>
      </c>
    </row>
    <row r="3194" spans="1:6" x14ac:dyDescent="0.25">
      <c r="A3194">
        <v>27</v>
      </c>
      <c r="B3194">
        <v>4</v>
      </c>
      <c r="C3194">
        <v>2020</v>
      </c>
      <c r="D3194" s="16" t="s">
        <v>153</v>
      </c>
      <c r="E3194" s="16" t="s">
        <v>56</v>
      </c>
      <c r="F3194">
        <v>31</v>
      </c>
    </row>
    <row r="3195" spans="1:6" x14ac:dyDescent="0.25">
      <c r="A3195">
        <v>27</v>
      </c>
      <c r="B3195">
        <v>4</v>
      </c>
      <c r="C3195">
        <v>2020</v>
      </c>
      <c r="D3195" s="16" t="s">
        <v>153</v>
      </c>
      <c r="E3195" s="16" t="s">
        <v>59</v>
      </c>
      <c r="F3195">
        <v>71</v>
      </c>
    </row>
    <row r="3196" spans="1:6" x14ac:dyDescent="0.25">
      <c r="A3196">
        <v>27</v>
      </c>
      <c r="B3196">
        <v>4</v>
      </c>
      <c r="C3196">
        <v>2020</v>
      </c>
      <c r="D3196" s="16" t="s">
        <v>153</v>
      </c>
      <c r="E3196" s="16" t="s">
        <v>56</v>
      </c>
      <c r="F3196">
        <v>73</v>
      </c>
    </row>
    <row r="3197" spans="1:6" x14ac:dyDescent="0.25">
      <c r="A3197">
        <v>27</v>
      </c>
      <c r="B3197">
        <v>4</v>
      </c>
      <c r="C3197">
        <v>2020</v>
      </c>
      <c r="D3197" s="16" t="s">
        <v>156</v>
      </c>
      <c r="E3197" s="16" t="s">
        <v>59</v>
      </c>
      <c r="F3197">
        <v>52</v>
      </c>
    </row>
    <row r="3198" spans="1:6" x14ac:dyDescent="0.25">
      <c r="A3198">
        <v>27</v>
      </c>
      <c r="B3198">
        <v>4</v>
      </c>
      <c r="C3198">
        <v>2020</v>
      </c>
      <c r="D3198" s="16" t="s">
        <v>71</v>
      </c>
      <c r="E3198" s="16" t="s">
        <v>59</v>
      </c>
      <c r="F3198">
        <v>68</v>
      </c>
    </row>
    <row r="3199" spans="1:6" x14ac:dyDescent="0.25">
      <c r="A3199">
        <v>27</v>
      </c>
      <c r="B3199">
        <v>4</v>
      </c>
      <c r="C3199">
        <v>2020</v>
      </c>
      <c r="D3199" s="16" t="s">
        <v>73</v>
      </c>
      <c r="E3199" s="16" t="s">
        <v>59</v>
      </c>
      <c r="F3199">
        <v>60</v>
      </c>
    </row>
    <row r="3200" spans="1:6" x14ac:dyDescent="0.25">
      <c r="A3200">
        <v>27</v>
      </c>
      <c r="B3200">
        <v>4</v>
      </c>
      <c r="C3200">
        <v>2020</v>
      </c>
      <c r="D3200" s="16" t="s">
        <v>73</v>
      </c>
      <c r="E3200" s="16" t="s">
        <v>59</v>
      </c>
      <c r="F3200">
        <v>67</v>
      </c>
    </row>
    <row r="3201" spans="1:6" x14ac:dyDescent="0.25">
      <c r="A3201">
        <v>27</v>
      </c>
      <c r="B3201">
        <v>4</v>
      </c>
      <c r="C3201">
        <v>2020</v>
      </c>
      <c r="D3201" s="16" t="s">
        <v>73</v>
      </c>
      <c r="E3201" s="16" t="s">
        <v>59</v>
      </c>
      <c r="F3201">
        <v>70</v>
      </c>
    </row>
    <row r="3202" spans="1:6" x14ac:dyDescent="0.25">
      <c r="A3202">
        <v>27</v>
      </c>
      <c r="B3202">
        <v>4</v>
      </c>
      <c r="C3202">
        <v>2020</v>
      </c>
      <c r="D3202" s="16" t="s">
        <v>73</v>
      </c>
      <c r="E3202" s="16" t="s">
        <v>59</v>
      </c>
      <c r="F3202">
        <v>30</v>
      </c>
    </row>
    <row r="3203" spans="1:6" x14ac:dyDescent="0.25">
      <c r="A3203">
        <v>27</v>
      </c>
      <c r="B3203">
        <v>4</v>
      </c>
      <c r="C3203">
        <v>2020</v>
      </c>
      <c r="D3203" s="16" t="s">
        <v>73</v>
      </c>
      <c r="E3203" s="16" t="s">
        <v>59</v>
      </c>
      <c r="F3203">
        <v>39</v>
      </c>
    </row>
    <row r="3204" spans="1:6" x14ac:dyDescent="0.25">
      <c r="A3204">
        <v>27</v>
      </c>
      <c r="B3204">
        <v>4</v>
      </c>
      <c r="C3204">
        <v>2020</v>
      </c>
      <c r="D3204" s="16" t="s">
        <v>73</v>
      </c>
      <c r="E3204" s="16" t="s">
        <v>59</v>
      </c>
      <c r="F3204">
        <v>36</v>
      </c>
    </row>
    <row r="3205" spans="1:6" x14ac:dyDescent="0.25">
      <c r="A3205">
        <v>27</v>
      </c>
      <c r="B3205">
        <v>4</v>
      </c>
      <c r="C3205">
        <v>2020</v>
      </c>
      <c r="D3205" s="16" t="s">
        <v>73</v>
      </c>
      <c r="E3205" s="16" t="s">
        <v>56</v>
      </c>
      <c r="F3205">
        <v>65</v>
      </c>
    </row>
    <row r="3206" spans="1:6" x14ac:dyDescent="0.25">
      <c r="A3206">
        <v>27</v>
      </c>
      <c r="B3206">
        <v>4</v>
      </c>
      <c r="C3206">
        <v>2020</v>
      </c>
      <c r="D3206" s="16" t="s">
        <v>73</v>
      </c>
      <c r="E3206" s="16" t="s">
        <v>56</v>
      </c>
      <c r="F3206">
        <v>36</v>
      </c>
    </row>
    <row r="3207" spans="1:6" x14ac:dyDescent="0.25">
      <c r="A3207">
        <v>27</v>
      </c>
      <c r="B3207">
        <v>4</v>
      </c>
      <c r="C3207">
        <v>2020</v>
      </c>
      <c r="D3207" s="16" t="s">
        <v>75</v>
      </c>
      <c r="E3207" s="16" t="s">
        <v>56</v>
      </c>
      <c r="F3207">
        <v>53</v>
      </c>
    </row>
    <row r="3208" spans="1:6" x14ac:dyDescent="0.25">
      <c r="A3208">
        <v>27</v>
      </c>
      <c r="B3208">
        <v>4</v>
      </c>
      <c r="C3208">
        <v>2020</v>
      </c>
      <c r="D3208" s="16" t="s">
        <v>75</v>
      </c>
      <c r="E3208" s="16" t="s">
        <v>56</v>
      </c>
      <c r="F3208">
        <v>51</v>
      </c>
    </row>
    <row r="3209" spans="1:6" x14ac:dyDescent="0.25">
      <c r="A3209">
        <v>27</v>
      </c>
      <c r="B3209">
        <v>4</v>
      </c>
      <c r="C3209">
        <v>2020</v>
      </c>
      <c r="D3209" s="16" t="s">
        <v>75</v>
      </c>
      <c r="E3209" s="16" t="s">
        <v>56</v>
      </c>
      <c r="F3209">
        <v>55</v>
      </c>
    </row>
    <row r="3210" spans="1:6" x14ac:dyDescent="0.25">
      <c r="A3210">
        <v>27</v>
      </c>
      <c r="B3210">
        <v>4</v>
      </c>
      <c r="C3210">
        <v>2020</v>
      </c>
      <c r="D3210" s="16" t="s">
        <v>76</v>
      </c>
      <c r="E3210" s="16" t="s">
        <v>56</v>
      </c>
      <c r="F3210">
        <v>69</v>
      </c>
    </row>
    <row r="3211" spans="1:6" x14ac:dyDescent="0.25">
      <c r="A3211">
        <v>27</v>
      </c>
      <c r="B3211">
        <v>4</v>
      </c>
      <c r="C3211">
        <v>2020</v>
      </c>
      <c r="D3211" s="16" t="s">
        <v>76</v>
      </c>
      <c r="E3211" s="16" t="s">
        <v>56</v>
      </c>
      <c r="F3211">
        <v>36</v>
      </c>
    </row>
    <row r="3212" spans="1:6" x14ac:dyDescent="0.25">
      <c r="A3212">
        <v>27</v>
      </c>
      <c r="B3212">
        <v>4</v>
      </c>
      <c r="C3212">
        <v>2020</v>
      </c>
      <c r="D3212" s="16" t="s">
        <v>179</v>
      </c>
      <c r="E3212" s="16" t="s">
        <v>59</v>
      </c>
      <c r="F3212">
        <v>70</v>
      </c>
    </row>
    <row r="3213" spans="1:6" x14ac:dyDescent="0.25">
      <c r="A3213">
        <v>27</v>
      </c>
      <c r="B3213">
        <v>4</v>
      </c>
      <c r="C3213">
        <v>2020</v>
      </c>
      <c r="D3213" s="16" t="s">
        <v>238</v>
      </c>
      <c r="E3213" s="16" t="s">
        <v>59</v>
      </c>
      <c r="F3213">
        <v>83</v>
      </c>
    </row>
    <row r="3214" spans="1:6" x14ac:dyDescent="0.25">
      <c r="A3214">
        <v>27</v>
      </c>
      <c r="B3214">
        <v>4</v>
      </c>
      <c r="C3214">
        <v>2020</v>
      </c>
      <c r="D3214" s="16" t="s">
        <v>238</v>
      </c>
      <c r="E3214" s="16" t="s">
        <v>56</v>
      </c>
      <c r="F3214">
        <v>81</v>
      </c>
    </row>
    <row r="3215" spans="1:6" x14ac:dyDescent="0.25">
      <c r="A3215">
        <v>27</v>
      </c>
      <c r="B3215">
        <v>4</v>
      </c>
      <c r="C3215">
        <v>2020</v>
      </c>
      <c r="D3215" s="16" t="s">
        <v>238</v>
      </c>
      <c r="E3215" s="16" t="s">
        <v>56</v>
      </c>
      <c r="F3215">
        <v>19</v>
      </c>
    </row>
    <row r="3216" spans="1:6" x14ac:dyDescent="0.25">
      <c r="A3216">
        <v>27</v>
      </c>
      <c r="B3216">
        <v>4</v>
      </c>
      <c r="C3216">
        <v>2020</v>
      </c>
      <c r="D3216" s="16" t="s">
        <v>233</v>
      </c>
      <c r="E3216" s="16" t="s">
        <v>59</v>
      </c>
      <c r="F3216">
        <v>90</v>
      </c>
    </row>
    <row r="3217" spans="1:6" x14ac:dyDescent="0.25">
      <c r="A3217">
        <v>27</v>
      </c>
      <c r="B3217">
        <v>4</v>
      </c>
      <c r="C3217">
        <v>2020</v>
      </c>
      <c r="D3217" s="16" t="s">
        <v>233</v>
      </c>
      <c r="E3217" s="16" t="s">
        <v>56</v>
      </c>
      <c r="F3217">
        <v>55</v>
      </c>
    </row>
    <row r="3218" spans="1:6" x14ac:dyDescent="0.25">
      <c r="A3218">
        <v>27</v>
      </c>
      <c r="B3218">
        <v>4</v>
      </c>
      <c r="C3218">
        <v>2020</v>
      </c>
      <c r="D3218" s="16" t="s">
        <v>80</v>
      </c>
      <c r="E3218" s="16" t="s">
        <v>56</v>
      </c>
      <c r="F3218">
        <v>55</v>
      </c>
    </row>
    <row r="3219" spans="1:6" x14ac:dyDescent="0.25">
      <c r="A3219">
        <v>27</v>
      </c>
      <c r="B3219">
        <v>4</v>
      </c>
      <c r="C3219">
        <v>2020</v>
      </c>
      <c r="D3219" s="16" t="s">
        <v>80</v>
      </c>
      <c r="E3219" s="16" t="s">
        <v>56</v>
      </c>
      <c r="F3219">
        <v>71</v>
      </c>
    </row>
    <row r="3220" spans="1:6" x14ac:dyDescent="0.25">
      <c r="A3220">
        <v>27</v>
      </c>
      <c r="B3220">
        <v>4</v>
      </c>
      <c r="C3220">
        <v>2020</v>
      </c>
      <c r="D3220" s="16" t="s">
        <v>81</v>
      </c>
      <c r="E3220" s="16" t="s">
        <v>59</v>
      </c>
      <c r="F3220">
        <v>1</v>
      </c>
    </row>
    <row r="3221" spans="1:6" x14ac:dyDescent="0.25">
      <c r="A3221">
        <v>27</v>
      </c>
      <c r="B3221">
        <v>4</v>
      </c>
      <c r="C3221">
        <v>2020</v>
      </c>
      <c r="D3221" s="16" t="s">
        <v>81</v>
      </c>
      <c r="E3221" s="16" t="s">
        <v>56</v>
      </c>
      <c r="F3221">
        <v>12</v>
      </c>
    </row>
    <row r="3222" spans="1:6" x14ac:dyDescent="0.25">
      <c r="A3222">
        <v>27</v>
      </c>
      <c r="B3222">
        <v>4</v>
      </c>
      <c r="C3222">
        <v>2020</v>
      </c>
      <c r="D3222" s="16" t="s">
        <v>81</v>
      </c>
      <c r="E3222" s="16" t="s">
        <v>56</v>
      </c>
      <c r="F3222">
        <v>29</v>
      </c>
    </row>
    <row r="3223" spans="1:6" x14ac:dyDescent="0.25">
      <c r="A3223">
        <v>27</v>
      </c>
      <c r="B3223">
        <v>4</v>
      </c>
      <c r="C3223">
        <v>2020</v>
      </c>
      <c r="D3223" s="16" t="s">
        <v>87</v>
      </c>
      <c r="E3223" s="16" t="s">
        <v>56</v>
      </c>
      <c r="F3223">
        <v>26</v>
      </c>
    </row>
    <row r="3224" spans="1:6" x14ac:dyDescent="0.25">
      <c r="A3224">
        <v>27</v>
      </c>
      <c r="B3224">
        <v>4</v>
      </c>
      <c r="C3224">
        <v>2020</v>
      </c>
      <c r="D3224" s="16" t="s">
        <v>88</v>
      </c>
      <c r="E3224" s="16" t="s">
        <v>56</v>
      </c>
      <c r="F3224">
        <v>37</v>
      </c>
    </row>
    <row r="3225" spans="1:6" x14ac:dyDescent="0.25">
      <c r="A3225">
        <v>27</v>
      </c>
      <c r="B3225">
        <v>4</v>
      </c>
      <c r="C3225">
        <v>2020</v>
      </c>
      <c r="D3225" s="16" t="s">
        <v>88</v>
      </c>
      <c r="E3225" s="16" t="s">
        <v>56</v>
      </c>
      <c r="F3225">
        <v>23</v>
      </c>
    </row>
    <row r="3226" spans="1:6" x14ac:dyDescent="0.25">
      <c r="A3226">
        <v>27</v>
      </c>
      <c r="B3226">
        <v>4</v>
      </c>
      <c r="C3226">
        <v>2020</v>
      </c>
      <c r="D3226" s="16" t="s">
        <v>88</v>
      </c>
      <c r="E3226" s="16" t="s">
        <v>56</v>
      </c>
      <c r="F3226">
        <v>27</v>
      </c>
    </row>
    <row r="3227" spans="1:6" x14ac:dyDescent="0.25">
      <c r="A3227">
        <v>27</v>
      </c>
      <c r="B3227">
        <v>4</v>
      </c>
      <c r="C3227">
        <v>2020</v>
      </c>
      <c r="D3227" s="16" t="s">
        <v>88</v>
      </c>
      <c r="E3227" s="16" t="s">
        <v>59</v>
      </c>
      <c r="F3227">
        <v>51</v>
      </c>
    </row>
    <row r="3228" spans="1:6" x14ac:dyDescent="0.25">
      <c r="A3228">
        <v>27</v>
      </c>
      <c r="B3228">
        <v>4</v>
      </c>
      <c r="C3228">
        <v>2020</v>
      </c>
      <c r="D3228" s="16" t="s">
        <v>231</v>
      </c>
      <c r="E3228" s="16" t="s">
        <v>59</v>
      </c>
      <c r="F3228">
        <v>35</v>
      </c>
    </row>
    <row r="3229" spans="1:6" x14ac:dyDescent="0.25">
      <c r="A3229">
        <v>27</v>
      </c>
      <c r="B3229">
        <v>4</v>
      </c>
      <c r="C3229">
        <v>2020</v>
      </c>
      <c r="D3229" s="16" t="s">
        <v>231</v>
      </c>
      <c r="E3229" s="16" t="s">
        <v>56</v>
      </c>
      <c r="F3229">
        <v>53</v>
      </c>
    </row>
    <row r="3230" spans="1:6" x14ac:dyDescent="0.25">
      <c r="A3230">
        <v>27</v>
      </c>
      <c r="B3230">
        <v>4</v>
      </c>
      <c r="C3230">
        <v>2020</v>
      </c>
      <c r="D3230" s="16" t="s">
        <v>89</v>
      </c>
      <c r="E3230" s="16" t="s">
        <v>59</v>
      </c>
      <c r="F3230">
        <v>35</v>
      </c>
    </row>
    <row r="3231" spans="1:6" x14ac:dyDescent="0.25">
      <c r="A3231">
        <v>27</v>
      </c>
      <c r="B3231">
        <v>4</v>
      </c>
      <c r="C3231">
        <v>2020</v>
      </c>
      <c r="D3231" s="16" t="s">
        <v>89</v>
      </c>
      <c r="E3231" s="16" t="s">
        <v>56</v>
      </c>
      <c r="F3231">
        <v>50</v>
      </c>
    </row>
    <row r="3232" spans="1:6" x14ac:dyDescent="0.25">
      <c r="A3232">
        <v>27</v>
      </c>
      <c r="B3232">
        <v>4</v>
      </c>
      <c r="C3232">
        <v>2020</v>
      </c>
      <c r="D3232" s="16" t="s">
        <v>91</v>
      </c>
      <c r="E3232" s="16" t="s">
        <v>56</v>
      </c>
      <c r="F3232">
        <v>55</v>
      </c>
    </row>
    <row r="3233" spans="1:6" x14ac:dyDescent="0.25">
      <c r="A3233">
        <v>27</v>
      </c>
      <c r="B3233">
        <v>4</v>
      </c>
      <c r="C3233">
        <v>2020</v>
      </c>
      <c r="D3233" s="16" t="s">
        <v>91</v>
      </c>
      <c r="E3233" s="16" t="s">
        <v>59</v>
      </c>
      <c r="F3233">
        <v>66</v>
      </c>
    </row>
    <row r="3234" spans="1:6" x14ac:dyDescent="0.25">
      <c r="A3234">
        <v>27</v>
      </c>
      <c r="B3234">
        <v>4</v>
      </c>
      <c r="C3234">
        <v>2020</v>
      </c>
      <c r="D3234" s="16" t="s">
        <v>163</v>
      </c>
      <c r="E3234" s="16" t="s">
        <v>56</v>
      </c>
      <c r="F3234">
        <v>86</v>
      </c>
    </row>
    <row r="3235" spans="1:6" x14ac:dyDescent="0.25">
      <c r="A3235">
        <v>27</v>
      </c>
      <c r="B3235">
        <v>4</v>
      </c>
      <c r="C3235">
        <v>2020</v>
      </c>
      <c r="D3235" s="16" t="s">
        <v>94</v>
      </c>
      <c r="E3235" s="16" t="s">
        <v>56</v>
      </c>
      <c r="F3235">
        <v>38</v>
      </c>
    </row>
    <row r="3236" spans="1:6" x14ac:dyDescent="0.25">
      <c r="A3236">
        <v>27</v>
      </c>
      <c r="B3236">
        <v>4</v>
      </c>
      <c r="C3236">
        <v>2020</v>
      </c>
      <c r="D3236" s="16" t="s">
        <v>94</v>
      </c>
      <c r="E3236" s="16" t="s">
        <v>56</v>
      </c>
      <c r="F3236">
        <v>46</v>
      </c>
    </row>
    <row r="3237" spans="1:6" x14ac:dyDescent="0.25">
      <c r="A3237">
        <v>27</v>
      </c>
      <c r="B3237">
        <v>4</v>
      </c>
      <c r="C3237">
        <v>2020</v>
      </c>
      <c r="D3237" s="16" t="s">
        <v>95</v>
      </c>
      <c r="E3237" s="16" t="s">
        <v>59</v>
      </c>
      <c r="F3237">
        <v>33</v>
      </c>
    </row>
    <row r="3238" spans="1:6" x14ac:dyDescent="0.25">
      <c r="A3238">
        <v>27</v>
      </c>
      <c r="B3238">
        <v>4</v>
      </c>
      <c r="C3238">
        <v>2020</v>
      </c>
      <c r="D3238" s="16" t="s">
        <v>95</v>
      </c>
      <c r="E3238" s="16" t="s">
        <v>56</v>
      </c>
      <c r="F3238">
        <v>2</v>
      </c>
    </row>
    <row r="3239" spans="1:6" x14ac:dyDescent="0.25">
      <c r="A3239">
        <v>27</v>
      </c>
      <c r="B3239">
        <v>4</v>
      </c>
      <c r="C3239">
        <v>2020</v>
      </c>
      <c r="D3239" s="16" t="s">
        <v>95</v>
      </c>
      <c r="E3239" s="16" t="s">
        <v>59</v>
      </c>
      <c r="F3239">
        <v>48</v>
      </c>
    </row>
    <row r="3240" spans="1:6" x14ac:dyDescent="0.25">
      <c r="A3240">
        <v>27</v>
      </c>
      <c r="B3240">
        <v>4</v>
      </c>
      <c r="C3240">
        <v>2020</v>
      </c>
      <c r="D3240" s="16" t="s">
        <v>95</v>
      </c>
      <c r="E3240" s="16" t="s">
        <v>59</v>
      </c>
      <c r="F3240">
        <v>53</v>
      </c>
    </row>
    <row r="3241" spans="1:6" x14ac:dyDescent="0.25">
      <c r="A3241">
        <v>27</v>
      </c>
      <c r="B3241">
        <v>4</v>
      </c>
      <c r="C3241">
        <v>2020</v>
      </c>
      <c r="D3241" s="16" t="s">
        <v>95</v>
      </c>
      <c r="E3241" s="16" t="s">
        <v>59</v>
      </c>
      <c r="F3241">
        <v>48</v>
      </c>
    </row>
    <row r="3242" spans="1:6" x14ac:dyDescent="0.25">
      <c r="A3242">
        <v>27</v>
      </c>
      <c r="B3242">
        <v>4</v>
      </c>
      <c r="C3242">
        <v>2020</v>
      </c>
      <c r="D3242" s="16" t="s">
        <v>95</v>
      </c>
      <c r="E3242" s="16" t="s">
        <v>59</v>
      </c>
      <c r="F3242">
        <v>65</v>
      </c>
    </row>
    <row r="3243" spans="1:6" x14ac:dyDescent="0.25">
      <c r="A3243">
        <v>27</v>
      </c>
      <c r="B3243">
        <v>4</v>
      </c>
      <c r="C3243">
        <v>2020</v>
      </c>
      <c r="D3243" s="16" t="s">
        <v>95</v>
      </c>
      <c r="E3243" s="16" t="s">
        <v>59</v>
      </c>
      <c r="F3243">
        <v>44</v>
      </c>
    </row>
    <row r="3244" spans="1:6" x14ac:dyDescent="0.25">
      <c r="A3244">
        <v>27</v>
      </c>
      <c r="B3244">
        <v>4</v>
      </c>
      <c r="C3244">
        <v>2020</v>
      </c>
      <c r="D3244" s="16" t="s">
        <v>95</v>
      </c>
      <c r="E3244" s="16" t="s">
        <v>59</v>
      </c>
      <c r="F3244">
        <v>50</v>
      </c>
    </row>
    <row r="3245" spans="1:6" x14ac:dyDescent="0.25">
      <c r="A3245">
        <v>27</v>
      </c>
      <c r="B3245">
        <v>4</v>
      </c>
      <c r="C3245">
        <v>2020</v>
      </c>
      <c r="D3245" s="16" t="s">
        <v>101</v>
      </c>
      <c r="E3245" s="16" t="s">
        <v>59</v>
      </c>
      <c r="F3245">
        <v>26</v>
      </c>
    </row>
    <row r="3246" spans="1:6" x14ac:dyDescent="0.25">
      <c r="A3246">
        <v>27</v>
      </c>
      <c r="B3246">
        <v>4</v>
      </c>
      <c r="C3246">
        <v>2020</v>
      </c>
      <c r="D3246" s="16" t="s">
        <v>102</v>
      </c>
      <c r="E3246" s="16" t="s">
        <v>59</v>
      </c>
      <c r="F3246">
        <v>74</v>
      </c>
    </row>
    <row r="3247" spans="1:6" x14ac:dyDescent="0.25">
      <c r="A3247">
        <v>27</v>
      </c>
      <c r="B3247">
        <v>4</v>
      </c>
      <c r="C3247">
        <v>2020</v>
      </c>
      <c r="D3247" s="16" t="s">
        <v>102</v>
      </c>
      <c r="E3247" s="16" t="s">
        <v>56</v>
      </c>
      <c r="F3247">
        <v>29</v>
      </c>
    </row>
    <row r="3248" spans="1:6" x14ac:dyDescent="0.25">
      <c r="A3248">
        <v>27</v>
      </c>
      <c r="B3248">
        <v>4</v>
      </c>
      <c r="C3248">
        <v>2020</v>
      </c>
      <c r="D3248" s="16" t="s">
        <v>102</v>
      </c>
      <c r="E3248" s="16" t="s">
        <v>59</v>
      </c>
      <c r="F3248">
        <v>82</v>
      </c>
    </row>
    <row r="3249" spans="1:6" x14ac:dyDescent="0.25">
      <c r="A3249">
        <v>27</v>
      </c>
      <c r="B3249">
        <v>4</v>
      </c>
      <c r="C3249">
        <v>2020</v>
      </c>
      <c r="D3249" s="16" t="s">
        <v>102</v>
      </c>
      <c r="E3249" s="16" t="s">
        <v>56</v>
      </c>
      <c r="F3249">
        <v>67</v>
      </c>
    </row>
    <row r="3250" spans="1:6" x14ac:dyDescent="0.25">
      <c r="A3250">
        <v>27</v>
      </c>
      <c r="B3250">
        <v>4</v>
      </c>
      <c r="C3250">
        <v>2020</v>
      </c>
      <c r="D3250" s="16" t="s">
        <v>103</v>
      </c>
      <c r="E3250" s="16" t="s">
        <v>59</v>
      </c>
      <c r="F3250">
        <v>59</v>
      </c>
    </row>
    <row r="3251" spans="1:6" x14ac:dyDescent="0.25">
      <c r="A3251">
        <v>27</v>
      </c>
      <c r="B3251">
        <v>4</v>
      </c>
      <c r="C3251">
        <v>2020</v>
      </c>
      <c r="D3251" s="16" t="s">
        <v>181</v>
      </c>
      <c r="E3251" s="16" t="s">
        <v>59</v>
      </c>
      <c r="F3251">
        <v>63</v>
      </c>
    </row>
    <row r="3252" spans="1:6" x14ac:dyDescent="0.25">
      <c r="A3252">
        <v>27</v>
      </c>
      <c r="B3252">
        <v>4</v>
      </c>
      <c r="C3252">
        <v>2020</v>
      </c>
      <c r="D3252" s="16" t="s">
        <v>104</v>
      </c>
      <c r="E3252" s="16" t="s">
        <v>59</v>
      </c>
      <c r="F3252">
        <v>62</v>
      </c>
    </row>
    <row r="3253" spans="1:6" x14ac:dyDescent="0.25">
      <c r="A3253">
        <v>27</v>
      </c>
      <c r="B3253">
        <v>4</v>
      </c>
      <c r="C3253">
        <v>2020</v>
      </c>
      <c r="D3253" s="16" t="s">
        <v>104</v>
      </c>
      <c r="E3253" s="16" t="s">
        <v>59</v>
      </c>
      <c r="F3253">
        <v>51</v>
      </c>
    </row>
    <row r="3254" spans="1:6" x14ac:dyDescent="0.25">
      <c r="A3254">
        <v>27</v>
      </c>
      <c r="B3254">
        <v>4</v>
      </c>
      <c r="C3254">
        <v>2020</v>
      </c>
      <c r="D3254" s="16" t="s">
        <v>104</v>
      </c>
      <c r="E3254" s="16" t="s">
        <v>56</v>
      </c>
      <c r="F3254">
        <v>26</v>
      </c>
    </row>
    <row r="3255" spans="1:6" x14ac:dyDescent="0.25">
      <c r="A3255">
        <v>27</v>
      </c>
      <c r="B3255">
        <v>4</v>
      </c>
      <c r="C3255">
        <v>2020</v>
      </c>
      <c r="D3255" s="16" t="s">
        <v>104</v>
      </c>
      <c r="E3255" s="16" t="s">
        <v>59</v>
      </c>
      <c r="F3255">
        <v>27</v>
      </c>
    </row>
    <row r="3256" spans="1:6" x14ac:dyDescent="0.25">
      <c r="A3256">
        <v>27</v>
      </c>
      <c r="B3256">
        <v>4</v>
      </c>
      <c r="C3256">
        <v>2020</v>
      </c>
      <c r="D3256" s="16" t="s">
        <v>104</v>
      </c>
      <c r="E3256" s="16" t="s">
        <v>59</v>
      </c>
      <c r="F3256">
        <v>16</v>
      </c>
    </row>
    <row r="3257" spans="1:6" x14ac:dyDescent="0.25">
      <c r="A3257">
        <v>27</v>
      </c>
      <c r="B3257">
        <v>4</v>
      </c>
      <c r="C3257">
        <v>2020</v>
      </c>
      <c r="D3257" s="16" t="s">
        <v>104</v>
      </c>
      <c r="E3257" s="16" t="s">
        <v>56</v>
      </c>
      <c r="F3257">
        <v>56</v>
      </c>
    </row>
    <row r="3258" spans="1:6" x14ac:dyDescent="0.25">
      <c r="A3258">
        <v>27</v>
      </c>
      <c r="B3258">
        <v>4</v>
      </c>
      <c r="C3258">
        <v>2020</v>
      </c>
      <c r="D3258" s="16" t="s">
        <v>104</v>
      </c>
      <c r="E3258" s="16" t="s">
        <v>59</v>
      </c>
      <c r="F3258">
        <v>30</v>
      </c>
    </row>
    <row r="3259" spans="1:6" x14ac:dyDescent="0.25">
      <c r="A3259">
        <v>27</v>
      </c>
      <c r="B3259">
        <v>4</v>
      </c>
      <c r="C3259">
        <v>2020</v>
      </c>
      <c r="D3259" s="16" t="s">
        <v>104</v>
      </c>
      <c r="E3259" s="16" t="s">
        <v>56</v>
      </c>
      <c r="F3259">
        <v>58</v>
      </c>
    </row>
    <row r="3260" spans="1:6" x14ac:dyDescent="0.25">
      <c r="A3260">
        <v>27</v>
      </c>
      <c r="B3260">
        <v>4</v>
      </c>
      <c r="C3260">
        <v>2020</v>
      </c>
      <c r="D3260" s="16" t="s">
        <v>104</v>
      </c>
      <c r="E3260" s="16" t="s">
        <v>59</v>
      </c>
      <c r="F3260">
        <v>42</v>
      </c>
    </row>
    <row r="3261" spans="1:6" x14ac:dyDescent="0.25">
      <c r="A3261">
        <v>27</v>
      </c>
      <c r="B3261">
        <v>4</v>
      </c>
      <c r="C3261">
        <v>2020</v>
      </c>
      <c r="D3261" s="16" t="s">
        <v>104</v>
      </c>
      <c r="E3261" s="16" t="s">
        <v>59</v>
      </c>
      <c r="F3261">
        <v>21</v>
      </c>
    </row>
    <row r="3262" spans="1:6" x14ac:dyDescent="0.25">
      <c r="A3262">
        <v>27</v>
      </c>
      <c r="B3262">
        <v>4</v>
      </c>
      <c r="C3262">
        <v>2020</v>
      </c>
      <c r="D3262" s="16" t="s">
        <v>104</v>
      </c>
      <c r="E3262" s="16" t="s">
        <v>59</v>
      </c>
      <c r="F3262">
        <v>48</v>
      </c>
    </row>
    <row r="3263" spans="1:6" x14ac:dyDescent="0.25">
      <c r="A3263">
        <v>27</v>
      </c>
      <c r="B3263">
        <v>4</v>
      </c>
      <c r="C3263">
        <v>2020</v>
      </c>
      <c r="D3263" s="16" t="s">
        <v>104</v>
      </c>
      <c r="E3263" s="16" t="s">
        <v>59</v>
      </c>
      <c r="F3263">
        <v>68</v>
      </c>
    </row>
    <row r="3264" spans="1:6" x14ac:dyDescent="0.25">
      <c r="A3264">
        <v>27</v>
      </c>
      <c r="B3264">
        <v>4</v>
      </c>
      <c r="C3264">
        <v>2020</v>
      </c>
      <c r="D3264" s="16" t="s">
        <v>104</v>
      </c>
      <c r="E3264" s="16" t="s">
        <v>56</v>
      </c>
      <c r="F3264">
        <v>63</v>
      </c>
    </row>
    <row r="3265" spans="1:6" x14ac:dyDescent="0.25">
      <c r="A3265">
        <v>27</v>
      </c>
      <c r="B3265">
        <v>4</v>
      </c>
      <c r="C3265">
        <v>2020</v>
      </c>
      <c r="D3265" s="16" t="s">
        <v>104</v>
      </c>
      <c r="E3265" s="16" t="s">
        <v>59</v>
      </c>
      <c r="F3265">
        <v>56</v>
      </c>
    </row>
    <row r="3266" spans="1:6" x14ac:dyDescent="0.25">
      <c r="A3266">
        <v>27</v>
      </c>
      <c r="B3266">
        <v>4</v>
      </c>
      <c r="C3266">
        <v>2020</v>
      </c>
      <c r="D3266" s="16" t="s">
        <v>104</v>
      </c>
      <c r="E3266" s="16" t="s">
        <v>56</v>
      </c>
      <c r="F3266">
        <v>35</v>
      </c>
    </row>
    <row r="3267" spans="1:6" x14ac:dyDescent="0.25">
      <c r="A3267">
        <v>27</v>
      </c>
      <c r="B3267">
        <v>4</v>
      </c>
      <c r="C3267">
        <v>2020</v>
      </c>
      <c r="D3267" s="16" t="s">
        <v>104</v>
      </c>
      <c r="E3267" s="16" t="s">
        <v>56</v>
      </c>
      <c r="F3267">
        <v>35</v>
      </c>
    </row>
    <row r="3268" spans="1:6" x14ac:dyDescent="0.25">
      <c r="A3268">
        <v>27</v>
      </c>
      <c r="B3268">
        <v>4</v>
      </c>
      <c r="C3268">
        <v>2020</v>
      </c>
      <c r="D3268" s="16" t="s">
        <v>104</v>
      </c>
      <c r="E3268" s="16" t="s">
        <v>56</v>
      </c>
      <c r="F3268">
        <v>24</v>
      </c>
    </row>
    <row r="3269" spans="1:6" x14ac:dyDescent="0.25">
      <c r="A3269">
        <v>27</v>
      </c>
      <c r="B3269">
        <v>4</v>
      </c>
      <c r="C3269">
        <v>2020</v>
      </c>
      <c r="D3269" s="16" t="s">
        <v>104</v>
      </c>
      <c r="E3269" s="16" t="s">
        <v>56</v>
      </c>
      <c r="F3269">
        <v>54</v>
      </c>
    </row>
    <row r="3270" spans="1:6" x14ac:dyDescent="0.25">
      <c r="A3270">
        <v>27</v>
      </c>
      <c r="B3270">
        <v>4</v>
      </c>
      <c r="C3270">
        <v>2020</v>
      </c>
      <c r="D3270" s="16" t="s">
        <v>104</v>
      </c>
      <c r="E3270" s="16" t="s">
        <v>59</v>
      </c>
      <c r="F3270">
        <v>58</v>
      </c>
    </row>
    <row r="3271" spans="1:6" x14ac:dyDescent="0.25">
      <c r="A3271">
        <v>27</v>
      </c>
      <c r="B3271">
        <v>4</v>
      </c>
      <c r="C3271">
        <v>2020</v>
      </c>
      <c r="D3271" s="16" t="s">
        <v>104</v>
      </c>
      <c r="E3271" s="16" t="s">
        <v>56</v>
      </c>
      <c r="F3271">
        <v>58</v>
      </c>
    </row>
    <row r="3272" spans="1:6" x14ac:dyDescent="0.25">
      <c r="A3272">
        <v>27</v>
      </c>
      <c r="B3272">
        <v>4</v>
      </c>
      <c r="C3272">
        <v>2020</v>
      </c>
      <c r="D3272" s="16" t="s">
        <v>104</v>
      </c>
      <c r="E3272" s="16" t="s">
        <v>56</v>
      </c>
      <c r="F3272">
        <v>48</v>
      </c>
    </row>
    <row r="3273" spans="1:6" x14ac:dyDescent="0.25">
      <c r="A3273">
        <v>27</v>
      </c>
      <c r="B3273">
        <v>4</v>
      </c>
      <c r="C3273">
        <v>2020</v>
      </c>
      <c r="D3273" s="16" t="s">
        <v>104</v>
      </c>
      <c r="E3273" s="16" t="s">
        <v>56</v>
      </c>
      <c r="F3273">
        <v>45</v>
      </c>
    </row>
    <row r="3274" spans="1:6" x14ac:dyDescent="0.25">
      <c r="A3274">
        <v>27</v>
      </c>
      <c r="B3274">
        <v>4</v>
      </c>
      <c r="C3274">
        <v>2020</v>
      </c>
      <c r="D3274" s="16" t="s">
        <v>104</v>
      </c>
      <c r="E3274" s="16" t="s">
        <v>59</v>
      </c>
      <c r="F3274">
        <v>61</v>
      </c>
    </row>
    <row r="3275" spans="1:6" x14ac:dyDescent="0.25">
      <c r="A3275">
        <v>27</v>
      </c>
      <c r="B3275">
        <v>4</v>
      </c>
      <c r="C3275">
        <v>2020</v>
      </c>
      <c r="D3275" s="16" t="s">
        <v>104</v>
      </c>
      <c r="E3275" s="16" t="s">
        <v>56</v>
      </c>
      <c r="F3275">
        <v>38</v>
      </c>
    </row>
    <row r="3276" spans="1:6" x14ac:dyDescent="0.25">
      <c r="A3276">
        <v>27</v>
      </c>
      <c r="B3276">
        <v>4</v>
      </c>
      <c r="C3276">
        <v>2020</v>
      </c>
      <c r="D3276" s="16" t="s">
        <v>104</v>
      </c>
      <c r="E3276" s="16" t="s">
        <v>59</v>
      </c>
      <c r="F3276">
        <v>39</v>
      </c>
    </row>
    <row r="3277" spans="1:6" x14ac:dyDescent="0.25">
      <c r="A3277">
        <v>27</v>
      </c>
      <c r="B3277">
        <v>4</v>
      </c>
      <c r="C3277">
        <v>2020</v>
      </c>
      <c r="D3277" s="16" t="s">
        <v>104</v>
      </c>
      <c r="E3277" s="16" t="s">
        <v>59</v>
      </c>
      <c r="F3277">
        <v>26</v>
      </c>
    </row>
    <row r="3278" spans="1:6" x14ac:dyDescent="0.25">
      <c r="A3278">
        <v>27</v>
      </c>
      <c r="B3278">
        <v>4</v>
      </c>
      <c r="C3278">
        <v>2020</v>
      </c>
      <c r="D3278" s="16" t="s">
        <v>104</v>
      </c>
      <c r="E3278" s="16" t="s">
        <v>59</v>
      </c>
      <c r="F3278">
        <v>82</v>
      </c>
    </row>
    <row r="3279" spans="1:6" x14ac:dyDescent="0.25">
      <c r="A3279">
        <v>27</v>
      </c>
      <c r="B3279">
        <v>4</v>
      </c>
      <c r="C3279">
        <v>2020</v>
      </c>
      <c r="D3279" s="16" t="s">
        <v>104</v>
      </c>
      <c r="E3279" s="16" t="s">
        <v>56</v>
      </c>
      <c r="F3279">
        <v>54</v>
      </c>
    </row>
    <row r="3280" spans="1:6" x14ac:dyDescent="0.25">
      <c r="A3280">
        <v>27</v>
      </c>
      <c r="B3280">
        <v>4</v>
      </c>
      <c r="C3280">
        <v>2020</v>
      </c>
      <c r="D3280" s="16" t="s">
        <v>104</v>
      </c>
      <c r="E3280" s="16" t="s">
        <v>56</v>
      </c>
      <c r="F3280">
        <v>50</v>
      </c>
    </row>
    <row r="3281" spans="1:6" x14ac:dyDescent="0.25">
      <c r="A3281">
        <v>27</v>
      </c>
      <c r="B3281">
        <v>4</v>
      </c>
      <c r="C3281">
        <v>2020</v>
      </c>
      <c r="D3281" s="16" t="s">
        <v>104</v>
      </c>
      <c r="E3281" s="16" t="s">
        <v>56</v>
      </c>
      <c r="F3281">
        <v>30</v>
      </c>
    </row>
    <row r="3282" spans="1:6" x14ac:dyDescent="0.25">
      <c r="A3282">
        <v>27</v>
      </c>
      <c r="B3282">
        <v>4</v>
      </c>
      <c r="C3282">
        <v>2020</v>
      </c>
      <c r="D3282" s="16" t="s">
        <v>104</v>
      </c>
      <c r="E3282" s="16" t="s">
        <v>59</v>
      </c>
      <c r="F3282">
        <v>29</v>
      </c>
    </row>
    <row r="3283" spans="1:6" x14ac:dyDescent="0.25">
      <c r="A3283">
        <v>27</v>
      </c>
      <c r="B3283">
        <v>4</v>
      </c>
      <c r="C3283">
        <v>2020</v>
      </c>
      <c r="D3283" s="16" t="s">
        <v>104</v>
      </c>
      <c r="E3283" s="16" t="s">
        <v>59</v>
      </c>
      <c r="F3283">
        <v>63</v>
      </c>
    </row>
    <row r="3284" spans="1:6" x14ac:dyDescent="0.25">
      <c r="A3284">
        <v>27</v>
      </c>
      <c r="B3284">
        <v>4</v>
      </c>
      <c r="C3284">
        <v>2020</v>
      </c>
      <c r="D3284" s="16" t="s">
        <v>104</v>
      </c>
      <c r="E3284" s="16" t="s">
        <v>56</v>
      </c>
      <c r="F3284">
        <v>87</v>
      </c>
    </row>
    <row r="3285" spans="1:6" x14ac:dyDescent="0.25">
      <c r="A3285">
        <v>27</v>
      </c>
      <c r="B3285">
        <v>4</v>
      </c>
      <c r="C3285">
        <v>2020</v>
      </c>
      <c r="D3285" s="16" t="s">
        <v>104</v>
      </c>
      <c r="E3285" s="16" t="s">
        <v>56</v>
      </c>
      <c r="F3285">
        <v>5</v>
      </c>
    </row>
    <row r="3286" spans="1:6" x14ac:dyDescent="0.25">
      <c r="A3286">
        <v>27</v>
      </c>
      <c r="B3286">
        <v>4</v>
      </c>
      <c r="C3286">
        <v>2020</v>
      </c>
      <c r="D3286" s="16" t="s">
        <v>104</v>
      </c>
      <c r="E3286" s="16" t="s">
        <v>56</v>
      </c>
      <c r="F3286">
        <v>12</v>
      </c>
    </row>
    <row r="3287" spans="1:6" x14ac:dyDescent="0.25">
      <c r="A3287">
        <v>27</v>
      </c>
      <c r="B3287">
        <v>4</v>
      </c>
      <c r="C3287">
        <v>2020</v>
      </c>
      <c r="D3287" s="16" t="s">
        <v>104</v>
      </c>
      <c r="E3287" s="16" t="s">
        <v>56</v>
      </c>
      <c r="F3287">
        <v>44</v>
      </c>
    </row>
    <row r="3288" spans="1:6" x14ac:dyDescent="0.25">
      <c r="A3288">
        <v>27</v>
      </c>
      <c r="B3288">
        <v>4</v>
      </c>
      <c r="C3288">
        <v>2020</v>
      </c>
      <c r="D3288" s="16" t="s">
        <v>104</v>
      </c>
      <c r="E3288" s="16" t="s">
        <v>59</v>
      </c>
      <c r="F3288">
        <v>48</v>
      </c>
    </row>
    <row r="3289" spans="1:6" x14ac:dyDescent="0.25">
      <c r="A3289">
        <v>27</v>
      </c>
      <c r="B3289">
        <v>4</v>
      </c>
      <c r="C3289">
        <v>2020</v>
      </c>
      <c r="D3289" s="16" t="s">
        <v>215</v>
      </c>
      <c r="E3289" s="16" t="s">
        <v>59</v>
      </c>
      <c r="F3289">
        <v>69</v>
      </c>
    </row>
    <row r="3290" spans="1:6" x14ac:dyDescent="0.25">
      <c r="A3290">
        <v>27</v>
      </c>
      <c r="B3290">
        <v>4</v>
      </c>
      <c r="C3290">
        <v>2020</v>
      </c>
      <c r="D3290" s="16" t="s">
        <v>215</v>
      </c>
      <c r="E3290" s="16" t="s">
        <v>59</v>
      </c>
      <c r="F3290">
        <v>51</v>
      </c>
    </row>
    <row r="3291" spans="1:6" x14ac:dyDescent="0.25">
      <c r="A3291">
        <v>27</v>
      </c>
      <c r="B3291">
        <v>4</v>
      </c>
      <c r="C3291">
        <v>2020</v>
      </c>
      <c r="D3291" s="16" t="s">
        <v>215</v>
      </c>
      <c r="E3291" s="16" t="s">
        <v>56</v>
      </c>
      <c r="F3291">
        <v>79</v>
      </c>
    </row>
    <row r="3292" spans="1:6" x14ac:dyDescent="0.25">
      <c r="A3292">
        <v>27</v>
      </c>
      <c r="B3292">
        <v>4</v>
      </c>
      <c r="C3292">
        <v>2020</v>
      </c>
      <c r="D3292" s="16" t="s">
        <v>105</v>
      </c>
      <c r="E3292" s="16" t="s">
        <v>56</v>
      </c>
      <c r="F3292">
        <v>77</v>
      </c>
    </row>
    <row r="3293" spans="1:6" x14ac:dyDescent="0.25">
      <c r="A3293">
        <v>27</v>
      </c>
      <c r="B3293">
        <v>4</v>
      </c>
      <c r="C3293">
        <v>2020</v>
      </c>
      <c r="D3293" s="16" t="s">
        <v>105</v>
      </c>
      <c r="E3293" s="16" t="s">
        <v>56</v>
      </c>
      <c r="F3293">
        <v>86</v>
      </c>
    </row>
    <row r="3294" spans="1:6" x14ac:dyDescent="0.25">
      <c r="A3294">
        <v>27</v>
      </c>
      <c r="B3294">
        <v>4</v>
      </c>
      <c r="C3294">
        <v>2020</v>
      </c>
      <c r="D3294" s="16" t="s">
        <v>105</v>
      </c>
      <c r="E3294" s="16" t="s">
        <v>59</v>
      </c>
      <c r="F3294">
        <v>20</v>
      </c>
    </row>
    <row r="3295" spans="1:6" x14ac:dyDescent="0.25">
      <c r="A3295">
        <v>27</v>
      </c>
      <c r="B3295">
        <v>4</v>
      </c>
      <c r="C3295">
        <v>2020</v>
      </c>
      <c r="D3295" s="16" t="s">
        <v>105</v>
      </c>
      <c r="E3295" s="16" t="s">
        <v>59</v>
      </c>
      <c r="F3295">
        <v>70</v>
      </c>
    </row>
    <row r="3296" spans="1:6" x14ac:dyDescent="0.25">
      <c r="A3296">
        <v>27</v>
      </c>
      <c r="B3296">
        <v>4</v>
      </c>
      <c r="C3296">
        <v>2020</v>
      </c>
      <c r="D3296" s="16" t="s">
        <v>107</v>
      </c>
      <c r="E3296" s="16" t="s">
        <v>59</v>
      </c>
      <c r="F3296">
        <v>44</v>
      </c>
    </row>
    <row r="3297" spans="1:6" x14ac:dyDescent="0.25">
      <c r="A3297">
        <v>27</v>
      </c>
      <c r="B3297">
        <v>4</v>
      </c>
      <c r="C3297">
        <v>2020</v>
      </c>
      <c r="D3297" s="16" t="s">
        <v>107</v>
      </c>
      <c r="E3297" s="16" t="s">
        <v>59</v>
      </c>
      <c r="F3297">
        <v>30</v>
      </c>
    </row>
    <row r="3298" spans="1:6" x14ac:dyDescent="0.25">
      <c r="A3298">
        <v>27</v>
      </c>
      <c r="B3298">
        <v>4</v>
      </c>
      <c r="C3298">
        <v>2020</v>
      </c>
      <c r="D3298" s="16" t="s">
        <v>108</v>
      </c>
      <c r="E3298" s="16" t="s">
        <v>56</v>
      </c>
      <c r="F3298">
        <v>61</v>
      </c>
    </row>
    <row r="3299" spans="1:6" x14ac:dyDescent="0.25">
      <c r="A3299">
        <v>27</v>
      </c>
      <c r="B3299">
        <v>4</v>
      </c>
      <c r="C3299">
        <v>2020</v>
      </c>
      <c r="D3299" s="16" t="s">
        <v>108</v>
      </c>
      <c r="E3299" s="16" t="s">
        <v>56</v>
      </c>
      <c r="F3299">
        <v>50</v>
      </c>
    </row>
    <row r="3300" spans="1:6" x14ac:dyDescent="0.25">
      <c r="A3300">
        <v>27</v>
      </c>
      <c r="B3300">
        <v>4</v>
      </c>
      <c r="C3300">
        <v>2020</v>
      </c>
      <c r="D3300" s="16" t="s">
        <v>109</v>
      </c>
      <c r="E3300" s="16" t="s">
        <v>56</v>
      </c>
      <c r="F3300">
        <v>61</v>
      </c>
    </row>
    <row r="3301" spans="1:6" x14ac:dyDescent="0.25">
      <c r="A3301">
        <v>27</v>
      </c>
      <c r="B3301">
        <v>4</v>
      </c>
      <c r="C3301">
        <v>2020</v>
      </c>
      <c r="D3301" s="16" t="s">
        <v>190</v>
      </c>
      <c r="E3301" s="16" t="s">
        <v>59</v>
      </c>
      <c r="F3301">
        <v>30</v>
      </c>
    </row>
    <row r="3302" spans="1:6" x14ac:dyDescent="0.25">
      <c r="A3302">
        <v>27</v>
      </c>
      <c r="B3302">
        <v>4</v>
      </c>
      <c r="C3302">
        <v>2020</v>
      </c>
      <c r="D3302" s="16" t="s">
        <v>110</v>
      </c>
      <c r="E3302" s="16" t="s">
        <v>59</v>
      </c>
      <c r="F3302">
        <v>84</v>
      </c>
    </row>
    <row r="3303" spans="1:6" x14ac:dyDescent="0.25">
      <c r="A3303">
        <v>27</v>
      </c>
      <c r="B3303">
        <v>4</v>
      </c>
      <c r="C3303">
        <v>2020</v>
      </c>
      <c r="D3303" s="16" t="s">
        <v>110</v>
      </c>
      <c r="E3303" s="16" t="s">
        <v>56</v>
      </c>
      <c r="F3303">
        <v>88</v>
      </c>
    </row>
    <row r="3304" spans="1:6" x14ac:dyDescent="0.25">
      <c r="A3304">
        <v>27</v>
      </c>
      <c r="B3304">
        <v>4</v>
      </c>
      <c r="C3304">
        <v>2020</v>
      </c>
      <c r="D3304" s="16" t="s">
        <v>110</v>
      </c>
      <c r="E3304" s="16" t="s">
        <v>56</v>
      </c>
      <c r="F3304">
        <v>87</v>
      </c>
    </row>
    <row r="3305" spans="1:6" x14ac:dyDescent="0.25">
      <c r="A3305">
        <v>27</v>
      </c>
      <c r="B3305">
        <v>4</v>
      </c>
      <c r="C3305">
        <v>2020</v>
      </c>
      <c r="D3305" s="16" t="s">
        <v>110</v>
      </c>
      <c r="E3305" s="16" t="s">
        <v>59</v>
      </c>
      <c r="F3305">
        <v>59</v>
      </c>
    </row>
    <row r="3306" spans="1:6" x14ac:dyDescent="0.25">
      <c r="A3306">
        <v>27</v>
      </c>
      <c r="B3306">
        <v>4</v>
      </c>
      <c r="C3306">
        <v>2020</v>
      </c>
      <c r="D3306" s="16" t="s">
        <v>110</v>
      </c>
      <c r="E3306" s="16" t="s">
        <v>56</v>
      </c>
      <c r="F3306">
        <v>56</v>
      </c>
    </row>
    <row r="3307" spans="1:6" x14ac:dyDescent="0.25">
      <c r="A3307">
        <v>27</v>
      </c>
      <c r="B3307">
        <v>4</v>
      </c>
      <c r="C3307">
        <v>2020</v>
      </c>
      <c r="D3307" s="16" t="s">
        <v>110</v>
      </c>
      <c r="E3307" s="16" t="s">
        <v>56</v>
      </c>
      <c r="F3307">
        <v>44</v>
      </c>
    </row>
    <row r="3308" spans="1:6" x14ac:dyDescent="0.25">
      <c r="A3308">
        <v>27</v>
      </c>
      <c r="B3308">
        <v>4</v>
      </c>
      <c r="C3308">
        <v>2020</v>
      </c>
      <c r="D3308" s="16" t="s">
        <v>110</v>
      </c>
      <c r="E3308" s="16" t="s">
        <v>56</v>
      </c>
      <c r="F3308">
        <v>43</v>
      </c>
    </row>
    <row r="3309" spans="1:6" x14ac:dyDescent="0.25">
      <c r="A3309">
        <v>27</v>
      </c>
      <c r="B3309">
        <v>4</v>
      </c>
      <c r="C3309">
        <v>2020</v>
      </c>
      <c r="D3309" s="16" t="s">
        <v>111</v>
      </c>
      <c r="E3309" s="16" t="s">
        <v>59</v>
      </c>
      <c r="F3309">
        <v>53</v>
      </c>
    </row>
    <row r="3310" spans="1:6" x14ac:dyDescent="0.25">
      <c r="A3310">
        <v>27</v>
      </c>
      <c r="B3310">
        <v>4</v>
      </c>
      <c r="C3310">
        <v>2020</v>
      </c>
      <c r="D3310" s="16" t="s">
        <v>111</v>
      </c>
      <c r="E3310" s="16" t="s">
        <v>59</v>
      </c>
      <c r="F3310">
        <v>29</v>
      </c>
    </row>
    <row r="3311" spans="1:6" x14ac:dyDescent="0.25">
      <c r="A3311">
        <v>27</v>
      </c>
      <c r="B3311">
        <v>4</v>
      </c>
      <c r="C3311">
        <v>2020</v>
      </c>
      <c r="D3311" s="16" t="s">
        <v>111</v>
      </c>
      <c r="E3311" s="16" t="s">
        <v>56</v>
      </c>
      <c r="F3311">
        <v>80</v>
      </c>
    </row>
    <row r="3312" spans="1:6" x14ac:dyDescent="0.25">
      <c r="A3312">
        <v>27</v>
      </c>
      <c r="B3312">
        <v>4</v>
      </c>
      <c r="C3312">
        <v>2020</v>
      </c>
      <c r="D3312" s="16" t="s">
        <v>111</v>
      </c>
      <c r="E3312" s="16" t="s">
        <v>56</v>
      </c>
      <c r="F3312">
        <v>24</v>
      </c>
    </row>
    <row r="3313" spans="1:6" x14ac:dyDescent="0.25">
      <c r="A3313">
        <v>27</v>
      </c>
      <c r="B3313">
        <v>4</v>
      </c>
      <c r="C3313">
        <v>2020</v>
      </c>
      <c r="D3313" s="16" t="s">
        <v>112</v>
      </c>
      <c r="E3313" s="16" t="s">
        <v>56</v>
      </c>
      <c r="F3313">
        <v>66</v>
      </c>
    </row>
    <row r="3314" spans="1:6" x14ac:dyDescent="0.25">
      <c r="A3314">
        <v>27</v>
      </c>
      <c r="B3314">
        <v>4</v>
      </c>
      <c r="C3314">
        <v>2020</v>
      </c>
      <c r="D3314" s="16" t="s">
        <v>112</v>
      </c>
      <c r="E3314" s="16" t="s">
        <v>59</v>
      </c>
      <c r="F3314">
        <v>71</v>
      </c>
    </row>
    <row r="3315" spans="1:6" x14ac:dyDescent="0.25">
      <c r="A3315">
        <v>27</v>
      </c>
      <c r="B3315">
        <v>4</v>
      </c>
      <c r="C3315">
        <v>2020</v>
      </c>
      <c r="D3315" s="16" t="s">
        <v>208</v>
      </c>
      <c r="E3315" s="16" t="s">
        <v>56</v>
      </c>
      <c r="F3315">
        <v>26</v>
      </c>
    </row>
    <row r="3316" spans="1:6" x14ac:dyDescent="0.25">
      <c r="A3316">
        <v>27</v>
      </c>
      <c r="B3316">
        <v>4</v>
      </c>
      <c r="C3316">
        <v>2020</v>
      </c>
      <c r="D3316" s="16" t="s">
        <v>114</v>
      </c>
      <c r="E3316" s="16" t="s">
        <v>56</v>
      </c>
      <c r="F3316">
        <v>61</v>
      </c>
    </row>
    <row r="3317" spans="1:6" x14ac:dyDescent="0.25">
      <c r="A3317">
        <v>27</v>
      </c>
      <c r="B3317">
        <v>4</v>
      </c>
      <c r="C3317">
        <v>2020</v>
      </c>
      <c r="D3317" s="16" t="s">
        <v>114</v>
      </c>
      <c r="E3317" s="16" t="s">
        <v>59</v>
      </c>
      <c r="F3317">
        <v>53</v>
      </c>
    </row>
    <row r="3318" spans="1:6" x14ac:dyDescent="0.25">
      <c r="A3318">
        <v>27</v>
      </c>
      <c r="B3318">
        <v>4</v>
      </c>
      <c r="C3318">
        <v>2020</v>
      </c>
      <c r="D3318" s="16" t="s">
        <v>114</v>
      </c>
      <c r="E3318" s="16" t="s">
        <v>59</v>
      </c>
      <c r="F3318">
        <v>46</v>
      </c>
    </row>
    <row r="3319" spans="1:6" x14ac:dyDescent="0.25">
      <c r="A3319">
        <v>27</v>
      </c>
      <c r="B3319">
        <v>4</v>
      </c>
      <c r="C3319">
        <v>2020</v>
      </c>
      <c r="D3319" s="16" t="s">
        <v>167</v>
      </c>
      <c r="E3319" s="16" t="s">
        <v>56</v>
      </c>
      <c r="F3319">
        <v>72</v>
      </c>
    </row>
    <row r="3320" spans="1:6" x14ac:dyDescent="0.25">
      <c r="A3320">
        <v>27</v>
      </c>
      <c r="B3320">
        <v>4</v>
      </c>
      <c r="C3320">
        <v>2020</v>
      </c>
      <c r="D3320" s="16" t="s">
        <v>167</v>
      </c>
      <c r="E3320" s="16" t="s">
        <v>59</v>
      </c>
      <c r="F3320">
        <v>70</v>
      </c>
    </row>
    <row r="3321" spans="1:6" x14ac:dyDescent="0.25">
      <c r="A3321">
        <v>27</v>
      </c>
      <c r="B3321">
        <v>4</v>
      </c>
      <c r="C3321">
        <v>2020</v>
      </c>
      <c r="D3321" s="16" t="s">
        <v>167</v>
      </c>
      <c r="E3321" s="16" t="s">
        <v>59</v>
      </c>
      <c r="F3321">
        <v>42</v>
      </c>
    </row>
    <row r="3322" spans="1:6" x14ac:dyDescent="0.25">
      <c r="A3322">
        <v>27</v>
      </c>
      <c r="B3322">
        <v>4</v>
      </c>
      <c r="C3322">
        <v>2020</v>
      </c>
      <c r="D3322" s="16" t="s">
        <v>216</v>
      </c>
      <c r="E3322" s="16" t="s">
        <v>59</v>
      </c>
      <c r="F3322">
        <v>49</v>
      </c>
    </row>
    <row r="3323" spans="1:6" x14ac:dyDescent="0.25">
      <c r="A3323">
        <v>27</v>
      </c>
      <c r="B3323">
        <v>4</v>
      </c>
      <c r="C3323">
        <v>2020</v>
      </c>
      <c r="D3323" s="16" t="s">
        <v>216</v>
      </c>
      <c r="E3323" s="16" t="s">
        <v>59</v>
      </c>
      <c r="F3323">
        <v>60</v>
      </c>
    </row>
    <row r="3324" spans="1:6" x14ac:dyDescent="0.25">
      <c r="A3324">
        <v>27</v>
      </c>
      <c r="B3324">
        <v>4</v>
      </c>
      <c r="C3324">
        <v>2020</v>
      </c>
      <c r="D3324" s="16" t="s">
        <v>216</v>
      </c>
      <c r="E3324" s="16" t="s">
        <v>59</v>
      </c>
      <c r="F3324">
        <v>82</v>
      </c>
    </row>
    <row r="3325" spans="1:6" x14ac:dyDescent="0.25">
      <c r="A3325">
        <v>27</v>
      </c>
      <c r="B3325">
        <v>4</v>
      </c>
      <c r="C3325">
        <v>2020</v>
      </c>
      <c r="D3325" s="16" t="s">
        <v>216</v>
      </c>
      <c r="E3325" s="16" t="s">
        <v>59</v>
      </c>
      <c r="F3325">
        <v>17</v>
      </c>
    </row>
    <row r="3326" spans="1:6" x14ac:dyDescent="0.25">
      <c r="A3326">
        <v>27</v>
      </c>
      <c r="B3326">
        <v>4</v>
      </c>
      <c r="C3326">
        <v>2020</v>
      </c>
      <c r="D3326" s="16" t="s">
        <v>216</v>
      </c>
      <c r="E3326" s="16" t="s">
        <v>56</v>
      </c>
      <c r="F3326">
        <v>49</v>
      </c>
    </row>
    <row r="3327" spans="1:6" x14ac:dyDescent="0.25">
      <c r="A3327">
        <v>27</v>
      </c>
      <c r="B3327">
        <v>4</v>
      </c>
      <c r="C3327">
        <v>2020</v>
      </c>
      <c r="D3327" s="16" t="s">
        <v>216</v>
      </c>
      <c r="E3327" s="16" t="s">
        <v>59</v>
      </c>
      <c r="F3327">
        <v>71</v>
      </c>
    </row>
    <row r="3328" spans="1:6" x14ac:dyDescent="0.25">
      <c r="A3328">
        <v>27</v>
      </c>
      <c r="B3328">
        <v>4</v>
      </c>
      <c r="C3328">
        <v>2020</v>
      </c>
      <c r="D3328" s="16" t="s">
        <v>216</v>
      </c>
      <c r="E3328" s="16" t="s">
        <v>56</v>
      </c>
      <c r="F3328">
        <v>21</v>
      </c>
    </row>
    <row r="3329" spans="1:6" x14ac:dyDescent="0.25">
      <c r="A3329">
        <v>27</v>
      </c>
      <c r="B3329">
        <v>4</v>
      </c>
      <c r="C3329">
        <v>2020</v>
      </c>
      <c r="D3329" s="16" t="s">
        <v>116</v>
      </c>
      <c r="E3329" s="16" t="s">
        <v>59</v>
      </c>
      <c r="F3329">
        <v>33</v>
      </c>
    </row>
    <row r="3330" spans="1:6" x14ac:dyDescent="0.25">
      <c r="A3330">
        <v>27</v>
      </c>
      <c r="B3330">
        <v>4</v>
      </c>
      <c r="C3330">
        <v>2020</v>
      </c>
      <c r="D3330" s="16" t="s">
        <v>116</v>
      </c>
      <c r="E3330" s="16" t="s">
        <v>59</v>
      </c>
      <c r="F3330">
        <v>34</v>
      </c>
    </row>
    <row r="3331" spans="1:6" x14ac:dyDescent="0.25">
      <c r="A3331">
        <v>27</v>
      </c>
      <c r="B3331">
        <v>4</v>
      </c>
      <c r="C3331">
        <v>2020</v>
      </c>
      <c r="D3331" s="16" t="s">
        <v>116</v>
      </c>
      <c r="E3331" s="16" t="s">
        <v>56</v>
      </c>
      <c r="F3331">
        <v>41</v>
      </c>
    </row>
    <row r="3332" spans="1:6" x14ac:dyDescent="0.25">
      <c r="A3332">
        <v>27</v>
      </c>
      <c r="B3332">
        <v>4</v>
      </c>
      <c r="C3332">
        <v>2020</v>
      </c>
      <c r="D3332" s="16" t="s">
        <v>116</v>
      </c>
      <c r="E3332" s="16" t="s">
        <v>56</v>
      </c>
      <c r="F3332">
        <v>60</v>
      </c>
    </row>
    <row r="3333" spans="1:6" x14ac:dyDescent="0.25">
      <c r="A3333">
        <v>27</v>
      </c>
      <c r="B3333">
        <v>4</v>
      </c>
      <c r="C3333">
        <v>2020</v>
      </c>
      <c r="D3333" s="16" t="s">
        <v>117</v>
      </c>
      <c r="E3333" s="16" t="s">
        <v>59</v>
      </c>
      <c r="F3333">
        <v>12</v>
      </c>
    </row>
    <row r="3334" spans="1:6" x14ac:dyDescent="0.25">
      <c r="A3334">
        <v>27</v>
      </c>
      <c r="B3334">
        <v>4</v>
      </c>
      <c r="C3334">
        <v>2020</v>
      </c>
      <c r="D3334" s="16" t="s">
        <v>119</v>
      </c>
      <c r="E3334" s="16" t="s">
        <v>59</v>
      </c>
      <c r="F3334">
        <v>77</v>
      </c>
    </row>
    <row r="3335" spans="1:6" x14ac:dyDescent="0.25">
      <c r="A3335">
        <v>27</v>
      </c>
      <c r="B3335">
        <v>4</v>
      </c>
      <c r="C3335">
        <v>2020</v>
      </c>
      <c r="D3335" s="16" t="s">
        <v>121</v>
      </c>
      <c r="E3335" s="16" t="s">
        <v>59</v>
      </c>
      <c r="F3335">
        <v>13</v>
      </c>
    </row>
    <row r="3336" spans="1:6" x14ac:dyDescent="0.25">
      <c r="A3336">
        <v>27</v>
      </c>
      <c r="B3336">
        <v>4</v>
      </c>
      <c r="C3336">
        <v>2020</v>
      </c>
      <c r="D3336" s="16" t="s">
        <v>121</v>
      </c>
      <c r="E3336" s="16" t="s">
        <v>56</v>
      </c>
      <c r="F3336">
        <v>62</v>
      </c>
    </row>
    <row r="3337" spans="1:6" x14ac:dyDescent="0.25">
      <c r="A3337">
        <v>27</v>
      </c>
      <c r="B3337">
        <v>4</v>
      </c>
      <c r="C3337">
        <v>2020</v>
      </c>
      <c r="D3337" s="16" t="s">
        <v>124</v>
      </c>
      <c r="E3337" s="16" t="s">
        <v>56</v>
      </c>
      <c r="F3337">
        <v>33</v>
      </c>
    </row>
    <row r="3338" spans="1:6" x14ac:dyDescent="0.25">
      <c r="A3338">
        <v>27</v>
      </c>
      <c r="B3338">
        <v>4</v>
      </c>
      <c r="C3338">
        <v>2020</v>
      </c>
      <c r="D3338" s="16" t="s">
        <v>124</v>
      </c>
      <c r="E3338" s="16" t="s">
        <v>56</v>
      </c>
      <c r="F3338">
        <v>85</v>
      </c>
    </row>
    <row r="3339" spans="1:6" x14ac:dyDescent="0.25">
      <c r="A3339">
        <v>27</v>
      </c>
      <c r="B3339">
        <v>4</v>
      </c>
      <c r="C3339">
        <v>2020</v>
      </c>
      <c r="D3339" s="16" t="s">
        <v>124</v>
      </c>
      <c r="E3339" s="16" t="s">
        <v>56</v>
      </c>
      <c r="F3339">
        <v>59</v>
      </c>
    </row>
    <row r="3340" spans="1:6" x14ac:dyDescent="0.25">
      <c r="A3340">
        <v>27</v>
      </c>
      <c r="B3340">
        <v>4</v>
      </c>
      <c r="C3340">
        <v>2020</v>
      </c>
      <c r="D3340" s="16" t="s">
        <v>124</v>
      </c>
      <c r="E3340" s="16" t="s">
        <v>59</v>
      </c>
      <c r="F3340">
        <v>17</v>
      </c>
    </row>
    <row r="3341" spans="1:6" x14ac:dyDescent="0.25">
      <c r="A3341">
        <v>27</v>
      </c>
      <c r="B3341">
        <v>4</v>
      </c>
      <c r="C3341">
        <v>2020</v>
      </c>
      <c r="D3341" s="16" t="s">
        <v>124</v>
      </c>
      <c r="E3341" s="16" t="s">
        <v>59</v>
      </c>
      <c r="F3341">
        <v>60</v>
      </c>
    </row>
    <row r="3342" spans="1:6" x14ac:dyDescent="0.25">
      <c r="A3342">
        <v>27</v>
      </c>
      <c r="B3342">
        <v>4</v>
      </c>
      <c r="C3342">
        <v>2020</v>
      </c>
      <c r="D3342" s="16" t="s">
        <v>124</v>
      </c>
      <c r="E3342" s="16" t="s">
        <v>59</v>
      </c>
      <c r="F3342">
        <v>47</v>
      </c>
    </row>
    <row r="3343" spans="1:6" x14ac:dyDescent="0.25">
      <c r="A3343">
        <v>27</v>
      </c>
      <c r="B3343">
        <v>4</v>
      </c>
      <c r="C3343">
        <v>2020</v>
      </c>
      <c r="D3343" s="16" t="s">
        <v>124</v>
      </c>
      <c r="E3343" s="16" t="s">
        <v>59</v>
      </c>
      <c r="F3343">
        <v>23</v>
      </c>
    </row>
    <row r="3344" spans="1:6" x14ac:dyDescent="0.25">
      <c r="A3344">
        <v>27</v>
      </c>
      <c r="B3344">
        <v>4</v>
      </c>
      <c r="C3344">
        <v>2020</v>
      </c>
      <c r="D3344" s="16" t="s">
        <v>125</v>
      </c>
      <c r="E3344" s="16" t="s">
        <v>59</v>
      </c>
      <c r="F3344">
        <v>60</v>
      </c>
    </row>
    <row r="3345" spans="1:6" x14ac:dyDescent="0.25">
      <c r="A3345">
        <v>27</v>
      </c>
      <c r="B3345">
        <v>4</v>
      </c>
      <c r="C3345">
        <v>2020</v>
      </c>
      <c r="D3345" s="16" t="s">
        <v>125</v>
      </c>
      <c r="E3345" s="16" t="s">
        <v>56</v>
      </c>
      <c r="F3345">
        <v>45</v>
      </c>
    </row>
    <row r="3346" spans="1:6" x14ac:dyDescent="0.25">
      <c r="A3346">
        <v>27</v>
      </c>
      <c r="B3346">
        <v>4</v>
      </c>
      <c r="C3346">
        <v>2020</v>
      </c>
      <c r="D3346" s="16" t="s">
        <v>235</v>
      </c>
      <c r="E3346" s="16" t="s">
        <v>59</v>
      </c>
      <c r="F3346">
        <v>65</v>
      </c>
    </row>
    <row r="3347" spans="1:6" x14ac:dyDescent="0.25">
      <c r="A3347">
        <v>27</v>
      </c>
      <c r="B3347">
        <v>4</v>
      </c>
      <c r="C3347">
        <v>2020</v>
      </c>
      <c r="D3347" s="16" t="s">
        <v>235</v>
      </c>
      <c r="E3347" s="16" t="s">
        <v>56</v>
      </c>
      <c r="F3347">
        <v>51</v>
      </c>
    </row>
    <row r="3348" spans="1:6" x14ac:dyDescent="0.25">
      <c r="A3348">
        <v>27</v>
      </c>
      <c r="B3348">
        <v>4</v>
      </c>
      <c r="C3348">
        <v>2020</v>
      </c>
      <c r="D3348" s="16" t="s">
        <v>235</v>
      </c>
      <c r="E3348" s="16" t="s">
        <v>56</v>
      </c>
      <c r="F3348">
        <v>63</v>
      </c>
    </row>
    <row r="3349" spans="1:6" x14ac:dyDescent="0.25">
      <c r="A3349">
        <v>27</v>
      </c>
      <c r="B3349">
        <v>4</v>
      </c>
      <c r="C3349">
        <v>2020</v>
      </c>
      <c r="D3349" s="16" t="s">
        <v>127</v>
      </c>
      <c r="E3349" s="16" t="s">
        <v>56</v>
      </c>
      <c r="F3349">
        <v>54</v>
      </c>
    </row>
    <row r="3350" spans="1:6" x14ac:dyDescent="0.25">
      <c r="A3350">
        <v>27</v>
      </c>
      <c r="B3350">
        <v>4</v>
      </c>
      <c r="C3350">
        <v>2020</v>
      </c>
      <c r="D3350" s="16" t="s">
        <v>129</v>
      </c>
      <c r="E3350" s="16" t="s">
        <v>59</v>
      </c>
      <c r="F3350">
        <v>26</v>
      </c>
    </row>
    <row r="3351" spans="1:6" x14ac:dyDescent="0.25">
      <c r="A3351">
        <v>27</v>
      </c>
      <c r="B3351">
        <v>4</v>
      </c>
      <c r="C3351">
        <v>2020</v>
      </c>
      <c r="D3351" s="16" t="s">
        <v>129</v>
      </c>
      <c r="E3351" s="16" t="s">
        <v>56</v>
      </c>
      <c r="F3351">
        <v>57</v>
      </c>
    </row>
    <row r="3352" spans="1:6" x14ac:dyDescent="0.25">
      <c r="A3352">
        <v>27</v>
      </c>
      <c r="B3352">
        <v>4</v>
      </c>
      <c r="C3352">
        <v>2020</v>
      </c>
      <c r="D3352" s="16" t="s">
        <v>171</v>
      </c>
      <c r="E3352" s="16" t="s">
        <v>56</v>
      </c>
      <c r="F3352">
        <v>70</v>
      </c>
    </row>
    <row r="3353" spans="1:6" x14ac:dyDescent="0.25">
      <c r="A3353">
        <v>27</v>
      </c>
      <c r="B3353">
        <v>4</v>
      </c>
      <c r="C3353">
        <v>2020</v>
      </c>
      <c r="D3353" s="16" t="s">
        <v>172</v>
      </c>
      <c r="E3353" s="16" t="s">
        <v>59</v>
      </c>
      <c r="F3353">
        <v>23</v>
      </c>
    </row>
    <row r="3354" spans="1:6" x14ac:dyDescent="0.25">
      <c r="A3354">
        <v>27</v>
      </c>
      <c r="B3354">
        <v>4</v>
      </c>
      <c r="C3354">
        <v>2020</v>
      </c>
      <c r="D3354" s="16" t="s">
        <v>236</v>
      </c>
      <c r="E3354" s="16" t="s">
        <v>59</v>
      </c>
      <c r="F3354">
        <v>57</v>
      </c>
    </row>
    <row r="3355" spans="1:6" x14ac:dyDescent="0.25">
      <c r="A3355">
        <v>27</v>
      </c>
      <c r="B3355">
        <v>4</v>
      </c>
      <c r="C3355">
        <v>2020</v>
      </c>
      <c r="D3355" s="16" t="s">
        <v>236</v>
      </c>
      <c r="E3355" s="16" t="s">
        <v>56</v>
      </c>
      <c r="F3355">
        <v>52</v>
      </c>
    </row>
    <row r="3356" spans="1:6" x14ac:dyDescent="0.25">
      <c r="A3356">
        <v>27</v>
      </c>
      <c r="B3356">
        <v>4</v>
      </c>
      <c r="C3356">
        <v>2020</v>
      </c>
      <c r="D3356" s="16" t="s">
        <v>210</v>
      </c>
      <c r="E3356" s="16" t="s">
        <v>56</v>
      </c>
      <c r="F3356">
        <v>75</v>
      </c>
    </row>
    <row r="3357" spans="1:6" x14ac:dyDescent="0.25">
      <c r="A3357">
        <v>27</v>
      </c>
      <c r="B3357">
        <v>4</v>
      </c>
      <c r="C3357">
        <v>2020</v>
      </c>
      <c r="D3357" s="16" t="s">
        <v>210</v>
      </c>
      <c r="E3357" s="16" t="s">
        <v>59</v>
      </c>
      <c r="F3357">
        <v>24</v>
      </c>
    </row>
    <row r="3358" spans="1:6" x14ac:dyDescent="0.25">
      <c r="A3358">
        <v>27</v>
      </c>
      <c r="B3358">
        <v>4</v>
      </c>
      <c r="C3358">
        <v>2020</v>
      </c>
      <c r="D3358" s="16" t="s">
        <v>210</v>
      </c>
      <c r="E3358" s="16" t="s">
        <v>56</v>
      </c>
      <c r="F3358">
        <v>29</v>
      </c>
    </row>
    <row r="3359" spans="1:6" x14ac:dyDescent="0.25">
      <c r="A3359">
        <v>27</v>
      </c>
      <c r="B3359">
        <v>4</v>
      </c>
      <c r="C3359">
        <v>2020</v>
      </c>
      <c r="D3359" s="16" t="s">
        <v>242</v>
      </c>
      <c r="E3359" s="16" t="s">
        <v>56</v>
      </c>
      <c r="F3359">
        <v>25</v>
      </c>
    </row>
    <row r="3360" spans="1:6" x14ac:dyDescent="0.25">
      <c r="A3360">
        <v>27</v>
      </c>
      <c r="B3360">
        <v>4</v>
      </c>
      <c r="C3360">
        <v>2020</v>
      </c>
      <c r="D3360" s="16" t="s">
        <v>218</v>
      </c>
      <c r="E3360" s="16" t="s">
        <v>59</v>
      </c>
      <c r="F3360">
        <v>60</v>
      </c>
    </row>
    <row r="3361" spans="1:6" x14ac:dyDescent="0.25">
      <c r="A3361">
        <v>27</v>
      </c>
      <c r="B3361">
        <v>4</v>
      </c>
      <c r="C3361">
        <v>2020</v>
      </c>
      <c r="D3361" s="16" t="s">
        <v>218</v>
      </c>
      <c r="E3361" s="16" t="s">
        <v>56</v>
      </c>
      <c r="F3361">
        <v>34</v>
      </c>
    </row>
    <row r="3362" spans="1:6" x14ac:dyDescent="0.25">
      <c r="A3362">
        <v>27</v>
      </c>
      <c r="B3362">
        <v>4</v>
      </c>
      <c r="C3362">
        <v>2020</v>
      </c>
      <c r="D3362" s="16" t="s">
        <v>218</v>
      </c>
      <c r="E3362" s="16" t="s">
        <v>56</v>
      </c>
      <c r="F3362">
        <v>66</v>
      </c>
    </row>
    <row r="3363" spans="1:6" x14ac:dyDescent="0.25">
      <c r="A3363">
        <v>27</v>
      </c>
      <c r="B3363">
        <v>4</v>
      </c>
      <c r="C3363">
        <v>2020</v>
      </c>
      <c r="D3363" s="16" t="s">
        <v>218</v>
      </c>
      <c r="E3363" s="16" t="s">
        <v>59</v>
      </c>
      <c r="F3363">
        <v>56</v>
      </c>
    </row>
    <row r="3364" spans="1:6" x14ac:dyDescent="0.25">
      <c r="A3364">
        <v>27</v>
      </c>
      <c r="B3364">
        <v>4</v>
      </c>
      <c r="C3364">
        <v>2020</v>
      </c>
      <c r="D3364" s="16" t="s">
        <v>137</v>
      </c>
      <c r="E3364" s="16" t="s">
        <v>56</v>
      </c>
      <c r="F3364">
        <v>54</v>
      </c>
    </row>
    <row r="3365" spans="1:6" x14ac:dyDescent="0.25">
      <c r="A3365">
        <v>27</v>
      </c>
      <c r="B3365">
        <v>4</v>
      </c>
      <c r="C3365">
        <v>2020</v>
      </c>
      <c r="D3365" s="16" t="s">
        <v>138</v>
      </c>
      <c r="E3365" s="16" t="s">
        <v>59</v>
      </c>
      <c r="F3365">
        <v>41</v>
      </c>
    </row>
    <row r="3366" spans="1:6" x14ac:dyDescent="0.25">
      <c r="A3366">
        <v>27</v>
      </c>
      <c r="B3366">
        <v>4</v>
      </c>
      <c r="C3366">
        <v>2020</v>
      </c>
      <c r="D3366" s="16" t="s">
        <v>184</v>
      </c>
      <c r="E3366" s="16" t="s">
        <v>56</v>
      </c>
      <c r="F3366">
        <v>40</v>
      </c>
    </row>
    <row r="3367" spans="1:6" x14ac:dyDescent="0.25">
      <c r="A3367">
        <v>27</v>
      </c>
      <c r="B3367">
        <v>4</v>
      </c>
      <c r="C3367">
        <v>2020</v>
      </c>
      <c r="D3367" s="16" t="s">
        <v>184</v>
      </c>
      <c r="E3367" s="16" t="s">
        <v>59</v>
      </c>
      <c r="F3367">
        <v>43</v>
      </c>
    </row>
    <row r="3368" spans="1:6" x14ac:dyDescent="0.25">
      <c r="A3368">
        <v>27</v>
      </c>
      <c r="B3368">
        <v>4</v>
      </c>
      <c r="C3368">
        <v>2020</v>
      </c>
      <c r="D3368" s="16" t="s">
        <v>139</v>
      </c>
      <c r="E3368" s="16" t="s">
        <v>56</v>
      </c>
      <c r="F3368">
        <v>28</v>
      </c>
    </row>
    <row r="3369" spans="1:6" x14ac:dyDescent="0.25">
      <c r="A3369">
        <v>27</v>
      </c>
      <c r="B3369">
        <v>4</v>
      </c>
      <c r="C3369">
        <v>2020</v>
      </c>
      <c r="D3369" s="16" t="s">
        <v>140</v>
      </c>
      <c r="E3369" s="16" t="s">
        <v>59</v>
      </c>
      <c r="F3369">
        <v>62</v>
      </c>
    </row>
    <row r="3370" spans="1:6" x14ac:dyDescent="0.25">
      <c r="A3370">
        <v>27</v>
      </c>
      <c r="B3370">
        <v>4</v>
      </c>
      <c r="C3370">
        <v>2020</v>
      </c>
      <c r="D3370" s="16" t="s">
        <v>140</v>
      </c>
      <c r="E3370" s="16" t="s">
        <v>59</v>
      </c>
      <c r="F3370">
        <v>43</v>
      </c>
    </row>
    <row r="3371" spans="1:6" x14ac:dyDescent="0.25">
      <c r="A3371">
        <v>27</v>
      </c>
      <c r="B3371">
        <v>4</v>
      </c>
      <c r="C3371">
        <v>2020</v>
      </c>
      <c r="D3371" s="16" t="s">
        <v>140</v>
      </c>
      <c r="E3371" s="16" t="s">
        <v>56</v>
      </c>
      <c r="F3371">
        <v>47</v>
      </c>
    </row>
    <row r="3372" spans="1:6" x14ac:dyDescent="0.25">
      <c r="A3372">
        <v>27</v>
      </c>
      <c r="B3372">
        <v>4</v>
      </c>
      <c r="C3372">
        <v>2020</v>
      </c>
      <c r="D3372" s="16" t="s">
        <v>140</v>
      </c>
      <c r="E3372" s="16" t="s">
        <v>59</v>
      </c>
      <c r="F3372">
        <v>50</v>
      </c>
    </row>
    <row r="3373" spans="1:6" x14ac:dyDescent="0.25">
      <c r="A3373">
        <v>27</v>
      </c>
      <c r="B3373">
        <v>4</v>
      </c>
      <c r="C3373">
        <v>2020</v>
      </c>
      <c r="D3373" s="16" t="s">
        <v>141</v>
      </c>
      <c r="E3373" s="16" t="s">
        <v>59</v>
      </c>
      <c r="F3373">
        <v>38</v>
      </c>
    </row>
    <row r="3374" spans="1:6" x14ac:dyDescent="0.25">
      <c r="A3374">
        <v>27</v>
      </c>
      <c r="B3374">
        <v>4</v>
      </c>
      <c r="C3374">
        <v>2020</v>
      </c>
      <c r="D3374" s="16" t="s">
        <v>141</v>
      </c>
      <c r="E3374" s="16" t="s">
        <v>59</v>
      </c>
      <c r="F3374">
        <v>29</v>
      </c>
    </row>
    <row r="3375" spans="1:6" x14ac:dyDescent="0.25">
      <c r="A3375">
        <v>27</v>
      </c>
      <c r="B3375">
        <v>4</v>
      </c>
      <c r="C3375">
        <v>2020</v>
      </c>
      <c r="D3375" s="16" t="s">
        <v>219</v>
      </c>
      <c r="E3375" s="16" t="s">
        <v>59</v>
      </c>
      <c r="F3375">
        <v>55</v>
      </c>
    </row>
    <row r="3376" spans="1:6" x14ac:dyDescent="0.25">
      <c r="A3376">
        <v>27</v>
      </c>
      <c r="B3376">
        <v>4</v>
      </c>
      <c r="C3376">
        <v>2020</v>
      </c>
      <c r="D3376" s="16" t="s">
        <v>241</v>
      </c>
      <c r="E3376" s="16" t="s">
        <v>56</v>
      </c>
      <c r="F3376">
        <v>41</v>
      </c>
    </row>
    <row r="3377" spans="1:6" x14ac:dyDescent="0.25">
      <c r="A3377">
        <v>27</v>
      </c>
      <c r="B3377">
        <v>4</v>
      </c>
      <c r="C3377">
        <v>2020</v>
      </c>
      <c r="D3377" s="16" t="s">
        <v>178</v>
      </c>
      <c r="E3377" s="16" t="s">
        <v>56</v>
      </c>
      <c r="F3377">
        <v>6</v>
      </c>
    </row>
    <row r="3378" spans="1:6" x14ac:dyDescent="0.25">
      <c r="A3378">
        <v>27</v>
      </c>
      <c r="B3378">
        <v>4</v>
      </c>
      <c r="C3378">
        <v>2020</v>
      </c>
      <c r="D3378" s="16" t="s">
        <v>178</v>
      </c>
      <c r="E3378" s="16" t="s">
        <v>56</v>
      </c>
      <c r="F3378">
        <v>55</v>
      </c>
    </row>
    <row r="3379" spans="1:6" x14ac:dyDescent="0.25">
      <c r="A3379">
        <v>27</v>
      </c>
      <c r="B3379">
        <v>4</v>
      </c>
      <c r="C3379">
        <v>2020</v>
      </c>
      <c r="D3379" s="16" t="s">
        <v>178</v>
      </c>
      <c r="E3379" s="16" t="s">
        <v>59</v>
      </c>
      <c r="F3379">
        <v>2</v>
      </c>
    </row>
    <row r="3380" spans="1:6" x14ac:dyDescent="0.25">
      <c r="A3380">
        <v>27</v>
      </c>
      <c r="B3380">
        <v>4</v>
      </c>
      <c r="C3380">
        <v>2020</v>
      </c>
      <c r="D3380" s="16" t="s">
        <v>178</v>
      </c>
      <c r="E3380" s="16" t="s">
        <v>56</v>
      </c>
      <c r="F3380">
        <v>9</v>
      </c>
    </row>
    <row r="3381" spans="1:6" x14ac:dyDescent="0.25">
      <c r="A3381">
        <v>27</v>
      </c>
      <c r="B3381">
        <v>4</v>
      </c>
      <c r="C3381">
        <v>2020</v>
      </c>
      <c r="D3381" s="16" t="s">
        <v>178</v>
      </c>
      <c r="E3381" s="16" t="s">
        <v>56</v>
      </c>
      <c r="F3381">
        <v>57</v>
      </c>
    </row>
    <row r="3382" spans="1:6" x14ac:dyDescent="0.25">
      <c r="A3382">
        <v>27</v>
      </c>
      <c r="B3382">
        <v>4</v>
      </c>
      <c r="C3382">
        <v>2020</v>
      </c>
      <c r="D3382" s="16" t="s">
        <v>178</v>
      </c>
      <c r="E3382" s="16" t="s">
        <v>56</v>
      </c>
      <c r="F3382">
        <v>26</v>
      </c>
    </row>
    <row r="3383" spans="1:6" x14ac:dyDescent="0.25">
      <c r="A3383">
        <v>27</v>
      </c>
      <c r="B3383">
        <v>4</v>
      </c>
      <c r="C3383">
        <v>2020</v>
      </c>
      <c r="D3383" s="16" t="s">
        <v>178</v>
      </c>
      <c r="E3383" s="16" t="s">
        <v>59</v>
      </c>
      <c r="F3383">
        <v>56</v>
      </c>
    </row>
    <row r="3384" spans="1:6" x14ac:dyDescent="0.25">
      <c r="A3384">
        <v>27</v>
      </c>
      <c r="B3384">
        <v>4</v>
      </c>
      <c r="C3384">
        <v>2020</v>
      </c>
      <c r="D3384" s="16" t="s">
        <v>178</v>
      </c>
      <c r="E3384" s="16" t="s">
        <v>59</v>
      </c>
      <c r="F3384">
        <v>74</v>
      </c>
    </row>
    <row r="3385" spans="1:6" x14ac:dyDescent="0.25">
      <c r="A3385">
        <v>27</v>
      </c>
      <c r="B3385">
        <v>4</v>
      </c>
      <c r="C3385">
        <v>2020</v>
      </c>
      <c r="D3385" s="16" t="s">
        <v>178</v>
      </c>
      <c r="E3385" s="16" t="s">
        <v>59</v>
      </c>
      <c r="F3385">
        <v>33</v>
      </c>
    </row>
    <row r="3386" spans="1:6" x14ac:dyDescent="0.25">
      <c r="A3386">
        <v>27</v>
      </c>
      <c r="B3386">
        <v>4</v>
      </c>
      <c r="C3386">
        <v>2020</v>
      </c>
      <c r="D3386" s="16" t="s">
        <v>178</v>
      </c>
      <c r="E3386" s="16" t="s">
        <v>59</v>
      </c>
      <c r="F3386">
        <v>40</v>
      </c>
    </row>
    <row r="3387" spans="1:6" x14ac:dyDescent="0.25">
      <c r="A3387">
        <v>27</v>
      </c>
      <c r="B3387">
        <v>4</v>
      </c>
      <c r="C3387">
        <v>2020</v>
      </c>
      <c r="D3387" s="16" t="s">
        <v>178</v>
      </c>
      <c r="E3387" s="16" t="s">
        <v>59</v>
      </c>
      <c r="F3387">
        <v>23</v>
      </c>
    </row>
    <row r="3388" spans="1:6" x14ac:dyDescent="0.25">
      <c r="A3388">
        <v>27</v>
      </c>
      <c r="B3388">
        <v>4</v>
      </c>
      <c r="C3388">
        <v>2020</v>
      </c>
      <c r="D3388" s="16" t="s">
        <v>178</v>
      </c>
      <c r="E3388" s="16" t="s">
        <v>59</v>
      </c>
      <c r="F3388">
        <v>64</v>
      </c>
    </row>
    <row r="3389" spans="1:6" x14ac:dyDescent="0.25">
      <c r="A3389">
        <v>27</v>
      </c>
      <c r="B3389">
        <v>4</v>
      </c>
      <c r="C3389">
        <v>2020</v>
      </c>
      <c r="D3389" s="16" t="s">
        <v>145</v>
      </c>
      <c r="E3389" s="16" t="s">
        <v>56</v>
      </c>
      <c r="F3389">
        <v>34</v>
      </c>
    </row>
    <row r="3390" spans="1:6" x14ac:dyDescent="0.25">
      <c r="A3390">
        <v>27</v>
      </c>
      <c r="B3390">
        <v>4</v>
      </c>
      <c r="C3390">
        <v>2020</v>
      </c>
      <c r="D3390" s="16" t="s">
        <v>145</v>
      </c>
      <c r="E3390" s="16" t="s">
        <v>56</v>
      </c>
      <c r="F3390">
        <v>38</v>
      </c>
    </row>
    <row r="3391" spans="1:6" x14ac:dyDescent="0.25">
      <c r="A3391">
        <v>27</v>
      </c>
      <c r="B3391">
        <v>4</v>
      </c>
      <c r="C3391">
        <v>2020</v>
      </c>
      <c r="D3391" s="16" t="s">
        <v>145</v>
      </c>
      <c r="E3391" s="16" t="s">
        <v>59</v>
      </c>
      <c r="F3391">
        <v>57</v>
      </c>
    </row>
    <row r="3392" spans="1:6" x14ac:dyDescent="0.25">
      <c r="A3392">
        <v>27</v>
      </c>
      <c r="B3392">
        <v>4</v>
      </c>
      <c r="C3392">
        <v>2020</v>
      </c>
      <c r="D3392" s="16" t="s">
        <v>145</v>
      </c>
      <c r="E3392" s="16" t="s">
        <v>56</v>
      </c>
      <c r="F3392">
        <v>34</v>
      </c>
    </row>
    <row r="3393" spans="1:6" x14ac:dyDescent="0.25">
      <c r="A3393">
        <v>27</v>
      </c>
      <c r="B3393">
        <v>4</v>
      </c>
      <c r="C3393">
        <v>2020</v>
      </c>
      <c r="D3393" s="16" t="s">
        <v>147</v>
      </c>
      <c r="E3393" s="16" t="s">
        <v>59</v>
      </c>
      <c r="F3393">
        <v>75</v>
      </c>
    </row>
    <row r="3394" spans="1:6" x14ac:dyDescent="0.25">
      <c r="A3394">
        <v>27</v>
      </c>
      <c r="B3394">
        <v>4</v>
      </c>
      <c r="C3394">
        <v>2020</v>
      </c>
      <c r="D3394" s="16" t="s">
        <v>243</v>
      </c>
      <c r="E3394" s="16" t="s">
        <v>56</v>
      </c>
      <c r="F3394">
        <v>31</v>
      </c>
    </row>
    <row r="3395" spans="1:6" x14ac:dyDescent="0.25">
      <c r="A3395">
        <v>27</v>
      </c>
      <c r="B3395">
        <v>4</v>
      </c>
      <c r="C3395">
        <v>2020</v>
      </c>
      <c r="D3395" s="16" t="s">
        <v>243</v>
      </c>
      <c r="E3395" s="16" t="s">
        <v>59</v>
      </c>
      <c r="F3395">
        <v>73</v>
      </c>
    </row>
    <row r="3396" spans="1:6" x14ac:dyDescent="0.25">
      <c r="A3396">
        <v>27</v>
      </c>
      <c r="B3396">
        <v>4</v>
      </c>
      <c r="C3396">
        <v>2020</v>
      </c>
      <c r="D3396" s="16" t="s">
        <v>148</v>
      </c>
      <c r="E3396" s="16" t="s">
        <v>56</v>
      </c>
      <c r="F3396">
        <v>63</v>
      </c>
    </row>
    <row r="3397" spans="1:6" x14ac:dyDescent="0.25">
      <c r="A3397">
        <v>27</v>
      </c>
      <c r="B3397">
        <v>4</v>
      </c>
      <c r="C3397">
        <v>2020</v>
      </c>
      <c r="D3397" s="16" t="s">
        <v>149</v>
      </c>
      <c r="E3397" s="16" t="s">
        <v>56</v>
      </c>
      <c r="F3397">
        <v>13</v>
      </c>
    </row>
    <row r="3398" spans="1:6" x14ac:dyDescent="0.25">
      <c r="A3398">
        <v>27</v>
      </c>
      <c r="B3398">
        <v>4</v>
      </c>
      <c r="C3398">
        <v>2020</v>
      </c>
      <c r="D3398" s="16" t="s">
        <v>150</v>
      </c>
      <c r="E3398" s="16" t="s">
        <v>59</v>
      </c>
      <c r="F3398">
        <v>32</v>
      </c>
    </row>
    <row r="3399" spans="1:6" x14ac:dyDescent="0.25">
      <c r="A3399">
        <v>27</v>
      </c>
      <c r="B3399">
        <v>4</v>
      </c>
      <c r="C3399">
        <v>2020</v>
      </c>
      <c r="D3399" s="16" t="s">
        <v>150</v>
      </c>
      <c r="E3399" s="16" t="s">
        <v>59</v>
      </c>
      <c r="F3399">
        <v>57</v>
      </c>
    </row>
    <row r="3400" spans="1:6" x14ac:dyDescent="0.25">
      <c r="A3400">
        <v>27</v>
      </c>
      <c r="B3400">
        <v>4</v>
      </c>
      <c r="C3400">
        <v>2020</v>
      </c>
      <c r="D3400" s="16" t="s">
        <v>150</v>
      </c>
      <c r="E3400" s="16" t="s">
        <v>56</v>
      </c>
      <c r="F3400">
        <v>39</v>
      </c>
    </row>
    <row r="3401" spans="1:6" x14ac:dyDescent="0.25">
      <c r="A3401">
        <v>27</v>
      </c>
      <c r="B3401">
        <v>4</v>
      </c>
      <c r="C3401">
        <v>2020</v>
      </c>
      <c r="D3401" s="16" t="s">
        <v>186</v>
      </c>
      <c r="E3401" s="16" t="s">
        <v>56</v>
      </c>
      <c r="F3401">
        <v>87</v>
      </c>
    </row>
    <row r="3402" spans="1:6" x14ac:dyDescent="0.25">
      <c r="A3402">
        <v>27</v>
      </c>
      <c r="B3402">
        <v>4</v>
      </c>
      <c r="C3402">
        <v>2020</v>
      </c>
      <c r="D3402" s="16" t="s">
        <v>186</v>
      </c>
      <c r="E3402" s="16" t="s">
        <v>56</v>
      </c>
      <c r="F3402">
        <v>0</v>
      </c>
    </row>
    <row r="3403" spans="1:6" x14ac:dyDescent="0.25">
      <c r="A3403">
        <v>27</v>
      </c>
      <c r="B3403">
        <v>4</v>
      </c>
      <c r="C3403">
        <v>2020</v>
      </c>
      <c r="D3403" s="16" t="s">
        <v>186</v>
      </c>
      <c r="E3403" s="16" t="s">
        <v>56</v>
      </c>
      <c r="F3403">
        <v>0</v>
      </c>
    </row>
    <row r="3404" spans="1:6" x14ac:dyDescent="0.25">
      <c r="A3404">
        <v>28</v>
      </c>
      <c r="B3404">
        <v>4</v>
      </c>
      <c r="C3404">
        <v>2020</v>
      </c>
      <c r="D3404" s="16" t="s">
        <v>57</v>
      </c>
      <c r="E3404" s="16" t="s">
        <v>59</v>
      </c>
      <c r="F3404">
        <v>91</v>
      </c>
    </row>
    <row r="3405" spans="1:6" x14ac:dyDescent="0.25">
      <c r="A3405">
        <v>28</v>
      </c>
      <c r="B3405">
        <v>4</v>
      </c>
      <c r="C3405">
        <v>2020</v>
      </c>
      <c r="D3405" s="16" t="s">
        <v>58</v>
      </c>
      <c r="E3405" s="16" t="s">
        <v>56</v>
      </c>
      <c r="F3405">
        <v>37</v>
      </c>
    </row>
    <row r="3406" spans="1:6" x14ac:dyDescent="0.25">
      <c r="A3406">
        <v>28</v>
      </c>
      <c r="B3406">
        <v>4</v>
      </c>
      <c r="C3406">
        <v>2020</v>
      </c>
      <c r="D3406" s="16" t="s">
        <v>58</v>
      </c>
      <c r="E3406" s="16" t="s">
        <v>56</v>
      </c>
      <c r="F3406">
        <v>23</v>
      </c>
    </row>
    <row r="3407" spans="1:6" x14ac:dyDescent="0.25">
      <c r="A3407">
        <v>28</v>
      </c>
      <c r="B3407">
        <v>4</v>
      </c>
      <c r="C3407">
        <v>2020</v>
      </c>
      <c r="D3407" s="16" t="s">
        <v>58</v>
      </c>
      <c r="E3407" s="16" t="s">
        <v>59</v>
      </c>
      <c r="F3407">
        <v>26</v>
      </c>
    </row>
    <row r="3408" spans="1:6" x14ac:dyDescent="0.25">
      <c r="A3408">
        <v>28</v>
      </c>
      <c r="B3408">
        <v>4</v>
      </c>
      <c r="C3408">
        <v>2020</v>
      </c>
      <c r="D3408" s="16" t="s">
        <v>58</v>
      </c>
      <c r="E3408" s="16" t="s">
        <v>59</v>
      </c>
      <c r="F3408">
        <v>43</v>
      </c>
    </row>
    <row r="3409" spans="1:6" x14ac:dyDescent="0.25">
      <c r="A3409">
        <v>28</v>
      </c>
      <c r="B3409">
        <v>4</v>
      </c>
      <c r="C3409">
        <v>2020</v>
      </c>
      <c r="D3409" s="16" t="s">
        <v>58</v>
      </c>
      <c r="E3409" s="16" t="s">
        <v>59</v>
      </c>
      <c r="F3409">
        <v>51</v>
      </c>
    </row>
    <row r="3410" spans="1:6" x14ac:dyDescent="0.25">
      <c r="A3410">
        <v>28</v>
      </c>
      <c r="B3410">
        <v>4</v>
      </c>
      <c r="C3410">
        <v>2020</v>
      </c>
      <c r="D3410" s="16" t="s">
        <v>58</v>
      </c>
      <c r="E3410" s="16" t="s">
        <v>59</v>
      </c>
      <c r="F3410">
        <v>20</v>
      </c>
    </row>
    <row r="3411" spans="1:6" x14ac:dyDescent="0.25">
      <c r="A3411">
        <v>28</v>
      </c>
      <c r="B3411">
        <v>4</v>
      </c>
      <c r="C3411">
        <v>2020</v>
      </c>
      <c r="D3411" s="16" t="s">
        <v>58</v>
      </c>
      <c r="E3411" s="16" t="s">
        <v>59</v>
      </c>
      <c r="F3411">
        <v>25</v>
      </c>
    </row>
    <row r="3412" spans="1:6" x14ac:dyDescent="0.25">
      <c r="A3412">
        <v>28</v>
      </c>
      <c r="B3412">
        <v>4</v>
      </c>
      <c r="C3412">
        <v>2020</v>
      </c>
      <c r="D3412" s="16" t="s">
        <v>58</v>
      </c>
      <c r="E3412" s="16" t="s">
        <v>59</v>
      </c>
      <c r="F3412">
        <v>40</v>
      </c>
    </row>
    <row r="3413" spans="1:6" x14ac:dyDescent="0.25">
      <c r="A3413">
        <v>28</v>
      </c>
      <c r="B3413">
        <v>4</v>
      </c>
      <c r="C3413">
        <v>2020</v>
      </c>
      <c r="D3413" s="16" t="s">
        <v>58</v>
      </c>
      <c r="E3413" s="16" t="s">
        <v>59</v>
      </c>
      <c r="F3413">
        <v>27</v>
      </c>
    </row>
    <row r="3414" spans="1:6" x14ac:dyDescent="0.25">
      <c r="A3414">
        <v>28</v>
      </c>
      <c r="B3414">
        <v>4</v>
      </c>
      <c r="C3414">
        <v>2020</v>
      </c>
      <c r="D3414" s="16" t="s">
        <v>58</v>
      </c>
      <c r="E3414" s="16" t="s">
        <v>59</v>
      </c>
      <c r="F3414">
        <v>49</v>
      </c>
    </row>
    <row r="3415" spans="1:6" x14ac:dyDescent="0.25">
      <c r="A3415">
        <v>28</v>
      </c>
      <c r="B3415">
        <v>4</v>
      </c>
      <c r="C3415">
        <v>2020</v>
      </c>
      <c r="D3415" s="16" t="s">
        <v>58</v>
      </c>
      <c r="E3415" s="16" t="s">
        <v>59</v>
      </c>
      <c r="F3415">
        <v>41</v>
      </c>
    </row>
    <row r="3416" spans="1:6" x14ac:dyDescent="0.25">
      <c r="A3416">
        <v>28</v>
      </c>
      <c r="B3416">
        <v>4</v>
      </c>
      <c r="C3416">
        <v>2020</v>
      </c>
      <c r="D3416" s="16" t="s">
        <v>237</v>
      </c>
      <c r="E3416" s="16" t="s">
        <v>59</v>
      </c>
      <c r="F3416">
        <v>55</v>
      </c>
    </row>
    <row r="3417" spans="1:6" x14ac:dyDescent="0.25">
      <c r="A3417">
        <v>28</v>
      </c>
      <c r="B3417">
        <v>4</v>
      </c>
      <c r="C3417">
        <v>2020</v>
      </c>
      <c r="D3417" s="16" t="s">
        <v>237</v>
      </c>
      <c r="E3417" s="16" t="s">
        <v>59</v>
      </c>
      <c r="F3417">
        <v>9</v>
      </c>
    </row>
    <row r="3418" spans="1:6" x14ac:dyDescent="0.25">
      <c r="A3418">
        <v>28</v>
      </c>
      <c r="B3418">
        <v>4</v>
      </c>
      <c r="C3418">
        <v>2020</v>
      </c>
      <c r="D3418" s="16" t="s">
        <v>237</v>
      </c>
      <c r="E3418" s="16" t="s">
        <v>56</v>
      </c>
      <c r="F3418">
        <v>13</v>
      </c>
    </row>
    <row r="3419" spans="1:6" x14ac:dyDescent="0.25">
      <c r="A3419">
        <v>28</v>
      </c>
      <c r="B3419">
        <v>4</v>
      </c>
      <c r="C3419">
        <v>2020</v>
      </c>
      <c r="D3419" s="16" t="s">
        <v>237</v>
      </c>
      <c r="E3419" s="16" t="s">
        <v>56</v>
      </c>
      <c r="F3419">
        <v>31</v>
      </c>
    </row>
    <row r="3420" spans="1:6" x14ac:dyDescent="0.25">
      <c r="A3420">
        <v>28</v>
      </c>
      <c r="B3420">
        <v>4</v>
      </c>
      <c r="C3420">
        <v>2020</v>
      </c>
      <c r="D3420" s="16" t="s">
        <v>237</v>
      </c>
      <c r="E3420" s="16" t="s">
        <v>56</v>
      </c>
      <c r="F3420">
        <v>71</v>
      </c>
    </row>
    <row r="3421" spans="1:6" x14ac:dyDescent="0.25">
      <c r="A3421">
        <v>28</v>
      </c>
      <c r="B3421">
        <v>4</v>
      </c>
      <c r="C3421">
        <v>2020</v>
      </c>
      <c r="D3421" s="16" t="s">
        <v>237</v>
      </c>
      <c r="E3421" s="16" t="s">
        <v>59</v>
      </c>
      <c r="F3421">
        <v>70</v>
      </c>
    </row>
    <row r="3422" spans="1:6" x14ac:dyDescent="0.25">
      <c r="A3422">
        <v>28</v>
      </c>
      <c r="B3422">
        <v>4</v>
      </c>
      <c r="C3422">
        <v>2020</v>
      </c>
      <c r="D3422" s="16" t="s">
        <v>195</v>
      </c>
      <c r="E3422" s="16" t="s">
        <v>56</v>
      </c>
      <c r="F3422">
        <v>58</v>
      </c>
    </row>
    <row r="3423" spans="1:6" x14ac:dyDescent="0.25">
      <c r="A3423">
        <v>28</v>
      </c>
      <c r="B3423">
        <v>4</v>
      </c>
      <c r="C3423">
        <v>2020</v>
      </c>
      <c r="D3423" s="16" t="s">
        <v>63</v>
      </c>
      <c r="E3423" s="16" t="s">
        <v>59</v>
      </c>
      <c r="F3423">
        <v>45</v>
      </c>
    </row>
    <row r="3424" spans="1:6" x14ac:dyDescent="0.25">
      <c r="A3424">
        <v>28</v>
      </c>
      <c r="B3424">
        <v>4</v>
      </c>
      <c r="C3424">
        <v>2020</v>
      </c>
      <c r="D3424" s="16" t="s">
        <v>65</v>
      </c>
      <c r="E3424" s="16" t="s">
        <v>56</v>
      </c>
      <c r="F3424">
        <v>22</v>
      </c>
    </row>
    <row r="3425" spans="1:6" x14ac:dyDescent="0.25">
      <c r="A3425">
        <v>28</v>
      </c>
      <c r="B3425">
        <v>4</v>
      </c>
      <c r="C3425">
        <v>2020</v>
      </c>
      <c r="D3425" s="16" t="s">
        <v>66</v>
      </c>
      <c r="E3425" s="16" t="s">
        <v>59</v>
      </c>
      <c r="F3425">
        <v>37</v>
      </c>
    </row>
    <row r="3426" spans="1:6" x14ac:dyDescent="0.25">
      <c r="A3426">
        <v>28</v>
      </c>
      <c r="B3426">
        <v>4</v>
      </c>
      <c r="C3426">
        <v>2020</v>
      </c>
      <c r="D3426" s="16" t="s">
        <v>202</v>
      </c>
      <c r="E3426" s="16" t="s">
        <v>56</v>
      </c>
      <c r="F3426">
        <v>49</v>
      </c>
    </row>
    <row r="3427" spans="1:6" x14ac:dyDescent="0.25">
      <c r="A3427">
        <v>28</v>
      </c>
      <c r="B3427">
        <v>4</v>
      </c>
      <c r="C3427">
        <v>2020</v>
      </c>
      <c r="D3427" s="16" t="s">
        <v>153</v>
      </c>
      <c r="E3427" s="16" t="s">
        <v>56</v>
      </c>
      <c r="F3427">
        <v>9</v>
      </c>
    </row>
    <row r="3428" spans="1:6" x14ac:dyDescent="0.25">
      <c r="A3428">
        <v>28</v>
      </c>
      <c r="B3428">
        <v>4</v>
      </c>
      <c r="C3428">
        <v>2020</v>
      </c>
      <c r="D3428" s="16" t="s">
        <v>68</v>
      </c>
      <c r="E3428" s="16" t="s">
        <v>59</v>
      </c>
      <c r="F3428">
        <v>74</v>
      </c>
    </row>
    <row r="3429" spans="1:6" x14ac:dyDescent="0.25">
      <c r="A3429">
        <v>28</v>
      </c>
      <c r="B3429">
        <v>4</v>
      </c>
      <c r="C3429">
        <v>2020</v>
      </c>
      <c r="D3429" s="16" t="s">
        <v>68</v>
      </c>
      <c r="E3429" s="16" t="s">
        <v>59</v>
      </c>
      <c r="F3429">
        <v>76</v>
      </c>
    </row>
    <row r="3430" spans="1:6" x14ac:dyDescent="0.25">
      <c r="A3430">
        <v>28</v>
      </c>
      <c r="B3430">
        <v>4</v>
      </c>
      <c r="C3430">
        <v>2020</v>
      </c>
      <c r="D3430" s="16" t="s">
        <v>156</v>
      </c>
      <c r="E3430" s="16" t="s">
        <v>59</v>
      </c>
      <c r="F3430">
        <v>49</v>
      </c>
    </row>
    <row r="3431" spans="1:6" x14ac:dyDescent="0.25">
      <c r="A3431">
        <v>28</v>
      </c>
      <c r="B3431">
        <v>4</v>
      </c>
      <c r="C3431">
        <v>2020</v>
      </c>
      <c r="D3431" s="16" t="s">
        <v>156</v>
      </c>
      <c r="E3431" s="16" t="s">
        <v>59</v>
      </c>
      <c r="F3431">
        <v>16</v>
      </c>
    </row>
    <row r="3432" spans="1:6" x14ac:dyDescent="0.25">
      <c r="A3432">
        <v>28</v>
      </c>
      <c r="B3432">
        <v>4</v>
      </c>
      <c r="C3432">
        <v>2020</v>
      </c>
      <c r="D3432" s="16" t="s">
        <v>156</v>
      </c>
      <c r="E3432" s="16" t="s">
        <v>59</v>
      </c>
      <c r="F3432">
        <v>26</v>
      </c>
    </row>
    <row r="3433" spans="1:6" x14ac:dyDescent="0.25">
      <c r="A3433">
        <v>28</v>
      </c>
      <c r="B3433">
        <v>4</v>
      </c>
      <c r="C3433">
        <v>2020</v>
      </c>
      <c r="D3433" s="16" t="s">
        <v>73</v>
      </c>
      <c r="E3433" s="16" t="s">
        <v>59</v>
      </c>
      <c r="F3433">
        <v>38</v>
      </c>
    </row>
    <row r="3434" spans="1:6" x14ac:dyDescent="0.25">
      <c r="A3434">
        <v>28</v>
      </c>
      <c r="B3434">
        <v>4</v>
      </c>
      <c r="C3434">
        <v>2020</v>
      </c>
      <c r="D3434" s="16" t="s">
        <v>73</v>
      </c>
      <c r="E3434" s="16" t="s">
        <v>56</v>
      </c>
      <c r="F3434">
        <v>44</v>
      </c>
    </row>
    <row r="3435" spans="1:6" x14ac:dyDescent="0.25">
      <c r="A3435">
        <v>28</v>
      </c>
      <c r="B3435">
        <v>4</v>
      </c>
      <c r="C3435">
        <v>2020</v>
      </c>
      <c r="D3435" s="16" t="s">
        <v>73</v>
      </c>
      <c r="E3435" s="16" t="s">
        <v>59</v>
      </c>
      <c r="F3435">
        <v>67</v>
      </c>
    </row>
    <row r="3436" spans="1:6" x14ac:dyDescent="0.25">
      <c r="A3436">
        <v>28</v>
      </c>
      <c r="B3436">
        <v>4</v>
      </c>
      <c r="C3436">
        <v>2020</v>
      </c>
      <c r="D3436" s="16" t="s">
        <v>73</v>
      </c>
      <c r="E3436" s="16" t="s">
        <v>59</v>
      </c>
      <c r="F3436">
        <v>44</v>
      </c>
    </row>
    <row r="3437" spans="1:6" x14ac:dyDescent="0.25">
      <c r="A3437">
        <v>28</v>
      </c>
      <c r="B3437">
        <v>4</v>
      </c>
      <c r="C3437">
        <v>2020</v>
      </c>
      <c r="D3437" s="16" t="s">
        <v>73</v>
      </c>
      <c r="E3437" s="16" t="s">
        <v>59</v>
      </c>
      <c r="F3437">
        <v>57</v>
      </c>
    </row>
    <row r="3438" spans="1:6" x14ac:dyDescent="0.25">
      <c r="A3438">
        <v>28</v>
      </c>
      <c r="B3438">
        <v>4</v>
      </c>
      <c r="C3438">
        <v>2020</v>
      </c>
      <c r="D3438" s="16" t="s">
        <v>244</v>
      </c>
      <c r="E3438" s="16" t="s">
        <v>56</v>
      </c>
      <c r="F3438">
        <v>33</v>
      </c>
    </row>
    <row r="3439" spans="1:6" x14ac:dyDescent="0.25">
      <c r="A3439">
        <v>28</v>
      </c>
      <c r="B3439">
        <v>4</v>
      </c>
      <c r="C3439">
        <v>2020</v>
      </c>
      <c r="D3439" s="16" t="s">
        <v>74</v>
      </c>
      <c r="E3439" s="16" t="s">
        <v>59</v>
      </c>
      <c r="F3439">
        <v>60</v>
      </c>
    </row>
    <row r="3440" spans="1:6" x14ac:dyDescent="0.25">
      <c r="A3440">
        <v>28</v>
      </c>
      <c r="B3440">
        <v>4</v>
      </c>
      <c r="C3440">
        <v>2020</v>
      </c>
      <c r="D3440" s="16" t="s">
        <v>75</v>
      </c>
      <c r="E3440" s="16" t="s">
        <v>56</v>
      </c>
      <c r="F3440">
        <v>81</v>
      </c>
    </row>
    <row r="3441" spans="1:6" x14ac:dyDescent="0.25">
      <c r="A3441">
        <v>28</v>
      </c>
      <c r="B3441">
        <v>4</v>
      </c>
      <c r="C3441">
        <v>2020</v>
      </c>
      <c r="D3441" s="16" t="s">
        <v>75</v>
      </c>
      <c r="E3441" s="16" t="s">
        <v>56</v>
      </c>
      <c r="F3441">
        <v>39</v>
      </c>
    </row>
    <row r="3442" spans="1:6" x14ac:dyDescent="0.25">
      <c r="A3442">
        <v>28</v>
      </c>
      <c r="B3442">
        <v>4</v>
      </c>
      <c r="C3442">
        <v>2020</v>
      </c>
      <c r="D3442" s="16" t="s">
        <v>75</v>
      </c>
      <c r="E3442" s="16" t="s">
        <v>59</v>
      </c>
      <c r="F3442">
        <v>68</v>
      </c>
    </row>
    <row r="3443" spans="1:6" x14ac:dyDescent="0.25">
      <c r="A3443">
        <v>28</v>
      </c>
      <c r="B3443">
        <v>4</v>
      </c>
      <c r="C3443">
        <v>2020</v>
      </c>
      <c r="D3443" s="16" t="s">
        <v>75</v>
      </c>
      <c r="E3443" s="16" t="s">
        <v>59</v>
      </c>
      <c r="F3443">
        <v>53</v>
      </c>
    </row>
    <row r="3444" spans="1:6" x14ac:dyDescent="0.25">
      <c r="A3444">
        <v>28</v>
      </c>
      <c r="B3444">
        <v>4</v>
      </c>
      <c r="C3444">
        <v>2020</v>
      </c>
      <c r="D3444" s="16" t="s">
        <v>75</v>
      </c>
      <c r="E3444" s="16" t="s">
        <v>56</v>
      </c>
      <c r="F3444">
        <v>26</v>
      </c>
    </row>
    <row r="3445" spans="1:6" x14ac:dyDescent="0.25">
      <c r="A3445">
        <v>28</v>
      </c>
      <c r="B3445">
        <v>4</v>
      </c>
      <c r="C3445">
        <v>2020</v>
      </c>
      <c r="D3445" s="16" t="s">
        <v>75</v>
      </c>
      <c r="E3445" s="16" t="s">
        <v>59</v>
      </c>
      <c r="F3445">
        <v>55</v>
      </c>
    </row>
    <row r="3446" spans="1:6" x14ac:dyDescent="0.25">
      <c r="A3446">
        <v>28</v>
      </c>
      <c r="B3446">
        <v>4</v>
      </c>
      <c r="C3446">
        <v>2020</v>
      </c>
      <c r="D3446" s="16" t="s">
        <v>76</v>
      </c>
      <c r="E3446" s="16" t="s">
        <v>56</v>
      </c>
      <c r="F3446">
        <v>61</v>
      </c>
    </row>
    <row r="3447" spans="1:6" x14ac:dyDescent="0.25">
      <c r="A3447">
        <v>28</v>
      </c>
      <c r="B3447">
        <v>4</v>
      </c>
      <c r="C3447">
        <v>2020</v>
      </c>
      <c r="D3447" s="16" t="s">
        <v>76</v>
      </c>
      <c r="E3447" s="16" t="s">
        <v>59</v>
      </c>
      <c r="F3447">
        <v>31</v>
      </c>
    </row>
    <row r="3448" spans="1:6" x14ac:dyDescent="0.25">
      <c r="A3448">
        <v>28</v>
      </c>
      <c r="B3448">
        <v>4</v>
      </c>
      <c r="C3448">
        <v>2020</v>
      </c>
      <c r="D3448" s="16" t="s">
        <v>238</v>
      </c>
      <c r="E3448" s="16" t="s">
        <v>59</v>
      </c>
      <c r="F3448">
        <v>44</v>
      </c>
    </row>
    <row r="3449" spans="1:6" x14ac:dyDescent="0.25">
      <c r="A3449">
        <v>28</v>
      </c>
      <c r="B3449">
        <v>4</v>
      </c>
      <c r="C3449">
        <v>2020</v>
      </c>
      <c r="D3449" s="16" t="s">
        <v>238</v>
      </c>
      <c r="E3449" s="16" t="s">
        <v>56</v>
      </c>
      <c r="F3449">
        <v>32</v>
      </c>
    </row>
    <row r="3450" spans="1:6" x14ac:dyDescent="0.25">
      <c r="A3450">
        <v>28</v>
      </c>
      <c r="B3450">
        <v>4</v>
      </c>
      <c r="C3450">
        <v>2020</v>
      </c>
      <c r="D3450" s="16" t="s">
        <v>245</v>
      </c>
      <c r="E3450" s="16" t="s">
        <v>59</v>
      </c>
      <c r="F3450">
        <v>55</v>
      </c>
    </row>
    <row r="3451" spans="1:6" x14ac:dyDescent="0.25">
      <c r="A3451">
        <v>28</v>
      </c>
      <c r="B3451">
        <v>4</v>
      </c>
      <c r="C3451">
        <v>2020</v>
      </c>
      <c r="D3451" s="16" t="s">
        <v>245</v>
      </c>
      <c r="E3451" s="16" t="s">
        <v>56</v>
      </c>
      <c r="F3451">
        <v>67</v>
      </c>
    </row>
    <row r="3452" spans="1:6" x14ac:dyDescent="0.25">
      <c r="A3452">
        <v>28</v>
      </c>
      <c r="B3452">
        <v>4</v>
      </c>
      <c r="C3452">
        <v>2020</v>
      </c>
      <c r="D3452" s="16" t="s">
        <v>245</v>
      </c>
      <c r="E3452" s="16" t="s">
        <v>59</v>
      </c>
      <c r="F3452">
        <v>70</v>
      </c>
    </row>
    <row r="3453" spans="1:6" x14ac:dyDescent="0.25">
      <c r="A3453">
        <v>28</v>
      </c>
      <c r="B3453">
        <v>4</v>
      </c>
      <c r="C3453">
        <v>2020</v>
      </c>
      <c r="D3453" s="16" t="s">
        <v>245</v>
      </c>
      <c r="E3453" s="16" t="s">
        <v>56</v>
      </c>
      <c r="F3453">
        <v>45</v>
      </c>
    </row>
    <row r="3454" spans="1:6" x14ac:dyDescent="0.25">
      <c r="A3454">
        <v>28</v>
      </c>
      <c r="B3454">
        <v>4</v>
      </c>
      <c r="C3454">
        <v>2020</v>
      </c>
      <c r="D3454" s="16" t="s">
        <v>245</v>
      </c>
      <c r="E3454" s="16" t="s">
        <v>59</v>
      </c>
      <c r="F3454">
        <v>72</v>
      </c>
    </row>
    <row r="3455" spans="1:6" x14ac:dyDescent="0.25">
      <c r="A3455">
        <v>28</v>
      </c>
      <c r="B3455">
        <v>4</v>
      </c>
      <c r="C3455">
        <v>2020</v>
      </c>
      <c r="D3455" s="16" t="s">
        <v>245</v>
      </c>
      <c r="E3455" s="16" t="s">
        <v>59</v>
      </c>
      <c r="F3455">
        <v>43</v>
      </c>
    </row>
    <row r="3456" spans="1:6" x14ac:dyDescent="0.25">
      <c r="A3456">
        <v>28</v>
      </c>
      <c r="B3456">
        <v>4</v>
      </c>
      <c r="C3456">
        <v>2020</v>
      </c>
      <c r="D3456" s="16" t="s">
        <v>80</v>
      </c>
      <c r="E3456" s="16" t="s">
        <v>56</v>
      </c>
      <c r="F3456">
        <v>44</v>
      </c>
    </row>
    <row r="3457" spans="1:6" x14ac:dyDescent="0.25">
      <c r="A3457">
        <v>28</v>
      </c>
      <c r="B3457">
        <v>4</v>
      </c>
      <c r="C3457">
        <v>2020</v>
      </c>
      <c r="D3457" s="16" t="s">
        <v>80</v>
      </c>
      <c r="E3457" s="16" t="s">
        <v>56</v>
      </c>
      <c r="F3457">
        <v>39</v>
      </c>
    </row>
    <row r="3458" spans="1:6" x14ac:dyDescent="0.25">
      <c r="A3458">
        <v>28</v>
      </c>
      <c r="B3458">
        <v>4</v>
      </c>
      <c r="C3458">
        <v>2020</v>
      </c>
      <c r="D3458" s="16" t="s">
        <v>80</v>
      </c>
      <c r="E3458" s="16" t="s">
        <v>59</v>
      </c>
      <c r="F3458">
        <v>4</v>
      </c>
    </row>
    <row r="3459" spans="1:6" x14ac:dyDescent="0.25">
      <c r="A3459">
        <v>28</v>
      </c>
      <c r="B3459">
        <v>4</v>
      </c>
      <c r="C3459">
        <v>2020</v>
      </c>
      <c r="D3459" s="16" t="s">
        <v>80</v>
      </c>
      <c r="E3459" s="16" t="s">
        <v>56</v>
      </c>
      <c r="F3459">
        <v>49</v>
      </c>
    </row>
    <row r="3460" spans="1:6" x14ac:dyDescent="0.25">
      <c r="A3460">
        <v>28</v>
      </c>
      <c r="B3460">
        <v>4</v>
      </c>
      <c r="C3460">
        <v>2020</v>
      </c>
      <c r="D3460" s="16" t="s">
        <v>213</v>
      </c>
      <c r="E3460" s="16" t="s">
        <v>56</v>
      </c>
      <c r="F3460">
        <v>55</v>
      </c>
    </row>
    <row r="3461" spans="1:6" x14ac:dyDescent="0.25">
      <c r="A3461">
        <v>28</v>
      </c>
      <c r="B3461">
        <v>4</v>
      </c>
      <c r="C3461">
        <v>2020</v>
      </c>
      <c r="D3461" s="16" t="s">
        <v>158</v>
      </c>
      <c r="E3461" s="16" t="s">
        <v>56</v>
      </c>
      <c r="F3461">
        <v>58</v>
      </c>
    </row>
    <row r="3462" spans="1:6" x14ac:dyDescent="0.25">
      <c r="A3462">
        <v>28</v>
      </c>
      <c r="B3462">
        <v>4</v>
      </c>
      <c r="C3462">
        <v>2020</v>
      </c>
      <c r="D3462" s="16" t="s">
        <v>85</v>
      </c>
      <c r="E3462" s="16" t="s">
        <v>59</v>
      </c>
      <c r="F3462">
        <v>58</v>
      </c>
    </row>
    <row r="3463" spans="1:6" x14ac:dyDescent="0.25">
      <c r="A3463">
        <v>28</v>
      </c>
      <c r="B3463">
        <v>4</v>
      </c>
      <c r="C3463">
        <v>2020</v>
      </c>
      <c r="D3463" s="16" t="s">
        <v>86</v>
      </c>
      <c r="E3463" s="16" t="s">
        <v>56</v>
      </c>
      <c r="F3463">
        <v>19</v>
      </c>
    </row>
    <row r="3464" spans="1:6" x14ac:dyDescent="0.25">
      <c r="A3464">
        <v>28</v>
      </c>
      <c r="B3464">
        <v>4</v>
      </c>
      <c r="C3464">
        <v>2020</v>
      </c>
      <c r="D3464" s="16" t="s">
        <v>87</v>
      </c>
      <c r="E3464" s="16" t="s">
        <v>56</v>
      </c>
      <c r="F3464">
        <v>57</v>
      </c>
    </row>
    <row r="3465" spans="1:6" x14ac:dyDescent="0.25">
      <c r="A3465">
        <v>28</v>
      </c>
      <c r="B3465">
        <v>4</v>
      </c>
      <c r="C3465">
        <v>2020</v>
      </c>
      <c r="D3465" s="16" t="s">
        <v>88</v>
      </c>
      <c r="E3465" s="16" t="s">
        <v>59</v>
      </c>
      <c r="F3465">
        <v>28</v>
      </c>
    </row>
    <row r="3466" spans="1:6" x14ac:dyDescent="0.25">
      <c r="A3466">
        <v>28</v>
      </c>
      <c r="B3466">
        <v>4</v>
      </c>
      <c r="C3466">
        <v>2020</v>
      </c>
      <c r="D3466" s="16" t="s">
        <v>88</v>
      </c>
      <c r="E3466" s="16" t="s">
        <v>59</v>
      </c>
      <c r="F3466">
        <v>24</v>
      </c>
    </row>
    <row r="3467" spans="1:6" x14ac:dyDescent="0.25">
      <c r="A3467">
        <v>28</v>
      </c>
      <c r="B3467">
        <v>4</v>
      </c>
      <c r="C3467">
        <v>2020</v>
      </c>
      <c r="D3467" s="16" t="s">
        <v>88</v>
      </c>
      <c r="E3467" s="16" t="s">
        <v>56</v>
      </c>
      <c r="F3467">
        <v>22</v>
      </c>
    </row>
    <row r="3468" spans="1:6" x14ac:dyDescent="0.25">
      <c r="A3468">
        <v>28</v>
      </c>
      <c r="B3468">
        <v>4</v>
      </c>
      <c r="C3468">
        <v>2020</v>
      </c>
      <c r="D3468" s="16" t="s">
        <v>88</v>
      </c>
      <c r="E3468" s="16" t="s">
        <v>56</v>
      </c>
      <c r="F3468">
        <v>55</v>
      </c>
    </row>
    <row r="3469" spans="1:6" x14ac:dyDescent="0.25">
      <c r="A3469">
        <v>28</v>
      </c>
      <c r="B3469">
        <v>4</v>
      </c>
      <c r="C3469">
        <v>2020</v>
      </c>
      <c r="D3469" s="16" t="s">
        <v>88</v>
      </c>
      <c r="E3469" s="16" t="s">
        <v>56</v>
      </c>
      <c r="F3469">
        <v>45</v>
      </c>
    </row>
    <row r="3470" spans="1:6" x14ac:dyDescent="0.25">
      <c r="A3470">
        <v>28</v>
      </c>
      <c r="B3470">
        <v>4</v>
      </c>
      <c r="C3470">
        <v>2020</v>
      </c>
      <c r="D3470" s="16" t="s">
        <v>231</v>
      </c>
      <c r="E3470" s="16" t="s">
        <v>59</v>
      </c>
      <c r="F3470">
        <v>80</v>
      </c>
    </row>
    <row r="3471" spans="1:6" x14ac:dyDescent="0.25">
      <c r="A3471">
        <v>28</v>
      </c>
      <c r="B3471">
        <v>4</v>
      </c>
      <c r="C3471">
        <v>2020</v>
      </c>
      <c r="D3471" s="16" t="s">
        <v>89</v>
      </c>
      <c r="E3471" s="16" t="s">
        <v>56</v>
      </c>
      <c r="F3471">
        <v>59</v>
      </c>
    </row>
    <row r="3472" spans="1:6" x14ac:dyDescent="0.25">
      <c r="A3472">
        <v>28</v>
      </c>
      <c r="B3472">
        <v>4</v>
      </c>
      <c r="C3472">
        <v>2020</v>
      </c>
      <c r="D3472" s="16" t="s">
        <v>89</v>
      </c>
      <c r="E3472" s="16" t="s">
        <v>59</v>
      </c>
      <c r="F3472">
        <v>66</v>
      </c>
    </row>
    <row r="3473" spans="1:6" x14ac:dyDescent="0.25">
      <c r="A3473">
        <v>28</v>
      </c>
      <c r="B3473">
        <v>4</v>
      </c>
      <c r="C3473">
        <v>2020</v>
      </c>
      <c r="D3473" s="16" t="s">
        <v>89</v>
      </c>
      <c r="E3473" s="16" t="s">
        <v>59</v>
      </c>
      <c r="F3473">
        <v>56</v>
      </c>
    </row>
    <row r="3474" spans="1:6" x14ac:dyDescent="0.25">
      <c r="A3474">
        <v>28</v>
      </c>
      <c r="B3474">
        <v>4</v>
      </c>
      <c r="C3474">
        <v>2020</v>
      </c>
      <c r="D3474" s="16" t="s">
        <v>89</v>
      </c>
      <c r="E3474" s="16" t="s">
        <v>59</v>
      </c>
      <c r="F3474">
        <v>89</v>
      </c>
    </row>
    <row r="3475" spans="1:6" x14ac:dyDescent="0.25">
      <c r="A3475">
        <v>28</v>
      </c>
      <c r="B3475">
        <v>4</v>
      </c>
      <c r="C3475">
        <v>2020</v>
      </c>
      <c r="D3475" s="16" t="s">
        <v>89</v>
      </c>
      <c r="E3475" s="16" t="s">
        <v>56</v>
      </c>
      <c r="F3475">
        <v>31</v>
      </c>
    </row>
    <row r="3476" spans="1:6" x14ac:dyDescent="0.25">
      <c r="A3476">
        <v>28</v>
      </c>
      <c r="B3476">
        <v>4</v>
      </c>
      <c r="C3476">
        <v>2020</v>
      </c>
      <c r="D3476" s="16" t="s">
        <v>89</v>
      </c>
      <c r="E3476" s="16" t="s">
        <v>59</v>
      </c>
      <c r="F3476">
        <v>67</v>
      </c>
    </row>
    <row r="3477" spans="1:6" x14ac:dyDescent="0.25">
      <c r="A3477">
        <v>28</v>
      </c>
      <c r="B3477">
        <v>4</v>
      </c>
      <c r="C3477">
        <v>2020</v>
      </c>
      <c r="D3477" s="16" t="s">
        <v>90</v>
      </c>
      <c r="E3477" s="16" t="s">
        <v>56</v>
      </c>
      <c r="F3477">
        <v>25</v>
      </c>
    </row>
    <row r="3478" spans="1:6" x14ac:dyDescent="0.25">
      <c r="A3478">
        <v>28</v>
      </c>
      <c r="B3478">
        <v>4</v>
      </c>
      <c r="C3478">
        <v>2020</v>
      </c>
      <c r="D3478" s="16" t="s">
        <v>91</v>
      </c>
      <c r="E3478" s="16" t="s">
        <v>59</v>
      </c>
      <c r="F3478">
        <v>81</v>
      </c>
    </row>
    <row r="3479" spans="1:6" x14ac:dyDescent="0.25">
      <c r="A3479">
        <v>28</v>
      </c>
      <c r="B3479">
        <v>4</v>
      </c>
      <c r="C3479">
        <v>2020</v>
      </c>
      <c r="D3479" s="16" t="s">
        <v>93</v>
      </c>
      <c r="E3479" s="16" t="s">
        <v>59</v>
      </c>
      <c r="F3479">
        <v>37</v>
      </c>
    </row>
    <row r="3480" spans="1:6" x14ac:dyDescent="0.25">
      <c r="A3480">
        <v>28</v>
      </c>
      <c r="B3480">
        <v>4</v>
      </c>
      <c r="C3480">
        <v>2020</v>
      </c>
      <c r="D3480" s="16" t="s">
        <v>94</v>
      </c>
      <c r="E3480" s="16" t="s">
        <v>56</v>
      </c>
      <c r="F3480">
        <v>72</v>
      </c>
    </row>
    <row r="3481" spans="1:6" x14ac:dyDescent="0.25">
      <c r="A3481">
        <v>28</v>
      </c>
      <c r="B3481">
        <v>4</v>
      </c>
      <c r="C3481">
        <v>2020</v>
      </c>
      <c r="D3481" s="16" t="s">
        <v>95</v>
      </c>
      <c r="E3481" s="16" t="s">
        <v>56</v>
      </c>
      <c r="F3481">
        <v>33</v>
      </c>
    </row>
    <row r="3482" spans="1:6" x14ac:dyDescent="0.25">
      <c r="A3482">
        <v>28</v>
      </c>
      <c r="B3482">
        <v>4</v>
      </c>
      <c r="C3482">
        <v>2020</v>
      </c>
      <c r="D3482" s="16" t="s">
        <v>95</v>
      </c>
      <c r="E3482" s="16" t="s">
        <v>59</v>
      </c>
      <c r="F3482">
        <v>48</v>
      </c>
    </row>
    <row r="3483" spans="1:6" x14ac:dyDescent="0.25">
      <c r="A3483">
        <v>28</v>
      </c>
      <c r="B3483">
        <v>4</v>
      </c>
      <c r="C3483">
        <v>2020</v>
      </c>
      <c r="D3483" s="16" t="s">
        <v>95</v>
      </c>
      <c r="E3483" s="16" t="s">
        <v>59</v>
      </c>
      <c r="F3483">
        <v>48</v>
      </c>
    </row>
    <row r="3484" spans="1:6" x14ac:dyDescent="0.25">
      <c r="A3484">
        <v>28</v>
      </c>
      <c r="B3484">
        <v>4</v>
      </c>
      <c r="C3484">
        <v>2020</v>
      </c>
      <c r="D3484" s="16" t="s">
        <v>95</v>
      </c>
      <c r="E3484" s="16" t="s">
        <v>59</v>
      </c>
      <c r="F3484">
        <v>43</v>
      </c>
    </row>
    <row r="3485" spans="1:6" x14ac:dyDescent="0.25">
      <c r="A3485">
        <v>28</v>
      </c>
      <c r="B3485">
        <v>4</v>
      </c>
      <c r="C3485">
        <v>2020</v>
      </c>
      <c r="D3485" s="16" t="s">
        <v>95</v>
      </c>
      <c r="E3485" s="16" t="s">
        <v>59</v>
      </c>
      <c r="F3485">
        <v>17</v>
      </c>
    </row>
    <row r="3486" spans="1:6" x14ac:dyDescent="0.25">
      <c r="A3486">
        <v>28</v>
      </c>
      <c r="B3486">
        <v>4</v>
      </c>
      <c r="C3486">
        <v>2020</v>
      </c>
      <c r="D3486" s="16" t="s">
        <v>95</v>
      </c>
      <c r="E3486" s="16" t="s">
        <v>56</v>
      </c>
      <c r="F3486">
        <v>37</v>
      </c>
    </row>
    <row r="3487" spans="1:6" x14ac:dyDescent="0.25">
      <c r="A3487">
        <v>28</v>
      </c>
      <c r="B3487">
        <v>4</v>
      </c>
      <c r="C3487">
        <v>2020</v>
      </c>
      <c r="D3487" s="16" t="s">
        <v>95</v>
      </c>
      <c r="E3487" s="16" t="s">
        <v>56</v>
      </c>
      <c r="F3487">
        <v>51</v>
      </c>
    </row>
    <row r="3488" spans="1:6" x14ac:dyDescent="0.25">
      <c r="A3488">
        <v>28</v>
      </c>
      <c r="B3488">
        <v>4</v>
      </c>
      <c r="C3488">
        <v>2020</v>
      </c>
      <c r="D3488" s="16" t="s">
        <v>95</v>
      </c>
      <c r="E3488" s="16" t="s">
        <v>59</v>
      </c>
      <c r="F3488">
        <v>65</v>
      </c>
    </row>
    <row r="3489" spans="1:6" x14ac:dyDescent="0.25">
      <c r="A3489">
        <v>28</v>
      </c>
      <c r="B3489">
        <v>4</v>
      </c>
      <c r="C3489">
        <v>2020</v>
      </c>
      <c r="D3489" s="16" t="s">
        <v>95</v>
      </c>
      <c r="E3489" s="16" t="s">
        <v>59</v>
      </c>
      <c r="F3489">
        <v>48</v>
      </c>
    </row>
    <row r="3490" spans="1:6" x14ac:dyDescent="0.25">
      <c r="A3490">
        <v>28</v>
      </c>
      <c r="B3490">
        <v>4</v>
      </c>
      <c r="C3490">
        <v>2020</v>
      </c>
      <c r="D3490" s="16" t="s">
        <v>95</v>
      </c>
      <c r="E3490" s="16" t="s">
        <v>56</v>
      </c>
      <c r="F3490">
        <v>59</v>
      </c>
    </row>
    <row r="3491" spans="1:6" x14ac:dyDescent="0.25">
      <c r="A3491">
        <v>28</v>
      </c>
      <c r="B3491">
        <v>4</v>
      </c>
      <c r="C3491">
        <v>2020</v>
      </c>
      <c r="D3491" s="16" t="s">
        <v>95</v>
      </c>
      <c r="E3491" s="16" t="s">
        <v>59</v>
      </c>
      <c r="F3491">
        <v>82</v>
      </c>
    </row>
    <row r="3492" spans="1:6" x14ac:dyDescent="0.25">
      <c r="A3492">
        <v>28</v>
      </c>
      <c r="B3492">
        <v>4</v>
      </c>
      <c r="C3492">
        <v>2020</v>
      </c>
      <c r="D3492" s="16" t="s">
        <v>98</v>
      </c>
      <c r="E3492" s="16" t="s">
        <v>59</v>
      </c>
      <c r="F3492">
        <v>42</v>
      </c>
    </row>
    <row r="3493" spans="1:6" x14ac:dyDescent="0.25">
      <c r="A3493">
        <v>28</v>
      </c>
      <c r="B3493">
        <v>4</v>
      </c>
      <c r="C3493">
        <v>2020</v>
      </c>
      <c r="D3493" s="16" t="s">
        <v>98</v>
      </c>
      <c r="E3493" s="16" t="s">
        <v>56</v>
      </c>
      <c r="F3493">
        <v>45</v>
      </c>
    </row>
    <row r="3494" spans="1:6" x14ac:dyDescent="0.25">
      <c r="A3494">
        <v>28</v>
      </c>
      <c r="B3494">
        <v>4</v>
      </c>
      <c r="C3494">
        <v>2020</v>
      </c>
      <c r="D3494" s="16" t="s">
        <v>99</v>
      </c>
      <c r="E3494" s="16" t="s">
        <v>59</v>
      </c>
      <c r="F3494">
        <v>69</v>
      </c>
    </row>
    <row r="3495" spans="1:6" x14ac:dyDescent="0.25">
      <c r="A3495">
        <v>28</v>
      </c>
      <c r="B3495">
        <v>4</v>
      </c>
      <c r="C3495">
        <v>2020</v>
      </c>
      <c r="D3495" s="16" t="s">
        <v>189</v>
      </c>
      <c r="E3495" s="16" t="s">
        <v>56</v>
      </c>
      <c r="F3495">
        <v>46</v>
      </c>
    </row>
    <row r="3496" spans="1:6" x14ac:dyDescent="0.25">
      <c r="A3496">
        <v>28</v>
      </c>
      <c r="B3496">
        <v>4</v>
      </c>
      <c r="C3496">
        <v>2020</v>
      </c>
      <c r="D3496" s="16" t="s">
        <v>102</v>
      </c>
      <c r="E3496" s="16" t="s">
        <v>56</v>
      </c>
      <c r="F3496">
        <v>63</v>
      </c>
    </row>
    <row r="3497" spans="1:6" x14ac:dyDescent="0.25">
      <c r="A3497">
        <v>28</v>
      </c>
      <c r="B3497">
        <v>4</v>
      </c>
      <c r="C3497">
        <v>2020</v>
      </c>
      <c r="D3497" s="16" t="s">
        <v>103</v>
      </c>
      <c r="E3497" s="16" t="s">
        <v>56</v>
      </c>
      <c r="F3497">
        <v>55</v>
      </c>
    </row>
    <row r="3498" spans="1:6" x14ac:dyDescent="0.25">
      <c r="A3498">
        <v>28</v>
      </c>
      <c r="B3498">
        <v>4</v>
      </c>
      <c r="C3498">
        <v>2020</v>
      </c>
      <c r="D3498" s="16" t="s">
        <v>103</v>
      </c>
      <c r="E3498" s="16" t="s">
        <v>56</v>
      </c>
      <c r="F3498">
        <v>8</v>
      </c>
    </row>
    <row r="3499" spans="1:6" x14ac:dyDescent="0.25">
      <c r="A3499">
        <v>28</v>
      </c>
      <c r="B3499">
        <v>4</v>
      </c>
      <c r="C3499">
        <v>2020</v>
      </c>
      <c r="D3499" s="16" t="s">
        <v>103</v>
      </c>
      <c r="E3499" s="16" t="s">
        <v>59</v>
      </c>
      <c r="F3499">
        <v>66</v>
      </c>
    </row>
    <row r="3500" spans="1:6" x14ac:dyDescent="0.25">
      <c r="A3500">
        <v>28</v>
      </c>
      <c r="B3500">
        <v>4</v>
      </c>
      <c r="C3500">
        <v>2020</v>
      </c>
      <c r="D3500" s="16" t="s">
        <v>104</v>
      </c>
      <c r="E3500" s="16" t="s">
        <v>59</v>
      </c>
      <c r="F3500">
        <v>55</v>
      </c>
    </row>
    <row r="3501" spans="1:6" x14ac:dyDescent="0.25">
      <c r="A3501">
        <v>28</v>
      </c>
      <c r="B3501">
        <v>4</v>
      </c>
      <c r="C3501">
        <v>2020</v>
      </c>
      <c r="D3501" s="16" t="s">
        <v>104</v>
      </c>
      <c r="E3501" s="16" t="s">
        <v>56</v>
      </c>
      <c r="F3501">
        <v>50</v>
      </c>
    </row>
    <row r="3502" spans="1:6" x14ac:dyDescent="0.25">
      <c r="A3502">
        <v>28</v>
      </c>
      <c r="B3502">
        <v>4</v>
      </c>
      <c r="C3502">
        <v>2020</v>
      </c>
      <c r="D3502" s="16" t="s">
        <v>104</v>
      </c>
      <c r="E3502" s="16" t="s">
        <v>56</v>
      </c>
      <c r="F3502">
        <v>79</v>
      </c>
    </row>
    <row r="3503" spans="1:6" x14ac:dyDescent="0.25">
      <c r="A3503">
        <v>28</v>
      </c>
      <c r="B3503">
        <v>4</v>
      </c>
      <c r="C3503">
        <v>2020</v>
      </c>
      <c r="D3503" s="16" t="s">
        <v>104</v>
      </c>
      <c r="E3503" s="16" t="s">
        <v>59</v>
      </c>
      <c r="F3503">
        <v>63</v>
      </c>
    </row>
    <row r="3504" spans="1:6" x14ac:dyDescent="0.25">
      <c r="A3504">
        <v>28</v>
      </c>
      <c r="B3504">
        <v>4</v>
      </c>
      <c r="C3504">
        <v>2020</v>
      </c>
      <c r="D3504" s="16" t="s">
        <v>104</v>
      </c>
      <c r="E3504" s="16" t="s">
        <v>56</v>
      </c>
      <c r="F3504">
        <v>87</v>
      </c>
    </row>
    <row r="3505" spans="1:6" x14ac:dyDescent="0.25">
      <c r="A3505">
        <v>28</v>
      </c>
      <c r="B3505">
        <v>4</v>
      </c>
      <c r="C3505">
        <v>2020</v>
      </c>
      <c r="D3505" s="16" t="s">
        <v>104</v>
      </c>
      <c r="E3505" s="16" t="s">
        <v>59</v>
      </c>
      <c r="F3505">
        <v>37</v>
      </c>
    </row>
    <row r="3506" spans="1:6" x14ac:dyDescent="0.25">
      <c r="A3506">
        <v>28</v>
      </c>
      <c r="B3506">
        <v>4</v>
      </c>
      <c r="C3506">
        <v>2020</v>
      </c>
      <c r="D3506" s="16" t="s">
        <v>104</v>
      </c>
      <c r="E3506" s="16" t="s">
        <v>59</v>
      </c>
      <c r="F3506">
        <v>60</v>
      </c>
    </row>
    <row r="3507" spans="1:6" x14ac:dyDescent="0.25">
      <c r="A3507">
        <v>28</v>
      </c>
      <c r="B3507">
        <v>4</v>
      </c>
      <c r="C3507">
        <v>2020</v>
      </c>
      <c r="D3507" s="16" t="s">
        <v>104</v>
      </c>
      <c r="E3507" s="16" t="s">
        <v>59</v>
      </c>
      <c r="F3507">
        <v>37</v>
      </c>
    </row>
    <row r="3508" spans="1:6" x14ac:dyDescent="0.25">
      <c r="A3508">
        <v>28</v>
      </c>
      <c r="B3508">
        <v>4</v>
      </c>
      <c r="C3508">
        <v>2020</v>
      </c>
      <c r="D3508" s="16" t="s">
        <v>246</v>
      </c>
      <c r="E3508" s="16" t="s">
        <v>59</v>
      </c>
      <c r="F3508">
        <v>62</v>
      </c>
    </row>
    <row r="3509" spans="1:6" x14ac:dyDescent="0.25">
      <c r="A3509">
        <v>28</v>
      </c>
      <c r="B3509">
        <v>4</v>
      </c>
      <c r="C3509">
        <v>2020</v>
      </c>
      <c r="D3509" s="16" t="s">
        <v>105</v>
      </c>
      <c r="E3509" s="16" t="s">
        <v>59</v>
      </c>
      <c r="F3509">
        <v>77</v>
      </c>
    </row>
    <row r="3510" spans="1:6" x14ac:dyDescent="0.25">
      <c r="A3510">
        <v>28</v>
      </c>
      <c r="B3510">
        <v>4</v>
      </c>
      <c r="C3510">
        <v>2020</v>
      </c>
      <c r="D3510" s="16" t="s">
        <v>105</v>
      </c>
      <c r="E3510" s="16" t="s">
        <v>56</v>
      </c>
      <c r="F3510">
        <v>91</v>
      </c>
    </row>
    <row r="3511" spans="1:6" x14ac:dyDescent="0.25">
      <c r="A3511">
        <v>28</v>
      </c>
      <c r="B3511">
        <v>4</v>
      </c>
      <c r="C3511">
        <v>2020</v>
      </c>
      <c r="D3511" s="16" t="s">
        <v>105</v>
      </c>
      <c r="E3511" s="16" t="s">
        <v>59</v>
      </c>
      <c r="F3511">
        <v>28</v>
      </c>
    </row>
    <row r="3512" spans="1:6" x14ac:dyDescent="0.25">
      <c r="A3512">
        <v>28</v>
      </c>
      <c r="B3512">
        <v>4</v>
      </c>
      <c r="C3512">
        <v>2020</v>
      </c>
      <c r="D3512" s="16" t="s">
        <v>105</v>
      </c>
      <c r="E3512" s="16" t="s">
        <v>56</v>
      </c>
      <c r="F3512">
        <v>48</v>
      </c>
    </row>
    <row r="3513" spans="1:6" x14ac:dyDescent="0.25">
      <c r="A3513">
        <v>28</v>
      </c>
      <c r="B3513">
        <v>4</v>
      </c>
      <c r="C3513">
        <v>2020</v>
      </c>
      <c r="D3513" s="16" t="s">
        <v>105</v>
      </c>
      <c r="E3513" s="16" t="s">
        <v>56</v>
      </c>
      <c r="F3513">
        <v>36</v>
      </c>
    </row>
    <row r="3514" spans="1:6" x14ac:dyDescent="0.25">
      <c r="A3514">
        <v>28</v>
      </c>
      <c r="B3514">
        <v>4</v>
      </c>
      <c r="C3514">
        <v>2020</v>
      </c>
      <c r="D3514" s="16" t="s">
        <v>105</v>
      </c>
      <c r="E3514" s="16" t="s">
        <v>56</v>
      </c>
      <c r="F3514">
        <v>52</v>
      </c>
    </row>
    <row r="3515" spans="1:6" x14ac:dyDescent="0.25">
      <c r="A3515">
        <v>28</v>
      </c>
      <c r="B3515">
        <v>4</v>
      </c>
      <c r="C3515">
        <v>2020</v>
      </c>
      <c r="D3515" s="16" t="s">
        <v>105</v>
      </c>
      <c r="E3515" s="16" t="s">
        <v>56</v>
      </c>
      <c r="F3515">
        <v>87</v>
      </c>
    </row>
    <row r="3516" spans="1:6" x14ac:dyDescent="0.25">
      <c r="A3516">
        <v>28</v>
      </c>
      <c r="B3516">
        <v>4</v>
      </c>
      <c r="C3516">
        <v>2020</v>
      </c>
      <c r="D3516" s="16" t="s">
        <v>105</v>
      </c>
      <c r="E3516" s="16" t="s">
        <v>56</v>
      </c>
      <c r="F3516">
        <v>24</v>
      </c>
    </row>
    <row r="3517" spans="1:6" x14ac:dyDescent="0.25">
      <c r="A3517">
        <v>28</v>
      </c>
      <c r="B3517">
        <v>4</v>
      </c>
      <c r="C3517">
        <v>2020</v>
      </c>
      <c r="D3517" s="16" t="s">
        <v>108</v>
      </c>
      <c r="E3517" s="16" t="s">
        <v>56</v>
      </c>
      <c r="F3517">
        <v>34</v>
      </c>
    </row>
    <row r="3518" spans="1:6" x14ac:dyDescent="0.25">
      <c r="A3518">
        <v>28</v>
      </c>
      <c r="B3518">
        <v>4</v>
      </c>
      <c r="C3518">
        <v>2020</v>
      </c>
      <c r="D3518" s="16" t="s">
        <v>108</v>
      </c>
      <c r="E3518" s="16" t="s">
        <v>59</v>
      </c>
      <c r="F3518">
        <v>44</v>
      </c>
    </row>
    <row r="3519" spans="1:6" x14ac:dyDescent="0.25">
      <c r="A3519">
        <v>28</v>
      </c>
      <c r="B3519">
        <v>4</v>
      </c>
      <c r="C3519">
        <v>2020</v>
      </c>
      <c r="D3519" s="16" t="s">
        <v>108</v>
      </c>
      <c r="E3519" s="16" t="s">
        <v>59</v>
      </c>
      <c r="F3519">
        <v>64</v>
      </c>
    </row>
    <row r="3520" spans="1:6" x14ac:dyDescent="0.25">
      <c r="A3520">
        <v>28</v>
      </c>
      <c r="B3520">
        <v>4</v>
      </c>
      <c r="C3520">
        <v>2020</v>
      </c>
      <c r="D3520" s="16" t="s">
        <v>108</v>
      </c>
      <c r="E3520" s="16" t="s">
        <v>56</v>
      </c>
      <c r="F3520">
        <v>56</v>
      </c>
    </row>
    <row r="3521" spans="1:6" x14ac:dyDescent="0.25">
      <c r="A3521">
        <v>28</v>
      </c>
      <c r="B3521">
        <v>4</v>
      </c>
      <c r="C3521">
        <v>2020</v>
      </c>
      <c r="D3521" s="16" t="s">
        <v>108</v>
      </c>
      <c r="E3521" s="16" t="s">
        <v>56</v>
      </c>
      <c r="F3521">
        <v>31</v>
      </c>
    </row>
    <row r="3522" spans="1:6" x14ac:dyDescent="0.25">
      <c r="A3522">
        <v>28</v>
      </c>
      <c r="B3522">
        <v>4</v>
      </c>
      <c r="C3522">
        <v>2020</v>
      </c>
      <c r="D3522" s="16" t="s">
        <v>108</v>
      </c>
      <c r="E3522" s="16" t="s">
        <v>56</v>
      </c>
      <c r="F3522">
        <v>28</v>
      </c>
    </row>
    <row r="3523" spans="1:6" x14ac:dyDescent="0.25">
      <c r="A3523">
        <v>28</v>
      </c>
      <c r="B3523">
        <v>4</v>
      </c>
      <c r="C3523">
        <v>2020</v>
      </c>
      <c r="D3523" s="16" t="s">
        <v>108</v>
      </c>
      <c r="E3523" s="16" t="s">
        <v>56</v>
      </c>
      <c r="F3523">
        <v>87</v>
      </c>
    </row>
    <row r="3524" spans="1:6" x14ac:dyDescent="0.25">
      <c r="A3524">
        <v>28</v>
      </c>
      <c r="B3524">
        <v>4</v>
      </c>
      <c r="C3524">
        <v>2020</v>
      </c>
      <c r="D3524" s="16" t="s">
        <v>109</v>
      </c>
      <c r="E3524" s="16" t="s">
        <v>59</v>
      </c>
      <c r="F3524">
        <v>25</v>
      </c>
    </row>
    <row r="3525" spans="1:6" x14ac:dyDescent="0.25">
      <c r="A3525">
        <v>28</v>
      </c>
      <c r="B3525">
        <v>4</v>
      </c>
      <c r="C3525">
        <v>2020</v>
      </c>
      <c r="D3525" s="16" t="s">
        <v>109</v>
      </c>
      <c r="E3525" s="16" t="s">
        <v>59</v>
      </c>
      <c r="F3525">
        <v>43</v>
      </c>
    </row>
    <row r="3526" spans="1:6" x14ac:dyDescent="0.25">
      <c r="A3526">
        <v>28</v>
      </c>
      <c r="B3526">
        <v>4</v>
      </c>
      <c r="C3526">
        <v>2020</v>
      </c>
      <c r="D3526" s="16" t="s">
        <v>110</v>
      </c>
      <c r="E3526" s="16" t="s">
        <v>56</v>
      </c>
      <c r="F3526">
        <v>70</v>
      </c>
    </row>
    <row r="3527" spans="1:6" x14ac:dyDescent="0.25">
      <c r="A3527">
        <v>28</v>
      </c>
      <c r="B3527">
        <v>4</v>
      </c>
      <c r="C3527">
        <v>2020</v>
      </c>
      <c r="D3527" s="16" t="s">
        <v>110</v>
      </c>
      <c r="E3527" s="16" t="s">
        <v>56</v>
      </c>
      <c r="F3527">
        <v>61</v>
      </c>
    </row>
    <row r="3528" spans="1:6" x14ac:dyDescent="0.25">
      <c r="A3528">
        <v>28</v>
      </c>
      <c r="B3528">
        <v>4</v>
      </c>
      <c r="C3528">
        <v>2020</v>
      </c>
      <c r="D3528" s="16" t="s">
        <v>110</v>
      </c>
      <c r="E3528" s="16" t="s">
        <v>59</v>
      </c>
      <c r="F3528">
        <v>69</v>
      </c>
    </row>
    <row r="3529" spans="1:6" x14ac:dyDescent="0.25">
      <c r="A3529">
        <v>28</v>
      </c>
      <c r="B3529">
        <v>4</v>
      </c>
      <c r="C3529">
        <v>2020</v>
      </c>
      <c r="D3529" s="16" t="s">
        <v>110</v>
      </c>
      <c r="E3529" s="16" t="s">
        <v>56</v>
      </c>
      <c r="F3529">
        <v>26</v>
      </c>
    </row>
    <row r="3530" spans="1:6" x14ac:dyDescent="0.25">
      <c r="A3530">
        <v>28</v>
      </c>
      <c r="B3530">
        <v>4</v>
      </c>
      <c r="C3530">
        <v>2020</v>
      </c>
      <c r="D3530" s="16" t="s">
        <v>111</v>
      </c>
      <c r="E3530" s="16" t="s">
        <v>56</v>
      </c>
      <c r="F3530">
        <v>58</v>
      </c>
    </row>
    <row r="3531" spans="1:6" x14ac:dyDescent="0.25">
      <c r="A3531">
        <v>28</v>
      </c>
      <c r="B3531">
        <v>4</v>
      </c>
      <c r="C3531">
        <v>2020</v>
      </c>
      <c r="D3531" s="16" t="s">
        <v>111</v>
      </c>
      <c r="E3531" s="16" t="s">
        <v>56</v>
      </c>
      <c r="F3531">
        <v>21</v>
      </c>
    </row>
    <row r="3532" spans="1:6" x14ac:dyDescent="0.25">
      <c r="A3532">
        <v>28</v>
      </c>
      <c r="B3532">
        <v>4</v>
      </c>
      <c r="C3532">
        <v>2020</v>
      </c>
      <c r="D3532" s="16" t="s">
        <v>111</v>
      </c>
      <c r="E3532" s="16" t="s">
        <v>56</v>
      </c>
      <c r="F3532">
        <v>83</v>
      </c>
    </row>
    <row r="3533" spans="1:6" x14ac:dyDescent="0.25">
      <c r="A3533">
        <v>28</v>
      </c>
      <c r="B3533">
        <v>4</v>
      </c>
      <c r="C3533">
        <v>2020</v>
      </c>
      <c r="D3533" s="16" t="s">
        <v>111</v>
      </c>
      <c r="E3533" s="16" t="s">
        <v>56</v>
      </c>
      <c r="F3533">
        <v>60</v>
      </c>
    </row>
    <row r="3534" spans="1:6" x14ac:dyDescent="0.25">
      <c r="A3534">
        <v>28</v>
      </c>
      <c r="B3534">
        <v>4</v>
      </c>
      <c r="C3534">
        <v>2020</v>
      </c>
      <c r="D3534" s="16" t="s">
        <v>111</v>
      </c>
      <c r="E3534" s="16" t="s">
        <v>59</v>
      </c>
      <c r="F3534">
        <v>38</v>
      </c>
    </row>
    <row r="3535" spans="1:6" x14ac:dyDescent="0.25">
      <c r="A3535">
        <v>28</v>
      </c>
      <c r="B3535">
        <v>4</v>
      </c>
      <c r="C3535">
        <v>2020</v>
      </c>
      <c r="D3535" s="16" t="s">
        <v>112</v>
      </c>
      <c r="E3535" s="16" t="s">
        <v>59</v>
      </c>
      <c r="F3535">
        <v>46</v>
      </c>
    </row>
    <row r="3536" spans="1:6" x14ac:dyDescent="0.25">
      <c r="A3536">
        <v>28</v>
      </c>
      <c r="B3536">
        <v>4</v>
      </c>
      <c r="C3536">
        <v>2020</v>
      </c>
      <c r="D3536" s="16" t="s">
        <v>191</v>
      </c>
      <c r="E3536" s="16" t="s">
        <v>59</v>
      </c>
      <c r="F3536">
        <v>36</v>
      </c>
    </row>
    <row r="3537" spans="1:6" x14ac:dyDescent="0.25">
      <c r="A3537">
        <v>28</v>
      </c>
      <c r="B3537">
        <v>4</v>
      </c>
      <c r="C3537">
        <v>2020</v>
      </c>
      <c r="D3537" s="16" t="s">
        <v>166</v>
      </c>
      <c r="E3537" s="16" t="s">
        <v>56</v>
      </c>
      <c r="F3537">
        <v>8</v>
      </c>
    </row>
    <row r="3538" spans="1:6" x14ac:dyDescent="0.25">
      <c r="A3538">
        <v>28</v>
      </c>
      <c r="B3538">
        <v>4</v>
      </c>
      <c r="C3538">
        <v>2020</v>
      </c>
      <c r="D3538" s="16" t="s">
        <v>166</v>
      </c>
      <c r="E3538" s="16" t="s">
        <v>56</v>
      </c>
      <c r="F3538">
        <v>49</v>
      </c>
    </row>
    <row r="3539" spans="1:6" x14ac:dyDescent="0.25">
      <c r="A3539">
        <v>28</v>
      </c>
      <c r="B3539">
        <v>4</v>
      </c>
      <c r="C3539">
        <v>2020</v>
      </c>
      <c r="D3539" s="16" t="s">
        <v>166</v>
      </c>
      <c r="E3539" s="16" t="s">
        <v>59</v>
      </c>
      <c r="F3539">
        <v>55</v>
      </c>
    </row>
    <row r="3540" spans="1:6" x14ac:dyDescent="0.25">
      <c r="A3540">
        <v>28</v>
      </c>
      <c r="B3540">
        <v>4</v>
      </c>
      <c r="C3540">
        <v>2020</v>
      </c>
      <c r="D3540" s="16" t="s">
        <v>166</v>
      </c>
      <c r="E3540" s="16" t="s">
        <v>56</v>
      </c>
      <c r="F3540">
        <v>52</v>
      </c>
    </row>
    <row r="3541" spans="1:6" x14ac:dyDescent="0.25">
      <c r="A3541">
        <v>28</v>
      </c>
      <c r="B3541">
        <v>4</v>
      </c>
      <c r="C3541">
        <v>2020</v>
      </c>
      <c r="D3541" s="16" t="s">
        <v>193</v>
      </c>
      <c r="E3541" s="16" t="s">
        <v>59</v>
      </c>
      <c r="F3541">
        <v>69</v>
      </c>
    </row>
    <row r="3542" spans="1:6" x14ac:dyDescent="0.25">
      <c r="A3542">
        <v>28</v>
      </c>
      <c r="B3542">
        <v>4</v>
      </c>
      <c r="C3542">
        <v>2020</v>
      </c>
      <c r="D3542" s="16" t="s">
        <v>204</v>
      </c>
      <c r="E3542" s="16" t="s">
        <v>56</v>
      </c>
      <c r="F3542">
        <v>80</v>
      </c>
    </row>
    <row r="3543" spans="1:6" x14ac:dyDescent="0.25">
      <c r="A3543">
        <v>28</v>
      </c>
      <c r="B3543">
        <v>4</v>
      </c>
      <c r="C3543">
        <v>2020</v>
      </c>
      <c r="D3543" s="16" t="s">
        <v>204</v>
      </c>
      <c r="E3543" s="16" t="s">
        <v>56</v>
      </c>
      <c r="F3543">
        <v>62</v>
      </c>
    </row>
    <row r="3544" spans="1:6" x14ac:dyDescent="0.25">
      <c r="A3544">
        <v>28</v>
      </c>
      <c r="B3544">
        <v>4</v>
      </c>
      <c r="C3544">
        <v>2020</v>
      </c>
      <c r="D3544" s="16" t="s">
        <v>216</v>
      </c>
      <c r="E3544" s="16" t="s">
        <v>56</v>
      </c>
      <c r="F3544">
        <v>46</v>
      </c>
    </row>
    <row r="3545" spans="1:6" x14ac:dyDescent="0.25">
      <c r="A3545">
        <v>28</v>
      </c>
      <c r="B3545">
        <v>4</v>
      </c>
      <c r="C3545">
        <v>2020</v>
      </c>
      <c r="D3545" s="16" t="s">
        <v>216</v>
      </c>
      <c r="E3545" s="16" t="s">
        <v>59</v>
      </c>
      <c r="F3545">
        <v>31</v>
      </c>
    </row>
    <row r="3546" spans="1:6" x14ac:dyDescent="0.25">
      <c r="A3546">
        <v>28</v>
      </c>
      <c r="B3546">
        <v>4</v>
      </c>
      <c r="C3546">
        <v>2020</v>
      </c>
      <c r="D3546" s="16" t="s">
        <v>216</v>
      </c>
      <c r="E3546" s="16" t="s">
        <v>56</v>
      </c>
      <c r="F3546">
        <v>73</v>
      </c>
    </row>
    <row r="3547" spans="1:6" x14ac:dyDescent="0.25">
      <c r="A3547">
        <v>28</v>
      </c>
      <c r="B3547">
        <v>4</v>
      </c>
      <c r="C3547">
        <v>2020</v>
      </c>
      <c r="D3547" s="16" t="s">
        <v>216</v>
      </c>
      <c r="E3547" s="16" t="s">
        <v>59</v>
      </c>
      <c r="F3547">
        <v>50</v>
      </c>
    </row>
    <row r="3548" spans="1:6" x14ac:dyDescent="0.25">
      <c r="A3548">
        <v>28</v>
      </c>
      <c r="B3548">
        <v>4</v>
      </c>
      <c r="C3548">
        <v>2020</v>
      </c>
      <c r="D3548" s="16" t="s">
        <v>216</v>
      </c>
      <c r="E3548" s="16" t="s">
        <v>56</v>
      </c>
      <c r="F3548">
        <v>43</v>
      </c>
    </row>
    <row r="3549" spans="1:6" x14ac:dyDescent="0.25">
      <c r="A3549">
        <v>28</v>
      </c>
      <c r="B3549">
        <v>4</v>
      </c>
      <c r="C3549">
        <v>2020</v>
      </c>
      <c r="D3549" s="16" t="s">
        <v>216</v>
      </c>
      <c r="E3549" s="16" t="s">
        <v>59</v>
      </c>
      <c r="F3549">
        <v>55</v>
      </c>
    </row>
    <row r="3550" spans="1:6" x14ac:dyDescent="0.25">
      <c r="A3550">
        <v>28</v>
      </c>
      <c r="B3550">
        <v>4</v>
      </c>
      <c r="C3550">
        <v>2020</v>
      </c>
      <c r="D3550" s="16" t="s">
        <v>216</v>
      </c>
      <c r="E3550" s="16" t="s">
        <v>59</v>
      </c>
      <c r="F3550">
        <v>22</v>
      </c>
    </row>
    <row r="3551" spans="1:6" x14ac:dyDescent="0.25">
      <c r="A3551">
        <v>28</v>
      </c>
      <c r="B3551">
        <v>4</v>
      </c>
      <c r="C3551">
        <v>2020</v>
      </c>
      <c r="D3551" s="16" t="s">
        <v>216</v>
      </c>
      <c r="E3551" s="16" t="s">
        <v>59</v>
      </c>
      <c r="F3551">
        <v>33</v>
      </c>
    </row>
    <row r="3552" spans="1:6" x14ac:dyDescent="0.25">
      <c r="A3552">
        <v>28</v>
      </c>
      <c r="B3552">
        <v>4</v>
      </c>
      <c r="C3552">
        <v>2020</v>
      </c>
      <c r="D3552" s="16" t="s">
        <v>216</v>
      </c>
      <c r="E3552" s="16" t="s">
        <v>59</v>
      </c>
      <c r="F3552">
        <v>19</v>
      </c>
    </row>
    <row r="3553" spans="1:6" x14ac:dyDescent="0.25">
      <c r="A3553">
        <v>28</v>
      </c>
      <c r="B3553">
        <v>4</v>
      </c>
      <c r="C3553">
        <v>2020</v>
      </c>
      <c r="D3553" s="16" t="s">
        <v>216</v>
      </c>
      <c r="E3553" s="16" t="s">
        <v>59</v>
      </c>
      <c r="F3553">
        <v>28</v>
      </c>
    </row>
    <row r="3554" spans="1:6" x14ac:dyDescent="0.25">
      <c r="A3554">
        <v>28</v>
      </c>
      <c r="B3554">
        <v>4</v>
      </c>
      <c r="C3554">
        <v>2020</v>
      </c>
      <c r="D3554" s="16" t="s">
        <v>116</v>
      </c>
      <c r="E3554" s="16" t="s">
        <v>56</v>
      </c>
      <c r="F3554">
        <v>54</v>
      </c>
    </row>
    <row r="3555" spans="1:6" x14ac:dyDescent="0.25">
      <c r="A3555">
        <v>28</v>
      </c>
      <c r="B3555">
        <v>4</v>
      </c>
      <c r="C3555">
        <v>2020</v>
      </c>
      <c r="D3555" s="16" t="s">
        <v>116</v>
      </c>
      <c r="E3555" s="16" t="s">
        <v>59</v>
      </c>
      <c r="F3555">
        <v>26</v>
      </c>
    </row>
    <row r="3556" spans="1:6" x14ac:dyDescent="0.25">
      <c r="A3556">
        <v>28</v>
      </c>
      <c r="B3556">
        <v>4</v>
      </c>
      <c r="C3556">
        <v>2020</v>
      </c>
      <c r="D3556" s="16" t="s">
        <v>116</v>
      </c>
      <c r="E3556" s="16" t="s">
        <v>56</v>
      </c>
      <c r="F3556">
        <v>37</v>
      </c>
    </row>
    <row r="3557" spans="1:6" x14ac:dyDescent="0.25">
      <c r="A3557">
        <v>28</v>
      </c>
      <c r="B3557">
        <v>4</v>
      </c>
      <c r="C3557">
        <v>2020</v>
      </c>
      <c r="D3557" s="16" t="s">
        <v>116</v>
      </c>
      <c r="E3557" s="16" t="s">
        <v>56</v>
      </c>
      <c r="F3557">
        <v>58</v>
      </c>
    </row>
    <row r="3558" spans="1:6" x14ac:dyDescent="0.25">
      <c r="A3558">
        <v>28</v>
      </c>
      <c r="B3558">
        <v>4</v>
      </c>
      <c r="C3558">
        <v>2020</v>
      </c>
      <c r="D3558" s="16" t="s">
        <v>116</v>
      </c>
      <c r="E3558" s="16" t="s">
        <v>59</v>
      </c>
      <c r="F3558">
        <v>48</v>
      </c>
    </row>
    <row r="3559" spans="1:6" x14ac:dyDescent="0.25">
      <c r="A3559">
        <v>28</v>
      </c>
      <c r="B3559">
        <v>4</v>
      </c>
      <c r="C3559">
        <v>2020</v>
      </c>
      <c r="D3559" s="16" t="s">
        <v>116</v>
      </c>
      <c r="E3559" s="16" t="s">
        <v>59</v>
      </c>
      <c r="F3559">
        <v>52</v>
      </c>
    </row>
    <row r="3560" spans="1:6" x14ac:dyDescent="0.25">
      <c r="A3560">
        <v>28</v>
      </c>
      <c r="B3560">
        <v>4</v>
      </c>
      <c r="C3560">
        <v>2020</v>
      </c>
      <c r="D3560" s="16" t="s">
        <v>116</v>
      </c>
      <c r="E3560" s="16" t="s">
        <v>59</v>
      </c>
      <c r="F3560">
        <v>61</v>
      </c>
    </row>
    <row r="3561" spans="1:6" x14ac:dyDescent="0.25">
      <c r="A3561">
        <v>28</v>
      </c>
      <c r="B3561">
        <v>4</v>
      </c>
      <c r="C3561">
        <v>2020</v>
      </c>
      <c r="D3561" s="16" t="s">
        <v>116</v>
      </c>
      <c r="E3561" s="16" t="s">
        <v>56</v>
      </c>
      <c r="F3561">
        <v>37</v>
      </c>
    </row>
    <row r="3562" spans="1:6" x14ac:dyDescent="0.25">
      <c r="A3562">
        <v>28</v>
      </c>
      <c r="B3562">
        <v>4</v>
      </c>
      <c r="C3562">
        <v>2020</v>
      </c>
      <c r="D3562" s="16" t="s">
        <v>116</v>
      </c>
      <c r="E3562" s="16" t="s">
        <v>56</v>
      </c>
      <c r="F3562">
        <v>77</v>
      </c>
    </row>
    <row r="3563" spans="1:6" x14ac:dyDescent="0.25">
      <c r="A3563">
        <v>28</v>
      </c>
      <c r="B3563">
        <v>4</v>
      </c>
      <c r="C3563">
        <v>2020</v>
      </c>
      <c r="D3563" s="16" t="s">
        <v>116</v>
      </c>
      <c r="E3563" s="16" t="s">
        <v>56</v>
      </c>
      <c r="F3563">
        <v>26</v>
      </c>
    </row>
    <row r="3564" spans="1:6" x14ac:dyDescent="0.25">
      <c r="A3564">
        <v>28</v>
      </c>
      <c r="B3564">
        <v>4</v>
      </c>
      <c r="C3564">
        <v>2020</v>
      </c>
      <c r="D3564" s="16" t="s">
        <v>117</v>
      </c>
      <c r="E3564" s="16" t="s">
        <v>56</v>
      </c>
      <c r="F3564">
        <v>78</v>
      </c>
    </row>
    <row r="3565" spans="1:6" x14ac:dyDescent="0.25">
      <c r="A3565">
        <v>28</v>
      </c>
      <c r="B3565">
        <v>4</v>
      </c>
      <c r="C3565">
        <v>2020</v>
      </c>
      <c r="D3565" s="16" t="s">
        <v>247</v>
      </c>
      <c r="E3565" s="16" t="s">
        <v>56</v>
      </c>
      <c r="F3565">
        <v>58</v>
      </c>
    </row>
    <row r="3566" spans="1:6" x14ac:dyDescent="0.25">
      <c r="A3566">
        <v>28</v>
      </c>
      <c r="B3566">
        <v>4</v>
      </c>
      <c r="C3566">
        <v>2020</v>
      </c>
      <c r="D3566" s="16" t="s">
        <v>247</v>
      </c>
      <c r="E3566" s="16" t="s">
        <v>56</v>
      </c>
      <c r="F3566">
        <v>65</v>
      </c>
    </row>
    <row r="3567" spans="1:6" x14ac:dyDescent="0.25">
      <c r="A3567">
        <v>28</v>
      </c>
      <c r="B3567">
        <v>4</v>
      </c>
      <c r="C3567">
        <v>2020</v>
      </c>
      <c r="D3567" s="16" t="s">
        <v>120</v>
      </c>
      <c r="E3567" s="16" t="s">
        <v>59</v>
      </c>
      <c r="F3567">
        <v>37</v>
      </c>
    </row>
    <row r="3568" spans="1:6" x14ac:dyDescent="0.25">
      <c r="A3568">
        <v>28</v>
      </c>
      <c r="B3568">
        <v>4</v>
      </c>
      <c r="C3568">
        <v>2020</v>
      </c>
      <c r="D3568" s="16" t="s">
        <v>120</v>
      </c>
      <c r="E3568" s="16" t="s">
        <v>59</v>
      </c>
      <c r="F3568">
        <v>19</v>
      </c>
    </row>
    <row r="3569" spans="1:6" x14ac:dyDescent="0.25">
      <c r="A3569">
        <v>28</v>
      </c>
      <c r="B3569">
        <v>4</v>
      </c>
      <c r="C3569">
        <v>2020</v>
      </c>
      <c r="D3569" s="16" t="s">
        <v>120</v>
      </c>
      <c r="E3569" s="16" t="s">
        <v>56</v>
      </c>
      <c r="F3569">
        <v>18</v>
      </c>
    </row>
    <row r="3570" spans="1:6" x14ac:dyDescent="0.25">
      <c r="A3570">
        <v>28</v>
      </c>
      <c r="B3570">
        <v>4</v>
      </c>
      <c r="C3570">
        <v>2020</v>
      </c>
      <c r="D3570" s="16" t="s">
        <v>120</v>
      </c>
      <c r="E3570" s="16" t="s">
        <v>59</v>
      </c>
      <c r="F3570">
        <v>1</v>
      </c>
    </row>
    <row r="3571" spans="1:6" x14ac:dyDescent="0.25">
      <c r="A3571">
        <v>28</v>
      </c>
      <c r="B3571">
        <v>4</v>
      </c>
      <c r="C3571">
        <v>2020</v>
      </c>
      <c r="D3571" s="16" t="s">
        <v>121</v>
      </c>
      <c r="E3571" s="16" t="s">
        <v>56</v>
      </c>
      <c r="F3571">
        <v>42</v>
      </c>
    </row>
    <row r="3572" spans="1:6" x14ac:dyDescent="0.25">
      <c r="A3572">
        <v>28</v>
      </c>
      <c r="B3572">
        <v>4</v>
      </c>
      <c r="C3572">
        <v>2020</v>
      </c>
      <c r="D3572" s="16" t="s">
        <v>124</v>
      </c>
      <c r="E3572" s="16" t="s">
        <v>59</v>
      </c>
      <c r="F3572">
        <v>24</v>
      </c>
    </row>
    <row r="3573" spans="1:6" x14ac:dyDescent="0.25">
      <c r="A3573">
        <v>28</v>
      </c>
      <c r="B3573">
        <v>4</v>
      </c>
      <c r="C3573">
        <v>2020</v>
      </c>
      <c r="D3573" s="16" t="s">
        <v>235</v>
      </c>
      <c r="E3573" s="16" t="s">
        <v>56</v>
      </c>
      <c r="F3573">
        <v>44</v>
      </c>
    </row>
    <row r="3574" spans="1:6" x14ac:dyDescent="0.25">
      <c r="A3574">
        <v>28</v>
      </c>
      <c r="B3574">
        <v>4</v>
      </c>
      <c r="C3574">
        <v>2020</v>
      </c>
      <c r="D3574" s="16" t="s">
        <v>128</v>
      </c>
      <c r="E3574" s="16" t="s">
        <v>59</v>
      </c>
      <c r="F3574">
        <v>26</v>
      </c>
    </row>
    <row r="3575" spans="1:6" x14ac:dyDescent="0.25">
      <c r="A3575">
        <v>28</v>
      </c>
      <c r="B3575">
        <v>4</v>
      </c>
      <c r="C3575">
        <v>2020</v>
      </c>
      <c r="D3575" s="16" t="s">
        <v>170</v>
      </c>
      <c r="E3575" s="16" t="s">
        <v>59</v>
      </c>
      <c r="F3575">
        <v>54</v>
      </c>
    </row>
    <row r="3576" spans="1:6" x14ac:dyDescent="0.25">
      <c r="A3576">
        <v>28</v>
      </c>
      <c r="B3576">
        <v>4</v>
      </c>
      <c r="C3576">
        <v>2020</v>
      </c>
      <c r="D3576" s="16" t="s">
        <v>132</v>
      </c>
      <c r="E3576" s="16" t="s">
        <v>56</v>
      </c>
      <c r="F3576">
        <v>53</v>
      </c>
    </row>
    <row r="3577" spans="1:6" x14ac:dyDescent="0.25">
      <c r="A3577">
        <v>28</v>
      </c>
      <c r="B3577">
        <v>4</v>
      </c>
      <c r="C3577">
        <v>2020</v>
      </c>
      <c r="D3577" s="16" t="s">
        <v>135</v>
      </c>
      <c r="E3577" s="16" t="s">
        <v>56</v>
      </c>
      <c r="F3577">
        <v>81</v>
      </c>
    </row>
    <row r="3578" spans="1:6" x14ac:dyDescent="0.25">
      <c r="A3578">
        <v>28</v>
      </c>
      <c r="B3578">
        <v>4</v>
      </c>
      <c r="C3578">
        <v>2020</v>
      </c>
      <c r="D3578" s="16" t="s">
        <v>135</v>
      </c>
      <c r="E3578" s="16" t="s">
        <v>56</v>
      </c>
      <c r="F3578">
        <v>84</v>
      </c>
    </row>
    <row r="3579" spans="1:6" x14ac:dyDescent="0.25">
      <c r="A3579">
        <v>28</v>
      </c>
      <c r="B3579">
        <v>4</v>
      </c>
      <c r="C3579">
        <v>2020</v>
      </c>
      <c r="D3579" s="16" t="s">
        <v>175</v>
      </c>
      <c r="E3579" s="16" t="s">
        <v>59</v>
      </c>
      <c r="F3579">
        <v>76</v>
      </c>
    </row>
    <row r="3580" spans="1:6" x14ac:dyDescent="0.25">
      <c r="A3580">
        <v>28</v>
      </c>
      <c r="B3580">
        <v>4</v>
      </c>
      <c r="C3580">
        <v>2020</v>
      </c>
      <c r="D3580" s="16" t="s">
        <v>175</v>
      </c>
      <c r="E3580" s="16" t="s">
        <v>56</v>
      </c>
      <c r="F3580">
        <v>80</v>
      </c>
    </row>
    <row r="3581" spans="1:6" x14ac:dyDescent="0.25">
      <c r="A3581">
        <v>28</v>
      </c>
      <c r="B3581">
        <v>4</v>
      </c>
      <c r="C3581">
        <v>2020</v>
      </c>
      <c r="D3581" s="16" t="s">
        <v>218</v>
      </c>
      <c r="E3581" s="16" t="s">
        <v>56</v>
      </c>
      <c r="F3581">
        <v>71</v>
      </c>
    </row>
    <row r="3582" spans="1:6" x14ac:dyDescent="0.25">
      <c r="A3582">
        <v>28</v>
      </c>
      <c r="B3582">
        <v>4</v>
      </c>
      <c r="C3582">
        <v>2020</v>
      </c>
      <c r="D3582" s="16" t="s">
        <v>218</v>
      </c>
      <c r="E3582" s="16" t="s">
        <v>56</v>
      </c>
      <c r="F3582">
        <v>68</v>
      </c>
    </row>
    <row r="3583" spans="1:6" x14ac:dyDescent="0.25">
      <c r="A3583">
        <v>28</v>
      </c>
      <c r="B3583">
        <v>4</v>
      </c>
      <c r="C3583">
        <v>2020</v>
      </c>
      <c r="D3583" s="16" t="s">
        <v>218</v>
      </c>
      <c r="E3583" s="16" t="s">
        <v>56</v>
      </c>
      <c r="F3583">
        <v>58</v>
      </c>
    </row>
    <row r="3584" spans="1:6" x14ac:dyDescent="0.25">
      <c r="A3584">
        <v>28</v>
      </c>
      <c r="B3584">
        <v>4</v>
      </c>
      <c r="C3584">
        <v>2020</v>
      </c>
      <c r="D3584" s="16" t="s">
        <v>211</v>
      </c>
      <c r="E3584" s="16" t="s">
        <v>56</v>
      </c>
      <c r="F3584">
        <v>59</v>
      </c>
    </row>
    <row r="3585" spans="1:6" x14ac:dyDescent="0.25">
      <c r="A3585">
        <v>28</v>
      </c>
      <c r="B3585">
        <v>4</v>
      </c>
      <c r="C3585">
        <v>2020</v>
      </c>
      <c r="D3585" s="16" t="s">
        <v>211</v>
      </c>
      <c r="E3585" s="16" t="s">
        <v>56</v>
      </c>
      <c r="F3585">
        <v>62</v>
      </c>
    </row>
    <row r="3586" spans="1:6" x14ac:dyDescent="0.25">
      <c r="A3586">
        <v>28</v>
      </c>
      <c r="B3586">
        <v>4</v>
      </c>
      <c r="C3586">
        <v>2020</v>
      </c>
      <c r="D3586" s="16" t="s">
        <v>139</v>
      </c>
      <c r="E3586" s="16" t="s">
        <v>56</v>
      </c>
      <c r="F3586">
        <v>57</v>
      </c>
    </row>
    <row r="3587" spans="1:6" x14ac:dyDescent="0.25">
      <c r="A3587">
        <v>28</v>
      </c>
      <c r="B3587">
        <v>4</v>
      </c>
      <c r="C3587">
        <v>2020</v>
      </c>
      <c r="D3587" s="16" t="s">
        <v>139</v>
      </c>
      <c r="E3587" s="16" t="s">
        <v>59</v>
      </c>
      <c r="F3587">
        <v>39</v>
      </c>
    </row>
    <row r="3588" spans="1:6" x14ac:dyDescent="0.25">
      <c r="A3588">
        <v>28</v>
      </c>
      <c r="B3588">
        <v>4</v>
      </c>
      <c r="C3588">
        <v>2020</v>
      </c>
      <c r="D3588" s="16" t="s">
        <v>139</v>
      </c>
      <c r="E3588" s="16" t="s">
        <v>56</v>
      </c>
      <c r="F3588">
        <v>32</v>
      </c>
    </row>
    <row r="3589" spans="1:6" x14ac:dyDescent="0.25">
      <c r="A3589">
        <v>28</v>
      </c>
      <c r="B3589">
        <v>4</v>
      </c>
      <c r="C3589">
        <v>2020</v>
      </c>
      <c r="D3589" s="16" t="s">
        <v>139</v>
      </c>
      <c r="E3589" s="16" t="s">
        <v>56</v>
      </c>
      <c r="F3589">
        <v>8</v>
      </c>
    </row>
    <row r="3590" spans="1:6" x14ac:dyDescent="0.25">
      <c r="A3590">
        <v>28</v>
      </c>
      <c r="B3590">
        <v>4</v>
      </c>
      <c r="C3590">
        <v>2020</v>
      </c>
      <c r="D3590" s="16" t="s">
        <v>140</v>
      </c>
      <c r="E3590" s="16" t="s">
        <v>56</v>
      </c>
      <c r="F3590">
        <v>30</v>
      </c>
    </row>
    <row r="3591" spans="1:6" x14ac:dyDescent="0.25">
      <c r="A3591">
        <v>28</v>
      </c>
      <c r="B3591">
        <v>4</v>
      </c>
      <c r="C3591">
        <v>2020</v>
      </c>
      <c r="D3591" s="16" t="s">
        <v>140</v>
      </c>
      <c r="E3591" s="16" t="s">
        <v>56</v>
      </c>
      <c r="F3591">
        <v>58</v>
      </c>
    </row>
    <row r="3592" spans="1:6" x14ac:dyDescent="0.25">
      <c r="A3592">
        <v>28</v>
      </c>
      <c r="B3592">
        <v>4</v>
      </c>
      <c r="C3592">
        <v>2020</v>
      </c>
      <c r="D3592" s="16" t="s">
        <v>140</v>
      </c>
      <c r="E3592" s="16" t="s">
        <v>56</v>
      </c>
      <c r="F3592">
        <v>45</v>
      </c>
    </row>
    <row r="3593" spans="1:6" x14ac:dyDescent="0.25">
      <c r="A3593">
        <v>28</v>
      </c>
      <c r="B3593">
        <v>4</v>
      </c>
      <c r="C3593">
        <v>2020</v>
      </c>
      <c r="D3593" s="16" t="s">
        <v>140</v>
      </c>
      <c r="E3593" s="16" t="s">
        <v>56</v>
      </c>
      <c r="F3593">
        <v>44</v>
      </c>
    </row>
    <row r="3594" spans="1:6" x14ac:dyDescent="0.25">
      <c r="A3594">
        <v>28</v>
      </c>
      <c r="B3594">
        <v>4</v>
      </c>
      <c r="C3594">
        <v>2020</v>
      </c>
      <c r="D3594" s="16" t="s">
        <v>140</v>
      </c>
      <c r="E3594" s="16" t="s">
        <v>56</v>
      </c>
      <c r="F3594">
        <v>29</v>
      </c>
    </row>
    <row r="3595" spans="1:6" x14ac:dyDescent="0.25">
      <c r="A3595">
        <v>28</v>
      </c>
      <c r="B3595">
        <v>4</v>
      </c>
      <c r="C3595">
        <v>2020</v>
      </c>
      <c r="D3595" s="16" t="s">
        <v>140</v>
      </c>
      <c r="E3595" s="16" t="s">
        <v>59</v>
      </c>
      <c r="F3595">
        <v>8</v>
      </c>
    </row>
    <row r="3596" spans="1:6" x14ac:dyDescent="0.25">
      <c r="A3596">
        <v>28</v>
      </c>
      <c r="B3596">
        <v>4</v>
      </c>
      <c r="C3596">
        <v>2020</v>
      </c>
      <c r="D3596" s="16" t="s">
        <v>140</v>
      </c>
      <c r="E3596" s="16" t="s">
        <v>59</v>
      </c>
      <c r="F3596">
        <v>16</v>
      </c>
    </row>
    <row r="3597" spans="1:6" x14ac:dyDescent="0.25">
      <c r="A3597">
        <v>28</v>
      </c>
      <c r="B3597">
        <v>4</v>
      </c>
      <c r="C3597">
        <v>2020</v>
      </c>
      <c r="D3597" s="16" t="s">
        <v>140</v>
      </c>
      <c r="E3597" s="16" t="s">
        <v>56</v>
      </c>
      <c r="F3597">
        <v>12</v>
      </c>
    </row>
    <row r="3598" spans="1:6" x14ac:dyDescent="0.25">
      <c r="A3598">
        <v>28</v>
      </c>
      <c r="B3598">
        <v>4</v>
      </c>
      <c r="C3598">
        <v>2020</v>
      </c>
      <c r="D3598" s="16" t="s">
        <v>140</v>
      </c>
      <c r="E3598" s="16" t="s">
        <v>59</v>
      </c>
      <c r="F3598">
        <v>18</v>
      </c>
    </row>
    <row r="3599" spans="1:6" x14ac:dyDescent="0.25">
      <c r="A3599">
        <v>28</v>
      </c>
      <c r="B3599">
        <v>4</v>
      </c>
      <c r="C3599">
        <v>2020</v>
      </c>
      <c r="D3599" s="16" t="s">
        <v>140</v>
      </c>
      <c r="E3599" s="16" t="s">
        <v>56</v>
      </c>
      <c r="F3599">
        <v>45</v>
      </c>
    </row>
    <row r="3600" spans="1:6" x14ac:dyDescent="0.25">
      <c r="A3600">
        <v>28</v>
      </c>
      <c r="B3600">
        <v>4</v>
      </c>
      <c r="C3600">
        <v>2020</v>
      </c>
      <c r="D3600" s="16" t="s">
        <v>219</v>
      </c>
      <c r="E3600" s="16" t="s">
        <v>59</v>
      </c>
      <c r="F3600">
        <v>50</v>
      </c>
    </row>
    <row r="3601" spans="1:6" x14ac:dyDescent="0.25">
      <c r="A3601">
        <v>28</v>
      </c>
      <c r="B3601">
        <v>4</v>
      </c>
      <c r="C3601">
        <v>2020</v>
      </c>
      <c r="D3601" s="16" t="s">
        <v>219</v>
      </c>
      <c r="E3601" s="16" t="s">
        <v>56</v>
      </c>
      <c r="F3601">
        <v>48</v>
      </c>
    </row>
    <row r="3602" spans="1:6" x14ac:dyDescent="0.25">
      <c r="A3602">
        <v>28</v>
      </c>
      <c r="B3602">
        <v>4</v>
      </c>
      <c r="C3602">
        <v>2020</v>
      </c>
      <c r="D3602" s="16" t="s">
        <v>241</v>
      </c>
      <c r="E3602" s="16" t="s">
        <v>59</v>
      </c>
      <c r="F3602">
        <v>54</v>
      </c>
    </row>
    <row r="3603" spans="1:6" x14ac:dyDescent="0.25">
      <c r="A3603">
        <v>28</v>
      </c>
      <c r="B3603">
        <v>4</v>
      </c>
      <c r="C3603">
        <v>2020</v>
      </c>
      <c r="D3603" s="16" t="s">
        <v>241</v>
      </c>
      <c r="E3603" s="16" t="s">
        <v>56</v>
      </c>
      <c r="F3603">
        <v>89</v>
      </c>
    </row>
    <row r="3604" spans="1:6" x14ac:dyDescent="0.25">
      <c r="A3604">
        <v>28</v>
      </c>
      <c r="B3604">
        <v>4</v>
      </c>
      <c r="C3604">
        <v>2020</v>
      </c>
      <c r="D3604" s="16" t="s">
        <v>178</v>
      </c>
      <c r="E3604" s="16" t="s">
        <v>59</v>
      </c>
      <c r="F3604">
        <v>10</v>
      </c>
    </row>
    <row r="3605" spans="1:6" x14ac:dyDescent="0.25">
      <c r="A3605">
        <v>28</v>
      </c>
      <c r="B3605">
        <v>4</v>
      </c>
      <c r="C3605">
        <v>2020</v>
      </c>
      <c r="D3605" s="16" t="s">
        <v>178</v>
      </c>
      <c r="E3605" s="16" t="s">
        <v>56</v>
      </c>
      <c r="F3605">
        <v>38</v>
      </c>
    </row>
    <row r="3606" spans="1:6" x14ac:dyDescent="0.25">
      <c r="A3606">
        <v>28</v>
      </c>
      <c r="B3606">
        <v>4</v>
      </c>
      <c r="C3606">
        <v>2020</v>
      </c>
      <c r="D3606" s="16" t="s">
        <v>178</v>
      </c>
      <c r="E3606" s="16" t="s">
        <v>59</v>
      </c>
      <c r="F3606">
        <v>4</v>
      </c>
    </row>
    <row r="3607" spans="1:6" x14ac:dyDescent="0.25">
      <c r="A3607">
        <v>28</v>
      </c>
      <c r="B3607">
        <v>4</v>
      </c>
      <c r="C3607">
        <v>2020</v>
      </c>
      <c r="D3607" s="16" t="s">
        <v>145</v>
      </c>
      <c r="E3607" s="16" t="s">
        <v>56</v>
      </c>
      <c r="F3607">
        <v>54</v>
      </c>
    </row>
    <row r="3608" spans="1:6" x14ac:dyDescent="0.25">
      <c r="A3608">
        <v>28</v>
      </c>
      <c r="B3608">
        <v>4</v>
      </c>
      <c r="C3608">
        <v>2020</v>
      </c>
      <c r="D3608" s="16" t="s">
        <v>145</v>
      </c>
      <c r="E3608" s="16" t="s">
        <v>56</v>
      </c>
      <c r="F3608">
        <v>29</v>
      </c>
    </row>
    <row r="3609" spans="1:6" x14ac:dyDescent="0.25">
      <c r="A3609">
        <v>28</v>
      </c>
      <c r="B3609">
        <v>4</v>
      </c>
      <c r="C3609">
        <v>2020</v>
      </c>
      <c r="D3609" s="16" t="s">
        <v>147</v>
      </c>
      <c r="E3609" s="16" t="s">
        <v>56</v>
      </c>
      <c r="F3609">
        <v>38</v>
      </c>
    </row>
    <row r="3610" spans="1:6" x14ac:dyDescent="0.25">
      <c r="A3610">
        <v>28</v>
      </c>
      <c r="B3610">
        <v>4</v>
      </c>
      <c r="C3610">
        <v>2020</v>
      </c>
      <c r="D3610" s="16" t="s">
        <v>147</v>
      </c>
      <c r="E3610" s="16" t="s">
        <v>59</v>
      </c>
      <c r="F3610">
        <v>28</v>
      </c>
    </row>
    <row r="3611" spans="1:6" x14ac:dyDescent="0.25">
      <c r="A3611">
        <v>28</v>
      </c>
      <c r="B3611">
        <v>4</v>
      </c>
      <c r="C3611">
        <v>2020</v>
      </c>
      <c r="D3611" s="16" t="s">
        <v>147</v>
      </c>
      <c r="E3611" s="16" t="s">
        <v>56</v>
      </c>
      <c r="F3611">
        <v>71</v>
      </c>
    </row>
    <row r="3612" spans="1:6" x14ac:dyDescent="0.25">
      <c r="A3612">
        <v>28</v>
      </c>
      <c r="B3612">
        <v>4</v>
      </c>
      <c r="C3612">
        <v>2020</v>
      </c>
      <c r="D3612" s="16" t="s">
        <v>147</v>
      </c>
      <c r="E3612" s="16" t="s">
        <v>59</v>
      </c>
      <c r="F3612">
        <v>53</v>
      </c>
    </row>
    <row r="3613" spans="1:6" x14ac:dyDescent="0.25">
      <c r="A3613">
        <v>28</v>
      </c>
      <c r="B3613">
        <v>4</v>
      </c>
      <c r="C3613">
        <v>2020</v>
      </c>
      <c r="D3613" s="16" t="s">
        <v>147</v>
      </c>
      <c r="E3613" s="16" t="s">
        <v>56</v>
      </c>
      <c r="F3613">
        <v>57</v>
      </c>
    </row>
    <row r="3614" spans="1:6" x14ac:dyDescent="0.25">
      <c r="A3614">
        <v>28</v>
      </c>
      <c r="B3614">
        <v>4</v>
      </c>
      <c r="C3614">
        <v>2020</v>
      </c>
      <c r="D3614" s="16" t="s">
        <v>150</v>
      </c>
      <c r="E3614" s="16" t="s">
        <v>59</v>
      </c>
      <c r="F3614">
        <v>49</v>
      </c>
    </row>
    <row r="3615" spans="1:6" x14ac:dyDescent="0.25">
      <c r="A3615">
        <v>28</v>
      </c>
      <c r="B3615">
        <v>4</v>
      </c>
      <c r="C3615">
        <v>2020</v>
      </c>
      <c r="D3615" s="16" t="s">
        <v>150</v>
      </c>
      <c r="E3615" s="16" t="s">
        <v>59</v>
      </c>
      <c r="F3615">
        <v>20</v>
      </c>
    </row>
    <row r="3616" spans="1:6" x14ac:dyDescent="0.25">
      <c r="A3616">
        <v>28</v>
      </c>
      <c r="B3616">
        <v>4</v>
      </c>
      <c r="C3616">
        <v>2020</v>
      </c>
      <c r="D3616" s="16" t="s">
        <v>150</v>
      </c>
      <c r="E3616" s="16" t="s">
        <v>56</v>
      </c>
      <c r="F3616">
        <v>47</v>
      </c>
    </row>
    <row r="3617" spans="1:6" x14ac:dyDescent="0.25">
      <c r="A3617">
        <v>28</v>
      </c>
      <c r="B3617">
        <v>4</v>
      </c>
      <c r="C3617">
        <v>2020</v>
      </c>
      <c r="D3617" s="16" t="s">
        <v>150</v>
      </c>
      <c r="E3617" s="16" t="s">
        <v>59</v>
      </c>
      <c r="F3617">
        <v>27</v>
      </c>
    </row>
    <row r="3618" spans="1:6" x14ac:dyDescent="0.25">
      <c r="A3618">
        <v>28</v>
      </c>
      <c r="B3618">
        <v>4</v>
      </c>
      <c r="C3618">
        <v>2020</v>
      </c>
      <c r="D3618" s="16" t="s">
        <v>150</v>
      </c>
      <c r="E3618" s="16" t="s">
        <v>59</v>
      </c>
      <c r="F3618">
        <v>32</v>
      </c>
    </row>
    <row r="3619" spans="1:6" x14ac:dyDescent="0.25">
      <c r="A3619">
        <v>28</v>
      </c>
      <c r="B3619">
        <v>4</v>
      </c>
      <c r="C3619">
        <v>2020</v>
      </c>
      <c r="D3619" s="16" t="s">
        <v>150</v>
      </c>
      <c r="E3619" s="16" t="s">
        <v>59</v>
      </c>
      <c r="F3619">
        <v>35</v>
      </c>
    </row>
    <row r="3620" spans="1:6" x14ac:dyDescent="0.25">
      <c r="A3620">
        <v>28</v>
      </c>
      <c r="B3620">
        <v>4</v>
      </c>
      <c r="C3620">
        <v>2020</v>
      </c>
      <c r="D3620" s="16" t="s">
        <v>186</v>
      </c>
      <c r="E3620" s="16" t="s">
        <v>106</v>
      </c>
      <c r="F3620">
        <v>0</v>
      </c>
    </row>
    <row r="3621" spans="1:6" x14ac:dyDescent="0.25">
      <c r="A3621">
        <v>28</v>
      </c>
      <c r="B3621">
        <v>4</v>
      </c>
      <c r="C3621">
        <v>2020</v>
      </c>
      <c r="D3621" s="16" t="s">
        <v>186</v>
      </c>
      <c r="E3621" s="16" t="s">
        <v>59</v>
      </c>
      <c r="F3621">
        <v>0</v>
      </c>
    </row>
    <row r="3622" spans="1:6" x14ac:dyDescent="0.25">
      <c r="A3622">
        <v>28</v>
      </c>
      <c r="B3622">
        <v>4</v>
      </c>
      <c r="C3622">
        <v>2020</v>
      </c>
      <c r="D3622" s="16" t="s">
        <v>186</v>
      </c>
      <c r="E3622" s="16" t="s">
        <v>56</v>
      </c>
      <c r="F3622">
        <v>81</v>
      </c>
    </row>
    <row r="3623" spans="1:6" x14ac:dyDescent="0.25">
      <c r="A3623">
        <v>28</v>
      </c>
      <c r="B3623">
        <v>4</v>
      </c>
      <c r="C3623">
        <v>2020</v>
      </c>
      <c r="D3623" s="16" t="s">
        <v>186</v>
      </c>
      <c r="E3623" s="16" t="s">
        <v>56</v>
      </c>
      <c r="F3623">
        <v>0</v>
      </c>
    </row>
    <row r="3624" spans="1:6" x14ac:dyDescent="0.25">
      <c r="A3624">
        <v>28</v>
      </c>
      <c r="B3624">
        <v>4</v>
      </c>
      <c r="C3624">
        <v>2020</v>
      </c>
      <c r="D3624" s="16" t="s">
        <v>186</v>
      </c>
      <c r="E3624" s="16" t="s">
        <v>106</v>
      </c>
      <c r="F3624">
        <v>0</v>
      </c>
    </row>
    <row r="3625" spans="1:6" x14ac:dyDescent="0.25">
      <c r="A3625">
        <v>28</v>
      </c>
      <c r="B3625">
        <v>4</v>
      </c>
      <c r="C3625">
        <v>2020</v>
      </c>
      <c r="D3625" s="16" t="s">
        <v>186</v>
      </c>
      <c r="E3625" s="16" t="s">
        <v>56</v>
      </c>
      <c r="F3625">
        <v>57</v>
      </c>
    </row>
    <row r="3626" spans="1:6" x14ac:dyDescent="0.25">
      <c r="A3626">
        <v>29</v>
      </c>
      <c r="B3626">
        <v>4</v>
      </c>
      <c r="C3626">
        <v>2020</v>
      </c>
      <c r="D3626" s="16" t="s">
        <v>57</v>
      </c>
      <c r="E3626" s="16" t="s">
        <v>59</v>
      </c>
      <c r="F3626">
        <v>39</v>
      </c>
    </row>
    <row r="3627" spans="1:6" x14ac:dyDescent="0.25">
      <c r="A3627">
        <v>29</v>
      </c>
      <c r="B3627">
        <v>4</v>
      </c>
      <c r="C3627">
        <v>2020</v>
      </c>
      <c r="D3627" s="16" t="s">
        <v>57</v>
      </c>
      <c r="E3627" s="16" t="s">
        <v>56</v>
      </c>
      <c r="F3627">
        <v>42</v>
      </c>
    </row>
    <row r="3628" spans="1:6" x14ac:dyDescent="0.25">
      <c r="A3628">
        <v>29</v>
      </c>
      <c r="B3628">
        <v>4</v>
      </c>
      <c r="C3628">
        <v>2020</v>
      </c>
      <c r="D3628" s="16" t="s">
        <v>58</v>
      </c>
      <c r="E3628" s="16" t="s">
        <v>59</v>
      </c>
      <c r="F3628">
        <v>51</v>
      </c>
    </row>
    <row r="3629" spans="1:6" x14ac:dyDescent="0.25">
      <c r="A3629">
        <v>29</v>
      </c>
      <c r="B3629">
        <v>4</v>
      </c>
      <c r="C3629">
        <v>2020</v>
      </c>
      <c r="D3629" s="16" t="s">
        <v>58</v>
      </c>
      <c r="E3629" s="16" t="s">
        <v>56</v>
      </c>
      <c r="F3629">
        <v>32</v>
      </c>
    </row>
    <row r="3630" spans="1:6" x14ac:dyDescent="0.25">
      <c r="A3630">
        <v>29</v>
      </c>
      <c r="B3630">
        <v>4</v>
      </c>
      <c r="C3630">
        <v>2020</v>
      </c>
      <c r="D3630" s="16" t="s">
        <v>58</v>
      </c>
      <c r="E3630" s="16" t="s">
        <v>56</v>
      </c>
      <c r="F3630">
        <v>82</v>
      </c>
    </row>
    <row r="3631" spans="1:6" x14ac:dyDescent="0.25">
      <c r="A3631">
        <v>29</v>
      </c>
      <c r="B3631">
        <v>4</v>
      </c>
      <c r="C3631">
        <v>2020</v>
      </c>
      <c r="D3631" s="16" t="s">
        <v>58</v>
      </c>
      <c r="E3631" s="16" t="s">
        <v>59</v>
      </c>
      <c r="F3631">
        <v>40</v>
      </c>
    </row>
    <row r="3632" spans="1:6" x14ac:dyDescent="0.25">
      <c r="A3632">
        <v>29</v>
      </c>
      <c r="B3632">
        <v>4</v>
      </c>
      <c r="C3632">
        <v>2020</v>
      </c>
      <c r="D3632" s="16" t="s">
        <v>58</v>
      </c>
      <c r="E3632" s="16" t="s">
        <v>59</v>
      </c>
      <c r="F3632">
        <v>33</v>
      </c>
    </row>
    <row r="3633" spans="1:6" x14ac:dyDescent="0.25">
      <c r="A3633">
        <v>29</v>
      </c>
      <c r="B3633">
        <v>4</v>
      </c>
      <c r="C3633">
        <v>2020</v>
      </c>
      <c r="D3633" s="16" t="s">
        <v>62</v>
      </c>
      <c r="E3633" s="16" t="s">
        <v>56</v>
      </c>
      <c r="F3633">
        <v>24</v>
      </c>
    </row>
    <row r="3634" spans="1:6" x14ac:dyDescent="0.25">
      <c r="A3634">
        <v>29</v>
      </c>
      <c r="B3634">
        <v>4</v>
      </c>
      <c r="C3634">
        <v>2020</v>
      </c>
      <c r="D3634" s="16" t="s">
        <v>65</v>
      </c>
      <c r="E3634" s="16" t="s">
        <v>59</v>
      </c>
      <c r="F3634">
        <v>32</v>
      </c>
    </row>
    <row r="3635" spans="1:6" x14ac:dyDescent="0.25">
      <c r="A3635">
        <v>29</v>
      </c>
      <c r="B3635">
        <v>4</v>
      </c>
      <c r="C3635">
        <v>2020</v>
      </c>
      <c r="D3635" s="16" t="s">
        <v>65</v>
      </c>
      <c r="E3635" s="16" t="s">
        <v>56</v>
      </c>
      <c r="F3635">
        <v>47</v>
      </c>
    </row>
    <row r="3636" spans="1:6" x14ac:dyDescent="0.25">
      <c r="A3636">
        <v>29</v>
      </c>
      <c r="B3636">
        <v>4</v>
      </c>
      <c r="C3636">
        <v>2020</v>
      </c>
      <c r="D3636" s="16" t="s">
        <v>65</v>
      </c>
      <c r="E3636" s="16" t="s">
        <v>59</v>
      </c>
      <c r="F3636">
        <v>49</v>
      </c>
    </row>
    <row r="3637" spans="1:6" x14ac:dyDescent="0.25">
      <c r="A3637">
        <v>29</v>
      </c>
      <c r="B3637">
        <v>4</v>
      </c>
      <c r="C3637">
        <v>2020</v>
      </c>
      <c r="D3637" s="16" t="s">
        <v>65</v>
      </c>
      <c r="E3637" s="16" t="s">
        <v>59</v>
      </c>
      <c r="F3637">
        <v>54</v>
      </c>
    </row>
    <row r="3638" spans="1:6" x14ac:dyDescent="0.25">
      <c r="A3638">
        <v>29</v>
      </c>
      <c r="B3638">
        <v>4</v>
      </c>
      <c r="C3638">
        <v>2020</v>
      </c>
      <c r="D3638" s="16" t="s">
        <v>152</v>
      </c>
      <c r="E3638" s="16" t="s">
        <v>56</v>
      </c>
      <c r="F3638">
        <v>43</v>
      </c>
    </row>
    <row r="3639" spans="1:6" x14ac:dyDescent="0.25">
      <c r="A3639">
        <v>29</v>
      </c>
      <c r="B3639">
        <v>4</v>
      </c>
      <c r="C3639">
        <v>2020</v>
      </c>
      <c r="D3639" s="16" t="s">
        <v>152</v>
      </c>
      <c r="E3639" s="16" t="s">
        <v>56</v>
      </c>
      <c r="F3639">
        <v>52</v>
      </c>
    </row>
    <row r="3640" spans="1:6" x14ac:dyDescent="0.25">
      <c r="A3640">
        <v>29</v>
      </c>
      <c r="B3640">
        <v>4</v>
      </c>
      <c r="C3640">
        <v>2020</v>
      </c>
      <c r="D3640" s="16" t="s">
        <v>154</v>
      </c>
      <c r="E3640" s="16" t="s">
        <v>59</v>
      </c>
      <c r="F3640">
        <v>79</v>
      </c>
    </row>
    <row r="3641" spans="1:6" x14ac:dyDescent="0.25">
      <c r="A3641">
        <v>29</v>
      </c>
      <c r="B3641">
        <v>4</v>
      </c>
      <c r="C3641">
        <v>2020</v>
      </c>
      <c r="D3641" s="16" t="s">
        <v>154</v>
      </c>
      <c r="E3641" s="16" t="s">
        <v>56</v>
      </c>
      <c r="F3641">
        <v>18</v>
      </c>
    </row>
    <row r="3642" spans="1:6" x14ac:dyDescent="0.25">
      <c r="A3642">
        <v>29</v>
      </c>
      <c r="B3642">
        <v>4</v>
      </c>
      <c r="C3642">
        <v>2020</v>
      </c>
      <c r="D3642" s="16" t="s">
        <v>154</v>
      </c>
      <c r="E3642" s="16" t="s">
        <v>56</v>
      </c>
      <c r="F3642">
        <v>80</v>
      </c>
    </row>
    <row r="3643" spans="1:6" x14ac:dyDescent="0.25">
      <c r="A3643">
        <v>29</v>
      </c>
      <c r="B3643">
        <v>4</v>
      </c>
      <c r="C3643">
        <v>2020</v>
      </c>
      <c r="D3643" s="16" t="s">
        <v>68</v>
      </c>
      <c r="E3643" s="16" t="s">
        <v>59</v>
      </c>
      <c r="F3643">
        <v>78</v>
      </c>
    </row>
    <row r="3644" spans="1:6" x14ac:dyDescent="0.25">
      <c r="A3644">
        <v>29</v>
      </c>
      <c r="B3644">
        <v>4</v>
      </c>
      <c r="C3644">
        <v>2020</v>
      </c>
      <c r="D3644" s="16" t="s">
        <v>230</v>
      </c>
      <c r="E3644" s="16" t="s">
        <v>56</v>
      </c>
      <c r="F3644">
        <v>80</v>
      </c>
    </row>
    <row r="3645" spans="1:6" x14ac:dyDescent="0.25">
      <c r="A3645">
        <v>29</v>
      </c>
      <c r="B3645">
        <v>4</v>
      </c>
      <c r="C3645">
        <v>2020</v>
      </c>
      <c r="D3645" s="16" t="s">
        <v>230</v>
      </c>
      <c r="E3645" s="16" t="s">
        <v>59</v>
      </c>
      <c r="F3645">
        <v>78</v>
      </c>
    </row>
    <row r="3646" spans="1:6" x14ac:dyDescent="0.25">
      <c r="A3646">
        <v>29</v>
      </c>
      <c r="B3646">
        <v>4</v>
      </c>
      <c r="C3646">
        <v>2020</v>
      </c>
      <c r="D3646" s="16" t="s">
        <v>70</v>
      </c>
      <c r="E3646" s="16" t="s">
        <v>59</v>
      </c>
      <c r="F3646">
        <v>29</v>
      </c>
    </row>
    <row r="3647" spans="1:6" x14ac:dyDescent="0.25">
      <c r="A3647">
        <v>29</v>
      </c>
      <c r="B3647">
        <v>4</v>
      </c>
      <c r="C3647">
        <v>2020</v>
      </c>
      <c r="D3647" s="16" t="s">
        <v>70</v>
      </c>
      <c r="E3647" s="16" t="s">
        <v>59</v>
      </c>
      <c r="F3647">
        <v>58</v>
      </c>
    </row>
    <row r="3648" spans="1:6" x14ac:dyDescent="0.25">
      <c r="A3648">
        <v>29</v>
      </c>
      <c r="B3648">
        <v>4</v>
      </c>
      <c r="C3648">
        <v>2020</v>
      </c>
      <c r="D3648" s="16" t="s">
        <v>70</v>
      </c>
      <c r="E3648" s="16" t="s">
        <v>59</v>
      </c>
      <c r="F3648">
        <v>61</v>
      </c>
    </row>
    <row r="3649" spans="1:6" x14ac:dyDescent="0.25">
      <c r="A3649">
        <v>29</v>
      </c>
      <c r="B3649">
        <v>4</v>
      </c>
      <c r="C3649">
        <v>2020</v>
      </c>
      <c r="D3649" s="16" t="s">
        <v>70</v>
      </c>
      <c r="E3649" s="16" t="s">
        <v>56</v>
      </c>
      <c r="F3649">
        <v>51</v>
      </c>
    </row>
    <row r="3650" spans="1:6" x14ac:dyDescent="0.25">
      <c r="A3650">
        <v>29</v>
      </c>
      <c r="B3650">
        <v>4</v>
      </c>
      <c r="C3650">
        <v>2020</v>
      </c>
      <c r="D3650" s="16" t="s">
        <v>70</v>
      </c>
      <c r="E3650" s="16" t="s">
        <v>59</v>
      </c>
      <c r="F3650">
        <v>33</v>
      </c>
    </row>
    <row r="3651" spans="1:6" x14ac:dyDescent="0.25">
      <c r="A3651">
        <v>29</v>
      </c>
      <c r="B3651">
        <v>4</v>
      </c>
      <c r="C3651">
        <v>2020</v>
      </c>
      <c r="D3651" s="16" t="s">
        <v>73</v>
      </c>
      <c r="E3651" s="16" t="s">
        <v>59</v>
      </c>
      <c r="F3651">
        <v>60</v>
      </c>
    </row>
    <row r="3652" spans="1:6" x14ac:dyDescent="0.25">
      <c r="A3652">
        <v>29</v>
      </c>
      <c r="B3652">
        <v>4</v>
      </c>
      <c r="C3652">
        <v>2020</v>
      </c>
      <c r="D3652" s="16" t="s">
        <v>73</v>
      </c>
      <c r="E3652" s="16" t="s">
        <v>56</v>
      </c>
      <c r="F3652">
        <v>50</v>
      </c>
    </row>
    <row r="3653" spans="1:6" x14ac:dyDescent="0.25">
      <c r="A3653">
        <v>29</v>
      </c>
      <c r="B3653">
        <v>4</v>
      </c>
      <c r="C3653">
        <v>2020</v>
      </c>
      <c r="D3653" s="16" t="s">
        <v>73</v>
      </c>
      <c r="E3653" s="16" t="s">
        <v>56</v>
      </c>
      <c r="F3653">
        <v>46</v>
      </c>
    </row>
    <row r="3654" spans="1:6" x14ac:dyDescent="0.25">
      <c r="A3654">
        <v>29</v>
      </c>
      <c r="B3654">
        <v>4</v>
      </c>
      <c r="C3654">
        <v>2020</v>
      </c>
      <c r="D3654" s="16" t="s">
        <v>73</v>
      </c>
      <c r="E3654" s="16" t="s">
        <v>56</v>
      </c>
      <c r="F3654">
        <v>29</v>
      </c>
    </row>
    <row r="3655" spans="1:6" x14ac:dyDescent="0.25">
      <c r="A3655">
        <v>29</v>
      </c>
      <c r="B3655">
        <v>4</v>
      </c>
      <c r="C3655">
        <v>2020</v>
      </c>
      <c r="D3655" s="16" t="s">
        <v>73</v>
      </c>
      <c r="E3655" s="16" t="s">
        <v>59</v>
      </c>
      <c r="F3655">
        <v>43</v>
      </c>
    </row>
    <row r="3656" spans="1:6" x14ac:dyDescent="0.25">
      <c r="A3656">
        <v>29</v>
      </c>
      <c r="B3656">
        <v>4</v>
      </c>
      <c r="C3656">
        <v>2020</v>
      </c>
      <c r="D3656" s="16" t="s">
        <v>73</v>
      </c>
      <c r="E3656" s="16" t="s">
        <v>56</v>
      </c>
      <c r="F3656">
        <v>70</v>
      </c>
    </row>
    <row r="3657" spans="1:6" x14ac:dyDescent="0.25">
      <c r="A3657">
        <v>29</v>
      </c>
      <c r="B3657">
        <v>4</v>
      </c>
      <c r="C3657">
        <v>2020</v>
      </c>
      <c r="D3657" s="16" t="s">
        <v>73</v>
      </c>
      <c r="E3657" s="16" t="s">
        <v>59</v>
      </c>
      <c r="F3657">
        <v>5</v>
      </c>
    </row>
    <row r="3658" spans="1:6" x14ac:dyDescent="0.25">
      <c r="A3658">
        <v>29</v>
      </c>
      <c r="B3658">
        <v>4</v>
      </c>
      <c r="C3658">
        <v>2020</v>
      </c>
      <c r="D3658" s="16" t="s">
        <v>73</v>
      </c>
      <c r="E3658" s="16" t="s">
        <v>56</v>
      </c>
      <c r="F3658">
        <v>4</v>
      </c>
    </row>
    <row r="3659" spans="1:6" x14ac:dyDescent="0.25">
      <c r="A3659">
        <v>29</v>
      </c>
      <c r="B3659">
        <v>4</v>
      </c>
      <c r="C3659">
        <v>2020</v>
      </c>
      <c r="D3659" s="16" t="s">
        <v>73</v>
      </c>
      <c r="E3659" s="16" t="s">
        <v>56</v>
      </c>
      <c r="F3659">
        <v>3</v>
      </c>
    </row>
    <row r="3660" spans="1:6" x14ac:dyDescent="0.25">
      <c r="A3660">
        <v>29</v>
      </c>
      <c r="B3660">
        <v>4</v>
      </c>
      <c r="C3660">
        <v>2020</v>
      </c>
      <c r="D3660" s="16" t="s">
        <v>75</v>
      </c>
      <c r="E3660" s="16" t="s">
        <v>59</v>
      </c>
      <c r="F3660">
        <v>55</v>
      </c>
    </row>
    <row r="3661" spans="1:6" x14ac:dyDescent="0.25">
      <c r="A3661">
        <v>29</v>
      </c>
      <c r="B3661">
        <v>4</v>
      </c>
      <c r="C3661">
        <v>2020</v>
      </c>
      <c r="D3661" s="16" t="s">
        <v>75</v>
      </c>
      <c r="E3661" s="16" t="s">
        <v>56</v>
      </c>
      <c r="F3661">
        <v>46</v>
      </c>
    </row>
    <row r="3662" spans="1:6" x14ac:dyDescent="0.25">
      <c r="A3662">
        <v>29</v>
      </c>
      <c r="B3662">
        <v>4</v>
      </c>
      <c r="C3662">
        <v>2020</v>
      </c>
      <c r="D3662" s="16" t="s">
        <v>75</v>
      </c>
      <c r="E3662" s="16" t="s">
        <v>56</v>
      </c>
      <c r="F3662">
        <v>50</v>
      </c>
    </row>
    <row r="3663" spans="1:6" x14ac:dyDescent="0.25">
      <c r="A3663">
        <v>29</v>
      </c>
      <c r="B3663">
        <v>4</v>
      </c>
      <c r="C3663">
        <v>2020</v>
      </c>
      <c r="D3663" s="16" t="s">
        <v>75</v>
      </c>
      <c r="E3663" s="16" t="s">
        <v>56</v>
      </c>
      <c r="F3663">
        <v>21</v>
      </c>
    </row>
    <row r="3664" spans="1:6" x14ac:dyDescent="0.25">
      <c r="A3664">
        <v>29</v>
      </c>
      <c r="B3664">
        <v>4</v>
      </c>
      <c r="C3664">
        <v>2020</v>
      </c>
      <c r="D3664" s="16" t="s">
        <v>75</v>
      </c>
      <c r="E3664" s="16" t="s">
        <v>56</v>
      </c>
      <c r="F3664">
        <v>60</v>
      </c>
    </row>
    <row r="3665" spans="1:6" x14ac:dyDescent="0.25">
      <c r="A3665">
        <v>29</v>
      </c>
      <c r="B3665">
        <v>4</v>
      </c>
      <c r="C3665">
        <v>2020</v>
      </c>
      <c r="D3665" s="16" t="s">
        <v>75</v>
      </c>
      <c r="E3665" s="16" t="s">
        <v>59</v>
      </c>
      <c r="F3665">
        <v>37</v>
      </c>
    </row>
    <row r="3666" spans="1:6" x14ac:dyDescent="0.25">
      <c r="A3666">
        <v>29</v>
      </c>
      <c r="B3666">
        <v>4</v>
      </c>
      <c r="C3666">
        <v>2020</v>
      </c>
      <c r="D3666" s="16" t="s">
        <v>75</v>
      </c>
      <c r="E3666" s="16" t="s">
        <v>56</v>
      </c>
      <c r="F3666">
        <v>83</v>
      </c>
    </row>
    <row r="3667" spans="1:6" x14ac:dyDescent="0.25">
      <c r="A3667">
        <v>29</v>
      </c>
      <c r="B3667">
        <v>4</v>
      </c>
      <c r="C3667">
        <v>2020</v>
      </c>
      <c r="D3667" s="16" t="s">
        <v>75</v>
      </c>
      <c r="E3667" s="16" t="s">
        <v>56</v>
      </c>
      <c r="F3667">
        <v>56</v>
      </c>
    </row>
    <row r="3668" spans="1:6" x14ac:dyDescent="0.25">
      <c r="A3668">
        <v>29</v>
      </c>
      <c r="B3668">
        <v>4</v>
      </c>
      <c r="C3668">
        <v>2020</v>
      </c>
      <c r="D3668" s="16" t="s">
        <v>76</v>
      </c>
      <c r="E3668" s="16" t="s">
        <v>59</v>
      </c>
      <c r="F3668">
        <v>25</v>
      </c>
    </row>
    <row r="3669" spans="1:6" x14ac:dyDescent="0.25">
      <c r="A3669">
        <v>29</v>
      </c>
      <c r="B3669">
        <v>4</v>
      </c>
      <c r="C3669">
        <v>2020</v>
      </c>
      <c r="D3669" s="16" t="s">
        <v>238</v>
      </c>
      <c r="E3669" s="16" t="s">
        <v>56</v>
      </c>
      <c r="F3669">
        <v>63</v>
      </c>
    </row>
    <row r="3670" spans="1:6" x14ac:dyDescent="0.25">
      <c r="A3670">
        <v>29</v>
      </c>
      <c r="B3670">
        <v>4</v>
      </c>
      <c r="C3670">
        <v>2020</v>
      </c>
      <c r="D3670" s="16" t="s">
        <v>233</v>
      </c>
      <c r="E3670" s="16" t="s">
        <v>56</v>
      </c>
      <c r="F3670">
        <v>54</v>
      </c>
    </row>
    <row r="3671" spans="1:6" x14ac:dyDescent="0.25">
      <c r="A3671">
        <v>29</v>
      </c>
      <c r="B3671">
        <v>4</v>
      </c>
      <c r="C3671">
        <v>2020</v>
      </c>
      <c r="D3671" s="16" t="s">
        <v>245</v>
      </c>
      <c r="E3671" s="16" t="s">
        <v>59</v>
      </c>
      <c r="F3671">
        <v>54</v>
      </c>
    </row>
    <row r="3672" spans="1:6" x14ac:dyDescent="0.25">
      <c r="A3672">
        <v>29</v>
      </c>
      <c r="B3672">
        <v>4</v>
      </c>
      <c r="C3672">
        <v>2020</v>
      </c>
      <c r="D3672" s="16" t="s">
        <v>245</v>
      </c>
      <c r="E3672" s="16" t="s">
        <v>56</v>
      </c>
      <c r="F3672">
        <v>75</v>
      </c>
    </row>
    <row r="3673" spans="1:6" x14ac:dyDescent="0.25">
      <c r="A3673">
        <v>29</v>
      </c>
      <c r="B3673">
        <v>4</v>
      </c>
      <c r="C3673">
        <v>2020</v>
      </c>
      <c r="D3673" s="16" t="s">
        <v>245</v>
      </c>
      <c r="E3673" s="16" t="s">
        <v>56</v>
      </c>
      <c r="F3673">
        <v>28</v>
      </c>
    </row>
    <row r="3674" spans="1:6" x14ac:dyDescent="0.25">
      <c r="A3674">
        <v>29</v>
      </c>
      <c r="B3674">
        <v>4</v>
      </c>
      <c r="C3674">
        <v>2020</v>
      </c>
      <c r="D3674" s="16" t="s">
        <v>245</v>
      </c>
      <c r="E3674" s="16" t="s">
        <v>59</v>
      </c>
      <c r="F3674">
        <v>74</v>
      </c>
    </row>
    <row r="3675" spans="1:6" x14ac:dyDescent="0.25">
      <c r="A3675">
        <v>29</v>
      </c>
      <c r="B3675">
        <v>4</v>
      </c>
      <c r="C3675">
        <v>2020</v>
      </c>
      <c r="D3675" s="16" t="s">
        <v>245</v>
      </c>
      <c r="E3675" s="16" t="s">
        <v>56</v>
      </c>
      <c r="F3675">
        <v>57</v>
      </c>
    </row>
    <row r="3676" spans="1:6" x14ac:dyDescent="0.25">
      <c r="A3676">
        <v>29</v>
      </c>
      <c r="B3676">
        <v>4</v>
      </c>
      <c r="C3676">
        <v>2020</v>
      </c>
      <c r="D3676" s="16" t="s">
        <v>245</v>
      </c>
      <c r="E3676" s="16" t="s">
        <v>59</v>
      </c>
      <c r="F3676">
        <v>30</v>
      </c>
    </row>
    <row r="3677" spans="1:6" x14ac:dyDescent="0.25">
      <c r="A3677">
        <v>29</v>
      </c>
      <c r="B3677">
        <v>4</v>
      </c>
      <c r="C3677">
        <v>2020</v>
      </c>
      <c r="D3677" s="16" t="s">
        <v>245</v>
      </c>
      <c r="E3677" s="16" t="s">
        <v>56</v>
      </c>
      <c r="F3677">
        <v>59</v>
      </c>
    </row>
    <row r="3678" spans="1:6" x14ac:dyDescent="0.25">
      <c r="A3678">
        <v>29</v>
      </c>
      <c r="B3678">
        <v>4</v>
      </c>
      <c r="C3678">
        <v>2020</v>
      </c>
      <c r="D3678" s="16" t="s">
        <v>245</v>
      </c>
      <c r="E3678" s="16" t="s">
        <v>56</v>
      </c>
      <c r="F3678">
        <v>67</v>
      </c>
    </row>
    <row r="3679" spans="1:6" x14ac:dyDescent="0.25">
      <c r="A3679">
        <v>29</v>
      </c>
      <c r="B3679">
        <v>4</v>
      </c>
      <c r="C3679">
        <v>2020</v>
      </c>
      <c r="D3679" s="16" t="s">
        <v>80</v>
      </c>
      <c r="E3679" s="16" t="s">
        <v>59</v>
      </c>
      <c r="F3679">
        <v>19</v>
      </c>
    </row>
    <row r="3680" spans="1:6" x14ac:dyDescent="0.25">
      <c r="A3680">
        <v>29</v>
      </c>
      <c r="B3680">
        <v>4</v>
      </c>
      <c r="C3680">
        <v>2020</v>
      </c>
      <c r="D3680" s="16" t="s">
        <v>80</v>
      </c>
      <c r="E3680" s="16" t="s">
        <v>59</v>
      </c>
      <c r="F3680">
        <v>16</v>
      </c>
    </row>
    <row r="3681" spans="1:6" x14ac:dyDescent="0.25">
      <c r="A3681">
        <v>29</v>
      </c>
      <c r="B3681">
        <v>4</v>
      </c>
      <c r="C3681">
        <v>2020</v>
      </c>
      <c r="D3681" s="16" t="s">
        <v>82</v>
      </c>
      <c r="E3681" s="16" t="s">
        <v>56</v>
      </c>
      <c r="F3681">
        <v>72</v>
      </c>
    </row>
    <row r="3682" spans="1:6" x14ac:dyDescent="0.25">
      <c r="A3682">
        <v>29</v>
      </c>
      <c r="B3682">
        <v>4</v>
      </c>
      <c r="C3682">
        <v>2020</v>
      </c>
      <c r="D3682" s="16" t="s">
        <v>234</v>
      </c>
      <c r="E3682" s="16" t="s">
        <v>59</v>
      </c>
      <c r="F3682">
        <v>37</v>
      </c>
    </row>
    <row r="3683" spans="1:6" x14ac:dyDescent="0.25">
      <c r="A3683">
        <v>29</v>
      </c>
      <c r="B3683">
        <v>4</v>
      </c>
      <c r="C3683">
        <v>2020</v>
      </c>
      <c r="D3683" s="16" t="s">
        <v>239</v>
      </c>
      <c r="E3683" s="16" t="s">
        <v>59</v>
      </c>
      <c r="F3683">
        <v>66</v>
      </c>
    </row>
    <row r="3684" spans="1:6" x14ac:dyDescent="0.25">
      <c r="A3684">
        <v>29</v>
      </c>
      <c r="B3684">
        <v>4</v>
      </c>
      <c r="C3684">
        <v>2020</v>
      </c>
      <c r="D3684" s="16" t="s">
        <v>87</v>
      </c>
      <c r="E3684" s="16" t="s">
        <v>56</v>
      </c>
      <c r="F3684">
        <v>18</v>
      </c>
    </row>
    <row r="3685" spans="1:6" x14ac:dyDescent="0.25">
      <c r="A3685">
        <v>29</v>
      </c>
      <c r="B3685">
        <v>4</v>
      </c>
      <c r="C3685">
        <v>2020</v>
      </c>
      <c r="D3685" s="16" t="s">
        <v>87</v>
      </c>
      <c r="E3685" s="16" t="s">
        <v>59</v>
      </c>
      <c r="F3685">
        <v>45</v>
      </c>
    </row>
    <row r="3686" spans="1:6" x14ac:dyDescent="0.25">
      <c r="A3686">
        <v>29</v>
      </c>
      <c r="B3686">
        <v>4</v>
      </c>
      <c r="C3686">
        <v>2020</v>
      </c>
      <c r="D3686" s="16" t="s">
        <v>87</v>
      </c>
      <c r="E3686" s="16" t="s">
        <v>56</v>
      </c>
      <c r="F3686">
        <v>51</v>
      </c>
    </row>
    <row r="3687" spans="1:6" x14ac:dyDescent="0.25">
      <c r="A3687">
        <v>29</v>
      </c>
      <c r="B3687">
        <v>4</v>
      </c>
      <c r="C3687">
        <v>2020</v>
      </c>
      <c r="D3687" s="16" t="s">
        <v>87</v>
      </c>
      <c r="E3687" s="16" t="s">
        <v>56</v>
      </c>
      <c r="F3687">
        <v>22</v>
      </c>
    </row>
    <row r="3688" spans="1:6" x14ac:dyDescent="0.25">
      <c r="A3688">
        <v>29</v>
      </c>
      <c r="B3688">
        <v>4</v>
      </c>
      <c r="C3688">
        <v>2020</v>
      </c>
      <c r="D3688" s="16" t="s">
        <v>88</v>
      </c>
      <c r="E3688" s="16" t="s">
        <v>56</v>
      </c>
      <c r="F3688">
        <v>42</v>
      </c>
    </row>
    <row r="3689" spans="1:6" x14ac:dyDescent="0.25">
      <c r="A3689">
        <v>29</v>
      </c>
      <c r="B3689">
        <v>4</v>
      </c>
      <c r="C3689">
        <v>2020</v>
      </c>
      <c r="D3689" s="16" t="s">
        <v>88</v>
      </c>
      <c r="E3689" s="16" t="s">
        <v>59</v>
      </c>
      <c r="F3689">
        <v>28</v>
      </c>
    </row>
    <row r="3690" spans="1:6" x14ac:dyDescent="0.25">
      <c r="A3690">
        <v>29</v>
      </c>
      <c r="B3690">
        <v>4</v>
      </c>
      <c r="C3690">
        <v>2020</v>
      </c>
      <c r="D3690" s="16" t="s">
        <v>88</v>
      </c>
      <c r="E3690" s="16" t="s">
        <v>56</v>
      </c>
      <c r="F3690">
        <v>47</v>
      </c>
    </row>
    <row r="3691" spans="1:6" x14ac:dyDescent="0.25">
      <c r="A3691">
        <v>29</v>
      </c>
      <c r="B3691">
        <v>4</v>
      </c>
      <c r="C3691">
        <v>2020</v>
      </c>
      <c r="D3691" s="16" t="s">
        <v>88</v>
      </c>
      <c r="E3691" s="16" t="s">
        <v>56</v>
      </c>
      <c r="F3691">
        <v>50</v>
      </c>
    </row>
    <row r="3692" spans="1:6" x14ac:dyDescent="0.25">
      <c r="A3692">
        <v>29</v>
      </c>
      <c r="B3692">
        <v>4</v>
      </c>
      <c r="C3692">
        <v>2020</v>
      </c>
      <c r="D3692" s="16" t="s">
        <v>88</v>
      </c>
      <c r="E3692" s="16" t="s">
        <v>59</v>
      </c>
      <c r="F3692">
        <v>25</v>
      </c>
    </row>
    <row r="3693" spans="1:6" x14ac:dyDescent="0.25">
      <c r="A3693">
        <v>29</v>
      </c>
      <c r="B3693">
        <v>4</v>
      </c>
      <c r="C3693">
        <v>2020</v>
      </c>
      <c r="D3693" s="16" t="s">
        <v>88</v>
      </c>
      <c r="E3693" s="16" t="s">
        <v>56</v>
      </c>
      <c r="F3693">
        <v>40</v>
      </c>
    </row>
    <row r="3694" spans="1:6" x14ac:dyDescent="0.25">
      <c r="A3694">
        <v>29</v>
      </c>
      <c r="B3694">
        <v>4</v>
      </c>
      <c r="C3694">
        <v>2020</v>
      </c>
      <c r="D3694" s="16" t="s">
        <v>88</v>
      </c>
      <c r="E3694" s="16" t="s">
        <v>56</v>
      </c>
      <c r="F3694">
        <v>57</v>
      </c>
    </row>
    <row r="3695" spans="1:6" x14ac:dyDescent="0.25">
      <c r="A3695">
        <v>29</v>
      </c>
      <c r="B3695">
        <v>4</v>
      </c>
      <c r="C3695">
        <v>2020</v>
      </c>
      <c r="D3695" s="16" t="s">
        <v>88</v>
      </c>
      <c r="E3695" s="16" t="s">
        <v>59</v>
      </c>
      <c r="F3695">
        <v>32</v>
      </c>
    </row>
    <row r="3696" spans="1:6" x14ac:dyDescent="0.25">
      <c r="A3696">
        <v>29</v>
      </c>
      <c r="B3696">
        <v>4</v>
      </c>
      <c r="C3696">
        <v>2020</v>
      </c>
      <c r="D3696" s="16" t="s">
        <v>88</v>
      </c>
      <c r="E3696" s="16" t="s">
        <v>56</v>
      </c>
      <c r="F3696">
        <v>43</v>
      </c>
    </row>
    <row r="3697" spans="1:6" x14ac:dyDescent="0.25">
      <c r="A3697">
        <v>29</v>
      </c>
      <c r="B3697">
        <v>4</v>
      </c>
      <c r="C3697">
        <v>2020</v>
      </c>
      <c r="D3697" s="16" t="s">
        <v>88</v>
      </c>
      <c r="E3697" s="16" t="s">
        <v>56</v>
      </c>
      <c r="F3697">
        <v>26</v>
      </c>
    </row>
    <row r="3698" spans="1:6" x14ac:dyDescent="0.25">
      <c r="A3698">
        <v>29</v>
      </c>
      <c r="B3698">
        <v>4</v>
      </c>
      <c r="C3698">
        <v>2020</v>
      </c>
      <c r="D3698" s="16" t="s">
        <v>88</v>
      </c>
      <c r="E3698" s="16" t="s">
        <v>56</v>
      </c>
      <c r="F3698">
        <v>54</v>
      </c>
    </row>
    <row r="3699" spans="1:6" x14ac:dyDescent="0.25">
      <c r="A3699">
        <v>29</v>
      </c>
      <c r="B3699">
        <v>4</v>
      </c>
      <c r="C3699">
        <v>2020</v>
      </c>
      <c r="D3699" s="16" t="s">
        <v>88</v>
      </c>
      <c r="E3699" s="16" t="s">
        <v>59</v>
      </c>
      <c r="F3699">
        <v>37</v>
      </c>
    </row>
    <row r="3700" spans="1:6" x14ac:dyDescent="0.25">
      <c r="A3700">
        <v>29</v>
      </c>
      <c r="B3700">
        <v>4</v>
      </c>
      <c r="C3700">
        <v>2020</v>
      </c>
      <c r="D3700" s="16" t="s">
        <v>88</v>
      </c>
      <c r="E3700" s="16" t="s">
        <v>56</v>
      </c>
      <c r="F3700">
        <v>39</v>
      </c>
    </row>
    <row r="3701" spans="1:6" x14ac:dyDescent="0.25">
      <c r="A3701">
        <v>29</v>
      </c>
      <c r="B3701">
        <v>4</v>
      </c>
      <c r="C3701">
        <v>2020</v>
      </c>
      <c r="D3701" s="16" t="s">
        <v>88</v>
      </c>
      <c r="E3701" s="16" t="s">
        <v>56</v>
      </c>
      <c r="F3701">
        <v>36</v>
      </c>
    </row>
    <row r="3702" spans="1:6" x14ac:dyDescent="0.25">
      <c r="A3702">
        <v>29</v>
      </c>
      <c r="B3702">
        <v>4</v>
      </c>
      <c r="C3702">
        <v>2020</v>
      </c>
      <c r="D3702" s="16" t="s">
        <v>88</v>
      </c>
      <c r="E3702" s="16" t="s">
        <v>59</v>
      </c>
      <c r="F3702">
        <v>29</v>
      </c>
    </row>
    <row r="3703" spans="1:6" x14ac:dyDescent="0.25">
      <c r="A3703">
        <v>29</v>
      </c>
      <c r="B3703">
        <v>4</v>
      </c>
      <c r="C3703">
        <v>2020</v>
      </c>
      <c r="D3703" s="16" t="s">
        <v>88</v>
      </c>
      <c r="E3703" s="16" t="s">
        <v>56</v>
      </c>
      <c r="F3703">
        <v>32</v>
      </c>
    </row>
    <row r="3704" spans="1:6" x14ac:dyDescent="0.25">
      <c r="A3704">
        <v>29</v>
      </c>
      <c r="B3704">
        <v>4</v>
      </c>
      <c r="C3704">
        <v>2020</v>
      </c>
      <c r="D3704" s="16" t="s">
        <v>88</v>
      </c>
      <c r="E3704" s="16" t="s">
        <v>59</v>
      </c>
      <c r="F3704">
        <v>20</v>
      </c>
    </row>
    <row r="3705" spans="1:6" x14ac:dyDescent="0.25">
      <c r="A3705">
        <v>29</v>
      </c>
      <c r="B3705">
        <v>4</v>
      </c>
      <c r="C3705">
        <v>2020</v>
      </c>
      <c r="D3705" s="16" t="s">
        <v>88</v>
      </c>
      <c r="E3705" s="16" t="s">
        <v>56</v>
      </c>
      <c r="F3705">
        <v>53</v>
      </c>
    </row>
    <row r="3706" spans="1:6" x14ac:dyDescent="0.25">
      <c r="A3706">
        <v>29</v>
      </c>
      <c r="B3706">
        <v>4</v>
      </c>
      <c r="C3706">
        <v>2020</v>
      </c>
      <c r="D3706" s="16" t="s">
        <v>88</v>
      </c>
      <c r="E3706" s="16" t="s">
        <v>59</v>
      </c>
      <c r="F3706">
        <v>30</v>
      </c>
    </row>
    <row r="3707" spans="1:6" x14ac:dyDescent="0.25">
      <c r="A3707">
        <v>29</v>
      </c>
      <c r="B3707">
        <v>4</v>
      </c>
      <c r="C3707">
        <v>2020</v>
      </c>
      <c r="D3707" s="16" t="s">
        <v>88</v>
      </c>
      <c r="E3707" s="16" t="s">
        <v>56</v>
      </c>
      <c r="F3707">
        <v>52</v>
      </c>
    </row>
    <row r="3708" spans="1:6" x14ac:dyDescent="0.25">
      <c r="A3708">
        <v>29</v>
      </c>
      <c r="B3708">
        <v>4</v>
      </c>
      <c r="C3708">
        <v>2020</v>
      </c>
      <c r="D3708" s="16" t="s">
        <v>231</v>
      </c>
      <c r="E3708" s="16" t="s">
        <v>59</v>
      </c>
      <c r="F3708">
        <v>27</v>
      </c>
    </row>
    <row r="3709" spans="1:6" x14ac:dyDescent="0.25">
      <c r="A3709">
        <v>29</v>
      </c>
      <c r="B3709">
        <v>4</v>
      </c>
      <c r="C3709">
        <v>2020</v>
      </c>
      <c r="D3709" s="16" t="s">
        <v>231</v>
      </c>
      <c r="E3709" s="16" t="s">
        <v>59</v>
      </c>
      <c r="F3709">
        <v>37</v>
      </c>
    </row>
    <row r="3710" spans="1:6" x14ac:dyDescent="0.25">
      <c r="A3710">
        <v>29</v>
      </c>
      <c r="B3710">
        <v>4</v>
      </c>
      <c r="C3710">
        <v>2020</v>
      </c>
      <c r="D3710" s="16" t="s">
        <v>89</v>
      </c>
      <c r="E3710" s="16" t="s">
        <v>56</v>
      </c>
      <c r="F3710">
        <v>22</v>
      </c>
    </row>
    <row r="3711" spans="1:6" x14ac:dyDescent="0.25">
      <c r="A3711">
        <v>29</v>
      </c>
      <c r="B3711">
        <v>4</v>
      </c>
      <c r="C3711">
        <v>2020</v>
      </c>
      <c r="D3711" s="16" t="s">
        <v>89</v>
      </c>
      <c r="E3711" s="16" t="s">
        <v>56</v>
      </c>
      <c r="F3711">
        <v>59</v>
      </c>
    </row>
    <row r="3712" spans="1:6" x14ac:dyDescent="0.25">
      <c r="A3712">
        <v>29</v>
      </c>
      <c r="B3712">
        <v>4</v>
      </c>
      <c r="C3712">
        <v>2020</v>
      </c>
      <c r="D3712" s="16" t="s">
        <v>89</v>
      </c>
      <c r="E3712" s="16" t="s">
        <v>59</v>
      </c>
      <c r="F3712">
        <v>39</v>
      </c>
    </row>
    <row r="3713" spans="1:6" x14ac:dyDescent="0.25">
      <c r="A3713">
        <v>29</v>
      </c>
      <c r="B3713">
        <v>4</v>
      </c>
      <c r="C3713">
        <v>2020</v>
      </c>
      <c r="D3713" s="16" t="s">
        <v>89</v>
      </c>
      <c r="E3713" s="16" t="s">
        <v>59</v>
      </c>
      <c r="F3713">
        <v>34</v>
      </c>
    </row>
    <row r="3714" spans="1:6" x14ac:dyDescent="0.25">
      <c r="A3714">
        <v>29</v>
      </c>
      <c r="B3714">
        <v>4</v>
      </c>
      <c r="C3714">
        <v>2020</v>
      </c>
      <c r="D3714" s="16" t="s">
        <v>89</v>
      </c>
      <c r="E3714" s="16" t="s">
        <v>59</v>
      </c>
      <c r="F3714">
        <v>41</v>
      </c>
    </row>
    <row r="3715" spans="1:6" x14ac:dyDescent="0.25">
      <c r="A3715">
        <v>29</v>
      </c>
      <c r="B3715">
        <v>4</v>
      </c>
      <c r="C3715">
        <v>2020</v>
      </c>
      <c r="D3715" s="16" t="s">
        <v>89</v>
      </c>
      <c r="E3715" s="16" t="s">
        <v>56</v>
      </c>
      <c r="F3715">
        <v>73</v>
      </c>
    </row>
    <row r="3716" spans="1:6" x14ac:dyDescent="0.25">
      <c r="A3716">
        <v>29</v>
      </c>
      <c r="B3716">
        <v>4</v>
      </c>
      <c r="C3716">
        <v>2020</v>
      </c>
      <c r="D3716" s="16" t="s">
        <v>89</v>
      </c>
      <c r="E3716" s="16" t="s">
        <v>56</v>
      </c>
      <c r="F3716">
        <v>72</v>
      </c>
    </row>
    <row r="3717" spans="1:6" x14ac:dyDescent="0.25">
      <c r="A3717">
        <v>29</v>
      </c>
      <c r="B3717">
        <v>4</v>
      </c>
      <c r="C3717">
        <v>2020</v>
      </c>
      <c r="D3717" s="16" t="s">
        <v>91</v>
      </c>
      <c r="E3717" s="16" t="s">
        <v>56</v>
      </c>
      <c r="F3717">
        <v>46</v>
      </c>
    </row>
    <row r="3718" spans="1:6" x14ac:dyDescent="0.25">
      <c r="A3718">
        <v>29</v>
      </c>
      <c r="B3718">
        <v>4</v>
      </c>
      <c r="C3718">
        <v>2020</v>
      </c>
      <c r="D3718" s="16" t="s">
        <v>91</v>
      </c>
      <c r="E3718" s="16" t="s">
        <v>59</v>
      </c>
      <c r="F3718">
        <v>66</v>
      </c>
    </row>
    <row r="3719" spans="1:6" x14ac:dyDescent="0.25">
      <c r="A3719">
        <v>29</v>
      </c>
      <c r="B3719">
        <v>4</v>
      </c>
      <c r="C3719">
        <v>2020</v>
      </c>
      <c r="D3719" s="16" t="s">
        <v>91</v>
      </c>
      <c r="E3719" s="16" t="s">
        <v>56</v>
      </c>
      <c r="F3719">
        <v>59</v>
      </c>
    </row>
    <row r="3720" spans="1:6" x14ac:dyDescent="0.25">
      <c r="A3720">
        <v>29</v>
      </c>
      <c r="B3720">
        <v>4</v>
      </c>
      <c r="C3720">
        <v>2020</v>
      </c>
      <c r="D3720" s="16" t="s">
        <v>94</v>
      </c>
      <c r="E3720" s="16" t="s">
        <v>59</v>
      </c>
      <c r="F3720">
        <v>55</v>
      </c>
    </row>
    <row r="3721" spans="1:6" x14ac:dyDescent="0.25">
      <c r="A3721">
        <v>29</v>
      </c>
      <c r="B3721">
        <v>4</v>
      </c>
      <c r="C3721">
        <v>2020</v>
      </c>
      <c r="D3721" s="16" t="s">
        <v>95</v>
      </c>
      <c r="E3721" s="16" t="s">
        <v>59</v>
      </c>
      <c r="F3721">
        <v>33</v>
      </c>
    </row>
    <row r="3722" spans="1:6" x14ac:dyDescent="0.25">
      <c r="A3722">
        <v>29</v>
      </c>
      <c r="B3722">
        <v>4</v>
      </c>
      <c r="C3722">
        <v>2020</v>
      </c>
      <c r="D3722" s="16" t="s">
        <v>95</v>
      </c>
      <c r="E3722" s="16" t="s">
        <v>56</v>
      </c>
      <c r="F3722">
        <v>20</v>
      </c>
    </row>
    <row r="3723" spans="1:6" x14ac:dyDescent="0.25">
      <c r="A3723">
        <v>29</v>
      </c>
      <c r="B3723">
        <v>4</v>
      </c>
      <c r="C3723">
        <v>2020</v>
      </c>
      <c r="D3723" s="16" t="s">
        <v>95</v>
      </c>
      <c r="E3723" s="16" t="s">
        <v>59</v>
      </c>
      <c r="F3723">
        <v>41</v>
      </c>
    </row>
    <row r="3724" spans="1:6" x14ac:dyDescent="0.25">
      <c r="A3724">
        <v>29</v>
      </c>
      <c r="B3724">
        <v>4</v>
      </c>
      <c r="C3724">
        <v>2020</v>
      </c>
      <c r="D3724" s="16" t="s">
        <v>95</v>
      </c>
      <c r="E3724" s="16" t="s">
        <v>59</v>
      </c>
      <c r="F3724">
        <v>47</v>
      </c>
    </row>
    <row r="3725" spans="1:6" x14ac:dyDescent="0.25">
      <c r="A3725">
        <v>29</v>
      </c>
      <c r="B3725">
        <v>4</v>
      </c>
      <c r="C3725">
        <v>2020</v>
      </c>
      <c r="D3725" s="16" t="s">
        <v>95</v>
      </c>
      <c r="E3725" s="16" t="s">
        <v>56</v>
      </c>
      <c r="F3725">
        <v>57</v>
      </c>
    </row>
    <row r="3726" spans="1:6" x14ac:dyDescent="0.25">
      <c r="A3726">
        <v>29</v>
      </c>
      <c r="B3726">
        <v>4</v>
      </c>
      <c r="C3726">
        <v>2020</v>
      </c>
      <c r="D3726" s="16" t="s">
        <v>214</v>
      </c>
      <c r="E3726" s="16" t="s">
        <v>56</v>
      </c>
      <c r="F3726">
        <v>53</v>
      </c>
    </row>
    <row r="3727" spans="1:6" x14ac:dyDescent="0.25">
      <c r="A3727">
        <v>29</v>
      </c>
      <c r="B3727">
        <v>4</v>
      </c>
      <c r="C3727">
        <v>2020</v>
      </c>
      <c r="D3727" s="16" t="s">
        <v>98</v>
      </c>
      <c r="E3727" s="16" t="s">
        <v>59</v>
      </c>
      <c r="F3727">
        <v>51</v>
      </c>
    </row>
    <row r="3728" spans="1:6" x14ac:dyDescent="0.25">
      <c r="A3728">
        <v>29</v>
      </c>
      <c r="B3728">
        <v>4</v>
      </c>
      <c r="C3728">
        <v>2020</v>
      </c>
      <c r="D3728" s="16" t="s">
        <v>98</v>
      </c>
      <c r="E3728" s="16" t="s">
        <v>59</v>
      </c>
      <c r="F3728">
        <v>18</v>
      </c>
    </row>
    <row r="3729" spans="1:6" x14ac:dyDescent="0.25">
      <c r="A3729">
        <v>29</v>
      </c>
      <c r="B3729">
        <v>4</v>
      </c>
      <c r="C3729">
        <v>2020</v>
      </c>
      <c r="D3729" s="16" t="s">
        <v>98</v>
      </c>
      <c r="E3729" s="16" t="s">
        <v>59</v>
      </c>
      <c r="F3729">
        <v>57</v>
      </c>
    </row>
    <row r="3730" spans="1:6" x14ac:dyDescent="0.25">
      <c r="A3730">
        <v>29</v>
      </c>
      <c r="B3730">
        <v>4</v>
      </c>
      <c r="C3730">
        <v>2020</v>
      </c>
      <c r="D3730" s="16" t="s">
        <v>99</v>
      </c>
      <c r="E3730" s="16" t="s">
        <v>56</v>
      </c>
      <c r="F3730">
        <v>20</v>
      </c>
    </row>
    <row r="3731" spans="1:6" x14ac:dyDescent="0.25">
      <c r="A3731">
        <v>29</v>
      </c>
      <c r="B3731">
        <v>4</v>
      </c>
      <c r="C3731">
        <v>2020</v>
      </c>
      <c r="D3731" s="16" t="s">
        <v>189</v>
      </c>
      <c r="E3731" s="16" t="s">
        <v>56</v>
      </c>
      <c r="F3731">
        <v>70</v>
      </c>
    </row>
    <row r="3732" spans="1:6" x14ac:dyDescent="0.25">
      <c r="A3732">
        <v>29</v>
      </c>
      <c r="B3732">
        <v>4</v>
      </c>
      <c r="C3732">
        <v>2020</v>
      </c>
      <c r="D3732" s="16" t="s">
        <v>180</v>
      </c>
      <c r="E3732" s="16" t="s">
        <v>59</v>
      </c>
      <c r="F3732">
        <v>47</v>
      </c>
    </row>
    <row r="3733" spans="1:6" x14ac:dyDescent="0.25">
      <c r="A3733">
        <v>29</v>
      </c>
      <c r="B3733">
        <v>4</v>
      </c>
      <c r="C3733">
        <v>2020</v>
      </c>
      <c r="D3733" s="16" t="s">
        <v>180</v>
      </c>
      <c r="E3733" s="16" t="s">
        <v>59</v>
      </c>
      <c r="F3733">
        <v>60</v>
      </c>
    </row>
    <row r="3734" spans="1:6" x14ac:dyDescent="0.25">
      <c r="A3734">
        <v>29</v>
      </c>
      <c r="B3734">
        <v>4</v>
      </c>
      <c r="C3734">
        <v>2020</v>
      </c>
      <c r="D3734" s="16" t="s">
        <v>180</v>
      </c>
      <c r="E3734" s="16" t="s">
        <v>59</v>
      </c>
      <c r="F3734">
        <v>45</v>
      </c>
    </row>
    <row r="3735" spans="1:6" x14ac:dyDescent="0.25">
      <c r="A3735">
        <v>29</v>
      </c>
      <c r="B3735">
        <v>4</v>
      </c>
      <c r="C3735">
        <v>2020</v>
      </c>
      <c r="D3735" s="16" t="s">
        <v>103</v>
      </c>
      <c r="E3735" s="16" t="s">
        <v>56</v>
      </c>
      <c r="F3735">
        <v>28</v>
      </c>
    </row>
    <row r="3736" spans="1:6" x14ac:dyDescent="0.25">
      <c r="A3736">
        <v>29</v>
      </c>
      <c r="B3736">
        <v>4</v>
      </c>
      <c r="C3736">
        <v>2020</v>
      </c>
      <c r="D3736" s="16" t="s">
        <v>103</v>
      </c>
      <c r="E3736" s="16" t="s">
        <v>56</v>
      </c>
      <c r="F3736">
        <v>39</v>
      </c>
    </row>
    <row r="3737" spans="1:6" x14ac:dyDescent="0.25">
      <c r="A3737">
        <v>29</v>
      </c>
      <c r="B3737">
        <v>4</v>
      </c>
      <c r="C3737">
        <v>2020</v>
      </c>
      <c r="D3737" s="16" t="s">
        <v>181</v>
      </c>
      <c r="E3737" s="16" t="s">
        <v>59</v>
      </c>
      <c r="F3737">
        <v>56</v>
      </c>
    </row>
    <row r="3738" spans="1:6" x14ac:dyDescent="0.25">
      <c r="A3738">
        <v>29</v>
      </c>
      <c r="B3738">
        <v>4</v>
      </c>
      <c r="C3738">
        <v>2020</v>
      </c>
      <c r="D3738" s="16" t="s">
        <v>181</v>
      </c>
      <c r="E3738" s="16" t="s">
        <v>59</v>
      </c>
      <c r="F3738">
        <v>83</v>
      </c>
    </row>
    <row r="3739" spans="1:6" x14ac:dyDescent="0.25">
      <c r="A3739">
        <v>29</v>
      </c>
      <c r="B3739">
        <v>4</v>
      </c>
      <c r="C3739">
        <v>2020</v>
      </c>
      <c r="D3739" s="16" t="s">
        <v>181</v>
      </c>
      <c r="E3739" s="16" t="s">
        <v>56</v>
      </c>
      <c r="F3739">
        <v>58</v>
      </c>
    </row>
    <row r="3740" spans="1:6" x14ac:dyDescent="0.25">
      <c r="A3740">
        <v>29</v>
      </c>
      <c r="B3740">
        <v>4</v>
      </c>
      <c r="C3740">
        <v>2020</v>
      </c>
      <c r="D3740" s="16" t="s">
        <v>104</v>
      </c>
      <c r="E3740" s="16" t="s">
        <v>59</v>
      </c>
      <c r="F3740">
        <v>53</v>
      </c>
    </row>
    <row r="3741" spans="1:6" x14ac:dyDescent="0.25">
      <c r="A3741">
        <v>29</v>
      </c>
      <c r="B3741">
        <v>4</v>
      </c>
      <c r="C3741">
        <v>2020</v>
      </c>
      <c r="D3741" s="16" t="s">
        <v>104</v>
      </c>
      <c r="E3741" s="16" t="s">
        <v>56</v>
      </c>
      <c r="F3741">
        <v>54</v>
      </c>
    </row>
    <row r="3742" spans="1:6" x14ac:dyDescent="0.25">
      <c r="A3742">
        <v>29</v>
      </c>
      <c r="B3742">
        <v>4</v>
      </c>
      <c r="C3742">
        <v>2020</v>
      </c>
      <c r="D3742" s="16" t="s">
        <v>104</v>
      </c>
      <c r="E3742" s="16" t="s">
        <v>56</v>
      </c>
      <c r="F3742">
        <v>10</v>
      </c>
    </row>
    <row r="3743" spans="1:6" x14ac:dyDescent="0.25">
      <c r="A3743">
        <v>29</v>
      </c>
      <c r="B3743">
        <v>4</v>
      </c>
      <c r="C3743">
        <v>2020</v>
      </c>
      <c r="D3743" s="16" t="s">
        <v>104</v>
      </c>
      <c r="E3743" s="16" t="s">
        <v>59</v>
      </c>
      <c r="F3743">
        <v>45</v>
      </c>
    </row>
    <row r="3744" spans="1:6" x14ac:dyDescent="0.25">
      <c r="A3744">
        <v>29</v>
      </c>
      <c r="B3744">
        <v>4</v>
      </c>
      <c r="C3744">
        <v>2020</v>
      </c>
      <c r="D3744" s="16" t="s">
        <v>104</v>
      </c>
      <c r="E3744" s="16" t="s">
        <v>59</v>
      </c>
      <c r="F3744">
        <v>29</v>
      </c>
    </row>
    <row r="3745" spans="1:6" x14ac:dyDescent="0.25">
      <c r="A3745">
        <v>29</v>
      </c>
      <c r="B3745">
        <v>4</v>
      </c>
      <c r="C3745">
        <v>2020</v>
      </c>
      <c r="D3745" s="16" t="s">
        <v>104</v>
      </c>
      <c r="E3745" s="16" t="s">
        <v>59</v>
      </c>
      <c r="F3745">
        <v>37</v>
      </c>
    </row>
    <row r="3746" spans="1:6" x14ac:dyDescent="0.25">
      <c r="A3746">
        <v>29</v>
      </c>
      <c r="B3746">
        <v>4</v>
      </c>
      <c r="C3746">
        <v>2020</v>
      </c>
      <c r="D3746" s="16" t="s">
        <v>104</v>
      </c>
      <c r="E3746" s="16" t="s">
        <v>56</v>
      </c>
      <c r="F3746">
        <v>36</v>
      </c>
    </row>
    <row r="3747" spans="1:6" x14ac:dyDescent="0.25">
      <c r="A3747">
        <v>29</v>
      </c>
      <c r="B3747">
        <v>4</v>
      </c>
      <c r="C3747">
        <v>2020</v>
      </c>
      <c r="D3747" s="16" t="s">
        <v>104</v>
      </c>
      <c r="E3747" s="16" t="s">
        <v>56</v>
      </c>
      <c r="F3747">
        <v>46</v>
      </c>
    </row>
    <row r="3748" spans="1:6" x14ac:dyDescent="0.25">
      <c r="A3748">
        <v>29</v>
      </c>
      <c r="B3748">
        <v>4</v>
      </c>
      <c r="C3748">
        <v>2020</v>
      </c>
      <c r="D3748" s="16" t="s">
        <v>104</v>
      </c>
      <c r="E3748" s="16" t="s">
        <v>56</v>
      </c>
      <c r="F3748">
        <v>22</v>
      </c>
    </row>
    <row r="3749" spans="1:6" x14ac:dyDescent="0.25">
      <c r="A3749">
        <v>29</v>
      </c>
      <c r="B3749">
        <v>4</v>
      </c>
      <c r="C3749">
        <v>2020</v>
      </c>
      <c r="D3749" s="16" t="s">
        <v>104</v>
      </c>
      <c r="E3749" s="16" t="s">
        <v>59</v>
      </c>
      <c r="F3749">
        <v>28</v>
      </c>
    </row>
    <row r="3750" spans="1:6" x14ac:dyDescent="0.25">
      <c r="A3750">
        <v>29</v>
      </c>
      <c r="B3750">
        <v>4</v>
      </c>
      <c r="C3750">
        <v>2020</v>
      </c>
      <c r="D3750" s="16" t="s">
        <v>104</v>
      </c>
      <c r="E3750" s="16" t="s">
        <v>56</v>
      </c>
      <c r="F3750">
        <v>36</v>
      </c>
    </row>
    <row r="3751" spans="1:6" x14ac:dyDescent="0.25">
      <c r="A3751">
        <v>29</v>
      </c>
      <c r="B3751">
        <v>4</v>
      </c>
      <c r="C3751">
        <v>2020</v>
      </c>
      <c r="D3751" s="16" t="s">
        <v>104</v>
      </c>
      <c r="E3751" s="16" t="s">
        <v>56</v>
      </c>
      <c r="F3751">
        <v>69</v>
      </c>
    </row>
    <row r="3752" spans="1:6" x14ac:dyDescent="0.25">
      <c r="A3752">
        <v>29</v>
      </c>
      <c r="B3752">
        <v>4</v>
      </c>
      <c r="C3752">
        <v>2020</v>
      </c>
      <c r="D3752" s="16" t="s">
        <v>104</v>
      </c>
      <c r="E3752" s="16" t="s">
        <v>56</v>
      </c>
      <c r="F3752">
        <v>41</v>
      </c>
    </row>
    <row r="3753" spans="1:6" x14ac:dyDescent="0.25">
      <c r="A3753">
        <v>29</v>
      </c>
      <c r="B3753">
        <v>4</v>
      </c>
      <c r="C3753">
        <v>2020</v>
      </c>
      <c r="D3753" s="16" t="s">
        <v>215</v>
      </c>
      <c r="E3753" s="16" t="s">
        <v>56</v>
      </c>
      <c r="F3753">
        <v>40</v>
      </c>
    </row>
    <row r="3754" spans="1:6" x14ac:dyDescent="0.25">
      <c r="A3754">
        <v>29</v>
      </c>
      <c r="B3754">
        <v>4</v>
      </c>
      <c r="C3754">
        <v>2020</v>
      </c>
      <c r="D3754" s="16" t="s">
        <v>105</v>
      </c>
      <c r="E3754" s="16" t="s">
        <v>56</v>
      </c>
      <c r="F3754">
        <v>51</v>
      </c>
    </row>
    <row r="3755" spans="1:6" x14ac:dyDescent="0.25">
      <c r="A3755">
        <v>29</v>
      </c>
      <c r="B3755">
        <v>4</v>
      </c>
      <c r="C3755">
        <v>2020</v>
      </c>
      <c r="D3755" s="16" t="s">
        <v>105</v>
      </c>
      <c r="E3755" s="16" t="s">
        <v>56</v>
      </c>
      <c r="F3755">
        <v>22</v>
      </c>
    </row>
    <row r="3756" spans="1:6" x14ac:dyDescent="0.25">
      <c r="A3756">
        <v>29</v>
      </c>
      <c r="B3756">
        <v>4</v>
      </c>
      <c r="C3756">
        <v>2020</v>
      </c>
      <c r="D3756" s="16" t="s">
        <v>105</v>
      </c>
      <c r="E3756" s="16" t="s">
        <v>56</v>
      </c>
      <c r="F3756">
        <v>51</v>
      </c>
    </row>
    <row r="3757" spans="1:6" x14ac:dyDescent="0.25">
      <c r="A3757">
        <v>29</v>
      </c>
      <c r="B3757">
        <v>4</v>
      </c>
      <c r="C3757">
        <v>2020</v>
      </c>
      <c r="D3757" s="16" t="s">
        <v>105</v>
      </c>
      <c r="E3757" s="16" t="s">
        <v>59</v>
      </c>
      <c r="F3757">
        <v>75</v>
      </c>
    </row>
    <row r="3758" spans="1:6" x14ac:dyDescent="0.25">
      <c r="A3758">
        <v>29</v>
      </c>
      <c r="B3758">
        <v>4</v>
      </c>
      <c r="C3758">
        <v>2020</v>
      </c>
      <c r="D3758" s="16" t="s">
        <v>107</v>
      </c>
      <c r="E3758" s="16" t="s">
        <v>56</v>
      </c>
      <c r="F3758">
        <v>53</v>
      </c>
    </row>
    <row r="3759" spans="1:6" x14ac:dyDescent="0.25">
      <c r="A3759">
        <v>29</v>
      </c>
      <c r="B3759">
        <v>4</v>
      </c>
      <c r="C3759">
        <v>2020</v>
      </c>
      <c r="D3759" s="16" t="s">
        <v>107</v>
      </c>
      <c r="E3759" s="16" t="s">
        <v>56</v>
      </c>
      <c r="F3759">
        <v>19</v>
      </c>
    </row>
    <row r="3760" spans="1:6" x14ac:dyDescent="0.25">
      <c r="A3760">
        <v>29</v>
      </c>
      <c r="B3760">
        <v>4</v>
      </c>
      <c r="C3760">
        <v>2020</v>
      </c>
      <c r="D3760" s="16" t="s">
        <v>109</v>
      </c>
      <c r="E3760" s="16" t="s">
        <v>59</v>
      </c>
      <c r="F3760">
        <v>72</v>
      </c>
    </row>
    <row r="3761" spans="1:6" x14ac:dyDescent="0.25">
      <c r="A3761">
        <v>29</v>
      </c>
      <c r="B3761">
        <v>4</v>
      </c>
      <c r="C3761">
        <v>2020</v>
      </c>
      <c r="D3761" s="16" t="s">
        <v>110</v>
      </c>
      <c r="E3761" s="16" t="s">
        <v>56</v>
      </c>
      <c r="F3761">
        <v>61</v>
      </c>
    </row>
    <row r="3762" spans="1:6" x14ac:dyDescent="0.25">
      <c r="A3762">
        <v>29</v>
      </c>
      <c r="B3762">
        <v>4</v>
      </c>
      <c r="C3762">
        <v>2020</v>
      </c>
      <c r="D3762" s="16" t="s">
        <v>110</v>
      </c>
      <c r="E3762" s="16" t="s">
        <v>59</v>
      </c>
      <c r="F3762">
        <v>37</v>
      </c>
    </row>
    <row r="3763" spans="1:6" x14ac:dyDescent="0.25">
      <c r="A3763">
        <v>29</v>
      </c>
      <c r="B3763">
        <v>4</v>
      </c>
      <c r="C3763">
        <v>2020</v>
      </c>
      <c r="D3763" s="16" t="s">
        <v>110</v>
      </c>
      <c r="E3763" s="16" t="s">
        <v>59</v>
      </c>
      <c r="F3763">
        <v>59</v>
      </c>
    </row>
    <row r="3764" spans="1:6" x14ac:dyDescent="0.25">
      <c r="A3764">
        <v>29</v>
      </c>
      <c r="B3764">
        <v>4</v>
      </c>
      <c r="C3764">
        <v>2020</v>
      </c>
      <c r="D3764" s="16" t="s">
        <v>110</v>
      </c>
      <c r="E3764" s="16" t="s">
        <v>56</v>
      </c>
      <c r="F3764">
        <v>81</v>
      </c>
    </row>
    <row r="3765" spans="1:6" x14ac:dyDescent="0.25">
      <c r="A3765">
        <v>29</v>
      </c>
      <c r="B3765">
        <v>4</v>
      </c>
      <c r="C3765">
        <v>2020</v>
      </c>
      <c r="D3765" s="16" t="s">
        <v>110</v>
      </c>
      <c r="E3765" s="16" t="s">
        <v>56</v>
      </c>
      <c r="F3765">
        <v>34</v>
      </c>
    </row>
    <row r="3766" spans="1:6" x14ac:dyDescent="0.25">
      <c r="A3766">
        <v>29</v>
      </c>
      <c r="B3766">
        <v>4</v>
      </c>
      <c r="C3766">
        <v>2020</v>
      </c>
      <c r="D3766" s="16" t="s">
        <v>110</v>
      </c>
      <c r="E3766" s="16" t="s">
        <v>59</v>
      </c>
      <c r="F3766">
        <v>32</v>
      </c>
    </row>
    <row r="3767" spans="1:6" x14ac:dyDescent="0.25">
      <c r="A3767">
        <v>29</v>
      </c>
      <c r="B3767">
        <v>4</v>
      </c>
      <c r="C3767">
        <v>2020</v>
      </c>
      <c r="D3767" s="16" t="s">
        <v>110</v>
      </c>
      <c r="E3767" s="16" t="s">
        <v>59</v>
      </c>
      <c r="F3767">
        <v>66</v>
      </c>
    </row>
    <row r="3768" spans="1:6" x14ac:dyDescent="0.25">
      <c r="A3768">
        <v>29</v>
      </c>
      <c r="B3768">
        <v>4</v>
      </c>
      <c r="C3768">
        <v>2020</v>
      </c>
      <c r="D3768" s="16" t="s">
        <v>111</v>
      </c>
      <c r="E3768" s="16" t="s">
        <v>56</v>
      </c>
      <c r="F3768">
        <v>24</v>
      </c>
    </row>
    <row r="3769" spans="1:6" x14ac:dyDescent="0.25">
      <c r="A3769">
        <v>29</v>
      </c>
      <c r="B3769">
        <v>4</v>
      </c>
      <c r="C3769">
        <v>2020</v>
      </c>
      <c r="D3769" s="16" t="s">
        <v>111</v>
      </c>
      <c r="E3769" s="16" t="s">
        <v>59</v>
      </c>
      <c r="F3769">
        <v>54</v>
      </c>
    </row>
    <row r="3770" spans="1:6" x14ac:dyDescent="0.25">
      <c r="A3770">
        <v>29</v>
      </c>
      <c r="B3770">
        <v>4</v>
      </c>
      <c r="C3770">
        <v>2020</v>
      </c>
      <c r="D3770" s="16" t="s">
        <v>111</v>
      </c>
      <c r="E3770" s="16" t="s">
        <v>59</v>
      </c>
      <c r="F3770">
        <v>55</v>
      </c>
    </row>
    <row r="3771" spans="1:6" x14ac:dyDescent="0.25">
      <c r="A3771">
        <v>29</v>
      </c>
      <c r="B3771">
        <v>4</v>
      </c>
      <c r="C3771">
        <v>2020</v>
      </c>
      <c r="D3771" s="16" t="s">
        <v>111</v>
      </c>
      <c r="E3771" s="16" t="s">
        <v>59</v>
      </c>
      <c r="F3771">
        <v>22</v>
      </c>
    </row>
    <row r="3772" spans="1:6" x14ac:dyDescent="0.25">
      <c r="A3772">
        <v>29</v>
      </c>
      <c r="B3772">
        <v>4</v>
      </c>
      <c r="C3772">
        <v>2020</v>
      </c>
      <c r="D3772" s="16" t="s">
        <v>112</v>
      </c>
      <c r="E3772" s="16" t="s">
        <v>56</v>
      </c>
      <c r="F3772">
        <v>33</v>
      </c>
    </row>
    <row r="3773" spans="1:6" x14ac:dyDescent="0.25">
      <c r="A3773">
        <v>29</v>
      </c>
      <c r="B3773">
        <v>4</v>
      </c>
      <c r="C3773">
        <v>2020</v>
      </c>
      <c r="D3773" s="16" t="s">
        <v>112</v>
      </c>
      <c r="E3773" s="16" t="s">
        <v>56</v>
      </c>
      <c r="F3773">
        <v>22</v>
      </c>
    </row>
    <row r="3774" spans="1:6" x14ac:dyDescent="0.25">
      <c r="A3774">
        <v>29</v>
      </c>
      <c r="B3774">
        <v>4</v>
      </c>
      <c r="C3774">
        <v>2020</v>
      </c>
      <c r="D3774" s="16" t="s">
        <v>112</v>
      </c>
      <c r="E3774" s="16" t="s">
        <v>56</v>
      </c>
      <c r="F3774">
        <v>64</v>
      </c>
    </row>
    <row r="3775" spans="1:6" x14ac:dyDescent="0.25">
      <c r="A3775">
        <v>29</v>
      </c>
      <c r="B3775">
        <v>4</v>
      </c>
      <c r="C3775">
        <v>2020</v>
      </c>
      <c r="D3775" s="16" t="s">
        <v>200</v>
      </c>
      <c r="E3775" s="16" t="s">
        <v>59</v>
      </c>
      <c r="F3775">
        <v>62</v>
      </c>
    </row>
    <row r="3776" spans="1:6" x14ac:dyDescent="0.25">
      <c r="A3776">
        <v>29</v>
      </c>
      <c r="B3776">
        <v>4</v>
      </c>
      <c r="C3776">
        <v>2020</v>
      </c>
      <c r="D3776" s="16" t="s">
        <v>192</v>
      </c>
      <c r="E3776" s="16" t="s">
        <v>56</v>
      </c>
      <c r="F3776">
        <v>82</v>
      </c>
    </row>
    <row r="3777" spans="1:6" x14ac:dyDescent="0.25">
      <c r="A3777">
        <v>29</v>
      </c>
      <c r="B3777">
        <v>4</v>
      </c>
      <c r="C3777">
        <v>2020</v>
      </c>
      <c r="D3777" s="16" t="s">
        <v>113</v>
      </c>
      <c r="E3777" s="16" t="s">
        <v>59</v>
      </c>
      <c r="F3777">
        <v>55</v>
      </c>
    </row>
    <row r="3778" spans="1:6" x14ac:dyDescent="0.25">
      <c r="A3778">
        <v>29</v>
      </c>
      <c r="B3778">
        <v>4</v>
      </c>
      <c r="C3778">
        <v>2020</v>
      </c>
      <c r="D3778" s="16" t="s">
        <v>113</v>
      </c>
      <c r="E3778" s="16" t="s">
        <v>56</v>
      </c>
      <c r="F3778">
        <v>52</v>
      </c>
    </row>
    <row r="3779" spans="1:6" x14ac:dyDescent="0.25">
      <c r="A3779">
        <v>29</v>
      </c>
      <c r="B3779">
        <v>4</v>
      </c>
      <c r="C3779">
        <v>2020</v>
      </c>
      <c r="D3779" s="16" t="s">
        <v>113</v>
      </c>
      <c r="E3779" s="16" t="s">
        <v>56</v>
      </c>
      <c r="F3779">
        <v>34</v>
      </c>
    </row>
    <row r="3780" spans="1:6" x14ac:dyDescent="0.25">
      <c r="A3780">
        <v>29</v>
      </c>
      <c r="B3780">
        <v>4</v>
      </c>
      <c r="C3780">
        <v>2020</v>
      </c>
      <c r="D3780" s="16" t="s">
        <v>113</v>
      </c>
      <c r="E3780" s="16" t="s">
        <v>59</v>
      </c>
      <c r="F3780">
        <v>37</v>
      </c>
    </row>
    <row r="3781" spans="1:6" x14ac:dyDescent="0.25">
      <c r="A3781">
        <v>29</v>
      </c>
      <c r="B3781">
        <v>4</v>
      </c>
      <c r="C3781">
        <v>2020</v>
      </c>
      <c r="D3781" s="16" t="s">
        <v>113</v>
      </c>
      <c r="E3781" s="16" t="s">
        <v>59</v>
      </c>
      <c r="F3781">
        <v>23</v>
      </c>
    </row>
    <row r="3782" spans="1:6" x14ac:dyDescent="0.25">
      <c r="A3782">
        <v>29</v>
      </c>
      <c r="B3782">
        <v>4</v>
      </c>
      <c r="C3782">
        <v>2020</v>
      </c>
      <c r="D3782" s="16" t="s">
        <v>113</v>
      </c>
      <c r="E3782" s="16" t="s">
        <v>56</v>
      </c>
      <c r="F3782">
        <v>49</v>
      </c>
    </row>
    <row r="3783" spans="1:6" x14ac:dyDescent="0.25">
      <c r="A3783">
        <v>29</v>
      </c>
      <c r="B3783">
        <v>4</v>
      </c>
      <c r="C3783">
        <v>2020</v>
      </c>
      <c r="D3783" s="16" t="s">
        <v>113</v>
      </c>
      <c r="E3783" s="16" t="s">
        <v>56</v>
      </c>
      <c r="F3783">
        <v>70</v>
      </c>
    </row>
    <row r="3784" spans="1:6" x14ac:dyDescent="0.25">
      <c r="A3784">
        <v>29</v>
      </c>
      <c r="B3784">
        <v>4</v>
      </c>
      <c r="C3784">
        <v>2020</v>
      </c>
      <c r="D3784" s="16" t="s">
        <v>113</v>
      </c>
      <c r="E3784" s="16" t="s">
        <v>59</v>
      </c>
      <c r="F3784">
        <v>58</v>
      </c>
    </row>
    <row r="3785" spans="1:6" x14ac:dyDescent="0.25">
      <c r="A3785">
        <v>29</v>
      </c>
      <c r="B3785">
        <v>4</v>
      </c>
      <c r="C3785">
        <v>2020</v>
      </c>
      <c r="D3785" s="16" t="s">
        <v>113</v>
      </c>
      <c r="E3785" s="16" t="s">
        <v>59</v>
      </c>
      <c r="F3785">
        <v>49</v>
      </c>
    </row>
    <row r="3786" spans="1:6" x14ac:dyDescent="0.25">
      <c r="A3786">
        <v>29</v>
      </c>
      <c r="B3786">
        <v>4</v>
      </c>
      <c r="C3786">
        <v>2020</v>
      </c>
      <c r="D3786" s="16" t="s">
        <v>208</v>
      </c>
      <c r="E3786" s="16" t="s">
        <v>56</v>
      </c>
      <c r="F3786">
        <v>18</v>
      </c>
    </row>
    <row r="3787" spans="1:6" x14ac:dyDescent="0.25">
      <c r="A3787">
        <v>29</v>
      </c>
      <c r="B3787">
        <v>4</v>
      </c>
      <c r="C3787">
        <v>2020</v>
      </c>
      <c r="D3787" s="16" t="s">
        <v>208</v>
      </c>
      <c r="E3787" s="16" t="s">
        <v>56</v>
      </c>
      <c r="F3787">
        <v>57</v>
      </c>
    </row>
    <row r="3788" spans="1:6" x14ac:dyDescent="0.25">
      <c r="A3788">
        <v>29</v>
      </c>
      <c r="B3788">
        <v>4</v>
      </c>
      <c r="C3788">
        <v>2020</v>
      </c>
      <c r="D3788" s="16" t="s">
        <v>248</v>
      </c>
      <c r="E3788" s="16" t="s">
        <v>59</v>
      </c>
      <c r="F3788">
        <v>60</v>
      </c>
    </row>
    <row r="3789" spans="1:6" x14ac:dyDescent="0.25">
      <c r="A3789">
        <v>29</v>
      </c>
      <c r="B3789">
        <v>4</v>
      </c>
      <c r="C3789">
        <v>2020</v>
      </c>
      <c r="D3789" s="16" t="s">
        <v>166</v>
      </c>
      <c r="E3789" s="16" t="s">
        <v>59</v>
      </c>
      <c r="F3789">
        <v>12</v>
      </c>
    </row>
    <row r="3790" spans="1:6" x14ac:dyDescent="0.25">
      <c r="A3790">
        <v>29</v>
      </c>
      <c r="B3790">
        <v>4</v>
      </c>
      <c r="C3790">
        <v>2020</v>
      </c>
      <c r="D3790" s="16" t="s">
        <v>166</v>
      </c>
      <c r="E3790" s="16" t="s">
        <v>59</v>
      </c>
      <c r="F3790">
        <v>40</v>
      </c>
    </row>
    <row r="3791" spans="1:6" x14ac:dyDescent="0.25">
      <c r="A3791">
        <v>29</v>
      </c>
      <c r="B3791">
        <v>4</v>
      </c>
      <c r="C3791">
        <v>2020</v>
      </c>
      <c r="D3791" s="16" t="s">
        <v>166</v>
      </c>
      <c r="E3791" s="16" t="s">
        <v>56</v>
      </c>
      <c r="F3791">
        <v>74</v>
      </c>
    </row>
    <row r="3792" spans="1:6" x14ac:dyDescent="0.25">
      <c r="A3792">
        <v>29</v>
      </c>
      <c r="B3792">
        <v>4</v>
      </c>
      <c r="C3792">
        <v>2020</v>
      </c>
      <c r="D3792" s="16" t="s">
        <v>114</v>
      </c>
      <c r="E3792" s="16" t="s">
        <v>56</v>
      </c>
      <c r="F3792">
        <v>55</v>
      </c>
    </row>
    <row r="3793" spans="1:6" x14ac:dyDescent="0.25">
      <c r="A3793">
        <v>29</v>
      </c>
      <c r="B3793">
        <v>4</v>
      </c>
      <c r="C3793">
        <v>2020</v>
      </c>
      <c r="D3793" s="16" t="s">
        <v>114</v>
      </c>
      <c r="E3793" s="16" t="s">
        <v>59</v>
      </c>
      <c r="F3793">
        <v>55</v>
      </c>
    </row>
    <row r="3794" spans="1:6" x14ac:dyDescent="0.25">
      <c r="A3794">
        <v>29</v>
      </c>
      <c r="B3794">
        <v>4</v>
      </c>
      <c r="C3794">
        <v>2020</v>
      </c>
      <c r="D3794" s="16" t="s">
        <v>249</v>
      </c>
      <c r="E3794" s="16" t="s">
        <v>56</v>
      </c>
      <c r="F3794">
        <v>26</v>
      </c>
    </row>
    <row r="3795" spans="1:6" x14ac:dyDescent="0.25">
      <c r="A3795">
        <v>29</v>
      </c>
      <c r="B3795">
        <v>4</v>
      </c>
      <c r="C3795">
        <v>2020</v>
      </c>
      <c r="D3795" s="16" t="s">
        <v>193</v>
      </c>
      <c r="E3795" s="16" t="s">
        <v>59</v>
      </c>
      <c r="F3795">
        <v>44</v>
      </c>
    </row>
    <row r="3796" spans="1:6" x14ac:dyDescent="0.25">
      <c r="A3796">
        <v>29</v>
      </c>
      <c r="B3796">
        <v>4</v>
      </c>
      <c r="C3796">
        <v>2020</v>
      </c>
      <c r="D3796" s="16" t="s">
        <v>216</v>
      </c>
      <c r="E3796" s="16" t="s">
        <v>59</v>
      </c>
      <c r="F3796">
        <v>47</v>
      </c>
    </row>
    <row r="3797" spans="1:6" x14ac:dyDescent="0.25">
      <c r="A3797">
        <v>29</v>
      </c>
      <c r="B3797">
        <v>4</v>
      </c>
      <c r="C3797">
        <v>2020</v>
      </c>
      <c r="D3797" s="16" t="s">
        <v>216</v>
      </c>
      <c r="E3797" s="16" t="s">
        <v>59</v>
      </c>
      <c r="F3797">
        <v>31</v>
      </c>
    </row>
    <row r="3798" spans="1:6" x14ac:dyDescent="0.25">
      <c r="A3798">
        <v>29</v>
      </c>
      <c r="B3798">
        <v>4</v>
      </c>
      <c r="C3798">
        <v>2020</v>
      </c>
      <c r="D3798" s="16" t="s">
        <v>216</v>
      </c>
      <c r="E3798" s="16" t="s">
        <v>56</v>
      </c>
      <c r="F3798">
        <v>54</v>
      </c>
    </row>
    <row r="3799" spans="1:6" x14ac:dyDescent="0.25">
      <c r="A3799">
        <v>29</v>
      </c>
      <c r="B3799">
        <v>4</v>
      </c>
      <c r="C3799">
        <v>2020</v>
      </c>
      <c r="D3799" s="16" t="s">
        <v>116</v>
      </c>
      <c r="E3799" s="16" t="s">
        <v>56</v>
      </c>
      <c r="F3799">
        <v>33</v>
      </c>
    </row>
    <row r="3800" spans="1:6" x14ac:dyDescent="0.25">
      <c r="A3800">
        <v>29</v>
      </c>
      <c r="B3800">
        <v>4</v>
      </c>
      <c r="C3800">
        <v>2020</v>
      </c>
      <c r="D3800" s="16" t="s">
        <v>116</v>
      </c>
      <c r="E3800" s="16" t="s">
        <v>56</v>
      </c>
      <c r="F3800">
        <v>53</v>
      </c>
    </row>
    <row r="3801" spans="1:6" x14ac:dyDescent="0.25">
      <c r="A3801">
        <v>29</v>
      </c>
      <c r="B3801">
        <v>4</v>
      </c>
      <c r="C3801">
        <v>2020</v>
      </c>
      <c r="D3801" s="16" t="s">
        <v>116</v>
      </c>
      <c r="E3801" s="16" t="s">
        <v>56</v>
      </c>
      <c r="F3801">
        <v>38</v>
      </c>
    </row>
    <row r="3802" spans="1:6" x14ac:dyDescent="0.25">
      <c r="A3802">
        <v>29</v>
      </c>
      <c r="B3802">
        <v>4</v>
      </c>
      <c r="C3802">
        <v>2020</v>
      </c>
      <c r="D3802" s="16" t="s">
        <v>116</v>
      </c>
      <c r="E3802" s="16" t="s">
        <v>59</v>
      </c>
      <c r="F3802">
        <v>12</v>
      </c>
    </row>
    <row r="3803" spans="1:6" x14ac:dyDescent="0.25">
      <c r="A3803">
        <v>29</v>
      </c>
      <c r="B3803">
        <v>4</v>
      </c>
      <c r="C3803">
        <v>2020</v>
      </c>
      <c r="D3803" s="16" t="s">
        <v>116</v>
      </c>
      <c r="E3803" s="16" t="s">
        <v>56</v>
      </c>
      <c r="F3803">
        <v>54</v>
      </c>
    </row>
    <row r="3804" spans="1:6" x14ac:dyDescent="0.25">
      <c r="A3804">
        <v>29</v>
      </c>
      <c r="B3804">
        <v>4</v>
      </c>
      <c r="C3804">
        <v>2020</v>
      </c>
      <c r="D3804" s="16" t="s">
        <v>117</v>
      </c>
      <c r="E3804" s="16" t="s">
        <v>59</v>
      </c>
      <c r="F3804">
        <v>43</v>
      </c>
    </row>
    <row r="3805" spans="1:6" x14ac:dyDescent="0.25">
      <c r="A3805">
        <v>29</v>
      </c>
      <c r="B3805">
        <v>4</v>
      </c>
      <c r="C3805">
        <v>2020</v>
      </c>
      <c r="D3805" s="16" t="s">
        <v>120</v>
      </c>
      <c r="E3805" s="16" t="s">
        <v>56</v>
      </c>
      <c r="F3805">
        <v>44</v>
      </c>
    </row>
    <row r="3806" spans="1:6" x14ac:dyDescent="0.25">
      <c r="A3806">
        <v>29</v>
      </c>
      <c r="B3806">
        <v>4</v>
      </c>
      <c r="C3806">
        <v>2020</v>
      </c>
      <c r="D3806" s="16" t="s">
        <v>121</v>
      </c>
      <c r="E3806" s="16" t="s">
        <v>59</v>
      </c>
      <c r="F3806">
        <v>40</v>
      </c>
    </row>
    <row r="3807" spans="1:6" x14ac:dyDescent="0.25">
      <c r="A3807">
        <v>29</v>
      </c>
      <c r="B3807">
        <v>4</v>
      </c>
      <c r="C3807">
        <v>2020</v>
      </c>
      <c r="D3807" s="16" t="s">
        <v>235</v>
      </c>
      <c r="E3807" s="16" t="s">
        <v>56</v>
      </c>
      <c r="F3807">
        <v>56</v>
      </c>
    </row>
    <row r="3808" spans="1:6" x14ac:dyDescent="0.25">
      <c r="A3808">
        <v>29</v>
      </c>
      <c r="B3808">
        <v>4</v>
      </c>
      <c r="C3808">
        <v>2020</v>
      </c>
      <c r="D3808" s="16" t="s">
        <v>235</v>
      </c>
      <c r="E3808" s="16" t="s">
        <v>56</v>
      </c>
      <c r="F3808">
        <v>54</v>
      </c>
    </row>
    <row r="3809" spans="1:6" x14ac:dyDescent="0.25">
      <c r="A3809">
        <v>29</v>
      </c>
      <c r="B3809">
        <v>4</v>
      </c>
      <c r="C3809">
        <v>2020</v>
      </c>
      <c r="D3809" s="16" t="s">
        <v>235</v>
      </c>
      <c r="E3809" s="16" t="s">
        <v>59</v>
      </c>
      <c r="F3809">
        <v>27</v>
      </c>
    </row>
    <row r="3810" spans="1:6" x14ac:dyDescent="0.25">
      <c r="A3810">
        <v>29</v>
      </c>
      <c r="B3810">
        <v>4</v>
      </c>
      <c r="C3810">
        <v>2020</v>
      </c>
      <c r="D3810" s="16" t="s">
        <v>235</v>
      </c>
      <c r="E3810" s="16" t="s">
        <v>59</v>
      </c>
      <c r="F3810">
        <v>26</v>
      </c>
    </row>
    <row r="3811" spans="1:6" x14ac:dyDescent="0.25">
      <c r="A3811">
        <v>29</v>
      </c>
      <c r="B3811">
        <v>4</v>
      </c>
      <c r="C3811">
        <v>2020</v>
      </c>
      <c r="D3811" s="16" t="s">
        <v>235</v>
      </c>
      <c r="E3811" s="16" t="s">
        <v>59</v>
      </c>
      <c r="F3811">
        <v>22</v>
      </c>
    </row>
    <row r="3812" spans="1:6" x14ac:dyDescent="0.25">
      <c r="A3812">
        <v>29</v>
      </c>
      <c r="B3812">
        <v>4</v>
      </c>
      <c r="C3812">
        <v>2020</v>
      </c>
      <c r="D3812" s="16" t="s">
        <v>127</v>
      </c>
      <c r="E3812" s="16" t="s">
        <v>59</v>
      </c>
      <c r="F3812">
        <v>61</v>
      </c>
    </row>
    <row r="3813" spans="1:6" x14ac:dyDescent="0.25">
      <c r="A3813">
        <v>29</v>
      </c>
      <c r="B3813">
        <v>4</v>
      </c>
      <c r="C3813">
        <v>2020</v>
      </c>
      <c r="D3813" s="16" t="s">
        <v>127</v>
      </c>
      <c r="E3813" s="16" t="s">
        <v>56</v>
      </c>
      <c r="F3813">
        <v>24</v>
      </c>
    </row>
    <row r="3814" spans="1:6" x14ac:dyDescent="0.25">
      <c r="A3814">
        <v>29</v>
      </c>
      <c r="B3814">
        <v>4</v>
      </c>
      <c r="C3814">
        <v>2020</v>
      </c>
      <c r="D3814" s="16" t="s">
        <v>132</v>
      </c>
      <c r="E3814" s="16" t="s">
        <v>59</v>
      </c>
      <c r="F3814">
        <v>57</v>
      </c>
    </row>
    <row r="3815" spans="1:6" x14ac:dyDescent="0.25">
      <c r="A3815">
        <v>29</v>
      </c>
      <c r="B3815">
        <v>4</v>
      </c>
      <c r="C3815">
        <v>2020</v>
      </c>
      <c r="D3815" s="16" t="s">
        <v>242</v>
      </c>
      <c r="E3815" s="16" t="s">
        <v>59</v>
      </c>
      <c r="F3815">
        <v>71</v>
      </c>
    </row>
    <row r="3816" spans="1:6" x14ac:dyDescent="0.25">
      <c r="A3816">
        <v>29</v>
      </c>
      <c r="B3816">
        <v>4</v>
      </c>
      <c r="C3816">
        <v>2020</v>
      </c>
      <c r="D3816" s="16" t="s">
        <v>242</v>
      </c>
      <c r="E3816" s="16" t="s">
        <v>56</v>
      </c>
      <c r="F3816">
        <v>57</v>
      </c>
    </row>
    <row r="3817" spans="1:6" x14ac:dyDescent="0.25">
      <c r="A3817">
        <v>29</v>
      </c>
      <c r="B3817">
        <v>4</v>
      </c>
      <c r="C3817">
        <v>2020</v>
      </c>
      <c r="D3817" s="16" t="s">
        <v>242</v>
      </c>
      <c r="E3817" s="16" t="s">
        <v>56</v>
      </c>
      <c r="F3817">
        <v>48</v>
      </c>
    </row>
    <row r="3818" spans="1:6" x14ac:dyDescent="0.25">
      <c r="A3818">
        <v>29</v>
      </c>
      <c r="B3818">
        <v>4</v>
      </c>
      <c r="C3818">
        <v>2020</v>
      </c>
      <c r="D3818" s="16" t="s">
        <v>175</v>
      </c>
      <c r="E3818" s="16" t="s">
        <v>59</v>
      </c>
      <c r="F3818">
        <v>38</v>
      </c>
    </row>
    <row r="3819" spans="1:6" x14ac:dyDescent="0.25">
      <c r="A3819">
        <v>29</v>
      </c>
      <c r="B3819">
        <v>4</v>
      </c>
      <c r="C3819">
        <v>2020</v>
      </c>
      <c r="D3819" s="16" t="s">
        <v>175</v>
      </c>
      <c r="E3819" s="16" t="s">
        <v>56</v>
      </c>
      <c r="F3819">
        <v>42</v>
      </c>
    </row>
    <row r="3820" spans="1:6" x14ac:dyDescent="0.25">
      <c r="A3820">
        <v>29</v>
      </c>
      <c r="B3820">
        <v>4</v>
      </c>
      <c r="C3820">
        <v>2020</v>
      </c>
      <c r="D3820" s="16" t="s">
        <v>175</v>
      </c>
      <c r="E3820" s="16" t="s">
        <v>59</v>
      </c>
      <c r="F3820">
        <v>9</v>
      </c>
    </row>
    <row r="3821" spans="1:6" x14ac:dyDescent="0.25">
      <c r="A3821">
        <v>29</v>
      </c>
      <c r="B3821">
        <v>4</v>
      </c>
      <c r="C3821">
        <v>2020</v>
      </c>
      <c r="D3821" s="16" t="s">
        <v>175</v>
      </c>
      <c r="E3821" s="16" t="s">
        <v>56</v>
      </c>
      <c r="F3821">
        <v>2</v>
      </c>
    </row>
    <row r="3822" spans="1:6" x14ac:dyDescent="0.25">
      <c r="A3822">
        <v>29</v>
      </c>
      <c r="B3822">
        <v>4</v>
      </c>
      <c r="C3822">
        <v>2020</v>
      </c>
      <c r="D3822" s="16" t="s">
        <v>175</v>
      </c>
      <c r="E3822" s="16" t="s">
        <v>59</v>
      </c>
      <c r="F3822">
        <v>56</v>
      </c>
    </row>
    <row r="3823" spans="1:6" x14ac:dyDescent="0.25">
      <c r="A3823">
        <v>29</v>
      </c>
      <c r="B3823">
        <v>4</v>
      </c>
      <c r="C3823">
        <v>2020</v>
      </c>
      <c r="D3823" s="16" t="s">
        <v>184</v>
      </c>
      <c r="E3823" s="16" t="s">
        <v>59</v>
      </c>
      <c r="F3823">
        <v>68</v>
      </c>
    </row>
    <row r="3824" spans="1:6" x14ac:dyDescent="0.25">
      <c r="A3824">
        <v>29</v>
      </c>
      <c r="B3824">
        <v>4</v>
      </c>
      <c r="C3824">
        <v>2020</v>
      </c>
      <c r="D3824" s="16" t="s">
        <v>139</v>
      </c>
      <c r="E3824" s="16" t="s">
        <v>59</v>
      </c>
      <c r="F3824">
        <v>15</v>
      </c>
    </row>
    <row r="3825" spans="1:6" x14ac:dyDescent="0.25">
      <c r="A3825">
        <v>29</v>
      </c>
      <c r="B3825">
        <v>4</v>
      </c>
      <c r="C3825">
        <v>2020</v>
      </c>
      <c r="D3825" s="16" t="s">
        <v>139</v>
      </c>
      <c r="E3825" s="16" t="s">
        <v>59</v>
      </c>
      <c r="F3825">
        <v>44</v>
      </c>
    </row>
    <row r="3826" spans="1:6" x14ac:dyDescent="0.25">
      <c r="A3826">
        <v>29</v>
      </c>
      <c r="B3826">
        <v>4</v>
      </c>
      <c r="C3826">
        <v>2020</v>
      </c>
      <c r="D3826" s="16" t="s">
        <v>139</v>
      </c>
      <c r="E3826" s="16" t="s">
        <v>59</v>
      </c>
      <c r="F3826">
        <v>20</v>
      </c>
    </row>
    <row r="3827" spans="1:6" x14ac:dyDescent="0.25">
      <c r="A3827">
        <v>29</v>
      </c>
      <c r="B3827">
        <v>4</v>
      </c>
      <c r="C3827">
        <v>2020</v>
      </c>
      <c r="D3827" s="16" t="s">
        <v>139</v>
      </c>
      <c r="E3827" s="16" t="s">
        <v>59</v>
      </c>
      <c r="F3827">
        <v>70</v>
      </c>
    </row>
    <row r="3828" spans="1:6" x14ac:dyDescent="0.25">
      <c r="A3828">
        <v>29</v>
      </c>
      <c r="B3828">
        <v>4</v>
      </c>
      <c r="C3828">
        <v>2020</v>
      </c>
      <c r="D3828" s="16" t="s">
        <v>139</v>
      </c>
      <c r="E3828" s="16" t="s">
        <v>56</v>
      </c>
      <c r="F3828">
        <v>62</v>
      </c>
    </row>
    <row r="3829" spans="1:6" x14ac:dyDescent="0.25">
      <c r="A3829">
        <v>29</v>
      </c>
      <c r="B3829">
        <v>4</v>
      </c>
      <c r="C3829">
        <v>2020</v>
      </c>
      <c r="D3829" s="16" t="s">
        <v>140</v>
      </c>
      <c r="E3829" s="16" t="s">
        <v>56</v>
      </c>
      <c r="F3829">
        <v>34</v>
      </c>
    </row>
    <row r="3830" spans="1:6" x14ac:dyDescent="0.25">
      <c r="A3830">
        <v>29</v>
      </c>
      <c r="B3830">
        <v>4</v>
      </c>
      <c r="C3830">
        <v>2020</v>
      </c>
      <c r="D3830" s="16" t="s">
        <v>140</v>
      </c>
      <c r="E3830" s="16" t="s">
        <v>56</v>
      </c>
      <c r="F3830">
        <v>63</v>
      </c>
    </row>
    <row r="3831" spans="1:6" x14ac:dyDescent="0.25">
      <c r="A3831">
        <v>29</v>
      </c>
      <c r="B3831">
        <v>4</v>
      </c>
      <c r="C3831">
        <v>2020</v>
      </c>
      <c r="D3831" s="16" t="s">
        <v>140</v>
      </c>
      <c r="E3831" s="16" t="s">
        <v>59</v>
      </c>
      <c r="F3831">
        <v>50</v>
      </c>
    </row>
    <row r="3832" spans="1:6" x14ac:dyDescent="0.25">
      <c r="A3832">
        <v>29</v>
      </c>
      <c r="B3832">
        <v>4</v>
      </c>
      <c r="C3832">
        <v>2020</v>
      </c>
      <c r="D3832" s="16" t="s">
        <v>140</v>
      </c>
      <c r="E3832" s="16" t="s">
        <v>56</v>
      </c>
      <c r="F3832">
        <v>25</v>
      </c>
    </row>
    <row r="3833" spans="1:6" x14ac:dyDescent="0.25">
      <c r="A3833">
        <v>29</v>
      </c>
      <c r="B3833">
        <v>4</v>
      </c>
      <c r="C3833">
        <v>2020</v>
      </c>
      <c r="D3833" s="16" t="s">
        <v>140</v>
      </c>
      <c r="E3833" s="16" t="s">
        <v>56</v>
      </c>
      <c r="F3833">
        <v>82</v>
      </c>
    </row>
    <row r="3834" spans="1:6" x14ac:dyDescent="0.25">
      <c r="A3834">
        <v>29</v>
      </c>
      <c r="B3834">
        <v>4</v>
      </c>
      <c r="C3834">
        <v>2020</v>
      </c>
      <c r="D3834" s="16" t="s">
        <v>140</v>
      </c>
      <c r="E3834" s="16" t="s">
        <v>59</v>
      </c>
      <c r="F3834">
        <v>81</v>
      </c>
    </row>
    <row r="3835" spans="1:6" x14ac:dyDescent="0.25">
      <c r="A3835">
        <v>29</v>
      </c>
      <c r="B3835">
        <v>4</v>
      </c>
      <c r="C3835">
        <v>2020</v>
      </c>
      <c r="D3835" s="16" t="s">
        <v>140</v>
      </c>
      <c r="E3835" s="16" t="s">
        <v>59</v>
      </c>
      <c r="F3835">
        <v>50</v>
      </c>
    </row>
    <row r="3836" spans="1:6" x14ac:dyDescent="0.25">
      <c r="A3836">
        <v>29</v>
      </c>
      <c r="B3836">
        <v>4</v>
      </c>
      <c r="C3836">
        <v>2020</v>
      </c>
      <c r="D3836" s="16" t="s">
        <v>140</v>
      </c>
      <c r="E3836" s="16" t="s">
        <v>56</v>
      </c>
      <c r="F3836">
        <v>66</v>
      </c>
    </row>
    <row r="3837" spans="1:6" x14ac:dyDescent="0.25">
      <c r="A3837">
        <v>29</v>
      </c>
      <c r="B3837">
        <v>4</v>
      </c>
      <c r="C3837">
        <v>2020</v>
      </c>
      <c r="D3837" s="16" t="s">
        <v>140</v>
      </c>
      <c r="E3837" s="16" t="s">
        <v>59</v>
      </c>
      <c r="F3837">
        <v>30</v>
      </c>
    </row>
    <row r="3838" spans="1:6" x14ac:dyDescent="0.25">
      <c r="A3838">
        <v>29</v>
      </c>
      <c r="B3838">
        <v>4</v>
      </c>
      <c r="C3838">
        <v>2020</v>
      </c>
      <c r="D3838" s="16" t="s">
        <v>140</v>
      </c>
      <c r="E3838" s="16" t="s">
        <v>56</v>
      </c>
      <c r="F3838">
        <v>36</v>
      </c>
    </row>
    <row r="3839" spans="1:6" x14ac:dyDescent="0.25">
      <c r="A3839">
        <v>29</v>
      </c>
      <c r="B3839">
        <v>4</v>
      </c>
      <c r="C3839">
        <v>2020</v>
      </c>
      <c r="D3839" s="16" t="s">
        <v>219</v>
      </c>
      <c r="E3839" s="16" t="s">
        <v>59</v>
      </c>
      <c r="F3839">
        <v>36</v>
      </c>
    </row>
    <row r="3840" spans="1:6" x14ac:dyDescent="0.25">
      <c r="A3840">
        <v>29</v>
      </c>
      <c r="B3840">
        <v>4</v>
      </c>
      <c r="C3840">
        <v>2020</v>
      </c>
      <c r="D3840" s="16" t="s">
        <v>219</v>
      </c>
      <c r="E3840" s="16" t="s">
        <v>59</v>
      </c>
      <c r="F3840">
        <v>24</v>
      </c>
    </row>
    <row r="3841" spans="1:6" x14ac:dyDescent="0.25">
      <c r="A3841">
        <v>29</v>
      </c>
      <c r="B3841">
        <v>4</v>
      </c>
      <c r="C3841">
        <v>2020</v>
      </c>
      <c r="D3841" s="16" t="s">
        <v>178</v>
      </c>
      <c r="E3841" s="16" t="s">
        <v>59</v>
      </c>
      <c r="F3841">
        <v>37</v>
      </c>
    </row>
    <row r="3842" spans="1:6" x14ac:dyDescent="0.25">
      <c r="A3842">
        <v>29</v>
      </c>
      <c r="B3842">
        <v>4</v>
      </c>
      <c r="C3842">
        <v>2020</v>
      </c>
      <c r="D3842" s="16" t="s">
        <v>144</v>
      </c>
      <c r="E3842" s="16" t="s">
        <v>56</v>
      </c>
      <c r="F3842">
        <v>46</v>
      </c>
    </row>
    <row r="3843" spans="1:6" x14ac:dyDescent="0.25">
      <c r="A3843">
        <v>29</v>
      </c>
      <c r="B3843">
        <v>4</v>
      </c>
      <c r="C3843">
        <v>2020</v>
      </c>
      <c r="D3843" s="16" t="s">
        <v>144</v>
      </c>
      <c r="E3843" s="16" t="s">
        <v>59</v>
      </c>
      <c r="F3843">
        <v>67</v>
      </c>
    </row>
    <row r="3844" spans="1:6" x14ac:dyDescent="0.25">
      <c r="A3844">
        <v>29</v>
      </c>
      <c r="B3844">
        <v>4</v>
      </c>
      <c r="C3844">
        <v>2020</v>
      </c>
      <c r="D3844" s="16" t="s">
        <v>145</v>
      </c>
      <c r="E3844" s="16" t="s">
        <v>59</v>
      </c>
      <c r="F3844">
        <v>29</v>
      </c>
    </row>
    <row r="3845" spans="1:6" x14ac:dyDescent="0.25">
      <c r="A3845">
        <v>29</v>
      </c>
      <c r="B3845">
        <v>4</v>
      </c>
      <c r="C3845">
        <v>2020</v>
      </c>
      <c r="D3845" s="16" t="s">
        <v>145</v>
      </c>
      <c r="E3845" s="16" t="s">
        <v>56</v>
      </c>
      <c r="F3845">
        <v>84</v>
      </c>
    </row>
    <row r="3846" spans="1:6" x14ac:dyDescent="0.25">
      <c r="A3846">
        <v>29</v>
      </c>
      <c r="B3846">
        <v>4</v>
      </c>
      <c r="C3846">
        <v>2020</v>
      </c>
      <c r="D3846" s="16" t="s">
        <v>147</v>
      </c>
      <c r="E3846" s="16" t="s">
        <v>56</v>
      </c>
      <c r="F3846">
        <v>51</v>
      </c>
    </row>
    <row r="3847" spans="1:6" x14ac:dyDescent="0.25">
      <c r="A3847">
        <v>29</v>
      </c>
      <c r="B3847">
        <v>4</v>
      </c>
      <c r="C3847">
        <v>2020</v>
      </c>
      <c r="D3847" s="16" t="s">
        <v>148</v>
      </c>
      <c r="E3847" s="16" t="s">
        <v>59</v>
      </c>
      <c r="F3847">
        <v>66</v>
      </c>
    </row>
    <row r="3848" spans="1:6" x14ac:dyDescent="0.25">
      <c r="A3848">
        <v>29</v>
      </c>
      <c r="B3848">
        <v>4</v>
      </c>
      <c r="C3848">
        <v>2020</v>
      </c>
      <c r="D3848" s="16" t="s">
        <v>150</v>
      </c>
      <c r="E3848" s="16" t="s">
        <v>56</v>
      </c>
      <c r="F3848">
        <v>49</v>
      </c>
    </row>
    <row r="3849" spans="1:6" x14ac:dyDescent="0.25">
      <c r="A3849">
        <v>29</v>
      </c>
      <c r="B3849">
        <v>4</v>
      </c>
      <c r="C3849">
        <v>2020</v>
      </c>
      <c r="D3849" s="16" t="s">
        <v>150</v>
      </c>
      <c r="E3849" s="16" t="s">
        <v>59</v>
      </c>
      <c r="F3849">
        <v>63</v>
      </c>
    </row>
    <row r="3850" spans="1:6" x14ac:dyDescent="0.25">
      <c r="A3850">
        <v>29</v>
      </c>
      <c r="B3850">
        <v>4</v>
      </c>
      <c r="C3850">
        <v>2020</v>
      </c>
      <c r="D3850" s="16" t="s">
        <v>150</v>
      </c>
      <c r="E3850" s="16" t="s">
        <v>56</v>
      </c>
      <c r="F3850">
        <v>40</v>
      </c>
    </row>
    <row r="3851" spans="1:6" x14ac:dyDescent="0.25">
      <c r="A3851">
        <v>29</v>
      </c>
      <c r="B3851">
        <v>4</v>
      </c>
      <c r="C3851">
        <v>2020</v>
      </c>
      <c r="D3851" s="16" t="s">
        <v>186</v>
      </c>
      <c r="E3851" s="16" t="s">
        <v>56</v>
      </c>
      <c r="F3851">
        <v>22</v>
      </c>
    </row>
    <row r="3852" spans="1:6" x14ac:dyDescent="0.25">
      <c r="A3852">
        <v>29</v>
      </c>
      <c r="B3852">
        <v>4</v>
      </c>
      <c r="C3852">
        <v>2020</v>
      </c>
      <c r="D3852" s="16" t="s">
        <v>186</v>
      </c>
      <c r="E3852" s="16" t="s">
        <v>59</v>
      </c>
      <c r="F3852">
        <v>75</v>
      </c>
    </row>
    <row r="3853" spans="1:6" x14ac:dyDescent="0.25">
      <c r="A3853">
        <v>30</v>
      </c>
      <c r="B3853">
        <v>4</v>
      </c>
      <c r="C3853">
        <v>2020</v>
      </c>
      <c r="D3853" s="16" t="s">
        <v>57</v>
      </c>
      <c r="E3853" s="16" t="s">
        <v>56</v>
      </c>
      <c r="F3853">
        <v>85</v>
      </c>
    </row>
    <row r="3854" spans="1:6" x14ac:dyDescent="0.25">
      <c r="A3854">
        <v>30</v>
      </c>
      <c r="B3854">
        <v>4</v>
      </c>
      <c r="C3854">
        <v>2020</v>
      </c>
      <c r="D3854" s="16" t="s">
        <v>57</v>
      </c>
      <c r="E3854" s="16" t="s">
        <v>56</v>
      </c>
      <c r="F3854">
        <v>91</v>
      </c>
    </row>
    <row r="3855" spans="1:6" x14ac:dyDescent="0.25">
      <c r="A3855">
        <v>30</v>
      </c>
      <c r="B3855">
        <v>4</v>
      </c>
      <c r="C3855">
        <v>2020</v>
      </c>
      <c r="D3855" s="16" t="s">
        <v>58</v>
      </c>
      <c r="E3855" s="16" t="s">
        <v>56</v>
      </c>
      <c r="F3855">
        <v>69</v>
      </c>
    </row>
    <row r="3856" spans="1:6" x14ac:dyDescent="0.25">
      <c r="A3856">
        <v>30</v>
      </c>
      <c r="B3856">
        <v>4</v>
      </c>
      <c r="C3856">
        <v>2020</v>
      </c>
      <c r="D3856" s="16" t="s">
        <v>58</v>
      </c>
      <c r="E3856" s="16" t="s">
        <v>56</v>
      </c>
      <c r="F3856">
        <v>46</v>
      </c>
    </row>
    <row r="3857" spans="1:6" x14ac:dyDescent="0.25">
      <c r="A3857">
        <v>30</v>
      </c>
      <c r="B3857">
        <v>4</v>
      </c>
      <c r="C3857">
        <v>2020</v>
      </c>
      <c r="D3857" s="16" t="s">
        <v>58</v>
      </c>
      <c r="E3857" s="16" t="s">
        <v>56</v>
      </c>
      <c r="F3857">
        <v>54</v>
      </c>
    </row>
    <row r="3858" spans="1:6" x14ac:dyDescent="0.25">
      <c r="A3858">
        <v>30</v>
      </c>
      <c r="B3858">
        <v>4</v>
      </c>
      <c r="C3858">
        <v>2020</v>
      </c>
      <c r="D3858" s="16" t="s">
        <v>58</v>
      </c>
      <c r="E3858" s="16" t="s">
        <v>56</v>
      </c>
      <c r="F3858">
        <v>49</v>
      </c>
    </row>
    <row r="3859" spans="1:6" x14ac:dyDescent="0.25">
      <c r="A3859">
        <v>30</v>
      </c>
      <c r="B3859">
        <v>4</v>
      </c>
      <c r="C3859">
        <v>2020</v>
      </c>
      <c r="D3859" s="16" t="s">
        <v>58</v>
      </c>
      <c r="E3859" s="16" t="s">
        <v>59</v>
      </c>
      <c r="F3859">
        <v>32</v>
      </c>
    </row>
    <row r="3860" spans="1:6" x14ac:dyDescent="0.25">
      <c r="A3860">
        <v>30</v>
      </c>
      <c r="B3860">
        <v>4</v>
      </c>
      <c r="C3860">
        <v>2020</v>
      </c>
      <c r="D3860" s="16" t="s">
        <v>58</v>
      </c>
      <c r="E3860" s="16" t="s">
        <v>56</v>
      </c>
      <c r="F3860">
        <v>62</v>
      </c>
    </row>
    <row r="3861" spans="1:6" x14ac:dyDescent="0.25">
      <c r="A3861">
        <v>30</v>
      </c>
      <c r="B3861">
        <v>4</v>
      </c>
      <c r="C3861">
        <v>2020</v>
      </c>
      <c r="D3861" s="16" t="s">
        <v>212</v>
      </c>
      <c r="E3861" s="16" t="s">
        <v>56</v>
      </c>
      <c r="F3861">
        <v>19</v>
      </c>
    </row>
    <row r="3862" spans="1:6" x14ac:dyDescent="0.25">
      <c r="A3862">
        <v>30</v>
      </c>
      <c r="B3862">
        <v>4</v>
      </c>
      <c r="C3862">
        <v>2020</v>
      </c>
      <c r="D3862" s="16" t="s">
        <v>237</v>
      </c>
      <c r="E3862" s="16" t="s">
        <v>59</v>
      </c>
      <c r="F3862">
        <v>56</v>
      </c>
    </row>
    <row r="3863" spans="1:6" x14ac:dyDescent="0.25">
      <c r="A3863">
        <v>30</v>
      </c>
      <c r="B3863">
        <v>4</v>
      </c>
      <c r="C3863">
        <v>2020</v>
      </c>
      <c r="D3863" s="16" t="s">
        <v>237</v>
      </c>
      <c r="E3863" s="16" t="s">
        <v>59</v>
      </c>
      <c r="F3863">
        <v>51</v>
      </c>
    </row>
    <row r="3864" spans="1:6" x14ac:dyDescent="0.25">
      <c r="A3864">
        <v>30</v>
      </c>
      <c r="B3864">
        <v>4</v>
      </c>
      <c r="C3864">
        <v>2020</v>
      </c>
      <c r="D3864" s="16" t="s">
        <v>62</v>
      </c>
      <c r="E3864" s="16" t="s">
        <v>59</v>
      </c>
      <c r="F3864">
        <v>37</v>
      </c>
    </row>
    <row r="3865" spans="1:6" x14ac:dyDescent="0.25">
      <c r="A3865">
        <v>30</v>
      </c>
      <c r="B3865">
        <v>4</v>
      </c>
      <c r="C3865">
        <v>2020</v>
      </c>
      <c r="D3865" s="16" t="s">
        <v>63</v>
      </c>
      <c r="E3865" s="16" t="s">
        <v>56</v>
      </c>
      <c r="F3865">
        <v>61</v>
      </c>
    </row>
    <row r="3866" spans="1:6" x14ac:dyDescent="0.25">
      <c r="A3866">
        <v>30</v>
      </c>
      <c r="B3866">
        <v>4</v>
      </c>
      <c r="C3866">
        <v>2020</v>
      </c>
      <c r="D3866" s="16" t="s">
        <v>250</v>
      </c>
      <c r="E3866" s="16" t="s">
        <v>59</v>
      </c>
      <c r="F3866">
        <v>84</v>
      </c>
    </row>
    <row r="3867" spans="1:6" x14ac:dyDescent="0.25">
      <c r="A3867">
        <v>30</v>
      </c>
      <c r="B3867">
        <v>4</v>
      </c>
      <c r="C3867">
        <v>2020</v>
      </c>
      <c r="D3867" s="16" t="s">
        <v>65</v>
      </c>
      <c r="E3867" s="16" t="s">
        <v>59</v>
      </c>
      <c r="F3867">
        <v>65</v>
      </c>
    </row>
    <row r="3868" spans="1:6" x14ac:dyDescent="0.25">
      <c r="A3868">
        <v>30</v>
      </c>
      <c r="B3868">
        <v>4</v>
      </c>
      <c r="C3868">
        <v>2020</v>
      </c>
      <c r="D3868" s="16" t="s">
        <v>65</v>
      </c>
      <c r="E3868" s="16" t="s">
        <v>59</v>
      </c>
      <c r="F3868">
        <v>48</v>
      </c>
    </row>
    <row r="3869" spans="1:6" x14ac:dyDescent="0.25">
      <c r="A3869">
        <v>30</v>
      </c>
      <c r="B3869">
        <v>4</v>
      </c>
      <c r="C3869">
        <v>2020</v>
      </c>
      <c r="D3869" s="16" t="s">
        <v>66</v>
      </c>
      <c r="E3869" s="16" t="s">
        <v>59</v>
      </c>
      <c r="F3869">
        <v>52</v>
      </c>
    </row>
    <row r="3870" spans="1:6" x14ac:dyDescent="0.25">
      <c r="A3870">
        <v>30</v>
      </c>
      <c r="B3870">
        <v>4</v>
      </c>
      <c r="C3870">
        <v>2020</v>
      </c>
      <c r="D3870" s="16" t="s">
        <v>153</v>
      </c>
      <c r="E3870" s="16" t="s">
        <v>59</v>
      </c>
      <c r="F3870">
        <v>41</v>
      </c>
    </row>
    <row r="3871" spans="1:6" x14ac:dyDescent="0.25">
      <c r="A3871">
        <v>30</v>
      </c>
      <c r="B3871">
        <v>4</v>
      </c>
      <c r="C3871">
        <v>2020</v>
      </c>
      <c r="D3871" s="16" t="s">
        <v>153</v>
      </c>
      <c r="E3871" s="16" t="s">
        <v>56</v>
      </c>
      <c r="F3871">
        <v>58</v>
      </c>
    </row>
    <row r="3872" spans="1:6" x14ac:dyDescent="0.25">
      <c r="A3872">
        <v>30</v>
      </c>
      <c r="B3872">
        <v>4</v>
      </c>
      <c r="C3872">
        <v>2020</v>
      </c>
      <c r="D3872" s="16" t="s">
        <v>153</v>
      </c>
      <c r="E3872" s="16" t="s">
        <v>56</v>
      </c>
      <c r="F3872">
        <v>27</v>
      </c>
    </row>
    <row r="3873" spans="1:6" x14ac:dyDescent="0.25">
      <c r="A3873">
        <v>30</v>
      </c>
      <c r="B3873">
        <v>4</v>
      </c>
      <c r="C3873">
        <v>2020</v>
      </c>
      <c r="D3873" s="16" t="s">
        <v>153</v>
      </c>
      <c r="E3873" s="16" t="s">
        <v>59</v>
      </c>
      <c r="F3873">
        <v>58</v>
      </c>
    </row>
    <row r="3874" spans="1:6" x14ac:dyDescent="0.25">
      <c r="A3874">
        <v>30</v>
      </c>
      <c r="B3874">
        <v>4</v>
      </c>
      <c r="C3874">
        <v>2020</v>
      </c>
      <c r="D3874" s="16" t="s">
        <v>156</v>
      </c>
      <c r="E3874" s="16" t="s">
        <v>56</v>
      </c>
      <c r="F3874">
        <v>53</v>
      </c>
    </row>
    <row r="3875" spans="1:6" x14ac:dyDescent="0.25">
      <c r="A3875">
        <v>30</v>
      </c>
      <c r="B3875">
        <v>4</v>
      </c>
      <c r="C3875">
        <v>2020</v>
      </c>
      <c r="D3875" s="16" t="s">
        <v>156</v>
      </c>
      <c r="E3875" s="16" t="s">
        <v>56</v>
      </c>
      <c r="F3875">
        <v>54</v>
      </c>
    </row>
    <row r="3876" spans="1:6" x14ac:dyDescent="0.25">
      <c r="A3876">
        <v>30</v>
      </c>
      <c r="B3876">
        <v>4</v>
      </c>
      <c r="C3876">
        <v>2020</v>
      </c>
      <c r="D3876" s="16" t="s">
        <v>156</v>
      </c>
      <c r="E3876" s="16" t="s">
        <v>56</v>
      </c>
      <c r="F3876">
        <v>7</v>
      </c>
    </row>
    <row r="3877" spans="1:6" x14ac:dyDescent="0.25">
      <c r="A3877">
        <v>30</v>
      </c>
      <c r="B3877">
        <v>4</v>
      </c>
      <c r="C3877">
        <v>2020</v>
      </c>
      <c r="D3877" s="16" t="s">
        <v>156</v>
      </c>
      <c r="E3877" s="16" t="s">
        <v>59</v>
      </c>
      <c r="F3877">
        <v>54</v>
      </c>
    </row>
    <row r="3878" spans="1:6" x14ac:dyDescent="0.25">
      <c r="A3878">
        <v>30</v>
      </c>
      <c r="B3878">
        <v>4</v>
      </c>
      <c r="C3878">
        <v>2020</v>
      </c>
      <c r="D3878" s="16" t="s">
        <v>156</v>
      </c>
      <c r="E3878" s="16" t="s">
        <v>59</v>
      </c>
      <c r="F3878">
        <v>18</v>
      </c>
    </row>
    <row r="3879" spans="1:6" x14ac:dyDescent="0.25">
      <c r="A3879">
        <v>30</v>
      </c>
      <c r="B3879">
        <v>4</v>
      </c>
      <c r="C3879">
        <v>2020</v>
      </c>
      <c r="D3879" s="16" t="s">
        <v>156</v>
      </c>
      <c r="E3879" s="16" t="s">
        <v>59</v>
      </c>
      <c r="F3879">
        <v>60</v>
      </c>
    </row>
    <row r="3880" spans="1:6" x14ac:dyDescent="0.25">
      <c r="A3880">
        <v>30</v>
      </c>
      <c r="B3880">
        <v>4</v>
      </c>
      <c r="C3880">
        <v>2020</v>
      </c>
      <c r="D3880" s="16" t="s">
        <v>156</v>
      </c>
      <c r="E3880" s="16" t="s">
        <v>56</v>
      </c>
      <c r="F3880">
        <v>85</v>
      </c>
    </row>
    <row r="3881" spans="1:6" x14ac:dyDescent="0.25">
      <c r="A3881">
        <v>30</v>
      </c>
      <c r="B3881">
        <v>4</v>
      </c>
      <c r="C3881">
        <v>2020</v>
      </c>
      <c r="D3881" s="16" t="s">
        <v>230</v>
      </c>
      <c r="E3881" s="16" t="s">
        <v>59</v>
      </c>
      <c r="F3881">
        <v>28</v>
      </c>
    </row>
    <row r="3882" spans="1:6" x14ac:dyDescent="0.25">
      <c r="A3882">
        <v>30</v>
      </c>
      <c r="B3882">
        <v>4</v>
      </c>
      <c r="C3882">
        <v>2020</v>
      </c>
      <c r="D3882" s="16" t="s">
        <v>230</v>
      </c>
      <c r="E3882" s="16" t="s">
        <v>56</v>
      </c>
      <c r="F3882">
        <v>70</v>
      </c>
    </row>
    <row r="3883" spans="1:6" x14ac:dyDescent="0.25">
      <c r="A3883">
        <v>30</v>
      </c>
      <c r="B3883">
        <v>4</v>
      </c>
      <c r="C3883">
        <v>2020</v>
      </c>
      <c r="D3883" s="16" t="s">
        <v>230</v>
      </c>
      <c r="E3883" s="16" t="s">
        <v>56</v>
      </c>
      <c r="F3883">
        <v>45</v>
      </c>
    </row>
    <row r="3884" spans="1:6" x14ac:dyDescent="0.25">
      <c r="A3884">
        <v>30</v>
      </c>
      <c r="B3884">
        <v>4</v>
      </c>
      <c r="C3884">
        <v>2020</v>
      </c>
      <c r="D3884" s="16" t="s">
        <v>70</v>
      </c>
      <c r="E3884" s="16" t="s">
        <v>56</v>
      </c>
      <c r="F3884">
        <v>73</v>
      </c>
    </row>
    <row r="3885" spans="1:6" x14ac:dyDescent="0.25">
      <c r="A3885">
        <v>30</v>
      </c>
      <c r="B3885">
        <v>4</v>
      </c>
      <c r="C3885">
        <v>2020</v>
      </c>
      <c r="D3885" s="16" t="s">
        <v>70</v>
      </c>
      <c r="E3885" s="16" t="s">
        <v>59</v>
      </c>
      <c r="F3885">
        <v>48</v>
      </c>
    </row>
    <row r="3886" spans="1:6" x14ac:dyDescent="0.25">
      <c r="A3886">
        <v>30</v>
      </c>
      <c r="B3886">
        <v>4</v>
      </c>
      <c r="C3886">
        <v>2020</v>
      </c>
      <c r="D3886" s="16" t="s">
        <v>70</v>
      </c>
      <c r="E3886" s="16" t="s">
        <v>59</v>
      </c>
      <c r="F3886">
        <v>56</v>
      </c>
    </row>
    <row r="3887" spans="1:6" x14ac:dyDescent="0.25">
      <c r="A3887">
        <v>30</v>
      </c>
      <c r="B3887">
        <v>4</v>
      </c>
      <c r="C3887">
        <v>2020</v>
      </c>
      <c r="D3887" s="16" t="s">
        <v>70</v>
      </c>
      <c r="E3887" s="16" t="s">
        <v>56</v>
      </c>
      <c r="F3887">
        <v>37</v>
      </c>
    </row>
    <row r="3888" spans="1:6" x14ac:dyDescent="0.25">
      <c r="A3888">
        <v>30</v>
      </c>
      <c r="B3888">
        <v>4</v>
      </c>
      <c r="C3888">
        <v>2020</v>
      </c>
      <c r="D3888" s="16" t="s">
        <v>70</v>
      </c>
      <c r="E3888" s="16" t="s">
        <v>59</v>
      </c>
      <c r="F3888">
        <v>45</v>
      </c>
    </row>
    <row r="3889" spans="1:6" x14ac:dyDescent="0.25">
      <c r="A3889">
        <v>30</v>
      </c>
      <c r="B3889">
        <v>4</v>
      </c>
      <c r="C3889">
        <v>2020</v>
      </c>
      <c r="D3889" s="16" t="s">
        <v>70</v>
      </c>
      <c r="E3889" s="16" t="s">
        <v>59</v>
      </c>
      <c r="F3889">
        <v>1</v>
      </c>
    </row>
    <row r="3890" spans="1:6" x14ac:dyDescent="0.25">
      <c r="A3890">
        <v>30</v>
      </c>
      <c r="B3890">
        <v>4</v>
      </c>
      <c r="C3890">
        <v>2020</v>
      </c>
      <c r="D3890" s="16" t="s">
        <v>73</v>
      </c>
      <c r="E3890" s="16" t="s">
        <v>56</v>
      </c>
      <c r="F3890">
        <v>39</v>
      </c>
    </row>
    <row r="3891" spans="1:6" x14ac:dyDescent="0.25">
      <c r="A3891">
        <v>30</v>
      </c>
      <c r="B3891">
        <v>4</v>
      </c>
      <c r="C3891">
        <v>2020</v>
      </c>
      <c r="D3891" s="16" t="s">
        <v>73</v>
      </c>
      <c r="E3891" s="16" t="s">
        <v>59</v>
      </c>
      <c r="F3891">
        <v>3</v>
      </c>
    </row>
    <row r="3892" spans="1:6" x14ac:dyDescent="0.25">
      <c r="A3892">
        <v>30</v>
      </c>
      <c r="B3892">
        <v>4</v>
      </c>
      <c r="C3892">
        <v>2020</v>
      </c>
      <c r="D3892" s="16" t="s">
        <v>244</v>
      </c>
      <c r="E3892" s="16" t="s">
        <v>59</v>
      </c>
      <c r="F3892">
        <v>50</v>
      </c>
    </row>
    <row r="3893" spans="1:6" x14ac:dyDescent="0.25">
      <c r="A3893">
        <v>30</v>
      </c>
      <c r="B3893">
        <v>4</v>
      </c>
      <c r="C3893">
        <v>2020</v>
      </c>
      <c r="D3893" s="16" t="s">
        <v>244</v>
      </c>
      <c r="E3893" s="16" t="s">
        <v>59</v>
      </c>
      <c r="F3893">
        <v>43</v>
      </c>
    </row>
    <row r="3894" spans="1:6" x14ac:dyDescent="0.25">
      <c r="A3894">
        <v>30</v>
      </c>
      <c r="B3894">
        <v>4</v>
      </c>
      <c r="C3894">
        <v>2020</v>
      </c>
      <c r="D3894" s="16" t="s">
        <v>244</v>
      </c>
      <c r="E3894" s="16" t="s">
        <v>59</v>
      </c>
      <c r="F3894">
        <v>51</v>
      </c>
    </row>
    <row r="3895" spans="1:6" x14ac:dyDescent="0.25">
      <c r="A3895">
        <v>30</v>
      </c>
      <c r="B3895">
        <v>4</v>
      </c>
      <c r="C3895">
        <v>2020</v>
      </c>
      <c r="D3895" s="16" t="s">
        <v>75</v>
      </c>
      <c r="E3895" s="16" t="s">
        <v>59</v>
      </c>
      <c r="F3895">
        <v>33</v>
      </c>
    </row>
    <row r="3896" spans="1:6" x14ac:dyDescent="0.25">
      <c r="A3896">
        <v>30</v>
      </c>
      <c r="B3896">
        <v>4</v>
      </c>
      <c r="C3896">
        <v>2020</v>
      </c>
      <c r="D3896" s="16" t="s">
        <v>75</v>
      </c>
      <c r="E3896" s="16" t="s">
        <v>59</v>
      </c>
      <c r="F3896">
        <v>85</v>
      </c>
    </row>
    <row r="3897" spans="1:6" x14ac:dyDescent="0.25">
      <c r="A3897">
        <v>30</v>
      </c>
      <c r="B3897">
        <v>4</v>
      </c>
      <c r="C3897">
        <v>2020</v>
      </c>
      <c r="D3897" s="16" t="s">
        <v>75</v>
      </c>
      <c r="E3897" s="16" t="s">
        <v>56</v>
      </c>
      <c r="F3897">
        <v>86</v>
      </c>
    </row>
    <row r="3898" spans="1:6" x14ac:dyDescent="0.25">
      <c r="A3898">
        <v>30</v>
      </c>
      <c r="B3898">
        <v>4</v>
      </c>
      <c r="C3898">
        <v>2020</v>
      </c>
      <c r="D3898" s="16" t="s">
        <v>75</v>
      </c>
      <c r="E3898" s="16" t="s">
        <v>59</v>
      </c>
      <c r="F3898">
        <v>59</v>
      </c>
    </row>
    <row r="3899" spans="1:6" x14ac:dyDescent="0.25">
      <c r="A3899">
        <v>30</v>
      </c>
      <c r="B3899">
        <v>4</v>
      </c>
      <c r="C3899">
        <v>2020</v>
      </c>
      <c r="D3899" s="16" t="s">
        <v>75</v>
      </c>
      <c r="E3899" s="16" t="s">
        <v>56</v>
      </c>
      <c r="F3899">
        <v>59</v>
      </c>
    </row>
    <row r="3900" spans="1:6" x14ac:dyDescent="0.25">
      <c r="A3900">
        <v>30</v>
      </c>
      <c r="B3900">
        <v>4</v>
      </c>
      <c r="C3900">
        <v>2020</v>
      </c>
      <c r="D3900" s="16" t="s">
        <v>75</v>
      </c>
      <c r="E3900" s="16" t="s">
        <v>56</v>
      </c>
      <c r="F3900">
        <v>52</v>
      </c>
    </row>
    <row r="3901" spans="1:6" x14ac:dyDescent="0.25">
      <c r="A3901">
        <v>30</v>
      </c>
      <c r="B3901">
        <v>4</v>
      </c>
      <c r="C3901">
        <v>2020</v>
      </c>
      <c r="D3901" s="16" t="s">
        <v>75</v>
      </c>
      <c r="E3901" s="16" t="s">
        <v>59</v>
      </c>
      <c r="F3901">
        <v>35</v>
      </c>
    </row>
    <row r="3902" spans="1:6" x14ac:dyDescent="0.25">
      <c r="A3902">
        <v>30</v>
      </c>
      <c r="B3902">
        <v>4</v>
      </c>
      <c r="C3902">
        <v>2020</v>
      </c>
      <c r="D3902" s="16" t="s">
        <v>75</v>
      </c>
      <c r="E3902" s="16" t="s">
        <v>59</v>
      </c>
      <c r="F3902">
        <v>46</v>
      </c>
    </row>
    <row r="3903" spans="1:6" x14ac:dyDescent="0.25">
      <c r="A3903">
        <v>30</v>
      </c>
      <c r="B3903">
        <v>4</v>
      </c>
      <c r="C3903">
        <v>2020</v>
      </c>
      <c r="D3903" s="16" t="s">
        <v>75</v>
      </c>
      <c r="E3903" s="16" t="s">
        <v>59</v>
      </c>
      <c r="F3903">
        <v>32</v>
      </c>
    </row>
    <row r="3904" spans="1:6" x14ac:dyDescent="0.25">
      <c r="A3904">
        <v>30</v>
      </c>
      <c r="B3904">
        <v>4</v>
      </c>
      <c r="C3904">
        <v>2020</v>
      </c>
      <c r="D3904" s="16" t="s">
        <v>75</v>
      </c>
      <c r="E3904" s="16" t="s">
        <v>59</v>
      </c>
      <c r="F3904">
        <v>53</v>
      </c>
    </row>
    <row r="3905" spans="1:6" x14ac:dyDescent="0.25">
      <c r="A3905">
        <v>30</v>
      </c>
      <c r="B3905">
        <v>4</v>
      </c>
      <c r="C3905">
        <v>2020</v>
      </c>
      <c r="D3905" s="16" t="s">
        <v>75</v>
      </c>
      <c r="E3905" s="16" t="s">
        <v>59</v>
      </c>
      <c r="F3905">
        <v>33</v>
      </c>
    </row>
    <row r="3906" spans="1:6" x14ac:dyDescent="0.25">
      <c r="A3906">
        <v>30</v>
      </c>
      <c r="B3906">
        <v>4</v>
      </c>
      <c r="C3906">
        <v>2020</v>
      </c>
      <c r="D3906" s="16" t="s">
        <v>75</v>
      </c>
      <c r="E3906" s="16" t="s">
        <v>59</v>
      </c>
      <c r="F3906">
        <v>55</v>
      </c>
    </row>
    <row r="3907" spans="1:6" x14ac:dyDescent="0.25">
      <c r="A3907">
        <v>30</v>
      </c>
      <c r="B3907">
        <v>4</v>
      </c>
      <c r="C3907">
        <v>2020</v>
      </c>
      <c r="D3907" s="16" t="s">
        <v>179</v>
      </c>
      <c r="E3907" s="16" t="s">
        <v>56</v>
      </c>
      <c r="F3907">
        <v>57</v>
      </c>
    </row>
    <row r="3908" spans="1:6" x14ac:dyDescent="0.25">
      <c r="A3908">
        <v>30</v>
      </c>
      <c r="B3908">
        <v>4</v>
      </c>
      <c r="C3908">
        <v>2020</v>
      </c>
      <c r="D3908" s="16" t="s">
        <v>179</v>
      </c>
      <c r="E3908" s="16" t="s">
        <v>56</v>
      </c>
      <c r="F3908">
        <v>29</v>
      </c>
    </row>
    <row r="3909" spans="1:6" x14ac:dyDescent="0.25">
      <c r="A3909">
        <v>30</v>
      </c>
      <c r="B3909">
        <v>4</v>
      </c>
      <c r="C3909">
        <v>2020</v>
      </c>
      <c r="D3909" s="16" t="s">
        <v>238</v>
      </c>
      <c r="E3909" s="16" t="s">
        <v>56</v>
      </c>
      <c r="F3909">
        <v>78</v>
      </c>
    </row>
    <row r="3910" spans="1:6" x14ac:dyDescent="0.25">
      <c r="A3910">
        <v>30</v>
      </c>
      <c r="B3910">
        <v>4</v>
      </c>
      <c r="C3910">
        <v>2020</v>
      </c>
      <c r="D3910" s="16" t="s">
        <v>238</v>
      </c>
      <c r="E3910" s="16" t="s">
        <v>59</v>
      </c>
      <c r="F3910">
        <v>79</v>
      </c>
    </row>
    <row r="3911" spans="1:6" x14ac:dyDescent="0.25">
      <c r="A3911">
        <v>30</v>
      </c>
      <c r="B3911">
        <v>4</v>
      </c>
      <c r="C3911">
        <v>2020</v>
      </c>
      <c r="D3911" s="16" t="s">
        <v>245</v>
      </c>
      <c r="E3911" s="16" t="s">
        <v>59</v>
      </c>
      <c r="F3911">
        <v>80</v>
      </c>
    </row>
    <row r="3912" spans="1:6" x14ac:dyDescent="0.25">
      <c r="A3912">
        <v>30</v>
      </c>
      <c r="B3912">
        <v>4</v>
      </c>
      <c r="C3912">
        <v>2020</v>
      </c>
      <c r="D3912" s="16" t="s">
        <v>245</v>
      </c>
      <c r="E3912" s="16" t="s">
        <v>59</v>
      </c>
      <c r="F3912">
        <v>34</v>
      </c>
    </row>
    <row r="3913" spans="1:6" x14ac:dyDescent="0.25">
      <c r="A3913">
        <v>30</v>
      </c>
      <c r="B3913">
        <v>4</v>
      </c>
      <c r="C3913">
        <v>2020</v>
      </c>
      <c r="D3913" s="16" t="s">
        <v>245</v>
      </c>
      <c r="E3913" s="16" t="s">
        <v>56</v>
      </c>
      <c r="F3913">
        <v>2</v>
      </c>
    </row>
    <row r="3914" spans="1:6" x14ac:dyDescent="0.25">
      <c r="A3914">
        <v>30</v>
      </c>
      <c r="B3914">
        <v>4</v>
      </c>
      <c r="C3914">
        <v>2020</v>
      </c>
      <c r="D3914" s="16" t="s">
        <v>245</v>
      </c>
      <c r="E3914" s="16" t="s">
        <v>56</v>
      </c>
      <c r="F3914">
        <v>4</v>
      </c>
    </row>
    <row r="3915" spans="1:6" x14ac:dyDescent="0.25">
      <c r="A3915">
        <v>30</v>
      </c>
      <c r="B3915">
        <v>4</v>
      </c>
      <c r="C3915">
        <v>2020</v>
      </c>
      <c r="D3915" s="16" t="s">
        <v>245</v>
      </c>
      <c r="E3915" s="16" t="s">
        <v>59</v>
      </c>
      <c r="F3915">
        <v>37</v>
      </c>
    </row>
    <row r="3916" spans="1:6" x14ac:dyDescent="0.25">
      <c r="A3916">
        <v>30</v>
      </c>
      <c r="B3916">
        <v>4</v>
      </c>
      <c r="C3916">
        <v>2020</v>
      </c>
      <c r="D3916" s="16" t="s">
        <v>245</v>
      </c>
      <c r="E3916" s="16" t="s">
        <v>59</v>
      </c>
      <c r="F3916">
        <v>57</v>
      </c>
    </row>
    <row r="3917" spans="1:6" x14ac:dyDescent="0.25">
      <c r="A3917">
        <v>30</v>
      </c>
      <c r="B3917">
        <v>4</v>
      </c>
      <c r="C3917">
        <v>2020</v>
      </c>
      <c r="D3917" s="16" t="s">
        <v>80</v>
      </c>
      <c r="E3917" s="16" t="s">
        <v>59</v>
      </c>
      <c r="F3917">
        <v>81</v>
      </c>
    </row>
    <row r="3918" spans="1:6" x14ac:dyDescent="0.25">
      <c r="A3918">
        <v>30</v>
      </c>
      <c r="B3918">
        <v>4</v>
      </c>
      <c r="C3918">
        <v>2020</v>
      </c>
      <c r="D3918" s="16" t="s">
        <v>80</v>
      </c>
      <c r="E3918" s="16" t="s">
        <v>56</v>
      </c>
      <c r="F3918">
        <v>72</v>
      </c>
    </row>
    <row r="3919" spans="1:6" x14ac:dyDescent="0.25">
      <c r="A3919">
        <v>30</v>
      </c>
      <c r="B3919">
        <v>4</v>
      </c>
      <c r="C3919">
        <v>2020</v>
      </c>
      <c r="D3919" s="16" t="s">
        <v>213</v>
      </c>
      <c r="E3919" s="16" t="s">
        <v>59</v>
      </c>
      <c r="F3919">
        <v>15</v>
      </c>
    </row>
    <row r="3920" spans="1:6" x14ac:dyDescent="0.25">
      <c r="A3920">
        <v>30</v>
      </c>
      <c r="B3920">
        <v>4</v>
      </c>
      <c r="C3920">
        <v>2020</v>
      </c>
      <c r="D3920" s="16" t="s">
        <v>81</v>
      </c>
      <c r="E3920" s="16" t="s">
        <v>56</v>
      </c>
      <c r="F3920">
        <v>40</v>
      </c>
    </row>
    <row r="3921" spans="1:6" x14ac:dyDescent="0.25">
      <c r="A3921">
        <v>30</v>
      </c>
      <c r="B3921">
        <v>4</v>
      </c>
      <c r="C3921">
        <v>2020</v>
      </c>
      <c r="D3921" s="16" t="s">
        <v>81</v>
      </c>
      <c r="E3921" s="16" t="s">
        <v>59</v>
      </c>
      <c r="F3921">
        <v>44</v>
      </c>
    </row>
    <row r="3922" spans="1:6" x14ac:dyDescent="0.25">
      <c r="A3922">
        <v>30</v>
      </c>
      <c r="B3922">
        <v>4</v>
      </c>
      <c r="C3922">
        <v>2020</v>
      </c>
      <c r="D3922" s="16" t="s">
        <v>81</v>
      </c>
      <c r="E3922" s="16" t="s">
        <v>56</v>
      </c>
      <c r="F3922">
        <v>59</v>
      </c>
    </row>
    <row r="3923" spans="1:6" x14ac:dyDescent="0.25">
      <c r="A3923">
        <v>30</v>
      </c>
      <c r="B3923">
        <v>4</v>
      </c>
      <c r="C3923">
        <v>2020</v>
      </c>
      <c r="D3923" s="16" t="s">
        <v>81</v>
      </c>
      <c r="E3923" s="16" t="s">
        <v>59</v>
      </c>
      <c r="F3923">
        <v>45</v>
      </c>
    </row>
    <row r="3924" spans="1:6" x14ac:dyDescent="0.25">
      <c r="A3924">
        <v>30</v>
      </c>
      <c r="B3924">
        <v>4</v>
      </c>
      <c r="C3924">
        <v>2020</v>
      </c>
      <c r="D3924" s="16" t="s">
        <v>251</v>
      </c>
      <c r="E3924" s="16" t="s">
        <v>56</v>
      </c>
      <c r="F3924">
        <v>69</v>
      </c>
    </row>
    <row r="3925" spans="1:6" x14ac:dyDescent="0.25">
      <c r="A3925">
        <v>30</v>
      </c>
      <c r="B3925">
        <v>4</v>
      </c>
      <c r="C3925">
        <v>2020</v>
      </c>
      <c r="D3925" s="16" t="s">
        <v>234</v>
      </c>
      <c r="E3925" s="16" t="s">
        <v>56</v>
      </c>
      <c r="F3925">
        <v>33</v>
      </c>
    </row>
    <row r="3926" spans="1:6" x14ac:dyDescent="0.25">
      <c r="A3926">
        <v>30</v>
      </c>
      <c r="B3926">
        <v>4</v>
      </c>
      <c r="C3926">
        <v>2020</v>
      </c>
      <c r="D3926" s="16" t="s">
        <v>85</v>
      </c>
      <c r="E3926" s="16" t="s">
        <v>59</v>
      </c>
      <c r="F3926">
        <v>67</v>
      </c>
    </row>
    <row r="3927" spans="1:6" x14ac:dyDescent="0.25">
      <c r="A3927">
        <v>30</v>
      </c>
      <c r="B3927">
        <v>4</v>
      </c>
      <c r="C3927">
        <v>2020</v>
      </c>
      <c r="D3927" s="16" t="s">
        <v>87</v>
      </c>
      <c r="E3927" s="16" t="s">
        <v>59</v>
      </c>
      <c r="F3927">
        <v>39</v>
      </c>
    </row>
    <row r="3928" spans="1:6" x14ac:dyDescent="0.25">
      <c r="A3928">
        <v>30</v>
      </c>
      <c r="B3928">
        <v>4</v>
      </c>
      <c r="C3928">
        <v>2020</v>
      </c>
      <c r="D3928" s="16" t="s">
        <v>87</v>
      </c>
      <c r="E3928" s="16" t="s">
        <v>59</v>
      </c>
      <c r="F3928">
        <v>38</v>
      </c>
    </row>
    <row r="3929" spans="1:6" x14ac:dyDescent="0.25">
      <c r="A3929">
        <v>30</v>
      </c>
      <c r="B3929">
        <v>4</v>
      </c>
      <c r="C3929">
        <v>2020</v>
      </c>
      <c r="D3929" s="16" t="s">
        <v>88</v>
      </c>
      <c r="E3929" s="16" t="s">
        <v>59</v>
      </c>
      <c r="F3929">
        <v>43</v>
      </c>
    </row>
    <row r="3930" spans="1:6" x14ac:dyDescent="0.25">
      <c r="A3930">
        <v>30</v>
      </c>
      <c r="B3930">
        <v>4</v>
      </c>
      <c r="C3930">
        <v>2020</v>
      </c>
      <c r="D3930" s="16" t="s">
        <v>88</v>
      </c>
      <c r="E3930" s="16" t="s">
        <v>56</v>
      </c>
      <c r="F3930">
        <v>46</v>
      </c>
    </row>
    <row r="3931" spans="1:6" x14ac:dyDescent="0.25">
      <c r="A3931">
        <v>30</v>
      </c>
      <c r="B3931">
        <v>4</v>
      </c>
      <c r="C3931">
        <v>2020</v>
      </c>
      <c r="D3931" s="16" t="s">
        <v>88</v>
      </c>
      <c r="E3931" s="16" t="s">
        <v>56</v>
      </c>
      <c r="F3931">
        <v>43</v>
      </c>
    </row>
    <row r="3932" spans="1:6" x14ac:dyDescent="0.25">
      <c r="A3932">
        <v>30</v>
      </c>
      <c r="B3932">
        <v>4</v>
      </c>
      <c r="C3932">
        <v>2020</v>
      </c>
      <c r="D3932" s="16" t="s">
        <v>88</v>
      </c>
      <c r="E3932" s="16" t="s">
        <v>56</v>
      </c>
      <c r="F3932">
        <v>55</v>
      </c>
    </row>
    <row r="3933" spans="1:6" x14ac:dyDescent="0.25">
      <c r="A3933">
        <v>30</v>
      </c>
      <c r="B3933">
        <v>4</v>
      </c>
      <c r="C3933">
        <v>2020</v>
      </c>
      <c r="D3933" s="16" t="s">
        <v>88</v>
      </c>
      <c r="E3933" s="16" t="s">
        <v>56</v>
      </c>
      <c r="F3933">
        <v>61</v>
      </c>
    </row>
    <row r="3934" spans="1:6" x14ac:dyDescent="0.25">
      <c r="A3934">
        <v>30</v>
      </c>
      <c r="B3934">
        <v>4</v>
      </c>
      <c r="C3934">
        <v>2020</v>
      </c>
      <c r="D3934" s="16" t="s">
        <v>88</v>
      </c>
      <c r="E3934" s="16" t="s">
        <v>59</v>
      </c>
      <c r="F3934">
        <v>24</v>
      </c>
    </row>
    <row r="3935" spans="1:6" x14ac:dyDescent="0.25">
      <c r="A3935">
        <v>30</v>
      </c>
      <c r="B3935">
        <v>4</v>
      </c>
      <c r="C3935">
        <v>2020</v>
      </c>
      <c r="D3935" s="16" t="s">
        <v>88</v>
      </c>
      <c r="E3935" s="16" t="s">
        <v>56</v>
      </c>
      <c r="F3935">
        <v>25</v>
      </c>
    </row>
    <row r="3936" spans="1:6" x14ac:dyDescent="0.25">
      <c r="A3936">
        <v>30</v>
      </c>
      <c r="B3936">
        <v>4</v>
      </c>
      <c r="C3936">
        <v>2020</v>
      </c>
      <c r="D3936" s="16" t="s">
        <v>88</v>
      </c>
      <c r="E3936" s="16" t="s">
        <v>56</v>
      </c>
      <c r="F3936">
        <v>32</v>
      </c>
    </row>
    <row r="3937" spans="1:6" x14ac:dyDescent="0.25">
      <c r="A3937">
        <v>30</v>
      </c>
      <c r="B3937">
        <v>4</v>
      </c>
      <c r="C3937">
        <v>2020</v>
      </c>
      <c r="D3937" s="16" t="s">
        <v>88</v>
      </c>
      <c r="E3937" s="16" t="s">
        <v>59</v>
      </c>
      <c r="F3937">
        <v>58</v>
      </c>
    </row>
    <row r="3938" spans="1:6" x14ac:dyDescent="0.25">
      <c r="A3938">
        <v>30</v>
      </c>
      <c r="B3938">
        <v>4</v>
      </c>
      <c r="C3938">
        <v>2020</v>
      </c>
      <c r="D3938" s="16" t="s">
        <v>88</v>
      </c>
      <c r="E3938" s="16" t="s">
        <v>56</v>
      </c>
      <c r="F3938">
        <v>41</v>
      </c>
    </row>
    <row r="3939" spans="1:6" x14ac:dyDescent="0.25">
      <c r="A3939">
        <v>30</v>
      </c>
      <c r="B3939">
        <v>4</v>
      </c>
      <c r="C3939">
        <v>2020</v>
      </c>
      <c r="D3939" s="16" t="s">
        <v>88</v>
      </c>
      <c r="E3939" s="16" t="s">
        <v>56</v>
      </c>
      <c r="F3939">
        <v>31</v>
      </c>
    </row>
    <row r="3940" spans="1:6" x14ac:dyDescent="0.25">
      <c r="A3940">
        <v>30</v>
      </c>
      <c r="B3940">
        <v>4</v>
      </c>
      <c r="C3940">
        <v>2020</v>
      </c>
      <c r="D3940" s="16" t="s">
        <v>231</v>
      </c>
      <c r="E3940" s="16" t="s">
        <v>59</v>
      </c>
      <c r="F3940">
        <v>45</v>
      </c>
    </row>
    <row r="3941" spans="1:6" x14ac:dyDescent="0.25">
      <c r="A3941">
        <v>30</v>
      </c>
      <c r="B3941">
        <v>4</v>
      </c>
      <c r="C3941">
        <v>2020</v>
      </c>
      <c r="D3941" s="16" t="s">
        <v>231</v>
      </c>
      <c r="E3941" s="16" t="s">
        <v>56</v>
      </c>
      <c r="F3941">
        <v>66</v>
      </c>
    </row>
    <row r="3942" spans="1:6" x14ac:dyDescent="0.25">
      <c r="A3942">
        <v>30</v>
      </c>
      <c r="B3942">
        <v>4</v>
      </c>
      <c r="C3942">
        <v>2020</v>
      </c>
      <c r="D3942" s="16" t="s">
        <v>89</v>
      </c>
      <c r="E3942" s="16" t="s">
        <v>56</v>
      </c>
      <c r="F3942">
        <v>62</v>
      </c>
    </row>
    <row r="3943" spans="1:6" x14ac:dyDescent="0.25">
      <c r="A3943">
        <v>30</v>
      </c>
      <c r="B3943">
        <v>4</v>
      </c>
      <c r="C3943">
        <v>2020</v>
      </c>
      <c r="D3943" s="16" t="s">
        <v>89</v>
      </c>
      <c r="E3943" s="16" t="s">
        <v>59</v>
      </c>
      <c r="F3943">
        <v>83</v>
      </c>
    </row>
    <row r="3944" spans="1:6" x14ac:dyDescent="0.25">
      <c r="A3944">
        <v>30</v>
      </c>
      <c r="B3944">
        <v>4</v>
      </c>
      <c r="C3944">
        <v>2020</v>
      </c>
      <c r="D3944" s="16" t="s">
        <v>89</v>
      </c>
      <c r="E3944" s="16" t="s">
        <v>59</v>
      </c>
      <c r="F3944">
        <v>88</v>
      </c>
    </row>
    <row r="3945" spans="1:6" x14ac:dyDescent="0.25">
      <c r="A3945">
        <v>30</v>
      </c>
      <c r="B3945">
        <v>4</v>
      </c>
      <c r="C3945">
        <v>2020</v>
      </c>
      <c r="D3945" s="16" t="s">
        <v>89</v>
      </c>
      <c r="E3945" s="16" t="s">
        <v>59</v>
      </c>
      <c r="F3945">
        <v>81</v>
      </c>
    </row>
    <row r="3946" spans="1:6" x14ac:dyDescent="0.25">
      <c r="A3946">
        <v>30</v>
      </c>
      <c r="B3946">
        <v>4</v>
      </c>
      <c r="C3946">
        <v>2020</v>
      </c>
      <c r="D3946" s="16" t="s">
        <v>89</v>
      </c>
      <c r="E3946" s="16" t="s">
        <v>56</v>
      </c>
      <c r="F3946">
        <v>72</v>
      </c>
    </row>
    <row r="3947" spans="1:6" x14ac:dyDescent="0.25">
      <c r="A3947">
        <v>30</v>
      </c>
      <c r="B3947">
        <v>4</v>
      </c>
      <c r="C3947">
        <v>2020</v>
      </c>
      <c r="D3947" s="16" t="s">
        <v>89</v>
      </c>
      <c r="E3947" s="16" t="s">
        <v>59</v>
      </c>
      <c r="F3947">
        <v>70</v>
      </c>
    </row>
    <row r="3948" spans="1:6" x14ac:dyDescent="0.25">
      <c r="A3948">
        <v>30</v>
      </c>
      <c r="B3948">
        <v>4</v>
      </c>
      <c r="C3948">
        <v>2020</v>
      </c>
      <c r="D3948" s="16" t="s">
        <v>89</v>
      </c>
      <c r="E3948" s="16" t="s">
        <v>56</v>
      </c>
      <c r="F3948">
        <v>39</v>
      </c>
    </row>
    <row r="3949" spans="1:6" x14ac:dyDescent="0.25">
      <c r="A3949">
        <v>30</v>
      </c>
      <c r="B3949">
        <v>4</v>
      </c>
      <c r="C3949">
        <v>2020</v>
      </c>
      <c r="D3949" s="16" t="s">
        <v>89</v>
      </c>
      <c r="E3949" s="16" t="s">
        <v>56</v>
      </c>
      <c r="F3949">
        <v>36</v>
      </c>
    </row>
    <row r="3950" spans="1:6" x14ac:dyDescent="0.25">
      <c r="A3950">
        <v>30</v>
      </c>
      <c r="B3950">
        <v>4</v>
      </c>
      <c r="C3950">
        <v>2020</v>
      </c>
      <c r="D3950" s="16" t="s">
        <v>92</v>
      </c>
      <c r="E3950" s="16" t="s">
        <v>59</v>
      </c>
      <c r="F3950">
        <v>34</v>
      </c>
    </row>
    <row r="3951" spans="1:6" x14ac:dyDescent="0.25">
      <c r="A3951">
        <v>30</v>
      </c>
      <c r="B3951">
        <v>4</v>
      </c>
      <c r="C3951">
        <v>2020</v>
      </c>
      <c r="D3951" s="16" t="s">
        <v>93</v>
      </c>
      <c r="E3951" s="16" t="s">
        <v>59</v>
      </c>
      <c r="F3951">
        <v>55</v>
      </c>
    </row>
    <row r="3952" spans="1:6" x14ac:dyDescent="0.25">
      <c r="A3952">
        <v>30</v>
      </c>
      <c r="B3952">
        <v>4</v>
      </c>
      <c r="C3952">
        <v>2020</v>
      </c>
      <c r="D3952" s="16" t="s">
        <v>94</v>
      </c>
      <c r="E3952" s="16" t="s">
        <v>56</v>
      </c>
      <c r="F3952">
        <v>62</v>
      </c>
    </row>
    <row r="3953" spans="1:6" x14ac:dyDescent="0.25">
      <c r="A3953">
        <v>30</v>
      </c>
      <c r="B3953">
        <v>4</v>
      </c>
      <c r="C3953">
        <v>2020</v>
      </c>
      <c r="D3953" s="16" t="s">
        <v>95</v>
      </c>
      <c r="E3953" s="16" t="s">
        <v>59</v>
      </c>
      <c r="F3953">
        <v>46</v>
      </c>
    </row>
    <row r="3954" spans="1:6" x14ac:dyDescent="0.25">
      <c r="A3954">
        <v>30</v>
      </c>
      <c r="B3954">
        <v>4</v>
      </c>
      <c r="C3954">
        <v>2020</v>
      </c>
      <c r="D3954" s="16" t="s">
        <v>95</v>
      </c>
      <c r="E3954" s="16" t="s">
        <v>56</v>
      </c>
      <c r="F3954">
        <v>73</v>
      </c>
    </row>
    <row r="3955" spans="1:6" x14ac:dyDescent="0.25">
      <c r="A3955">
        <v>30</v>
      </c>
      <c r="B3955">
        <v>4</v>
      </c>
      <c r="C3955">
        <v>2020</v>
      </c>
      <c r="D3955" s="16" t="s">
        <v>95</v>
      </c>
      <c r="E3955" s="16" t="s">
        <v>59</v>
      </c>
      <c r="F3955">
        <v>40</v>
      </c>
    </row>
    <row r="3956" spans="1:6" x14ac:dyDescent="0.25">
      <c r="A3956">
        <v>30</v>
      </c>
      <c r="B3956">
        <v>4</v>
      </c>
      <c r="C3956">
        <v>2020</v>
      </c>
      <c r="D3956" s="16" t="s">
        <v>95</v>
      </c>
      <c r="E3956" s="16" t="s">
        <v>59</v>
      </c>
      <c r="F3956">
        <v>14</v>
      </c>
    </row>
    <row r="3957" spans="1:6" x14ac:dyDescent="0.25">
      <c r="A3957">
        <v>30</v>
      </c>
      <c r="B3957">
        <v>4</v>
      </c>
      <c r="C3957">
        <v>2020</v>
      </c>
      <c r="D3957" s="16" t="s">
        <v>252</v>
      </c>
      <c r="E3957" s="16" t="s">
        <v>59</v>
      </c>
      <c r="F3957">
        <v>39</v>
      </c>
    </row>
    <row r="3958" spans="1:6" x14ac:dyDescent="0.25">
      <c r="A3958">
        <v>30</v>
      </c>
      <c r="B3958">
        <v>4</v>
      </c>
      <c r="C3958">
        <v>2020</v>
      </c>
      <c r="D3958" s="16" t="s">
        <v>102</v>
      </c>
      <c r="E3958" s="16" t="s">
        <v>59</v>
      </c>
      <c r="F3958">
        <v>64</v>
      </c>
    </row>
    <row r="3959" spans="1:6" x14ac:dyDescent="0.25">
      <c r="A3959">
        <v>30</v>
      </c>
      <c r="B3959">
        <v>4</v>
      </c>
      <c r="C3959">
        <v>2020</v>
      </c>
      <c r="D3959" s="16" t="s">
        <v>102</v>
      </c>
      <c r="E3959" s="16" t="s">
        <v>59</v>
      </c>
      <c r="F3959">
        <v>38</v>
      </c>
    </row>
    <row r="3960" spans="1:6" x14ac:dyDescent="0.25">
      <c r="A3960">
        <v>30</v>
      </c>
      <c r="B3960">
        <v>4</v>
      </c>
      <c r="C3960">
        <v>2020</v>
      </c>
      <c r="D3960" s="16" t="s">
        <v>102</v>
      </c>
      <c r="E3960" s="16" t="s">
        <v>56</v>
      </c>
      <c r="F3960">
        <v>6</v>
      </c>
    </row>
    <row r="3961" spans="1:6" x14ac:dyDescent="0.25">
      <c r="A3961">
        <v>30</v>
      </c>
      <c r="B3961">
        <v>4</v>
      </c>
      <c r="C3961">
        <v>2020</v>
      </c>
      <c r="D3961" s="16" t="s">
        <v>103</v>
      </c>
      <c r="E3961" s="16" t="s">
        <v>59</v>
      </c>
      <c r="F3961">
        <v>33</v>
      </c>
    </row>
    <row r="3962" spans="1:6" x14ac:dyDescent="0.25">
      <c r="A3962">
        <v>30</v>
      </c>
      <c r="B3962">
        <v>4</v>
      </c>
      <c r="C3962">
        <v>2020</v>
      </c>
      <c r="D3962" s="16" t="s">
        <v>103</v>
      </c>
      <c r="E3962" s="16" t="s">
        <v>59</v>
      </c>
      <c r="F3962">
        <v>30</v>
      </c>
    </row>
    <row r="3963" spans="1:6" x14ac:dyDescent="0.25">
      <c r="A3963">
        <v>30</v>
      </c>
      <c r="B3963">
        <v>4</v>
      </c>
      <c r="C3963">
        <v>2020</v>
      </c>
      <c r="D3963" s="16" t="s">
        <v>104</v>
      </c>
      <c r="E3963" s="16" t="s">
        <v>56</v>
      </c>
      <c r="F3963">
        <v>57</v>
      </c>
    </row>
    <row r="3964" spans="1:6" x14ac:dyDescent="0.25">
      <c r="A3964">
        <v>30</v>
      </c>
      <c r="B3964">
        <v>4</v>
      </c>
      <c r="C3964">
        <v>2020</v>
      </c>
      <c r="D3964" s="16" t="s">
        <v>104</v>
      </c>
      <c r="E3964" s="16" t="s">
        <v>59</v>
      </c>
      <c r="F3964">
        <v>56</v>
      </c>
    </row>
    <row r="3965" spans="1:6" x14ac:dyDescent="0.25">
      <c r="A3965">
        <v>30</v>
      </c>
      <c r="B3965">
        <v>4</v>
      </c>
      <c r="C3965">
        <v>2020</v>
      </c>
      <c r="D3965" s="16" t="s">
        <v>104</v>
      </c>
      <c r="E3965" s="16" t="s">
        <v>56</v>
      </c>
      <c r="F3965">
        <v>55</v>
      </c>
    </row>
    <row r="3966" spans="1:6" x14ac:dyDescent="0.25">
      <c r="A3966">
        <v>30</v>
      </c>
      <c r="B3966">
        <v>4</v>
      </c>
      <c r="C3966">
        <v>2020</v>
      </c>
      <c r="D3966" s="16" t="s">
        <v>104</v>
      </c>
      <c r="E3966" s="16" t="s">
        <v>56</v>
      </c>
      <c r="F3966">
        <v>56</v>
      </c>
    </row>
    <row r="3967" spans="1:6" x14ac:dyDescent="0.25">
      <c r="A3967">
        <v>30</v>
      </c>
      <c r="B3967">
        <v>4</v>
      </c>
      <c r="C3967">
        <v>2020</v>
      </c>
      <c r="D3967" s="16" t="s">
        <v>104</v>
      </c>
      <c r="E3967" s="16" t="s">
        <v>56</v>
      </c>
      <c r="F3967">
        <v>26</v>
      </c>
    </row>
    <row r="3968" spans="1:6" x14ac:dyDescent="0.25">
      <c r="A3968">
        <v>30</v>
      </c>
      <c r="B3968">
        <v>4</v>
      </c>
      <c r="C3968">
        <v>2020</v>
      </c>
      <c r="D3968" s="16" t="s">
        <v>104</v>
      </c>
      <c r="E3968" s="16" t="s">
        <v>56</v>
      </c>
      <c r="F3968">
        <v>80</v>
      </c>
    </row>
    <row r="3969" spans="1:6" x14ac:dyDescent="0.25">
      <c r="A3969">
        <v>30</v>
      </c>
      <c r="B3969">
        <v>4</v>
      </c>
      <c r="C3969">
        <v>2020</v>
      </c>
      <c r="D3969" s="16" t="s">
        <v>104</v>
      </c>
      <c r="E3969" s="16" t="s">
        <v>59</v>
      </c>
      <c r="F3969">
        <v>65</v>
      </c>
    </row>
    <row r="3970" spans="1:6" x14ac:dyDescent="0.25">
      <c r="A3970">
        <v>30</v>
      </c>
      <c r="B3970">
        <v>4</v>
      </c>
      <c r="C3970">
        <v>2020</v>
      </c>
      <c r="D3970" s="16" t="s">
        <v>104</v>
      </c>
      <c r="E3970" s="16" t="s">
        <v>59</v>
      </c>
      <c r="F3970">
        <v>50</v>
      </c>
    </row>
    <row r="3971" spans="1:6" x14ac:dyDescent="0.25">
      <c r="A3971">
        <v>30</v>
      </c>
      <c r="B3971">
        <v>4</v>
      </c>
      <c r="C3971">
        <v>2020</v>
      </c>
      <c r="D3971" s="16" t="s">
        <v>104</v>
      </c>
      <c r="E3971" s="16" t="s">
        <v>56</v>
      </c>
      <c r="F3971">
        <v>57</v>
      </c>
    </row>
    <row r="3972" spans="1:6" x14ac:dyDescent="0.25">
      <c r="A3972">
        <v>30</v>
      </c>
      <c r="B3972">
        <v>4</v>
      </c>
      <c r="C3972">
        <v>2020</v>
      </c>
      <c r="D3972" s="16" t="s">
        <v>104</v>
      </c>
      <c r="E3972" s="16" t="s">
        <v>56</v>
      </c>
      <c r="F3972">
        <v>11</v>
      </c>
    </row>
    <row r="3973" spans="1:6" x14ac:dyDescent="0.25">
      <c r="A3973">
        <v>30</v>
      </c>
      <c r="B3973">
        <v>4</v>
      </c>
      <c r="C3973">
        <v>2020</v>
      </c>
      <c r="D3973" s="16" t="s">
        <v>215</v>
      </c>
      <c r="E3973" s="16" t="s">
        <v>59</v>
      </c>
      <c r="F3973">
        <v>86</v>
      </c>
    </row>
    <row r="3974" spans="1:6" x14ac:dyDescent="0.25">
      <c r="A3974">
        <v>30</v>
      </c>
      <c r="B3974">
        <v>4</v>
      </c>
      <c r="C3974">
        <v>2020</v>
      </c>
      <c r="D3974" s="16" t="s">
        <v>165</v>
      </c>
      <c r="E3974" s="16" t="s">
        <v>59</v>
      </c>
      <c r="F3974">
        <v>27</v>
      </c>
    </row>
    <row r="3975" spans="1:6" x14ac:dyDescent="0.25">
      <c r="A3975">
        <v>30</v>
      </c>
      <c r="B3975">
        <v>4</v>
      </c>
      <c r="C3975">
        <v>2020</v>
      </c>
      <c r="D3975" s="16" t="s">
        <v>105</v>
      </c>
      <c r="E3975" s="16" t="s">
        <v>56</v>
      </c>
      <c r="F3975">
        <v>68</v>
      </c>
    </row>
    <row r="3976" spans="1:6" x14ac:dyDescent="0.25">
      <c r="A3976">
        <v>30</v>
      </c>
      <c r="B3976">
        <v>4</v>
      </c>
      <c r="C3976">
        <v>2020</v>
      </c>
      <c r="D3976" s="16" t="s">
        <v>105</v>
      </c>
      <c r="E3976" s="16" t="s">
        <v>56</v>
      </c>
      <c r="F3976">
        <v>39</v>
      </c>
    </row>
    <row r="3977" spans="1:6" x14ac:dyDescent="0.25">
      <c r="A3977">
        <v>30</v>
      </c>
      <c r="B3977">
        <v>4</v>
      </c>
      <c r="C3977">
        <v>2020</v>
      </c>
      <c r="D3977" s="16" t="s">
        <v>105</v>
      </c>
      <c r="E3977" s="16" t="s">
        <v>59</v>
      </c>
      <c r="F3977">
        <v>85</v>
      </c>
    </row>
    <row r="3978" spans="1:6" x14ac:dyDescent="0.25">
      <c r="A3978">
        <v>30</v>
      </c>
      <c r="B3978">
        <v>4</v>
      </c>
      <c r="C3978">
        <v>2020</v>
      </c>
      <c r="D3978" s="16" t="s">
        <v>105</v>
      </c>
      <c r="E3978" s="16" t="s">
        <v>59</v>
      </c>
      <c r="F3978">
        <v>86</v>
      </c>
    </row>
    <row r="3979" spans="1:6" x14ac:dyDescent="0.25">
      <c r="A3979">
        <v>30</v>
      </c>
      <c r="B3979">
        <v>4</v>
      </c>
      <c r="C3979">
        <v>2020</v>
      </c>
      <c r="D3979" s="16" t="s">
        <v>105</v>
      </c>
      <c r="E3979" s="16" t="s">
        <v>56</v>
      </c>
      <c r="F3979">
        <v>42</v>
      </c>
    </row>
    <row r="3980" spans="1:6" x14ac:dyDescent="0.25">
      <c r="A3980">
        <v>30</v>
      </c>
      <c r="B3980">
        <v>4</v>
      </c>
      <c r="C3980">
        <v>2020</v>
      </c>
      <c r="D3980" s="16" t="s">
        <v>105</v>
      </c>
      <c r="E3980" s="16" t="s">
        <v>56</v>
      </c>
      <c r="F3980">
        <v>91</v>
      </c>
    </row>
    <row r="3981" spans="1:6" x14ac:dyDescent="0.25">
      <c r="A3981">
        <v>30</v>
      </c>
      <c r="B3981">
        <v>4</v>
      </c>
      <c r="C3981">
        <v>2020</v>
      </c>
      <c r="D3981" s="16" t="s">
        <v>105</v>
      </c>
      <c r="E3981" s="16" t="s">
        <v>56</v>
      </c>
      <c r="F3981">
        <v>65</v>
      </c>
    </row>
    <row r="3982" spans="1:6" x14ac:dyDescent="0.25">
      <c r="A3982">
        <v>30</v>
      </c>
      <c r="B3982">
        <v>4</v>
      </c>
      <c r="C3982">
        <v>2020</v>
      </c>
      <c r="D3982" s="16" t="s">
        <v>105</v>
      </c>
      <c r="E3982" s="16" t="s">
        <v>56</v>
      </c>
      <c r="F3982">
        <v>22</v>
      </c>
    </row>
    <row r="3983" spans="1:6" x14ac:dyDescent="0.25">
      <c r="A3983">
        <v>30</v>
      </c>
      <c r="B3983">
        <v>4</v>
      </c>
      <c r="C3983">
        <v>2020</v>
      </c>
      <c r="D3983" s="16" t="s">
        <v>105</v>
      </c>
      <c r="E3983" s="16" t="s">
        <v>56</v>
      </c>
      <c r="F3983">
        <v>18</v>
      </c>
    </row>
    <row r="3984" spans="1:6" x14ac:dyDescent="0.25">
      <c r="A3984">
        <v>30</v>
      </c>
      <c r="B3984">
        <v>4</v>
      </c>
      <c r="C3984">
        <v>2020</v>
      </c>
      <c r="D3984" s="16" t="s">
        <v>105</v>
      </c>
      <c r="E3984" s="16" t="s">
        <v>59</v>
      </c>
      <c r="F3984">
        <v>33</v>
      </c>
    </row>
    <row r="3985" spans="1:6" x14ac:dyDescent="0.25">
      <c r="A3985">
        <v>30</v>
      </c>
      <c r="B3985">
        <v>4</v>
      </c>
      <c r="C3985">
        <v>2020</v>
      </c>
      <c r="D3985" s="16" t="s">
        <v>105</v>
      </c>
      <c r="E3985" s="16" t="s">
        <v>59</v>
      </c>
      <c r="F3985">
        <v>67</v>
      </c>
    </row>
    <row r="3986" spans="1:6" x14ac:dyDescent="0.25">
      <c r="A3986">
        <v>30</v>
      </c>
      <c r="B3986">
        <v>4</v>
      </c>
      <c r="C3986">
        <v>2020</v>
      </c>
      <c r="D3986" s="16" t="s">
        <v>105</v>
      </c>
      <c r="E3986" s="16" t="s">
        <v>59</v>
      </c>
      <c r="F3986">
        <v>5</v>
      </c>
    </row>
    <row r="3987" spans="1:6" x14ac:dyDescent="0.25">
      <c r="A3987">
        <v>30</v>
      </c>
      <c r="B3987">
        <v>4</v>
      </c>
      <c r="C3987">
        <v>2020</v>
      </c>
      <c r="D3987" s="16" t="s">
        <v>105</v>
      </c>
      <c r="E3987" s="16" t="s">
        <v>59</v>
      </c>
      <c r="F3987">
        <v>60</v>
      </c>
    </row>
    <row r="3988" spans="1:6" x14ac:dyDescent="0.25">
      <c r="A3988">
        <v>30</v>
      </c>
      <c r="B3988">
        <v>4</v>
      </c>
      <c r="C3988">
        <v>2020</v>
      </c>
      <c r="D3988" s="16" t="s">
        <v>105</v>
      </c>
      <c r="E3988" s="16" t="s">
        <v>56</v>
      </c>
      <c r="F3988">
        <v>83</v>
      </c>
    </row>
    <row r="3989" spans="1:6" x14ac:dyDescent="0.25">
      <c r="A3989">
        <v>30</v>
      </c>
      <c r="B3989">
        <v>4</v>
      </c>
      <c r="C3989">
        <v>2020</v>
      </c>
      <c r="D3989" s="16" t="s">
        <v>107</v>
      </c>
      <c r="E3989" s="16" t="s">
        <v>59</v>
      </c>
      <c r="F3989">
        <v>60</v>
      </c>
    </row>
    <row r="3990" spans="1:6" x14ac:dyDescent="0.25">
      <c r="A3990">
        <v>30</v>
      </c>
      <c r="B3990">
        <v>4</v>
      </c>
      <c r="C3990">
        <v>2020</v>
      </c>
      <c r="D3990" s="16" t="s">
        <v>107</v>
      </c>
      <c r="E3990" s="16" t="s">
        <v>59</v>
      </c>
      <c r="F3990">
        <v>55</v>
      </c>
    </row>
    <row r="3991" spans="1:6" x14ac:dyDescent="0.25">
      <c r="A3991">
        <v>30</v>
      </c>
      <c r="B3991">
        <v>4</v>
      </c>
      <c r="C3991">
        <v>2020</v>
      </c>
      <c r="D3991" s="16" t="s">
        <v>108</v>
      </c>
      <c r="E3991" s="16" t="s">
        <v>59</v>
      </c>
      <c r="F3991">
        <v>69</v>
      </c>
    </row>
    <row r="3992" spans="1:6" x14ac:dyDescent="0.25">
      <c r="A3992">
        <v>30</v>
      </c>
      <c r="B3992">
        <v>4</v>
      </c>
      <c r="C3992">
        <v>2020</v>
      </c>
      <c r="D3992" s="16" t="s">
        <v>108</v>
      </c>
      <c r="E3992" s="16" t="s">
        <v>59</v>
      </c>
      <c r="F3992">
        <v>49</v>
      </c>
    </row>
    <row r="3993" spans="1:6" x14ac:dyDescent="0.25">
      <c r="A3993">
        <v>30</v>
      </c>
      <c r="B3993">
        <v>4</v>
      </c>
      <c r="C3993">
        <v>2020</v>
      </c>
      <c r="D3993" s="16" t="s">
        <v>108</v>
      </c>
      <c r="E3993" s="16" t="s">
        <v>59</v>
      </c>
      <c r="F3993">
        <v>48</v>
      </c>
    </row>
    <row r="3994" spans="1:6" x14ac:dyDescent="0.25">
      <c r="A3994">
        <v>30</v>
      </c>
      <c r="B3994">
        <v>4</v>
      </c>
      <c r="C3994">
        <v>2020</v>
      </c>
      <c r="D3994" s="16" t="s">
        <v>108</v>
      </c>
      <c r="E3994" s="16" t="s">
        <v>56</v>
      </c>
      <c r="F3994">
        <v>49</v>
      </c>
    </row>
    <row r="3995" spans="1:6" x14ac:dyDescent="0.25">
      <c r="A3995">
        <v>30</v>
      </c>
      <c r="B3995">
        <v>4</v>
      </c>
      <c r="C3995">
        <v>2020</v>
      </c>
      <c r="D3995" s="16" t="s">
        <v>108</v>
      </c>
      <c r="E3995" s="16" t="s">
        <v>56</v>
      </c>
      <c r="F3995">
        <v>49</v>
      </c>
    </row>
    <row r="3996" spans="1:6" x14ac:dyDescent="0.25">
      <c r="A3996">
        <v>30</v>
      </c>
      <c r="B3996">
        <v>4</v>
      </c>
      <c r="C3996">
        <v>2020</v>
      </c>
      <c r="D3996" s="16" t="s">
        <v>108</v>
      </c>
      <c r="E3996" s="16" t="s">
        <v>56</v>
      </c>
      <c r="F3996">
        <v>58</v>
      </c>
    </row>
    <row r="3997" spans="1:6" x14ac:dyDescent="0.25">
      <c r="A3997">
        <v>30</v>
      </c>
      <c r="B3997">
        <v>4</v>
      </c>
      <c r="C3997">
        <v>2020</v>
      </c>
      <c r="D3997" s="16" t="s">
        <v>108</v>
      </c>
      <c r="E3997" s="16" t="s">
        <v>56</v>
      </c>
      <c r="F3997">
        <v>33</v>
      </c>
    </row>
    <row r="3998" spans="1:6" x14ac:dyDescent="0.25">
      <c r="A3998">
        <v>30</v>
      </c>
      <c r="B3998">
        <v>4</v>
      </c>
      <c r="C3998">
        <v>2020</v>
      </c>
      <c r="D3998" s="16" t="s">
        <v>108</v>
      </c>
      <c r="E3998" s="16" t="s">
        <v>56</v>
      </c>
      <c r="F3998">
        <v>27</v>
      </c>
    </row>
    <row r="3999" spans="1:6" x14ac:dyDescent="0.25">
      <c r="A3999">
        <v>30</v>
      </c>
      <c r="B3999">
        <v>4</v>
      </c>
      <c r="C3999">
        <v>2020</v>
      </c>
      <c r="D3999" s="16" t="s">
        <v>108</v>
      </c>
      <c r="E3999" s="16" t="s">
        <v>56</v>
      </c>
      <c r="F3999">
        <v>26</v>
      </c>
    </row>
    <row r="4000" spans="1:6" x14ac:dyDescent="0.25">
      <c r="A4000">
        <v>30</v>
      </c>
      <c r="B4000">
        <v>4</v>
      </c>
      <c r="C4000">
        <v>2020</v>
      </c>
      <c r="D4000" s="16" t="s">
        <v>108</v>
      </c>
      <c r="E4000" s="16" t="s">
        <v>59</v>
      </c>
      <c r="F4000">
        <v>59</v>
      </c>
    </row>
    <row r="4001" spans="1:6" x14ac:dyDescent="0.25">
      <c r="A4001">
        <v>30</v>
      </c>
      <c r="B4001">
        <v>4</v>
      </c>
      <c r="C4001">
        <v>2020</v>
      </c>
      <c r="D4001" s="16" t="s">
        <v>108</v>
      </c>
      <c r="E4001" s="16" t="s">
        <v>56</v>
      </c>
      <c r="F4001">
        <v>23</v>
      </c>
    </row>
    <row r="4002" spans="1:6" x14ac:dyDescent="0.25">
      <c r="A4002">
        <v>30</v>
      </c>
      <c r="B4002">
        <v>4</v>
      </c>
      <c r="C4002">
        <v>2020</v>
      </c>
      <c r="D4002" s="16" t="s">
        <v>108</v>
      </c>
      <c r="E4002" s="16" t="s">
        <v>59</v>
      </c>
      <c r="F4002">
        <v>43</v>
      </c>
    </row>
    <row r="4003" spans="1:6" x14ac:dyDescent="0.25">
      <c r="A4003">
        <v>30</v>
      </c>
      <c r="B4003">
        <v>4</v>
      </c>
      <c r="C4003">
        <v>2020</v>
      </c>
      <c r="D4003" s="16" t="s">
        <v>108</v>
      </c>
      <c r="E4003" s="16" t="s">
        <v>56</v>
      </c>
      <c r="F4003">
        <v>63</v>
      </c>
    </row>
    <row r="4004" spans="1:6" x14ac:dyDescent="0.25">
      <c r="A4004">
        <v>30</v>
      </c>
      <c r="B4004">
        <v>4</v>
      </c>
      <c r="C4004">
        <v>2020</v>
      </c>
      <c r="D4004" s="16" t="s">
        <v>109</v>
      </c>
      <c r="E4004" s="16" t="s">
        <v>59</v>
      </c>
      <c r="F4004">
        <v>33</v>
      </c>
    </row>
    <row r="4005" spans="1:6" x14ac:dyDescent="0.25">
      <c r="A4005">
        <v>30</v>
      </c>
      <c r="B4005">
        <v>4</v>
      </c>
      <c r="C4005">
        <v>2020</v>
      </c>
      <c r="D4005" s="16" t="s">
        <v>109</v>
      </c>
      <c r="E4005" s="16" t="s">
        <v>59</v>
      </c>
      <c r="F4005">
        <v>29</v>
      </c>
    </row>
    <row r="4006" spans="1:6" x14ac:dyDescent="0.25">
      <c r="A4006">
        <v>30</v>
      </c>
      <c r="B4006">
        <v>4</v>
      </c>
      <c r="C4006">
        <v>2020</v>
      </c>
      <c r="D4006" s="16" t="s">
        <v>109</v>
      </c>
      <c r="E4006" s="16" t="s">
        <v>59</v>
      </c>
      <c r="F4006">
        <v>37</v>
      </c>
    </row>
    <row r="4007" spans="1:6" x14ac:dyDescent="0.25">
      <c r="A4007">
        <v>30</v>
      </c>
      <c r="B4007">
        <v>4</v>
      </c>
      <c r="C4007">
        <v>2020</v>
      </c>
      <c r="D4007" s="16" t="s">
        <v>109</v>
      </c>
      <c r="E4007" s="16" t="s">
        <v>59</v>
      </c>
      <c r="F4007">
        <v>35</v>
      </c>
    </row>
    <row r="4008" spans="1:6" x14ac:dyDescent="0.25">
      <c r="A4008">
        <v>30</v>
      </c>
      <c r="B4008">
        <v>4</v>
      </c>
      <c r="C4008">
        <v>2020</v>
      </c>
      <c r="D4008" s="16" t="s">
        <v>109</v>
      </c>
      <c r="E4008" s="16" t="s">
        <v>59</v>
      </c>
      <c r="F4008">
        <v>42</v>
      </c>
    </row>
    <row r="4009" spans="1:6" x14ac:dyDescent="0.25">
      <c r="A4009">
        <v>30</v>
      </c>
      <c r="B4009">
        <v>4</v>
      </c>
      <c r="C4009">
        <v>2020</v>
      </c>
      <c r="D4009" s="16" t="s">
        <v>109</v>
      </c>
      <c r="E4009" s="16" t="s">
        <v>59</v>
      </c>
      <c r="F4009">
        <v>35</v>
      </c>
    </row>
    <row r="4010" spans="1:6" x14ac:dyDescent="0.25">
      <c r="A4010">
        <v>30</v>
      </c>
      <c r="B4010">
        <v>4</v>
      </c>
      <c r="C4010">
        <v>2020</v>
      </c>
      <c r="D4010" s="16" t="s">
        <v>109</v>
      </c>
      <c r="E4010" s="16" t="s">
        <v>59</v>
      </c>
      <c r="F4010">
        <v>36</v>
      </c>
    </row>
    <row r="4011" spans="1:6" x14ac:dyDescent="0.25">
      <c r="A4011">
        <v>30</v>
      </c>
      <c r="B4011">
        <v>4</v>
      </c>
      <c r="C4011">
        <v>2020</v>
      </c>
      <c r="D4011" s="16" t="s">
        <v>109</v>
      </c>
      <c r="E4011" s="16" t="s">
        <v>59</v>
      </c>
      <c r="F4011">
        <v>60</v>
      </c>
    </row>
    <row r="4012" spans="1:6" x14ac:dyDescent="0.25">
      <c r="A4012">
        <v>30</v>
      </c>
      <c r="B4012">
        <v>4</v>
      </c>
      <c r="C4012">
        <v>2020</v>
      </c>
      <c r="D4012" s="16" t="s">
        <v>190</v>
      </c>
      <c r="E4012" s="16" t="s">
        <v>59</v>
      </c>
      <c r="F4012">
        <v>53</v>
      </c>
    </row>
    <row r="4013" spans="1:6" x14ac:dyDescent="0.25">
      <c r="A4013">
        <v>30</v>
      </c>
      <c r="B4013">
        <v>4</v>
      </c>
      <c r="C4013">
        <v>2020</v>
      </c>
      <c r="D4013" s="16" t="s">
        <v>110</v>
      </c>
      <c r="E4013" s="16" t="s">
        <v>59</v>
      </c>
      <c r="F4013">
        <v>26</v>
      </c>
    </row>
    <row r="4014" spans="1:6" x14ac:dyDescent="0.25">
      <c r="A4014">
        <v>30</v>
      </c>
      <c r="B4014">
        <v>4</v>
      </c>
      <c r="C4014">
        <v>2020</v>
      </c>
      <c r="D4014" s="16" t="s">
        <v>110</v>
      </c>
      <c r="E4014" s="16" t="s">
        <v>56</v>
      </c>
      <c r="F4014">
        <v>84</v>
      </c>
    </row>
    <row r="4015" spans="1:6" x14ac:dyDescent="0.25">
      <c r="A4015">
        <v>30</v>
      </c>
      <c r="B4015">
        <v>4</v>
      </c>
      <c r="C4015">
        <v>2020</v>
      </c>
      <c r="D4015" s="16" t="s">
        <v>110</v>
      </c>
      <c r="E4015" s="16" t="s">
        <v>59</v>
      </c>
      <c r="F4015">
        <v>28</v>
      </c>
    </row>
    <row r="4016" spans="1:6" x14ac:dyDescent="0.25">
      <c r="A4016">
        <v>30</v>
      </c>
      <c r="B4016">
        <v>4</v>
      </c>
      <c r="C4016">
        <v>2020</v>
      </c>
      <c r="D4016" s="16" t="s">
        <v>110</v>
      </c>
      <c r="E4016" s="16" t="s">
        <v>59</v>
      </c>
      <c r="F4016">
        <v>41</v>
      </c>
    </row>
    <row r="4017" spans="1:6" x14ac:dyDescent="0.25">
      <c r="A4017">
        <v>30</v>
      </c>
      <c r="B4017">
        <v>4</v>
      </c>
      <c r="C4017">
        <v>2020</v>
      </c>
      <c r="D4017" s="16" t="s">
        <v>110</v>
      </c>
      <c r="E4017" s="16" t="s">
        <v>59</v>
      </c>
      <c r="F4017">
        <v>44</v>
      </c>
    </row>
    <row r="4018" spans="1:6" x14ac:dyDescent="0.25">
      <c r="A4018">
        <v>30</v>
      </c>
      <c r="B4018">
        <v>4</v>
      </c>
      <c r="C4018">
        <v>2020</v>
      </c>
      <c r="D4018" s="16" t="s">
        <v>110</v>
      </c>
      <c r="E4018" s="16" t="s">
        <v>56</v>
      </c>
      <c r="F4018">
        <v>31</v>
      </c>
    </row>
    <row r="4019" spans="1:6" x14ac:dyDescent="0.25">
      <c r="A4019">
        <v>30</v>
      </c>
      <c r="B4019">
        <v>4</v>
      </c>
      <c r="C4019">
        <v>2020</v>
      </c>
      <c r="D4019" s="16" t="s">
        <v>110</v>
      </c>
      <c r="E4019" s="16" t="s">
        <v>59</v>
      </c>
      <c r="F4019">
        <v>37</v>
      </c>
    </row>
    <row r="4020" spans="1:6" x14ac:dyDescent="0.25">
      <c r="A4020">
        <v>30</v>
      </c>
      <c r="B4020">
        <v>4</v>
      </c>
      <c r="C4020">
        <v>2020</v>
      </c>
      <c r="D4020" s="16" t="s">
        <v>110</v>
      </c>
      <c r="E4020" s="16" t="s">
        <v>59</v>
      </c>
      <c r="F4020">
        <v>32</v>
      </c>
    </row>
    <row r="4021" spans="1:6" x14ac:dyDescent="0.25">
      <c r="A4021">
        <v>30</v>
      </c>
      <c r="B4021">
        <v>4</v>
      </c>
      <c r="C4021">
        <v>2020</v>
      </c>
      <c r="D4021" s="16" t="s">
        <v>110</v>
      </c>
      <c r="E4021" s="16" t="s">
        <v>59</v>
      </c>
      <c r="F4021">
        <v>77</v>
      </c>
    </row>
    <row r="4022" spans="1:6" x14ac:dyDescent="0.25">
      <c r="A4022">
        <v>30</v>
      </c>
      <c r="B4022">
        <v>4</v>
      </c>
      <c r="C4022">
        <v>2020</v>
      </c>
      <c r="D4022" s="16" t="s">
        <v>111</v>
      </c>
      <c r="E4022" s="16" t="s">
        <v>59</v>
      </c>
      <c r="F4022">
        <v>52</v>
      </c>
    </row>
    <row r="4023" spans="1:6" x14ac:dyDescent="0.25">
      <c r="A4023">
        <v>30</v>
      </c>
      <c r="B4023">
        <v>4</v>
      </c>
      <c r="C4023">
        <v>2020</v>
      </c>
      <c r="D4023" s="16" t="s">
        <v>111</v>
      </c>
      <c r="E4023" s="16" t="s">
        <v>59</v>
      </c>
      <c r="F4023">
        <v>36</v>
      </c>
    </row>
    <row r="4024" spans="1:6" x14ac:dyDescent="0.25">
      <c r="A4024">
        <v>30</v>
      </c>
      <c r="B4024">
        <v>4</v>
      </c>
      <c r="C4024">
        <v>2020</v>
      </c>
      <c r="D4024" s="16" t="s">
        <v>111</v>
      </c>
      <c r="E4024" s="16" t="s">
        <v>59</v>
      </c>
      <c r="F4024">
        <v>27</v>
      </c>
    </row>
    <row r="4025" spans="1:6" x14ac:dyDescent="0.25">
      <c r="A4025">
        <v>30</v>
      </c>
      <c r="B4025">
        <v>4</v>
      </c>
      <c r="C4025">
        <v>2020</v>
      </c>
      <c r="D4025" s="16" t="s">
        <v>111</v>
      </c>
      <c r="E4025" s="16" t="s">
        <v>59</v>
      </c>
      <c r="F4025">
        <v>32</v>
      </c>
    </row>
    <row r="4026" spans="1:6" x14ac:dyDescent="0.25">
      <c r="A4026">
        <v>30</v>
      </c>
      <c r="B4026">
        <v>4</v>
      </c>
      <c r="C4026">
        <v>2020</v>
      </c>
      <c r="D4026" s="16" t="s">
        <v>111</v>
      </c>
      <c r="E4026" s="16" t="s">
        <v>59</v>
      </c>
      <c r="F4026">
        <v>33</v>
      </c>
    </row>
    <row r="4027" spans="1:6" x14ac:dyDescent="0.25">
      <c r="A4027">
        <v>30</v>
      </c>
      <c r="B4027">
        <v>4</v>
      </c>
      <c r="C4027">
        <v>2020</v>
      </c>
      <c r="D4027" s="16" t="s">
        <v>111</v>
      </c>
      <c r="E4027" s="16" t="s">
        <v>59</v>
      </c>
      <c r="F4027">
        <v>40</v>
      </c>
    </row>
    <row r="4028" spans="1:6" x14ac:dyDescent="0.25">
      <c r="A4028">
        <v>30</v>
      </c>
      <c r="B4028">
        <v>4</v>
      </c>
      <c r="C4028">
        <v>2020</v>
      </c>
      <c r="D4028" s="16" t="s">
        <v>111</v>
      </c>
      <c r="E4028" s="16" t="s">
        <v>56</v>
      </c>
      <c r="F4028">
        <v>33</v>
      </c>
    </row>
    <row r="4029" spans="1:6" x14ac:dyDescent="0.25">
      <c r="A4029">
        <v>30</v>
      </c>
      <c r="B4029">
        <v>4</v>
      </c>
      <c r="C4029">
        <v>2020</v>
      </c>
      <c r="D4029" s="16" t="s">
        <v>111</v>
      </c>
      <c r="E4029" s="16" t="s">
        <v>56</v>
      </c>
      <c r="F4029">
        <v>46</v>
      </c>
    </row>
    <row r="4030" spans="1:6" x14ac:dyDescent="0.25">
      <c r="A4030">
        <v>30</v>
      </c>
      <c r="B4030">
        <v>4</v>
      </c>
      <c r="C4030">
        <v>2020</v>
      </c>
      <c r="D4030" s="16" t="s">
        <v>111</v>
      </c>
      <c r="E4030" s="16" t="s">
        <v>56</v>
      </c>
      <c r="F4030">
        <v>37</v>
      </c>
    </row>
    <row r="4031" spans="1:6" x14ac:dyDescent="0.25">
      <c r="A4031">
        <v>30</v>
      </c>
      <c r="B4031">
        <v>4</v>
      </c>
      <c r="C4031">
        <v>2020</v>
      </c>
      <c r="D4031" s="16" t="s">
        <v>111</v>
      </c>
      <c r="E4031" s="16" t="s">
        <v>56</v>
      </c>
      <c r="F4031">
        <v>83</v>
      </c>
    </row>
    <row r="4032" spans="1:6" x14ac:dyDescent="0.25">
      <c r="A4032">
        <v>30</v>
      </c>
      <c r="B4032">
        <v>4</v>
      </c>
      <c r="C4032">
        <v>2020</v>
      </c>
      <c r="D4032" s="16" t="s">
        <v>111</v>
      </c>
      <c r="E4032" s="16" t="s">
        <v>59</v>
      </c>
      <c r="F4032">
        <v>59</v>
      </c>
    </row>
    <row r="4033" spans="1:6" x14ac:dyDescent="0.25">
      <c r="A4033">
        <v>30</v>
      </c>
      <c r="B4033">
        <v>4</v>
      </c>
      <c r="C4033">
        <v>2020</v>
      </c>
      <c r="D4033" s="16" t="s">
        <v>192</v>
      </c>
      <c r="E4033" s="16" t="s">
        <v>59</v>
      </c>
      <c r="F4033">
        <v>52</v>
      </c>
    </row>
    <row r="4034" spans="1:6" x14ac:dyDescent="0.25">
      <c r="A4034">
        <v>30</v>
      </c>
      <c r="B4034">
        <v>4</v>
      </c>
      <c r="C4034">
        <v>2020</v>
      </c>
      <c r="D4034" s="16" t="s">
        <v>113</v>
      </c>
      <c r="E4034" s="16" t="s">
        <v>56</v>
      </c>
      <c r="F4034">
        <v>60</v>
      </c>
    </row>
    <row r="4035" spans="1:6" x14ac:dyDescent="0.25">
      <c r="A4035">
        <v>30</v>
      </c>
      <c r="B4035">
        <v>4</v>
      </c>
      <c r="C4035">
        <v>2020</v>
      </c>
      <c r="D4035" s="16" t="s">
        <v>113</v>
      </c>
      <c r="E4035" s="16" t="s">
        <v>59</v>
      </c>
      <c r="F4035">
        <v>64</v>
      </c>
    </row>
    <row r="4036" spans="1:6" x14ac:dyDescent="0.25">
      <c r="A4036">
        <v>30</v>
      </c>
      <c r="B4036">
        <v>4</v>
      </c>
      <c r="C4036">
        <v>2020</v>
      </c>
      <c r="D4036" s="16" t="s">
        <v>113</v>
      </c>
      <c r="E4036" s="16" t="s">
        <v>59</v>
      </c>
      <c r="F4036">
        <v>91</v>
      </c>
    </row>
    <row r="4037" spans="1:6" x14ac:dyDescent="0.25">
      <c r="A4037">
        <v>30</v>
      </c>
      <c r="B4037">
        <v>4</v>
      </c>
      <c r="C4037">
        <v>2020</v>
      </c>
      <c r="D4037" s="16" t="s">
        <v>166</v>
      </c>
      <c r="E4037" s="16" t="s">
        <v>59</v>
      </c>
      <c r="F4037">
        <v>39</v>
      </c>
    </row>
    <row r="4038" spans="1:6" x14ac:dyDescent="0.25">
      <c r="A4038">
        <v>30</v>
      </c>
      <c r="B4038">
        <v>4</v>
      </c>
      <c r="C4038">
        <v>2020</v>
      </c>
      <c r="D4038" s="16" t="s">
        <v>166</v>
      </c>
      <c r="E4038" s="16" t="s">
        <v>59</v>
      </c>
      <c r="F4038">
        <v>42</v>
      </c>
    </row>
    <row r="4039" spans="1:6" x14ac:dyDescent="0.25">
      <c r="A4039">
        <v>30</v>
      </c>
      <c r="B4039">
        <v>4</v>
      </c>
      <c r="C4039">
        <v>2020</v>
      </c>
      <c r="D4039" s="16" t="s">
        <v>166</v>
      </c>
      <c r="E4039" s="16" t="s">
        <v>59</v>
      </c>
      <c r="F4039">
        <v>42</v>
      </c>
    </row>
    <row r="4040" spans="1:6" x14ac:dyDescent="0.25">
      <c r="A4040">
        <v>30</v>
      </c>
      <c r="B4040">
        <v>4</v>
      </c>
      <c r="C4040">
        <v>2020</v>
      </c>
      <c r="D4040" s="16" t="s">
        <v>166</v>
      </c>
      <c r="E4040" s="16" t="s">
        <v>59</v>
      </c>
      <c r="F4040">
        <v>68</v>
      </c>
    </row>
    <row r="4041" spans="1:6" x14ac:dyDescent="0.25">
      <c r="A4041">
        <v>30</v>
      </c>
      <c r="B4041">
        <v>4</v>
      </c>
      <c r="C4041">
        <v>2020</v>
      </c>
      <c r="D4041" s="16" t="s">
        <v>114</v>
      </c>
      <c r="E4041" s="16" t="s">
        <v>59</v>
      </c>
      <c r="F4041">
        <v>37</v>
      </c>
    </row>
    <row r="4042" spans="1:6" x14ac:dyDescent="0.25">
      <c r="A4042">
        <v>30</v>
      </c>
      <c r="B4042">
        <v>4</v>
      </c>
      <c r="C4042">
        <v>2020</v>
      </c>
      <c r="D4042" s="16" t="s">
        <v>114</v>
      </c>
      <c r="E4042" s="16" t="s">
        <v>59</v>
      </c>
      <c r="F4042">
        <v>30</v>
      </c>
    </row>
    <row r="4043" spans="1:6" x14ac:dyDescent="0.25">
      <c r="A4043">
        <v>30</v>
      </c>
      <c r="B4043">
        <v>4</v>
      </c>
      <c r="C4043">
        <v>2020</v>
      </c>
      <c r="D4043" s="16" t="s">
        <v>114</v>
      </c>
      <c r="E4043" s="16" t="s">
        <v>56</v>
      </c>
      <c r="F4043">
        <v>73</v>
      </c>
    </row>
    <row r="4044" spans="1:6" x14ac:dyDescent="0.25">
      <c r="A4044">
        <v>30</v>
      </c>
      <c r="B4044">
        <v>4</v>
      </c>
      <c r="C4044">
        <v>2020</v>
      </c>
      <c r="D4044" s="16" t="s">
        <v>114</v>
      </c>
      <c r="E4044" s="16" t="s">
        <v>56</v>
      </c>
      <c r="F4044">
        <v>31</v>
      </c>
    </row>
    <row r="4045" spans="1:6" x14ac:dyDescent="0.25">
      <c r="A4045">
        <v>30</v>
      </c>
      <c r="B4045">
        <v>4</v>
      </c>
      <c r="C4045">
        <v>2020</v>
      </c>
      <c r="D4045" s="16" t="s">
        <v>168</v>
      </c>
      <c r="E4045" s="16" t="s">
        <v>56</v>
      </c>
      <c r="F4045">
        <v>28</v>
      </c>
    </row>
    <row r="4046" spans="1:6" x14ac:dyDescent="0.25">
      <c r="A4046">
        <v>30</v>
      </c>
      <c r="B4046">
        <v>4</v>
      </c>
      <c r="C4046">
        <v>2020</v>
      </c>
      <c r="D4046" s="16" t="s">
        <v>116</v>
      </c>
      <c r="E4046" s="16" t="s">
        <v>59</v>
      </c>
      <c r="F4046">
        <v>37</v>
      </c>
    </row>
    <row r="4047" spans="1:6" x14ac:dyDescent="0.25">
      <c r="A4047">
        <v>30</v>
      </c>
      <c r="B4047">
        <v>4</v>
      </c>
      <c r="C4047">
        <v>2020</v>
      </c>
      <c r="D4047" s="16" t="s">
        <v>116</v>
      </c>
      <c r="E4047" s="16" t="s">
        <v>59</v>
      </c>
      <c r="F4047">
        <v>46</v>
      </c>
    </row>
    <row r="4048" spans="1:6" x14ac:dyDescent="0.25">
      <c r="A4048">
        <v>30</v>
      </c>
      <c r="B4048">
        <v>4</v>
      </c>
      <c r="C4048">
        <v>2020</v>
      </c>
      <c r="D4048" s="16" t="s">
        <v>116</v>
      </c>
      <c r="E4048" s="16" t="s">
        <v>59</v>
      </c>
      <c r="F4048">
        <v>49</v>
      </c>
    </row>
    <row r="4049" spans="1:6" x14ac:dyDescent="0.25">
      <c r="A4049">
        <v>30</v>
      </c>
      <c r="B4049">
        <v>4</v>
      </c>
      <c r="C4049">
        <v>2020</v>
      </c>
      <c r="D4049" s="16" t="s">
        <v>116</v>
      </c>
      <c r="E4049" s="16" t="s">
        <v>59</v>
      </c>
      <c r="F4049">
        <v>44</v>
      </c>
    </row>
    <row r="4050" spans="1:6" x14ac:dyDescent="0.25">
      <c r="A4050">
        <v>30</v>
      </c>
      <c r="B4050">
        <v>4</v>
      </c>
      <c r="C4050">
        <v>2020</v>
      </c>
      <c r="D4050" s="16" t="s">
        <v>116</v>
      </c>
      <c r="E4050" s="16" t="s">
        <v>59</v>
      </c>
      <c r="F4050">
        <v>34</v>
      </c>
    </row>
    <row r="4051" spans="1:6" x14ac:dyDescent="0.25">
      <c r="A4051">
        <v>30</v>
      </c>
      <c r="B4051">
        <v>4</v>
      </c>
      <c r="C4051">
        <v>2020</v>
      </c>
      <c r="D4051" s="16" t="s">
        <v>116</v>
      </c>
      <c r="E4051" s="16" t="s">
        <v>59</v>
      </c>
      <c r="F4051">
        <v>49</v>
      </c>
    </row>
    <row r="4052" spans="1:6" x14ac:dyDescent="0.25">
      <c r="A4052">
        <v>30</v>
      </c>
      <c r="B4052">
        <v>4</v>
      </c>
      <c r="C4052">
        <v>2020</v>
      </c>
      <c r="D4052" s="16" t="s">
        <v>169</v>
      </c>
      <c r="E4052" s="16" t="s">
        <v>56</v>
      </c>
      <c r="F4052">
        <v>70</v>
      </c>
    </row>
    <row r="4053" spans="1:6" x14ac:dyDescent="0.25">
      <c r="A4053">
        <v>30</v>
      </c>
      <c r="B4053">
        <v>4</v>
      </c>
      <c r="C4053">
        <v>2020</v>
      </c>
      <c r="D4053" s="16" t="s">
        <v>121</v>
      </c>
      <c r="E4053" s="16" t="s">
        <v>56</v>
      </c>
      <c r="F4053">
        <v>68</v>
      </c>
    </row>
    <row r="4054" spans="1:6" x14ac:dyDescent="0.25">
      <c r="A4054">
        <v>30</v>
      </c>
      <c r="B4054">
        <v>4</v>
      </c>
      <c r="C4054">
        <v>2020</v>
      </c>
      <c r="D4054" s="16" t="s">
        <v>123</v>
      </c>
      <c r="E4054" s="16" t="s">
        <v>59</v>
      </c>
      <c r="F4054">
        <v>58</v>
      </c>
    </row>
    <row r="4055" spans="1:6" x14ac:dyDescent="0.25">
      <c r="A4055">
        <v>30</v>
      </c>
      <c r="B4055">
        <v>4</v>
      </c>
      <c r="C4055">
        <v>2020</v>
      </c>
      <c r="D4055" s="16" t="s">
        <v>124</v>
      </c>
      <c r="E4055" s="16" t="s">
        <v>56</v>
      </c>
      <c r="F4055">
        <v>14</v>
      </c>
    </row>
    <row r="4056" spans="1:6" x14ac:dyDescent="0.25">
      <c r="A4056">
        <v>30</v>
      </c>
      <c r="B4056">
        <v>4</v>
      </c>
      <c r="C4056">
        <v>2020</v>
      </c>
      <c r="D4056" s="16" t="s">
        <v>124</v>
      </c>
      <c r="E4056" s="16" t="s">
        <v>59</v>
      </c>
      <c r="F4056">
        <v>9</v>
      </c>
    </row>
    <row r="4057" spans="1:6" x14ac:dyDescent="0.25">
      <c r="A4057">
        <v>30</v>
      </c>
      <c r="B4057">
        <v>4</v>
      </c>
      <c r="C4057">
        <v>2020</v>
      </c>
      <c r="D4057" s="16" t="s">
        <v>124</v>
      </c>
      <c r="E4057" s="16" t="s">
        <v>56</v>
      </c>
      <c r="F4057">
        <v>30</v>
      </c>
    </row>
    <row r="4058" spans="1:6" x14ac:dyDescent="0.25">
      <c r="A4058">
        <v>30</v>
      </c>
      <c r="B4058">
        <v>4</v>
      </c>
      <c r="C4058">
        <v>2020</v>
      </c>
      <c r="D4058" s="16" t="s">
        <v>124</v>
      </c>
      <c r="E4058" s="16" t="s">
        <v>59</v>
      </c>
      <c r="F4058">
        <v>5</v>
      </c>
    </row>
    <row r="4059" spans="1:6" x14ac:dyDescent="0.25">
      <c r="A4059">
        <v>30</v>
      </c>
      <c r="B4059">
        <v>4</v>
      </c>
      <c r="C4059">
        <v>2020</v>
      </c>
      <c r="D4059" s="16" t="s">
        <v>124</v>
      </c>
      <c r="E4059" s="16" t="s">
        <v>56</v>
      </c>
      <c r="F4059">
        <v>34</v>
      </c>
    </row>
    <row r="4060" spans="1:6" x14ac:dyDescent="0.25">
      <c r="A4060">
        <v>30</v>
      </c>
      <c r="B4060">
        <v>4</v>
      </c>
      <c r="C4060">
        <v>2020</v>
      </c>
      <c r="D4060" s="16" t="s">
        <v>124</v>
      </c>
      <c r="E4060" s="16" t="s">
        <v>59</v>
      </c>
      <c r="F4060">
        <v>64</v>
      </c>
    </row>
    <row r="4061" spans="1:6" x14ac:dyDescent="0.25">
      <c r="A4061">
        <v>30</v>
      </c>
      <c r="B4061">
        <v>4</v>
      </c>
      <c r="C4061">
        <v>2020</v>
      </c>
      <c r="D4061" s="16" t="s">
        <v>124</v>
      </c>
      <c r="E4061" s="16" t="s">
        <v>59</v>
      </c>
      <c r="F4061">
        <v>61</v>
      </c>
    </row>
    <row r="4062" spans="1:6" x14ac:dyDescent="0.25">
      <c r="A4062">
        <v>30</v>
      </c>
      <c r="B4062">
        <v>4</v>
      </c>
      <c r="C4062">
        <v>2020</v>
      </c>
      <c r="D4062" s="16" t="s">
        <v>124</v>
      </c>
      <c r="E4062" s="16" t="s">
        <v>59</v>
      </c>
      <c r="F4062">
        <v>30</v>
      </c>
    </row>
    <row r="4063" spans="1:6" x14ac:dyDescent="0.25">
      <c r="A4063">
        <v>30</v>
      </c>
      <c r="B4063">
        <v>4</v>
      </c>
      <c r="C4063">
        <v>2020</v>
      </c>
      <c r="D4063" s="16" t="s">
        <v>124</v>
      </c>
      <c r="E4063" s="16" t="s">
        <v>59</v>
      </c>
      <c r="F4063">
        <v>35</v>
      </c>
    </row>
    <row r="4064" spans="1:6" x14ac:dyDescent="0.25">
      <c r="A4064">
        <v>30</v>
      </c>
      <c r="B4064">
        <v>4</v>
      </c>
      <c r="C4064">
        <v>2020</v>
      </c>
      <c r="D4064" s="16" t="s">
        <v>125</v>
      </c>
      <c r="E4064" s="16" t="s">
        <v>56</v>
      </c>
      <c r="F4064">
        <v>76</v>
      </c>
    </row>
    <row r="4065" spans="1:6" x14ac:dyDescent="0.25">
      <c r="A4065">
        <v>30</v>
      </c>
      <c r="B4065">
        <v>4</v>
      </c>
      <c r="C4065">
        <v>2020</v>
      </c>
      <c r="D4065" s="16" t="s">
        <v>125</v>
      </c>
      <c r="E4065" s="16" t="s">
        <v>56</v>
      </c>
      <c r="F4065">
        <v>81</v>
      </c>
    </row>
    <row r="4066" spans="1:6" x14ac:dyDescent="0.25">
      <c r="A4066">
        <v>30</v>
      </c>
      <c r="B4066">
        <v>4</v>
      </c>
      <c r="C4066">
        <v>2020</v>
      </c>
      <c r="D4066" s="16" t="s">
        <v>235</v>
      </c>
      <c r="E4066" s="16" t="s">
        <v>56</v>
      </c>
      <c r="F4066">
        <v>46</v>
      </c>
    </row>
    <row r="4067" spans="1:6" x14ac:dyDescent="0.25">
      <c r="A4067">
        <v>30</v>
      </c>
      <c r="B4067">
        <v>4</v>
      </c>
      <c r="C4067">
        <v>2020</v>
      </c>
      <c r="D4067" s="16" t="s">
        <v>235</v>
      </c>
      <c r="E4067" s="16" t="s">
        <v>59</v>
      </c>
      <c r="F4067">
        <v>53</v>
      </c>
    </row>
    <row r="4068" spans="1:6" x14ac:dyDescent="0.25">
      <c r="A4068">
        <v>30</v>
      </c>
      <c r="B4068">
        <v>4</v>
      </c>
      <c r="C4068">
        <v>2020</v>
      </c>
      <c r="D4068" s="16" t="s">
        <v>235</v>
      </c>
      <c r="E4068" s="16" t="s">
        <v>59</v>
      </c>
      <c r="F4068">
        <v>30</v>
      </c>
    </row>
    <row r="4069" spans="1:6" x14ac:dyDescent="0.25">
      <c r="A4069">
        <v>30</v>
      </c>
      <c r="B4069">
        <v>4</v>
      </c>
      <c r="C4069">
        <v>2020</v>
      </c>
      <c r="D4069" s="16" t="s">
        <v>235</v>
      </c>
      <c r="E4069" s="16" t="s">
        <v>59</v>
      </c>
      <c r="F4069">
        <v>40</v>
      </c>
    </row>
    <row r="4070" spans="1:6" x14ac:dyDescent="0.25">
      <c r="A4070">
        <v>30</v>
      </c>
      <c r="B4070">
        <v>4</v>
      </c>
      <c r="C4070">
        <v>2020</v>
      </c>
      <c r="D4070" s="16" t="s">
        <v>235</v>
      </c>
      <c r="E4070" s="16" t="s">
        <v>56</v>
      </c>
      <c r="F4070">
        <v>51</v>
      </c>
    </row>
    <row r="4071" spans="1:6" x14ac:dyDescent="0.25">
      <c r="A4071">
        <v>30</v>
      </c>
      <c r="B4071">
        <v>4</v>
      </c>
      <c r="C4071">
        <v>2020</v>
      </c>
      <c r="D4071" s="16" t="s">
        <v>235</v>
      </c>
      <c r="E4071" s="16" t="s">
        <v>59</v>
      </c>
      <c r="F4071">
        <v>49</v>
      </c>
    </row>
    <row r="4072" spans="1:6" x14ac:dyDescent="0.25">
      <c r="A4072">
        <v>30</v>
      </c>
      <c r="B4072">
        <v>4</v>
      </c>
      <c r="C4072">
        <v>2020</v>
      </c>
      <c r="D4072" s="16" t="s">
        <v>235</v>
      </c>
      <c r="E4072" s="16" t="s">
        <v>59</v>
      </c>
      <c r="F4072">
        <v>50</v>
      </c>
    </row>
    <row r="4073" spans="1:6" x14ac:dyDescent="0.25">
      <c r="A4073">
        <v>30</v>
      </c>
      <c r="B4073">
        <v>4</v>
      </c>
      <c r="C4073">
        <v>2020</v>
      </c>
      <c r="D4073" s="16" t="s">
        <v>127</v>
      </c>
      <c r="E4073" s="16" t="s">
        <v>59</v>
      </c>
      <c r="F4073">
        <v>33</v>
      </c>
    </row>
    <row r="4074" spans="1:6" x14ac:dyDescent="0.25">
      <c r="A4074">
        <v>30</v>
      </c>
      <c r="B4074">
        <v>4</v>
      </c>
      <c r="C4074">
        <v>2020</v>
      </c>
      <c r="D4074" s="16" t="s">
        <v>182</v>
      </c>
      <c r="E4074" s="16" t="s">
        <v>56</v>
      </c>
      <c r="F4074">
        <v>26</v>
      </c>
    </row>
    <row r="4075" spans="1:6" x14ac:dyDescent="0.25">
      <c r="A4075">
        <v>30</v>
      </c>
      <c r="B4075">
        <v>4</v>
      </c>
      <c r="C4075">
        <v>2020</v>
      </c>
      <c r="D4075" s="16" t="s">
        <v>129</v>
      </c>
      <c r="E4075" s="16" t="s">
        <v>59</v>
      </c>
      <c r="F4075">
        <v>81</v>
      </c>
    </row>
    <row r="4076" spans="1:6" x14ac:dyDescent="0.25">
      <c r="A4076">
        <v>30</v>
      </c>
      <c r="B4076">
        <v>4</v>
      </c>
      <c r="C4076">
        <v>2020</v>
      </c>
      <c r="D4076" s="16" t="s">
        <v>129</v>
      </c>
      <c r="E4076" s="16" t="s">
        <v>59</v>
      </c>
      <c r="F4076">
        <v>46</v>
      </c>
    </row>
    <row r="4077" spans="1:6" x14ac:dyDescent="0.25">
      <c r="A4077">
        <v>30</v>
      </c>
      <c r="B4077">
        <v>4</v>
      </c>
      <c r="C4077">
        <v>2020</v>
      </c>
      <c r="D4077" s="16" t="s">
        <v>131</v>
      </c>
      <c r="E4077" s="16" t="s">
        <v>59</v>
      </c>
      <c r="F4077">
        <v>56</v>
      </c>
    </row>
    <row r="4078" spans="1:6" x14ac:dyDescent="0.25">
      <c r="A4078">
        <v>30</v>
      </c>
      <c r="B4078">
        <v>4</v>
      </c>
      <c r="C4078">
        <v>2020</v>
      </c>
      <c r="D4078" s="16" t="s">
        <v>131</v>
      </c>
      <c r="E4078" s="16" t="s">
        <v>59</v>
      </c>
      <c r="F4078">
        <v>56</v>
      </c>
    </row>
    <row r="4079" spans="1:6" x14ac:dyDescent="0.25">
      <c r="A4079">
        <v>30</v>
      </c>
      <c r="B4079">
        <v>4</v>
      </c>
      <c r="C4079">
        <v>2020</v>
      </c>
      <c r="D4079" s="16" t="s">
        <v>131</v>
      </c>
      <c r="E4079" s="16" t="s">
        <v>56</v>
      </c>
      <c r="F4079">
        <v>47</v>
      </c>
    </row>
    <row r="4080" spans="1:6" x14ac:dyDescent="0.25">
      <c r="A4080">
        <v>30</v>
      </c>
      <c r="B4080">
        <v>4</v>
      </c>
      <c r="C4080">
        <v>2020</v>
      </c>
      <c r="D4080" s="16" t="s">
        <v>132</v>
      </c>
      <c r="E4080" s="16" t="s">
        <v>56</v>
      </c>
      <c r="F4080">
        <v>55</v>
      </c>
    </row>
    <row r="4081" spans="1:6" x14ac:dyDescent="0.25">
      <c r="A4081">
        <v>30</v>
      </c>
      <c r="B4081">
        <v>4</v>
      </c>
      <c r="C4081">
        <v>2020</v>
      </c>
      <c r="D4081" s="16" t="s">
        <v>236</v>
      </c>
      <c r="E4081" s="16" t="s">
        <v>59</v>
      </c>
      <c r="F4081">
        <v>67</v>
      </c>
    </row>
    <row r="4082" spans="1:6" x14ac:dyDescent="0.25">
      <c r="A4082">
        <v>30</v>
      </c>
      <c r="B4082">
        <v>4</v>
      </c>
      <c r="C4082">
        <v>2020</v>
      </c>
      <c r="D4082" s="16" t="s">
        <v>134</v>
      </c>
      <c r="E4082" s="16" t="s">
        <v>56</v>
      </c>
      <c r="F4082">
        <v>45</v>
      </c>
    </row>
    <row r="4083" spans="1:6" x14ac:dyDescent="0.25">
      <c r="A4083">
        <v>30</v>
      </c>
      <c r="B4083">
        <v>4</v>
      </c>
      <c r="C4083">
        <v>2020</v>
      </c>
      <c r="D4083" s="16" t="s">
        <v>135</v>
      </c>
      <c r="E4083" s="16" t="s">
        <v>59</v>
      </c>
      <c r="F4083">
        <v>7</v>
      </c>
    </row>
    <row r="4084" spans="1:6" x14ac:dyDescent="0.25">
      <c r="A4084">
        <v>30</v>
      </c>
      <c r="B4084">
        <v>4</v>
      </c>
      <c r="C4084">
        <v>2020</v>
      </c>
      <c r="D4084" s="16" t="s">
        <v>175</v>
      </c>
      <c r="E4084" s="16" t="s">
        <v>59</v>
      </c>
      <c r="F4084">
        <v>33</v>
      </c>
    </row>
    <row r="4085" spans="1:6" x14ac:dyDescent="0.25">
      <c r="A4085">
        <v>30</v>
      </c>
      <c r="B4085">
        <v>4</v>
      </c>
      <c r="C4085">
        <v>2020</v>
      </c>
      <c r="D4085" s="16" t="s">
        <v>175</v>
      </c>
      <c r="E4085" s="16" t="s">
        <v>59</v>
      </c>
      <c r="F4085">
        <v>34</v>
      </c>
    </row>
    <row r="4086" spans="1:6" x14ac:dyDescent="0.25">
      <c r="A4086">
        <v>30</v>
      </c>
      <c r="B4086">
        <v>4</v>
      </c>
      <c r="C4086">
        <v>2020</v>
      </c>
      <c r="D4086" s="16" t="s">
        <v>175</v>
      </c>
      <c r="E4086" s="16" t="s">
        <v>59</v>
      </c>
      <c r="F4086">
        <v>42</v>
      </c>
    </row>
    <row r="4087" spans="1:6" x14ac:dyDescent="0.25">
      <c r="A4087">
        <v>30</v>
      </c>
      <c r="B4087">
        <v>4</v>
      </c>
      <c r="C4087">
        <v>2020</v>
      </c>
      <c r="D4087" s="16" t="s">
        <v>175</v>
      </c>
      <c r="E4087" s="16" t="s">
        <v>59</v>
      </c>
      <c r="F4087">
        <v>68</v>
      </c>
    </row>
    <row r="4088" spans="1:6" x14ac:dyDescent="0.25">
      <c r="A4088">
        <v>30</v>
      </c>
      <c r="B4088">
        <v>4</v>
      </c>
      <c r="C4088">
        <v>2020</v>
      </c>
      <c r="D4088" s="16" t="s">
        <v>218</v>
      </c>
      <c r="E4088" s="16" t="s">
        <v>59</v>
      </c>
      <c r="F4088">
        <v>58</v>
      </c>
    </row>
    <row r="4089" spans="1:6" x14ac:dyDescent="0.25">
      <c r="A4089">
        <v>30</v>
      </c>
      <c r="B4089">
        <v>4</v>
      </c>
      <c r="C4089">
        <v>2020</v>
      </c>
      <c r="D4089" s="16" t="s">
        <v>218</v>
      </c>
      <c r="E4089" s="16" t="s">
        <v>59</v>
      </c>
      <c r="F4089">
        <v>41</v>
      </c>
    </row>
    <row r="4090" spans="1:6" x14ac:dyDescent="0.25">
      <c r="A4090">
        <v>30</v>
      </c>
      <c r="B4090">
        <v>4</v>
      </c>
      <c r="C4090">
        <v>2020</v>
      </c>
      <c r="D4090" s="16" t="s">
        <v>137</v>
      </c>
      <c r="E4090" s="16" t="s">
        <v>59</v>
      </c>
      <c r="F4090">
        <v>65</v>
      </c>
    </row>
    <row r="4091" spans="1:6" x14ac:dyDescent="0.25">
      <c r="A4091">
        <v>30</v>
      </c>
      <c r="B4091">
        <v>4</v>
      </c>
      <c r="C4091">
        <v>2020</v>
      </c>
      <c r="D4091" s="16" t="s">
        <v>137</v>
      </c>
      <c r="E4091" s="16" t="s">
        <v>56</v>
      </c>
      <c r="F4091">
        <v>58</v>
      </c>
    </row>
    <row r="4092" spans="1:6" x14ac:dyDescent="0.25">
      <c r="A4092">
        <v>30</v>
      </c>
      <c r="B4092">
        <v>4</v>
      </c>
      <c r="C4092">
        <v>2020</v>
      </c>
      <c r="D4092" s="16" t="s">
        <v>137</v>
      </c>
      <c r="E4092" s="16" t="s">
        <v>59</v>
      </c>
      <c r="F4092">
        <v>32</v>
      </c>
    </row>
    <row r="4093" spans="1:6" x14ac:dyDescent="0.25">
      <c r="A4093">
        <v>30</v>
      </c>
      <c r="B4093">
        <v>4</v>
      </c>
      <c r="C4093">
        <v>2020</v>
      </c>
      <c r="D4093" s="16" t="s">
        <v>137</v>
      </c>
      <c r="E4093" s="16" t="s">
        <v>59</v>
      </c>
      <c r="F4093">
        <v>40</v>
      </c>
    </row>
    <row r="4094" spans="1:6" x14ac:dyDescent="0.25">
      <c r="A4094">
        <v>30</v>
      </c>
      <c r="B4094">
        <v>4</v>
      </c>
      <c r="C4094">
        <v>2020</v>
      </c>
      <c r="D4094" s="16" t="s">
        <v>139</v>
      </c>
      <c r="E4094" s="16" t="s">
        <v>56</v>
      </c>
      <c r="F4094">
        <v>44</v>
      </c>
    </row>
    <row r="4095" spans="1:6" x14ac:dyDescent="0.25">
      <c r="A4095">
        <v>30</v>
      </c>
      <c r="B4095">
        <v>4</v>
      </c>
      <c r="C4095">
        <v>2020</v>
      </c>
      <c r="D4095" s="16" t="s">
        <v>139</v>
      </c>
      <c r="E4095" s="16" t="s">
        <v>59</v>
      </c>
      <c r="F4095">
        <v>52</v>
      </c>
    </row>
    <row r="4096" spans="1:6" x14ac:dyDescent="0.25">
      <c r="A4096">
        <v>30</v>
      </c>
      <c r="B4096">
        <v>4</v>
      </c>
      <c r="C4096">
        <v>2020</v>
      </c>
      <c r="D4096" s="16" t="s">
        <v>140</v>
      </c>
      <c r="E4096" s="16" t="s">
        <v>59</v>
      </c>
      <c r="F4096">
        <v>25</v>
      </c>
    </row>
    <row r="4097" spans="1:6" x14ac:dyDescent="0.25">
      <c r="A4097">
        <v>30</v>
      </c>
      <c r="B4097">
        <v>4</v>
      </c>
      <c r="C4097">
        <v>2020</v>
      </c>
      <c r="D4097" s="16" t="s">
        <v>140</v>
      </c>
      <c r="E4097" s="16" t="s">
        <v>59</v>
      </c>
      <c r="F4097">
        <v>57</v>
      </c>
    </row>
    <row r="4098" spans="1:6" x14ac:dyDescent="0.25">
      <c r="A4098">
        <v>30</v>
      </c>
      <c r="B4098">
        <v>4</v>
      </c>
      <c r="C4098">
        <v>2020</v>
      </c>
      <c r="D4098" s="16" t="s">
        <v>140</v>
      </c>
      <c r="E4098" s="16" t="s">
        <v>59</v>
      </c>
      <c r="F4098">
        <v>32</v>
      </c>
    </row>
    <row r="4099" spans="1:6" x14ac:dyDescent="0.25">
      <c r="A4099">
        <v>30</v>
      </c>
      <c r="B4099">
        <v>4</v>
      </c>
      <c r="C4099">
        <v>2020</v>
      </c>
      <c r="D4099" s="16" t="s">
        <v>140</v>
      </c>
      <c r="E4099" s="16" t="s">
        <v>59</v>
      </c>
      <c r="F4099">
        <v>44</v>
      </c>
    </row>
    <row r="4100" spans="1:6" x14ac:dyDescent="0.25">
      <c r="A4100">
        <v>30</v>
      </c>
      <c r="B4100">
        <v>4</v>
      </c>
      <c r="C4100">
        <v>2020</v>
      </c>
      <c r="D4100" s="16" t="s">
        <v>140</v>
      </c>
      <c r="E4100" s="16" t="s">
        <v>59</v>
      </c>
      <c r="F4100">
        <v>43</v>
      </c>
    </row>
    <row r="4101" spans="1:6" x14ac:dyDescent="0.25">
      <c r="A4101">
        <v>30</v>
      </c>
      <c r="B4101">
        <v>4</v>
      </c>
      <c r="C4101">
        <v>2020</v>
      </c>
      <c r="D4101" s="16" t="s">
        <v>140</v>
      </c>
      <c r="E4101" s="16" t="s">
        <v>59</v>
      </c>
      <c r="F4101">
        <v>26</v>
      </c>
    </row>
    <row r="4102" spans="1:6" x14ac:dyDescent="0.25">
      <c r="A4102">
        <v>30</v>
      </c>
      <c r="B4102">
        <v>4</v>
      </c>
      <c r="C4102">
        <v>2020</v>
      </c>
      <c r="D4102" s="16" t="s">
        <v>140</v>
      </c>
      <c r="E4102" s="16" t="s">
        <v>56</v>
      </c>
      <c r="F4102">
        <v>69</v>
      </c>
    </row>
    <row r="4103" spans="1:6" x14ac:dyDescent="0.25">
      <c r="A4103">
        <v>30</v>
      </c>
      <c r="B4103">
        <v>4</v>
      </c>
      <c r="C4103">
        <v>2020</v>
      </c>
      <c r="D4103" s="16" t="s">
        <v>140</v>
      </c>
      <c r="E4103" s="16" t="s">
        <v>59</v>
      </c>
      <c r="F4103">
        <v>52</v>
      </c>
    </row>
    <row r="4104" spans="1:6" x14ac:dyDescent="0.25">
      <c r="A4104">
        <v>30</v>
      </c>
      <c r="B4104">
        <v>4</v>
      </c>
      <c r="C4104">
        <v>2020</v>
      </c>
      <c r="D4104" s="16" t="s">
        <v>140</v>
      </c>
      <c r="E4104" s="16" t="s">
        <v>59</v>
      </c>
      <c r="F4104">
        <v>40</v>
      </c>
    </row>
    <row r="4105" spans="1:6" x14ac:dyDescent="0.25">
      <c r="A4105">
        <v>30</v>
      </c>
      <c r="B4105">
        <v>4</v>
      </c>
      <c r="C4105">
        <v>2020</v>
      </c>
      <c r="D4105" s="16" t="s">
        <v>140</v>
      </c>
      <c r="E4105" s="16" t="s">
        <v>59</v>
      </c>
      <c r="F4105">
        <v>59</v>
      </c>
    </row>
    <row r="4106" spans="1:6" x14ac:dyDescent="0.25">
      <c r="A4106">
        <v>30</v>
      </c>
      <c r="B4106">
        <v>4</v>
      </c>
      <c r="C4106">
        <v>2020</v>
      </c>
      <c r="D4106" s="16" t="s">
        <v>140</v>
      </c>
      <c r="E4106" s="16" t="s">
        <v>59</v>
      </c>
      <c r="F4106">
        <v>31</v>
      </c>
    </row>
    <row r="4107" spans="1:6" x14ac:dyDescent="0.25">
      <c r="A4107">
        <v>30</v>
      </c>
      <c r="B4107">
        <v>4</v>
      </c>
      <c r="C4107">
        <v>2020</v>
      </c>
      <c r="D4107" s="16" t="s">
        <v>140</v>
      </c>
      <c r="E4107" s="16" t="s">
        <v>56</v>
      </c>
      <c r="F4107">
        <v>25</v>
      </c>
    </row>
    <row r="4108" spans="1:6" x14ac:dyDescent="0.25">
      <c r="A4108">
        <v>30</v>
      </c>
      <c r="B4108">
        <v>4</v>
      </c>
      <c r="C4108">
        <v>2020</v>
      </c>
      <c r="D4108" s="16" t="s">
        <v>219</v>
      </c>
      <c r="E4108" s="16" t="s">
        <v>56</v>
      </c>
      <c r="F4108">
        <v>47</v>
      </c>
    </row>
    <row r="4109" spans="1:6" x14ac:dyDescent="0.25">
      <c r="A4109">
        <v>30</v>
      </c>
      <c r="B4109">
        <v>4</v>
      </c>
      <c r="C4109">
        <v>2020</v>
      </c>
      <c r="D4109" s="16" t="s">
        <v>219</v>
      </c>
      <c r="E4109" s="16" t="s">
        <v>56</v>
      </c>
      <c r="F4109">
        <v>18</v>
      </c>
    </row>
    <row r="4110" spans="1:6" x14ac:dyDescent="0.25">
      <c r="A4110">
        <v>30</v>
      </c>
      <c r="B4110">
        <v>4</v>
      </c>
      <c r="C4110">
        <v>2020</v>
      </c>
      <c r="D4110" s="16" t="s">
        <v>142</v>
      </c>
      <c r="E4110" s="16" t="s">
        <v>59</v>
      </c>
      <c r="F4110">
        <v>62</v>
      </c>
    </row>
    <row r="4111" spans="1:6" x14ac:dyDescent="0.25">
      <c r="A4111">
        <v>30</v>
      </c>
      <c r="B4111">
        <v>4</v>
      </c>
      <c r="C4111">
        <v>2020</v>
      </c>
      <c r="D4111" s="16" t="s">
        <v>142</v>
      </c>
      <c r="E4111" s="16" t="s">
        <v>59</v>
      </c>
      <c r="F4111">
        <v>37</v>
      </c>
    </row>
    <row r="4112" spans="1:6" x14ac:dyDescent="0.25">
      <c r="A4112">
        <v>30</v>
      </c>
      <c r="B4112">
        <v>4</v>
      </c>
      <c r="C4112">
        <v>2020</v>
      </c>
      <c r="D4112" s="16" t="s">
        <v>241</v>
      </c>
      <c r="E4112" s="16" t="s">
        <v>56</v>
      </c>
      <c r="F4112">
        <v>66</v>
      </c>
    </row>
    <row r="4113" spans="1:6" x14ac:dyDescent="0.25">
      <c r="A4113">
        <v>30</v>
      </c>
      <c r="B4113">
        <v>4</v>
      </c>
      <c r="C4113">
        <v>2020</v>
      </c>
      <c r="D4113" s="16" t="s">
        <v>178</v>
      </c>
      <c r="E4113" s="16" t="s">
        <v>59</v>
      </c>
      <c r="F4113">
        <v>32</v>
      </c>
    </row>
    <row r="4114" spans="1:6" x14ac:dyDescent="0.25">
      <c r="A4114">
        <v>30</v>
      </c>
      <c r="B4114">
        <v>4</v>
      </c>
      <c r="C4114">
        <v>2020</v>
      </c>
      <c r="D4114" s="16" t="s">
        <v>178</v>
      </c>
      <c r="E4114" s="16" t="s">
        <v>59</v>
      </c>
      <c r="F4114">
        <v>64</v>
      </c>
    </row>
    <row r="4115" spans="1:6" x14ac:dyDescent="0.25">
      <c r="A4115">
        <v>30</v>
      </c>
      <c r="B4115">
        <v>4</v>
      </c>
      <c r="C4115">
        <v>2020</v>
      </c>
      <c r="D4115" s="16" t="s">
        <v>178</v>
      </c>
      <c r="E4115" s="16" t="s">
        <v>59</v>
      </c>
      <c r="F4115">
        <v>35</v>
      </c>
    </row>
    <row r="4116" spans="1:6" x14ac:dyDescent="0.25">
      <c r="A4116">
        <v>30</v>
      </c>
      <c r="B4116">
        <v>4</v>
      </c>
      <c r="C4116">
        <v>2020</v>
      </c>
      <c r="D4116" s="16" t="s">
        <v>178</v>
      </c>
      <c r="E4116" s="16" t="s">
        <v>59</v>
      </c>
      <c r="F4116">
        <v>83</v>
      </c>
    </row>
    <row r="4117" spans="1:6" x14ac:dyDescent="0.25">
      <c r="A4117">
        <v>30</v>
      </c>
      <c r="B4117">
        <v>4</v>
      </c>
      <c r="C4117">
        <v>2020</v>
      </c>
      <c r="D4117" s="16" t="s">
        <v>205</v>
      </c>
      <c r="E4117" s="16" t="s">
        <v>59</v>
      </c>
      <c r="F4117">
        <v>36</v>
      </c>
    </row>
    <row r="4118" spans="1:6" x14ac:dyDescent="0.25">
      <c r="A4118">
        <v>30</v>
      </c>
      <c r="B4118">
        <v>4</v>
      </c>
      <c r="C4118">
        <v>2020</v>
      </c>
      <c r="D4118" s="16" t="s">
        <v>144</v>
      </c>
      <c r="E4118" s="16" t="s">
        <v>59</v>
      </c>
      <c r="F4118">
        <v>67</v>
      </c>
    </row>
    <row r="4119" spans="1:6" x14ac:dyDescent="0.25">
      <c r="A4119">
        <v>30</v>
      </c>
      <c r="B4119">
        <v>4</v>
      </c>
      <c r="C4119">
        <v>2020</v>
      </c>
      <c r="D4119" s="16" t="s">
        <v>144</v>
      </c>
      <c r="E4119" s="16" t="s">
        <v>56</v>
      </c>
      <c r="F4119">
        <v>66</v>
      </c>
    </row>
    <row r="4120" spans="1:6" x14ac:dyDescent="0.25">
      <c r="A4120">
        <v>30</v>
      </c>
      <c r="B4120">
        <v>4</v>
      </c>
      <c r="C4120">
        <v>2020</v>
      </c>
      <c r="D4120" s="16" t="s">
        <v>145</v>
      </c>
      <c r="E4120" s="16" t="s">
        <v>56</v>
      </c>
      <c r="F4120">
        <v>43</v>
      </c>
    </row>
    <row r="4121" spans="1:6" x14ac:dyDescent="0.25">
      <c r="A4121">
        <v>30</v>
      </c>
      <c r="B4121">
        <v>4</v>
      </c>
      <c r="C4121">
        <v>2020</v>
      </c>
      <c r="D4121" s="16" t="s">
        <v>145</v>
      </c>
      <c r="E4121" s="16" t="s">
        <v>59</v>
      </c>
      <c r="F4121">
        <v>72</v>
      </c>
    </row>
    <row r="4122" spans="1:6" x14ac:dyDescent="0.25">
      <c r="A4122">
        <v>30</v>
      </c>
      <c r="B4122">
        <v>4</v>
      </c>
      <c r="C4122">
        <v>2020</v>
      </c>
      <c r="D4122" s="16" t="s">
        <v>145</v>
      </c>
      <c r="E4122" s="16" t="s">
        <v>56</v>
      </c>
      <c r="F4122">
        <v>90</v>
      </c>
    </row>
    <row r="4123" spans="1:6" x14ac:dyDescent="0.25">
      <c r="A4123">
        <v>30</v>
      </c>
      <c r="B4123">
        <v>4</v>
      </c>
      <c r="C4123">
        <v>2020</v>
      </c>
      <c r="D4123" s="16" t="s">
        <v>145</v>
      </c>
      <c r="E4123" s="16" t="s">
        <v>56</v>
      </c>
      <c r="F4123">
        <v>49</v>
      </c>
    </row>
    <row r="4124" spans="1:6" x14ac:dyDescent="0.25">
      <c r="A4124">
        <v>30</v>
      </c>
      <c r="B4124">
        <v>4</v>
      </c>
      <c r="C4124">
        <v>2020</v>
      </c>
      <c r="D4124" s="16" t="s">
        <v>145</v>
      </c>
      <c r="E4124" s="16" t="s">
        <v>59</v>
      </c>
      <c r="F4124">
        <v>92</v>
      </c>
    </row>
    <row r="4125" spans="1:6" x14ac:dyDescent="0.25">
      <c r="A4125">
        <v>30</v>
      </c>
      <c r="B4125">
        <v>4</v>
      </c>
      <c r="C4125">
        <v>2020</v>
      </c>
      <c r="D4125" s="16" t="s">
        <v>145</v>
      </c>
      <c r="E4125" s="16" t="s">
        <v>56</v>
      </c>
      <c r="F4125">
        <v>68</v>
      </c>
    </row>
    <row r="4126" spans="1:6" x14ac:dyDescent="0.25">
      <c r="A4126">
        <v>30</v>
      </c>
      <c r="B4126">
        <v>4</v>
      </c>
      <c r="C4126">
        <v>2020</v>
      </c>
      <c r="D4126" s="16" t="s">
        <v>145</v>
      </c>
      <c r="E4126" s="16" t="s">
        <v>59</v>
      </c>
      <c r="F4126">
        <v>49</v>
      </c>
    </row>
    <row r="4127" spans="1:6" x14ac:dyDescent="0.25">
      <c r="A4127">
        <v>30</v>
      </c>
      <c r="B4127">
        <v>4</v>
      </c>
      <c r="C4127">
        <v>2020</v>
      </c>
      <c r="D4127" s="16" t="s">
        <v>145</v>
      </c>
      <c r="E4127" s="16" t="s">
        <v>59</v>
      </c>
      <c r="F4127">
        <v>4</v>
      </c>
    </row>
    <row r="4128" spans="1:6" x14ac:dyDescent="0.25">
      <c r="A4128">
        <v>30</v>
      </c>
      <c r="B4128">
        <v>4</v>
      </c>
      <c r="C4128">
        <v>2020</v>
      </c>
      <c r="D4128" s="16" t="s">
        <v>145</v>
      </c>
      <c r="E4128" s="16" t="s">
        <v>56</v>
      </c>
      <c r="F4128">
        <v>79</v>
      </c>
    </row>
    <row r="4129" spans="1:6" x14ac:dyDescent="0.25">
      <c r="A4129">
        <v>30</v>
      </c>
      <c r="B4129">
        <v>4</v>
      </c>
      <c r="C4129">
        <v>2020</v>
      </c>
      <c r="D4129" s="16" t="s">
        <v>145</v>
      </c>
      <c r="E4129" s="16" t="s">
        <v>59</v>
      </c>
      <c r="F4129">
        <v>53</v>
      </c>
    </row>
    <row r="4130" spans="1:6" x14ac:dyDescent="0.25">
      <c r="A4130">
        <v>30</v>
      </c>
      <c r="B4130">
        <v>4</v>
      </c>
      <c r="C4130">
        <v>2020</v>
      </c>
      <c r="D4130" s="16" t="s">
        <v>145</v>
      </c>
      <c r="E4130" s="16" t="s">
        <v>56</v>
      </c>
      <c r="F4130">
        <v>57</v>
      </c>
    </row>
    <row r="4131" spans="1:6" x14ac:dyDescent="0.25">
      <c r="A4131">
        <v>30</v>
      </c>
      <c r="B4131">
        <v>4</v>
      </c>
      <c r="C4131">
        <v>2020</v>
      </c>
      <c r="D4131" s="16" t="s">
        <v>243</v>
      </c>
      <c r="E4131" s="16" t="s">
        <v>56</v>
      </c>
      <c r="F4131">
        <v>36</v>
      </c>
    </row>
    <row r="4132" spans="1:6" x14ac:dyDescent="0.25">
      <c r="A4132">
        <v>30</v>
      </c>
      <c r="B4132">
        <v>4</v>
      </c>
      <c r="C4132">
        <v>2020</v>
      </c>
      <c r="D4132" s="16" t="s">
        <v>149</v>
      </c>
      <c r="E4132" s="16" t="s">
        <v>56</v>
      </c>
      <c r="F4132">
        <v>27</v>
      </c>
    </row>
    <row r="4133" spans="1:6" x14ac:dyDescent="0.25">
      <c r="A4133">
        <v>30</v>
      </c>
      <c r="B4133">
        <v>4</v>
      </c>
      <c r="C4133">
        <v>2020</v>
      </c>
      <c r="D4133" s="16" t="s">
        <v>150</v>
      </c>
      <c r="E4133" s="16" t="s">
        <v>59</v>
      </c>
      <c r="F4133">
        <v>33</v>
      </c>
    </row>
    <row r="4134" spans="1:6" x14ac:dyDescent="0.25">
      <c r="A4134">
        <v>30</v>
      </c>
      <c r="B4134">
        <v>4</v>
      </c>
      <c r="C4134">
        <v>2020</v>
      </c>
      <c r="D4134" s="16" t="s">
        <v>150</v>
      </c>
      <c r="E4134" s="16" t="s">
        <v>59</v>
      </c>
      <c r="F4134">
        <v>37</v>
      </c>
    </row>
    <row r="4135" spans="1:6" x14ac:dyDescent="0.25">
      <c r="A4135">
        <v>30</v>
      </c>
      <c r="B4135">
        <v>4</v>
      </c>
      <c r="C4135">
        <v>2020</v>
      </c>
      <c r="D4135" s="16" t="s">
        <v>150</v>
      </c>
      <c r="E4135" s="16" t="s">
        <v>56</v>
      </c>
      <c r="F4135">
        <v>89</v>
      </c>
    </row>
    <row r="4136" spans="1:6" x14ac:dyDescent="0.25">
      <c r="A4136">
        <v>30</v>
      </c>
      <c r="B4136">
        <v>4</v>
      </c>
      <c r="C4136">
        <v>2020</v>
      </c>
      <c r="D4136" s="16" t="s">
        <v>150</v>
      </c>
      <c r="E4136" s="16" t="s">
        <v>56</v>
      </c>
      <c r="F4136">
        <v>87</v>
      </c>
    </row>
    <row r="4137" spans="1:6" x14ac:dyDescent="0.25">
      <c r="A4137">
        <v>30</v>
      </c>
      <c r="B4137">
        <v>4</v>
      </c>
      <c r="C4137">
        <v>2020</v>
      </c>
      <c r="D4137" s="16" t="s">
        <v>150</v>
      </c>
      <c r="E4137" s="16" t="s">
        <v>59</v>
      </c>
      <c r="F4137">
        <v>36</v>
      </c>
    </row>
    <row r="4138" spans="1:6" x14ac:dyDescent="0.25">
      <c r="A4138">
        <v>1</v>
      </c>
      <c r="B4138">
        <v>5</v>
      </c>
      <c r="C4138">
        <v>2020</v>
      </c>
      <c r="D4138" s="16" t="s">
        <v>57</v>
      </c>
      <c r="E4138" s="16" t="s">
        <v>253</v>
      </c>
      <c r="F4138">
        <v>51</v>
      </c>
    </row>
    <row r="4139" spans="1:6" x14ac:dyDescent="0.25">
      <c r="A4139">
        <v>1</v>
      </c>
      <c r="B4139">
        <v>5</v>
      </c>
      <c r="C4139">
        <v>2020</v>
      </c>
      <c r="D4139" s="16" t="s">
        <v>57</v>
      </c>
      <c r="E4139" s="16" t="s">
        <v>253</v>
      </c>
      <c r="F4139">
        <v>30</v>
      </c>
    </row>
    <row r="4140" spans="1:6" x14ac:dyDescent="0.25">
      <c r="A4140">
        <v>1</v>
      </c>
      <c r="B4140">
        <v>5</v>
      </c>
      <c r="C4140">
        <v>2020</v>
      </c>
      <c r="D4140" s="16" t="s">
        <v>58</v>
      </c>
      <c r="E4140" s="16" t="s">
        <v>253</v>
      </c>
      <c r="F4140">
        <v>42</v>
      </c>
    </row>
    <row r="4141" spans="1:6" x14ac:dyDescent="0.25">
      <c r="A4141">
        <v>1</v>
      </c>
      <c r="B4141">
        <v>5</v>
      </c>
      <c r="C4141">
        <v>2020</v>
      </c>
      <c r="D4141" s="16" t="s">
        <v>58</v>
      </c>
      <c r="E4141" s="16" t="s">
        <v>254</v>
      </c>
      <c r="F4141">
        <v>46</v>
      </c>
    </row>
    <row r="4142" spans="1:6" x14ac:dyDescent="0.25">
      <c r="A4142">
        <v>1</v>
      </c>
      <c r="B4142">
        <v>5</v>
      </c>
      <c r="C4142">
        <v>2020</v>
      </c>
      <c r="D4142" s="16" t="s">
        <v>58</v>
      </c>
      <c r="E4142" s="16" t="s">
        <v>254</v>
      </c>
      <c r="F4142">
        <v>74</v>
      </c>
    </row>
    <row r="4143" spans="1:6" x14ac:dyDescent="0.25">
      <c r="A4143">
        <v>1</v>
      </c>
      <c r="B4143">
        <v>5</v>
      </c>
      <c r="C4143">
        <v>2020</v>
      </c>
      <c r="D4143" s="16" t="s">
        <v>58</v>
      </c>
      <c r="E4143" s="16" t="s">
        <v>254</v>
      </c>
      <c r="F4143">
        <v>53</v>
      </c>
    </row>
    <row r="4144" spans="1:6" x14ac:dyDescent="0.25">
      <c r="A4144">
        <v>1</v>
      </c>
      <c r="B4144">
        <v>5</v>
      </c>
      <c r="C4144">
        <v>2020</v>
      </c>
      <c r="D4144" s="16" t="s">
        <v>58</v>
      </c>
      <c r="E4144" s="16" t="s">
        <v>253</v>
      </c>
      <c r="F4144">
        <v>40</v>
      </c>
    </row>
    <row r="4145" spans="1:6" x14ac:dyDescent="0.25">
      <c r="A4145">
        <v>1</v>
      </c>
      <c r="B4145">
        <v>5</v>
      </c>
      <c r="C4145">
        <v>2020</v>
      </c>
      <c r="D4145" s="16" t="s">
        <v>58</v>
      </c>
      <c r="E4145" s="16" t="s">
        <v>254</v>
      </c>
      <c r="F4145">
        <v>32</v>
      </c>
    </row>
    <row r="4146" spans="1:6" x14ac:dyDescent="0.25">
      <c r="A4146">
        <v>1</v>
      </c>
      <c r="B4146">
        <v>5</v>
      </c>
      <c r="C4146">
        <v>2020</v>
      </c>
      <c r="D4146" s="16" t="s">
        <v>58</v>
      </c>
      <c r="E4146" s="16" t="s">
        <v>254</v>
      </c>
      <c r="F4146">
        <v>48</v>
      </c>
    </row>
    <row r="4147" spans="1:6" x14ac:dyDescent="0.25">
      <c r="A4147">
        <v>1</v>
      </c>
      <c r="B4147">
        <v>5</v>
      </c>
      <c r="C4147">
        <v>2020</v>
      </c>
      <c r="D4147" s="16" t="s">
        <v>58</v>
      </c>
      <c r="E4147" s="16" t="s">
        <v>254</v>
      </c>
      <c r="F4147">
        <v>2</v>
      </c>
    </row>
    <row r="4148" spans="1:6" x14ac:dyDescent="0.25">
      <c r="A4148">
        <v>1</v>
      </c>
      <c r="B4148">
        <v>5</v>
      </c>
      <c r="C4148">
        <v>2020</v>
      </c>
      <c r="D4148" s="16" t="s">
        <v>58</v>
      </c>
      <c r="E4148" s="16" t="s">
        <v>253</v>
      </c>
      <c r="F4148">
        <v>46</v>
      </c>
    </row>
    <row r="4149" spans="1:6" x14ac:dyDescent="0.25">
      <c r="A4149">
        <v>1</v>
      </c>
      <c r="B4149">
        <v>5</v>
      </c>
      <c r="C4149">
        <v>2020</v>
      </c>
      <c r="D4149" s="16" t="s">
        <v>58</v>
      </c>
      <c r="E4149" s="16" t="s">
        <v>254</v>
      </c>
      <c r="F4149">
        <v>48</v>
      </c>
    </row>
    <row r="4150" spans="1:6" x14ac:dyDescent="0.25">
      <c r="A4150">
        <v>1</v>
      </c>
      <c r="B4150">
        <v>5</v>
      </c>
      <c r="C4150">
        <v>2020</v>
      </c>
      <c r="D4150" s="16" t="s">
        <v>58</v>
      </c>
      <c r="E4150" s="16" t="s">
        <v>254</v>
      </c>
      <c r="F4150">
        <v>30</v>
      </c>
    </row>
    <row r="4151" spans="1:6" x14ac:dyDescent="0.25">
      <c r="A4151">
        <v>1</v>
      </c>
      <c r="B4151">
        <v>5</v>
      </c>
      <c r="C4151">
        <v>2020</v>
      </c>
      <c r="D4151" s="16" t="s">
        <v>58</v>
      </c>
      <c r="E4151" s="16" t="s">
        <v>254</v>
      </c>
      <c r="F4151">
        <v>47</v>
      </c>
    </row>
    <row r="4152" spans="1:6" x14ac:dyDescent="0.25">
      <c r="A4152">
        <v>1</v>
      </c>
      <c r="B4152">
        <v>5</v>
      </c>
      <c r="C4152">
        <v>2020</v>
      </c>
      <c r="D4152" s="16" t="s">
        <v>58</v>
      </c>
      <c r="E4152" s="16" t="s">
        <v>254</v>
      </c>
      <c r="F4152">
        <v>48</v>
      </c>
    </row>
    <row r="4153" spans="1:6" x14ac:dyDescent="0.25">
      <c r="A4153">
        <v>1</v>
      </c>
      <c r="B4153">
        <v>5</v>
      </c>
      <c r="C4153">
        <v>2020</v>
      </c>
      <c r="D4153" s="16" t="s">
        <v>195</v>
      </c>
      <c r="E4153" s="16" t="s">
        <v>254</v>
      </c>
      <c r="F4153">
        <v>56</v>
      </c>
    </row>
    <row r="4154" spans="1:6" x14ac:dyDescent="0.25">
      <c r="A4154">
        <v>1</v>
      </c>
      <c r="B4154">
        <v>5</v>
      </c>
      <c r="C4154">
        <v>2020</v>
      </c>
      <c r="D4154" s="16" t="s">
        <v>65</v>
      </c>
      <c r="E4154" s="16" t="s">
        <v>253</v>
      </c>
      <c r="F4154">
        <v>52</v>
      </c>
    </row>
    <row r="4155" spans="1:6" x14ac:dyDescent="0.25">
      <c r="A4155">
        <v>1</v>
      </c>
      <c r="B4155">
        <v>5</v>
      </c>
      <c r="C4155">
        <v>2020</v>
      </c>
      <c r="D4155" s="16" t="s">
        <v>153</v>
      </c>
      <c r="E4155" s="16" t="s">
        <v>254</v>
      </c>
      <c r="F4155">
        <v>61</v>
      </c>
    </row>
    <row r="4156" spans="1:6" x14ac:dyDescent="0.25">
      <c r="A4156">
        <v>1</v>
      </c>
      <c r="B4156">
        <v>5</v>
      </c>
      <c r="C4156">
        <v>2020</v>
      </c>
      <c r="D4156" s="16" t="s">
        <v>153</v>
      </c>
      <c r="E4156" s="16" t="s">
        <v>254</v>
      </c>
      <c r="F4156">
        <v>52</v>
      </c>
    </row>
    <row r="4157" spans="1:6" x14ac:dyDescent="0.25">
      <c r="A4157">
        <v>1</v>
      </c>
      <c r="B4157">
        <v>5</v>
      </c>
      <c r="C4157">
        <v>2020</v>
      </c>
      <c r="D4157" s="16" t="s">
        <v>153</v>
      </c>
      <c r="E4157" s="16" t="s">
        <v>253</v>
      </c>
      <c r="F4157">
        <v>62</v>
      </c>
    </row>
    <row r="4158" spans="1:6" x14ac:dyDescent="0.25">
      <c r="A4158">
        <v>1</v>
      </c>
      <c r="B4158">
        <v>5</v>
      </c>
      <c r="C4158">
        <v>2020</v>
      </c>
      <c r="D4158" s="16" t="s">
        <v>153</v>
      </c>
      <c r="E4158" s="16" t="s">
        <v>254</v>
      </c>
      <c r="F4158">
        <v>62</v>
      </c>
    </row>
    <row r="4159" spans="1:6" x14ac:dyDescent="0.25">
      <c r="A4159">
        <v>1</v>
      </c>
      <c r="B4159">
        <v>5</v>
      </c>
      <c r="C4159">
        <v>2020</v>
      </c>
      <c r="D4159" s="16" t="s">
        <v>153</v>
      </c>
      <c r="E4159" s="16" t="s">
        <v>254</v>
      </c>
      <c r="F4159">
        <v>54</v>
      </c>
    </row>
    <row r="4160" spans="1:6" x14ac:dyDescent="0.25">
      <c r="A4160">
        <v>1</v>
      </c>
      <c r="B4160">
        <v>5</v>
      </c>
      <c r="C4160">
        <v>2020</v>
      </c>
      <c r="D4160" s="16" t="s">
        <v>153</v>
      </c>
      <c r="E4160" s="16" t="s">
        <v>254</v>
      </c>
      <c r="F4160">
        <v>37</v>
      </c>
    </row>
    <row r="4161" spans="1:6" x14ac:dyDescent="0.25">
      <c r="A4161">
        <v>1</v>
      </c>
      <c r="B4161">
        <v>5</v>
      </c>
      <c r="C4161">
        <v>2020</v>
      </c>
      <c r="D4161" s="16" t="s">
        <v>153</v>
      </c>
      <c r="E4161" s="16" t="s">
        <v>253</v>
      </c>
      <c r="F4161">
        <v>29</v>
      </c>
    </row>
    <row r="4162" spans="1:6" x14ac:dyDescent="0.25">
      <c r="A4162">
        <v>1</v>
      </c>
      <c r="B4162">
        <v>5</v>
      </c>
      <c r="C4162">
        <v>2020</v>
      </c>
      <c r="D4162" s="16" t="s">
        <v>155</v>
      </c>
      <c r="E4162" s="16" t="s">
        <v>253</v>
      </c>
      <c r="F4162">
        <v>63</v>
      </c>
    </row>
    <row r="4163" spans="1:6" x14ac:dyDescent="0.25">
      <c r="A4163">
        <v>1</v>
      </c>
      <c r="B4163">
        <v>5</v>
      </c>
      <c r="C4163">
        <v>2020</v>
      </c>
      <c r="D4163" s="16" t="s">
        <v>156</v>
      </c>
      <c r="E4163" s="16" t="s">
        <v>254</v>
      </c>
      <c r="F4163">
        <v>56</v>
      </c>
    </row>
    <row r="4164" spans="1:6" x14ac:dyDescent="0.25">
      <c r="A4164">
        <v>1</v>
      </c>
      <c r="B4164">
        <v>5</v>
      </c>
      <c r="C4164">
        <v>2020</v>
      </c>
      <c r="D4164" s="16" t="s">
        <v>70</v>
      </c>
      <c r="E4164" s="16" t="s">
        <v>253</v>
      </c>
      <c r="F4164">
        <v>35</v>
      </c>
    </row>
    <row r="4165" spans="1:6" x14ac:dyDescent="0.25">
      <c r="A4165">
        <v>1</v>
      </c>
      <c r="B4165">
        <v>5</v>
      </c>
      <c r="C4165">
        <v>2020</v>
      </c>
      <c r="D4165" s="16" t="s">
        <v>70</v>
      </c>
      <c r="E4165" s="16" t="s">
        <v>253</v>
      </c>
      <c r="F4165">
        <v>27</v>
      </c>
    </row>
    <row r="4166" spans="1:6" x14ac:dyDescent="0.25">
      <c r="A4166">
        <v>1</v>
      </c>
      <c r="B4166">
        <v>5</v>
      </c>
      <c r="C4166">
        <v>2020</v>
      </c>
      <c r="D4166" s="16" t="s">
        <v>70</v>
      </c>
      <c r="E4166" s="16" t="s">
        <v>253</v>
      </c>
      <c r="F4166">
        <v>59</v>
      </c>
    </row>
    <row r="4167" spans="1:6" x14ac:dyDescent="0.25">
      <c r="A4167">
        <v>1</v>
      </c>
      <c r="B4167">
        <v>5</v>
      </c>
      <c r="C4167">
        <v>2020</v>
      </c>
      <c r="D4167" s="16" t="s">
        <v>70</v>
      </c>
      <c r="E4167" s="16" t="s">
        <v>254</v>
      </c>
      <c r="F4167">
        <v>41</v>
      </c>
    </row>
    <row r="4168" spans="1:6" x14ac:dyDescent="0.25">
      <c r="A4168">
        <v>1</v>
      </c>
      <c r="B4168">
        <v>5</v>
      </c>
      <c r="C4168">
        <v>2020</v>
      </c>
      <c r="D4168" s="16" t="s">
        <v>70</v>
      </c>
      <c r="E4168" s="16" t="s">
        <v>254</v>
      </c>
      <c r="F4168">
        <v>29</v>
      </c>
    </row>
    <row r="4169" spans="1:6" x14ac:dyDescent="0.25">
      <c r="A4169">
        <v>1</v>
      </c>
      <c r="B4169">
        <v>5</v>
      </c>
      <c r="C4169">
        <v>2020</v>
      </c>
      <c r="D4169" s="16" t="s">
        <v>70</v>
      </c>
      <c r="E4169" s="16" t="s">
        <v>253</v>
      </c>
      <c r="F4169">
        <v>43</v>
      </c>
    </row>
    <row r="4170" spans="1:6" x14ac:dyDescent="0.25">
      <c r="A4170">
        <v>1</v>
      </c>
      <c r="B4170">
        <v>5</v>
      </c>
      <c r="C4170">
        <v>2020</v>
      </c>
      <c r="D4170" s="16" t="s">
        <v>206</v>
      </c>
      <c r="E4170" s="16" t="s">
        <v>253</v>
      </c>
      <c r="F4170">
        <v>79</v>
      </c>
    </row>
    <row r="4171" spans="1:6" x14ac:dyDescent="0.25">
      <c r="A4171">
        <v>1</v>
      </c>
      <c r="B4171">
        <v>5</v>
      </c>
      <c r="C4171">
        <v>2020</v>
      </c>
      <c r="D4171" s="16" t="s">
        <v>73</v>
      </c>
      <c r="E4171" s="16" t="s">
        <v>253</v>
      </c>
      <c r="F4171">
        <v>54</v>
      </c>
    </row>
    <row r="4172" spans="1:6" x14ac:dyDescent="0.25">
      <c r="A4172">
        <v>1</v>
      </c>
      <c r="B4172">
        <v>5</v>
      </c>
      <c r="C4172">
        <v>2020</v>
      </c>
      <c r="D4172" s="16" t="s">
        <v>75</v>
      </c>
      <c r="E4172" s="16" t="s">
        <v>254</v>
      </c>
      <c r="F4172">
        <v>79</v>
      </c>
    </row>
    <row r="4173" spans="1:6" x14ac:dyDescent="0.25">
      <c r="A4173">
        <v>1</v>
      </c>
      <c r="B4173">
        <v>5</v>
      </c>
      <c r="C4173">
        <v>2020</v>
      </c>
      <c r="D4173" s="16" t="s">
        <v>75</v>
      </c>
      <c r="E4173" s="16" t="s">
        <v>253</v>
      </c>
      <c r="F4173">
        <v>37</v>
      </c>
    </row>
    <row r="4174" spans="1:6" x14ac:dyDescent="0.25">
      <c r="A4174">
        <v>1</v>
      </c>
      <c r="B4174">
        <v>5</v>
      </c>
      <c r="C4174">
        <v>2020</v>
      </c>
      <c r="D4174" s="16" t="s">
        <v>75</v>
      </c>
      <c r="E4174" s="16" t="s">
        <v>254</v>
      </c>
      <c r="F4174">
        <v>69</v>
      </c>
    </row>
    <row r="4175" spans="1:6" x14ac:dyDescent="0.25">
      <c r="A4175">
        <v>1</v>
      </c>
      <c r="B4175">
        <v>5</v>
      </c>
      <c r="C4175">
        <v>2020</v>
      </c>
      <c r="D4175" s="16" t="s">
        <v>75</v>
      </c>
      <c r="E4175" s="16" t="s">
        <v>253</v>
      </c>
      <c r="F4175">
        <v>58</v>
      </c>
    </row>
    <row r="4176" spans="1:6" x14ac:dyDescent="0.25">
      <c r="A4176">
        <v>1</v>
      </c>
      <c r="B4176">
        <v>5</v>
      </c>
      <c r="C4176">
        <v>2020</v>
      </c>
      <c r="D4176" s="16" t="s">
        <v>75</v>
      </c>
      <c r="E4176" s="16" t="s">
        <v>254</v>
      </c>
      <c r="F4176">
        <v>74</v>
      </c>
    </row>
    <row r="4177" spans="1:6" x14ac:dyDescent="0.25">
      <c r="A4177">
        <v>1</v>
      </c>
      <c r="B4177">
        <v>5</v>
      </c>
      <c r="C4177">
        <v>2020</v>
      </c>
      <c r="D4177" s="16" t="s">
        <v>179</v>
      </c>
      <c r="E4177" s="16" t="s">
        <v>253</v>
      </c>
      <c r="F4177">
        <v>62</v>
      </c>
    </row>
    <row r="4178" spans="1:6" x14ac:dyDescent="0.25">
      <c r="A4178">
        <v>1</v>
      </c>
      <c r="B4178">
        <v>5</v>
      </c>
      <c r="C4178">
        <v>2020</v>
      </c>
      <c r="D4178" s="16" t="s">
        <v>238</v>
      </c>
      <c r="E4178" s="16" t="s">
        <v>253</v>
      </c>
      <c r="F4178">
        <v>69</v>
      </c>
    </row>
    <row r="4179" spans="1:6" x14ac:dyDescent="0.25">
      <c r="A4179">
        <v>1</v>
      </c>
      <c r="B4179">
        <v>5</v>
      </c>
      <c r="C4179">
        <v>2020</v>
      </c>
      <c r="D4179" s="16" t="s">
        <v>80</v>
      </c>
      <c r="E4179" s="16" t="s">
        <v>254</v>
      </c>
      <c r="F4179">
        <v>54</v>
      </c>
    </row>
    <row r="4180" spans="1:6" x14ac:dyDescent="0.25">
      <c r="A4180">
        <v>1</v>
      </c>
      <c r="B4180">
        <v>5</v>
      </c>
      <c r="C4180">
        <v>2020</v>
      </c>
      <c r="D4180" s="16" t="s">
        <v>81</v>
      </c>
      <c r="E4180" s="16" t="s">
        <v>254</v>
      </c>
      <c r="F4180">
        <v>40</v>
      </c>
    </row>
    <row r="4181" spans="1:6" x14ac:dyDescent="0.25">
      <c r="A4181">
        <v>1</v>
      </c>
      <c r="B4181">
        <v>5</v>
      </c>
      <c r="C4181">
        <v>2020</v>
      </c>
      <c r="D4181" s="16" t="s">
        <v>234</v>
      </c>
      <c r="E4181" s="16" t="s">
        <v>253</v>
      </c>
      <c r="F4181">
        <v>53</v>
      </c>
    </row>
    <row r="4182" spans="1:6" x14ac:dyDescent="0.25">
      <c r="A4182">
        <v>1</v>
      </c>
      <c r="B4182">
        <v>5</v>
      </c>
      <c r="C4182">
        <v>2020</v>
      </c>
      <c r="D4182" s="16" t="s">
        <v>234</v>
      </c>
      <c r="E4182" s="16" t="s">
        <v>253</v>
      </c>
      <c r="F4182">
        <v>59</v>
      </c>
    </row>
    <row r="4183" spans="1:6" x14ac:dyDescent="0.25">
      <c r="A4183">
        <v>1</v>
      </c>
      <c r="B4183">
        <v>5</v>
      </c>
      <c r="C4183">
        <v>2020</v>
      </c>
      <c r="D4183" s="16" t="s">
        <v>85</v>
      </c>
      <c r="E4183" s="16" t="s">
        <v>253</v>
      </c>
      <c r="F4183">
        <v>36</v>
      </c>
    </row>
    <row r="4184" spans="1:6" x14ac:dyDescent="0.25">
      <c r="A4184">
        <v>1</v>
      </c>
      <c r="B4184">
        <v>5</v>
      </c>
      <c r="C4184">
        <v>2020</v>
      </c>
      <c r="D4184" s="16" t="s">
        <v>88</v>
      </c>
      <c r="E4184" s="16" t="s">
        <v>254</v>
      </c>
      <c r="F4184">
        <v>79</v>
      </c>
    </row>
    <row r="4185" spans="1:6" x14ac:dyDescent="0.25">
      <c r="A4185">
        <v>1</v>
      </c>
      <c r="B4185">
        <v>5</v>
      </c>
      <c r="C4185">
        <v>2020</v>
      </c>
      <c r="D4185" s="16" t="s">
        <v>88</v>
      </c>
      <c r="E4185" s="16" t="s">
        <v>254</v>
      </c>
      <c r="F4185">
        <v>36</v>
      </c>
    </row>
    <row r="4186" spans="1:6" x14ac:dyDescent="0.25">
      <c r="A4186">
        <v>1</v>
      </c>
      <c r="B4186">
        <v>5</v>
      </c>
      <c r="C4186">
        <v>2020</v>
      </c>
      <c r="D4186" s="16" t="s">
        <v>88</v>
      </c>
      <c r="E4186" s="16" t="s">
        <v>254</v>
      </c>
      <c r="F4186">
        <v>40</v>
      </c>
    </row>
    <row r="4187" spans="1:6" x14ac:dyDescent="0.25">
      <c r="A4187">
        <v>1</v>
      </c>
      <c r="B4187">
        <v>5</v>
      </c>
      <c r="C4187">
        <v>2020</v>
      </c>
      <c r="D4187" s="16" t="s">
        <v>88</v>
      </c>
      <c r="E4187" s="16" t="s">
        <v>254</v>
      </c>
      <c r="F4187">
        <v>62</v>
      </c>
    </row>
    <row r="4188" spans="1:6" x14ac:dyDescent="0.25">
      <c r="A4188">
        <v>1</v>
      </c>
      <c r="B4188">
        <v>5</v>
      </c>
      <c r="C4188">
        <v>2020</v>
      </c>
      <c r="D4188" s="16" t="s">
        <v>88</v>
      </c>
      <c r="E4188" s="16" t="s">
        <v>254</v>
      </c>
      <c r="F4188">
        <v>64</v>
      </c>
    </row>
    <row r="4189" spans="1:6" x14ac:dyDescent="0.25">
      <c r="A4189">
        <v>1</v>
      </c>
      <c r="B4189">
        <v>5</v>
      </c>
      <c r="C4189">
        <v>2020</v>
      </c>
      <c r="D4189" s="16" t="s">
        <v>88</v>
      </c>
      <c r="E4189" s="16" t="s">
        <v>254</v>
      </c>
      <c r="F4189">
        <v>3</v>
      </c>
    </row>
    <row r="4190" spans="1:6" x14ac:dyDescent="0.25">
      <c r="A4190">
        <v>1</v>
      </c>
      <c r="B4190">
        <v>5</v>
      </c>
      <c r="C4190">
        <v>2020</v>
      </c>
      <c r="D4190" s="16" t="s">
        <v>88</v>
      </c>
      <c r="E4190" s="16" t="s">
        <v>254</v>
      </c>
      <c r="F4190">
        <v>81</v>
      </c>
    </row>
    <row r="4191" spans="1:6" x14ac:dyDescent="0.25">
      <c r="A4191">
        <v>1</v>
      </c>
      <c r="B4191">
        <v>5</v>
      </c>
      <c r="C4191">
        <v>2020</v>
      </c>
      <c r="D4191" s="16" t="s">
        <v>231</v>
      </c>
      <c r="E4191" s="16" t="s">
        <v>253</v>
      </c>
      <c r="F4191">
        <v>35</v>
      </c>
    </row>
    <row r="4192" spans="1:6" x14ac:dyDescent="0.25">
      <c r="A4192">
        <v>1</v>
      </c>
      <c r="B4192">
        <v>5</v>
      </c>
      <c r="C4192">
        <v>2020</v>
      </c>
      <c r="D4192" s="16" t="s">
        <v>231</v>
      </c>
      <c r="E4192" s="16" t="s">
        <v>254</v>
      </c>
      <c r="F4192">
        <v>16</v>
      </c>
    </row>
    <row r="4193" spans="1:6" x14ac:dyDescent="0.25">
      <c r="A4193">
        <v>1</v>
      </c>
      <c r="B4193">
        <v>5</v>
      </c>
      <c r="C4193">
        <v>2020</v>
      </c>
      <c r="D4193" s="16" t="s">
        <v>89</v>
      </c>
      <c r="E4193" s="16" t="s">
        <v>253</v>
      </c>
      <c r="F4193">
        <v>40</v>
      </c>
    </row>
    <row r="4194" spans="1:6" x14ac:dyDescent="0.25">
      <c r="A4194">
        <v>1</v>
      </c>
      <c r="B4194">
        <v>5</v>
      </c>
      <c r="C4194">
        <v>2020</v>
      </c>
      <c r="D4194" s="16" t="s">
        <v>89</v>
      </c>
      <c r="E4194" s="16" t="s">
        <v>253</v>
      </c>
      <c r="F4194">
        <v>23</v>
      </c>
    </row>
    <row r="4195" spans="1:6" x14ac:dyDescent="0.25">
      <c r="A4195">
        <v>1</v>
      </c>
      <c r="B4195">
        <v>5</v>
      </c>
      <c r="C4195">
        <v>2020</v>
      </c>
      <c r="D4195" s="16" t="s">
        <v>89</v>
      </c>
      <c r="E4195" s="16" t="s">
        <v>254</v>
      </c>
      <c r="F4195">
        <v>31</v>
      </c>
    </row>
    <row r="4196" spans="1:6" x14ac:dyDescent="0.25">
      <c r="A4196">
        <v>1</v>
      </c>
      <c r="B4196">
        <v>5</v>
      </c>
      <c r="C4196">
        <v>2020</v>
      </c>
      <c r="D4196" s="16" t="s">
        <v>89</v>
      </c>
      <c r="E4196" s="16" t="s">
        <v>253</v>
      </c>
      <c r="F4196">
        <v>32</v>
      </c>
    </row>
    <row r="4197" spans="1:6" x14ac:dyDescent="0.25">
      <c r="A4197">
        <v>1</v>
      </c>
      <c r="B4197">
        <v>5</v>
      </c>
      <c r="C4197">
        <v>2020</v>
      </c>
      <c r="D4197" s="16" t="s">
        <v>90</v>
      </c>
      <c r="E4197" s="16" t="s">
        <v>254</v>
      </c>
      <c r="F4197">
        <v>29</v>
      </c>
    </row>
    <row r="4198" spans="1:6" x14ac:dyDescent="0.25">
      <c r="A4198">
        <v>1</v>
      </c>
      <c r="B4198">
        <v>5</v>
      </c>
      <c r="C4198">
        <v>2020</v>
      </c>
      <c r="D4198" s="16" t="s">
        <v>163</v>
      </c>
      <c r="E4198" s="16" t="s">
        <v>253</v>
      </c>
      <c r="F4198">
        <v>45</v>
      </c>
    </row>
    <row r="4199" spans="1:6" x14ac:dyDescent="0.25">
      <c r="A4199">
        <v>1</v>
      </c>
      <c r="B4199">
        <v>5</v>
      </c>
      <c r="C4199">
        <v>2020</v>
      </c>
      <c r="D4199" s="16" t="s">
        <v>255</v>
      </c>
      <c r="E4199" s="16" t="s">
        <v>253</v>
      </c>
      <c r="F4199">
        <v>15</v>
      </c>
    </row>
    <row r="4200" spans="1:6" x14ac:dyDescent="0.25">
      <c r="A4200">
        <v>1</v>
      </c>
      <c r="B4200">
        <v>5</v>
      </c>
      <c r="C4200">
        <v>2020</v>
      </c>
      <c r="D4200" s="16" t="s">
        <v>92</v>
      </c>
      <c r="E4200" s="16" t="s">
        <v>253</v>
      </c>
      <c r="F4200">
        <v>17</v>
      </c>
    </row>
    <row r="4201" spans="1:6" x14ac:dyDescent="0.25">
      <c r="A4201">
        <v>1</v>
      </c>
      <c r="B4201">
        <v>5</v>
      </c>
      <c r="C4201">
        <v>2020</v>
      </c>
      <c r="D4201" s="16" t="s">
        <v>92</v>
      </c>
      <c r="E4201" s="16" t="s">
        <v>254</v>
      </c>
      <c r="F4201">
        <v>46</v>
      </c>
    </row>
    <row r="4202" spans="1:6" x14ac:dyDescent="0.25">
      <c r="A4202">
        <v>1</v>
      </c>
      <c r="B4202">
        <v>5</v>
      </c>
      <c r="C4202">
        <v>2020</v>
      </c>
      <c r="D4202" s="16" t="s">
        <v>92</v>
      </c>
      <c r="E4202" s="16" t="s">
        <v>254</v>
      </c>
      <c r="F4202">
        <v>65</v>
      </c>
    </row>
    <row r="4203" spans="1:6" x14ac:dyDescent="0.25">
      <c r="A4203">
        <v>1</v>
      </c>
      <c r="B4203">
        <v>5</v>
      </c>
      <c r="C4203">
        <v>2020</v>
      </c>
      <c r="D4203" s="16" t="s">
        <v>92</v>
      </c>
      <c r="E4203" s="16" t="s">
        <v>253</v>
      </c>
      <c r="F4203">
        <v>17</v>
      </c>
    </row>
    <row r="4204" spans="1:6" x14ac:dyDescent="0.25">
      <c r="A4204">
        <v>1</v>
      </c>
      <c r="B4204">
        <v>5</v>
      </c>
      <c r="C4204">
        <v>2020</v>
      </c>
      <c r="D4204" s="16" t="s">
        <v>92</v>
      </c>
      <c r="E4204" s="16" t="s">
        <v>254</v>
      </c>
      <c r="F4204">
        <v>14</v>
      </c>
    </row>
    <row r="4205" spans="1:6" x14ac:dyDescent="0.25">
      <c r="A4205">
        <v>1</v>
      </c>
      <c r="B4205">
        <v>5</v>
      </c>
      <c r="C4205">
        <v>2020</v>
      </c>
      <c r="D4205" s="16" t="s">
        <v>92</v>
      </c>
      <c r="E4205" s="16" t="s">
        <v>253</v>
      </c>
      <c r="F4205">
        <v>28</v>
      </c>
    </row>
    <row r="4206" spans="1:6" x14ac:dyDescent="0.25">
      <c r="A4206">
        <v>1</v>
      </c>
      <c r="B4206">
        <v>5</v>
      </c>
      <c r="C4206">
        <v>2020</v>
      </c>
      <c r="D4206" s="16" t="s">
        <v>92</v>
      </c>
      <c r="E4206" s="16" t="s">
        <v>253</v>
      </c>
      <c r="F4206">
        <v>38</v>
      </c>
    </row>
    <row r="4207" spans="1:6" x14ac:dyDescent="0.25">
      <c r="A4207">
        <v>1</v>
      </c>
      <c r="B4207">
        <v>5</v>
      </c>
      <c r="C4207">
        <v>2020</v>
      </c>
      <c r="D4207" s="16" t="s">
        <v>92</v>
      </c>
      <c r="E4207" s="16" t="s">
        <v>253</v>
      </c>
      <c r="F4207">
        <v>37</v>
      </c>
    </row>
    <row r="4208" spans="1:6" x14ac:dyDescent="0.25">
      <c r="A4208">
        <v>1</v>
      </c>
      <c r="B4208">
        <v>5</v>
      </c>
      <c r="C4208">
        <v>2020</v>
      </c>
      <c r="D4208" s="16" t="s">
        <v>94</v>
      </c>
      <c r="E4208" s="16" t="s">
        <v>254</v>
      </c>
      <c r="F4208">
        <v>23</v>
      </c>
    </row>
    <row r="4209" spans="1:6" x14ac:dyDescent="0.25">
      <c r="A4209">
        <v>1</v>
      </c>
      <c r="B4209">
        <v>5</v>
      </c>
      <c r="C4209">
        <v>2020</v>
      </c>
      <c r="D4209" s="16" t="s">
        <v>95</v>
      </c>
      <c r="E4209" s="16" t="s">
        <v>254</v>
      </c>
      <c r="F4209">
        <v>71</v>
      </c>
    </row>
    <row r="4210" spans="1:6" x14ac:dyDescent="0.25">
      <c r="A4210">
        <v>1</v>
      </c>
      <c r="B4210">
        <v>5</v>
      </c>
      <c r="C4210">
        <v>2020</v>
      </c>
      <c r="D4210" s="16" t="s">
        <v>95</v>
      </c>
      <c r="E4210" s="16" t="s">
        <v>254</v>
      </c>
      <c r="F4210">
        <v>87</v>
      </c>
    </row>
    <row r="4211" spans="1:6" x14ac:dyDescent="0.25">
      <c r="A4211">
        <v>1</v>
      </c>
      <c r="B4211">
        <v>5</v>
      </c>
      <c r="C4211">
        <v>2020</v>
      </c>
      <c r="D4211" s="16" t="s">
        <v>95</v>
      </c>
      <c r="E4211" s="16" t="s">
        <v>253</v>
      </c>
      <c r="F4211">
        <v>44</v>
      </c>
    </row>
    <row r="4212" spans="1:6" x14ac:dyDescent="0.25">
      <c r="A4212">
        <v>1</v>
      </c>
      <c r="B4212">
        <v>5</v>
      </c>
      <c r="C4212">
        <v>2020</v>
      </c>
      <c r="D4212" s="16" t="s">
        <v>95</v>
      </c>
      <c r="E4212" s="16" t="s">
        <v>253</v>
      </c>
      <c r="F4212">
        <v>61</v>
      </c>
    </row>
    <row r="4213" spans="1:6" x14ac:dyDescent="0.25">
      <c r="A4213">
        <v>1</v>
      </c>
      <c r="B4213">
        <v>5</v>
      </c>
      <c r="C4213">
        <v>2020</v>
      </c>
      <c r="D4213" s="16" t="s">
        <v>95</v>
      </c>
      <c r="E4213" s="16" t="s">
        <v>254</v>
      </c>
      <c r="F4213">
        <v>5</v>
      </c>
    </row>
    <row r="4214" spans="1:6" x14ac:dyDescent="0.25">
      <c r="A4214">
        <v>1</v>
      </c>
      <c r="B4214">
        <v>5</v>
      </c>
      <c r="C4214">
        <v>2020</v>
      </c>
      <c r="D4214" s="16" t="s">
        <v>95</v>
      </c>
      <c r="E4214" s="16" t="s">
        <v>253</v>
      </c>
      <c r="F4214">
        <v>62</v>
      </c>
    </row>
    <row r="4215" spans="1:6" x14ac:dyDescent="0.25">
      <c r="A4215">
        <v>1</v>
      </c>
      <c r="B4215">
        <v>5</v>
      </c>
      <c r="C4215">
        <v>2020</v>
      </c>
      <c r="D4215" s="16" t="s">
        <v>95</v>
      </c>
      <c r="E4215" s="16" t="s">
        <v>253</v>
      </c>
      <c r="F4215">
        <v>65</v>
      </c>
    </row>
    <row r="4216" spans="1:6" x14ac:dyDescent="0.25">
      <c r="A4216">
        <v>1</v>
      </c>
      <c r="B4216">
        <v>5</v>
      </c>
      <c r="C4216">
        <v>2020</v>
      </c>
      <c r="D4216" s="16" t="s">
        <v>95</v>
      </c>
      <c r="E4216" s="16" t="s">
        <v>254</v>
      </c>
      <c r="F4216">
        <v>57</v>
      </c>
    </row>
    <row r="4217" spans="1:6" x14ac:dyDescent="0.25">
      <c r="A4217">
        <v>1</v>
      </c>
      <c r="B4217">
        <v>5</v>
      </c>
      <c r="C4217">
        <v>2020</v>
      </c>
      <c r="D4217" s="16" t="s">
        <v>95</v>
      </c>
      <c r="E4217" s="16" t="s">
        <v>254</v>
      </c>
      <c r="F4217">
        <v>33</v>
      </c>
    </row>
    <row r="4218" spans="1:6" x14ac:dyDescent="0.25">
      <c r="A4218">
        <v>1</v>
      </c>
      <c r="B4218">
        <v>5</v>
      </c>
      <c r="C4218">
        <v>2020</v>
      </c>
      <c r="D4218" s="16" t="s">
        <v>95</v>
      </c>
      <c r="E4218" s="16" t="s">
        <v>253</v>
      </c>
      <c r="F4218">
        <v>19</v>
      </c>
    </row>
    <row r="4219" spans="1:6" x14ac:dyDescent="0.25">
      <c r="A4219">
        <v>1</v>
      </c>
      <c r="B4219">
        <v>5</v>
      </c>
      <c r="C4219">
        <v>2020</v>
      </c>
      <c r="D4219" s="16" t="s">
        <v>95</v>
      </c>
      <c r="E4219" s="16" t="s">
        <v>254</v>
      </c>
      <c r="F4219">
        <v>27</v>
      </c>
    </row>
    <row r="4220" spans="1:6" x14ac:dyDescent="0.25">
      <c r="A4220">
        <v>1</v>
      </c>
      <c r="B4220">
        <v>5</v>
      </c>
      <c r="C4220">
        <v>2020</v>
      </c>
      <c r="D4220" s="16" t="s">
        <v>95</v>
      </c>
      <c r="E4220" s="16" t="s">
        <v>253</v>
      </c>
      <c r="F4220">
        <v>29</v>
      </c>
    </row>
    <row r="4221" spans="1:6" x14ac:dyDescent="0.25">
      <c r="A4221">
        <v>1</v>
      </c>
      <c r="B4221">
        <v>5</v>
      </c>
      <c r="C4221">
        <v>2020</v>
      </c>
      <c r="D4221" s="16" t="s">
        <v>95</v>
      </c>
      <c r="E4221" s="16" t="s">
        <v>254</v>
      </c>
      <c r="F4221">
        <v>56</v>
      </c>
    </row>
    <row r="4222" spans="1:6" x14ac:dyDescent="0.25">
      <c r="A4222">
        <v>1</v>
      </c>
      <c r="B4222">
        <v>5</v>
      </c>
      <c r="C4222">
        <v>2020</v>
      </c>
      <c r="D4222" s="16" t="s">
        <v>214</v>
      </c>
      <c r="E4222" s="16" t="s">
        <v>254</v>
      </c>
      <c r="F4222">
        <v>24</v>
      </c>
    </row>
    <row r="4223" spans="1:6" x14ac:dyDescent="0.25">
      <c r="A4223">
        <v>1</v>
      </c>
      <c r="B4223">
        <v>5</v>
      </c>
      <c r="C4223">
        <v>2020</v>
      </c>
      <c r="D4223" s="16" t="s">
        <v>98</v>
      </c>
      <c r="E4223" s="16" t="s">
        <v>254</v>
      </c>
      <c r="F4223">
        <v>23</v>
      </c>
    </row>
    <row r="4224" spans="1:6" x14ac:dyDescent="0.25">
      <c r="A4224">
        <v>1</v>
      </c>
      <c r="B4224">
        <v>5</v>
      </c>
      <c r="C4224">
        <v>2020</v>
      </c>
      <c r="D4224" s="16" t="s">
        <v>99</v>
      </c>
      <c r="E4224" s="16" t="s">
        <v>253</v>
      </c>
      <c r="F4224">
        <v>17</v>
      </c>
    </row>
    <row r="4225" spans="1:6" x14ac:dyDescent="0.25">
      <c r="A4225">
        <v>1</v>
      </c>
      <c r="B4225">
        <v>5</v>
      </c>
      <c r="C4225">
        <v>2020</v>
      </c>
      <c r="D4225" s="16" t="s">
        <v>99</v>
      </c>
      <c r="E4225" s="16" t="s">
        <v>253</v>
      </c>
      <c r="F4225">
        <v>37</v>
      </c>
    </row>
    <row r="4226" spans="1:6" x14ac:dyDescent="0.25">
      <c r="A4226">
        <v>1</v>
      </c>
      <c r="B4226">
        <v>5</v>
      </c>
      <c r="C4226">
        <v>2020</v>
      </c>
      <c r="D4226" s="16" t="s">
        <v>103</v>
      </c>
      <c r="E4226" s="16" t="s">
        <v>254</v>
      </c>
      <c r="F4226">
        <v>69</v>
      </c>
    </row>
    <row r="4227" spans="1:6" x14ac:dyDescent="0.25">
      <c r="A4227">
        <v>1</v>
      </c>
      <c r="B4227">
        <v>5</v>
      </c>
      <c r="C4227">
        <v>2020</v>
      </c>
      <c r="D4227" s="16" t="s">
        <v>181</v>
      </c>
      <c r="E4227" s="16" t="s">
        <v>254</v>
      </c>
      <c r="F4227">
        <v>21</v>
      </c>
    </row>
    <row r="4228" spans="1:6" x14ac:dyDescent="0.25">
      <c r="A4228">
        <v>1</v>
      </c>
      <c r="B4228">
        <v>5</v>
      </c>
      <c r="C4228">
        <v>2020</v>
      </c>
      <c r="D4228" s="16" t="s">
        <v>181</v>
      </c>
      <c r="E4228" s="16" t="s">
        <v>253</v>
      </c>
      <c r="F4228">
        <v>19</v>
      </c>
    </row>
    <row r="4229" spans="1:6" x14ac:dyDescent="0.25">
      <c r="A4229">
        <v>1</v>
      </c>
      <c r="B4229">
        <v>5</v>
      </c>
      <c r="C4229">
        <v>2020</v>
      </c>
      <c r="D4229" s="16" t="s">
        <v>104</v>
      </c>
      <c r="E4229" s="16" t="s">
        <v>254</v>
      </c>
      <c r="F4229">
        <v>39</v>
      </c>
    </row>
    <row r="4230" spans="1:6" x14ac:dyDescent="0.25">
      <c r="A4230">
        <v>1</v>
      </c>
      <c r="B4230">
        <v>5</v>
      </c>
      <c r="C4230">
        <v>2020</v>
      </c>
      <c r="D4230" s="16" t="s">
        <v>104</v>
      </c>
      <c r="E4230" s="16" t="s">
        <v>254</v>
      </c>
      <c r="F4230">
        <v>51</v>
      </c>
    </row>
    <row r="4231" spans="1:6" x14ac:dyDescent="0.25">
      <c r="A4231">
        <v>1</v>
      </c>
      <c r="B4231">
        <v>5</v>
      </c>
      <c r="C4231">
        <v>2020</v>
      </c>
      <c r="D4231" s="16" t="s">
        <v>104</v>
      </c>
      <c r="E4231" s="16" t="s">
        <v>254</v>
      </c>
      <c r="F4231">
        <v>67</v>
      </c>
    </row>
    <row r="4232" spans="1:6" x14ac:dyDescent="0.25">
      <c r="A4232">
        <v>1</v>
      </c>
      <c r="B4232">
        <v>5</v>
      </c>
      <c r="C4232">
        <v>2020</v>
      </c>
      <c r="D4232" s="16" t="s">
        <v>104</v>
      </c>
      <c r="E4232" s="16" t="s">
        <v>254</v>
      </c>
      <c r="F4232">
        <v>36</v>
      </c>
    </row>
    <row r="4233" spans="1:6" x14ac:dyDescent="0.25">
      <c r="A4233">
        <v>1</v>
      </c>
      <c r="B4233">
        <v>5</v>
      </c>
      <c r="C4233">
        <v>2020</v>
      </c>
      <c r="D4233" s="16" t="s">
        <v>104</v>
      </c>
      <c r="E4233" s="16" t="s">
        <v>253</v>
      </c>
      <c r="F4233">
        <v>35</v>
      </c>
    </row>
    <row r="4234" spans="1:6" x14ac:dyDescent="0.25">
      <c r="A4234">
        <v>1</v>
      </c>
      <c r="B4234">
        <v>5</v>
      </c>
      <c r="C4234">
        <v>2020</v>
      </c>
      <c r="D4234" s="16" t="s">
        <v>104</v>
      </c>
      <c r="E4234" s="16" t="s">
        <v>254</v>
      </c>
      <c r="F4234">
        <v>61</v>
      </c>
    </row>
    <row r="4235" spans="1:6" x14ac:dyDescent="0.25">
      <c r="A4235">
        <v>1</v>
      </c>
      <c r="B4235">
        <v>5</v>
      </c>
      <c r="C4235">
        <v>2020</v>
      </c>
      <c r="D4235" s="16" t="s">
        <v>104</v>
      </c>
      <c r="E4235" s="16" t="s">
        <v>254</v>
      </c>
      <c r="F4235">
        <v>66</v>
      </c>
    </row>
    <row r="4236" spans="1:6" x14ac:dyDescent="0.25">
      <c r="A4236">
        <v>1</v>
      </c>
      <c r="B4236">
        <v>5</v>
      </c>
      <c r="C4236">
        <v>2020</v>
      </c>
      <c r="D4236" s="16" t="s">
        <v>104</v>
      </c>
      <c r="E4236" s="16" t="s">
        <v>253</v>
      </c>
      <c r="F4236">
        <v>38</v>
      </c>
    </row>
    <row r="4237" spans="1:6" x14ac:dyDescent="0.25">
      <c r="A4237">
        <v>1</v>
      </c>
      <c r="B4237">
        <v>5</v>
      </c>
      <c r="C4237">
        <v>2020</v>
      </c>
      <c r="D4237" s="16" t="s">
        <v>104</v>
      </c>
      <c r="E4237" s="16" t="s">
        <v>254</v>
      </c>
      <c r="F4237">
        <v>63</v>
      </c>
    </row>
    <row r="4238" spans="1:6" x14ac:dyDescent="0.25">
      <c r="A4238">
        <v>1</v>
      </c>
      <c r="B4238">
        <v>5</v>
      </c>
      <c r="C4238">
        <v>2020</v>
      </c>
      <c r="D4238" s="16" t="s">
        <v>104</v>
      </c>
      <c r="E4238" s="16" t="s">
        <v>254</v>
      </c>
      <c r="F4238">
        <v>36</v>
      </c>
    </row>
    <row r="4239" spans="1:6" x14ac:dyDescent="0.25">
      <c r="A4239">
        <v>1</v>
      </c>
      <c r="B4239">
        <v>5</v>
      </c>
      <c r="C4239">
        <v>2020</v>
      </c>
      <c r="D4239" s="16" t="s">
        <v>104</v>
      </c>
      <c r="E4239" s="16" t="s">
        <v>253</v>
      </c>
      <c r="F4239">
        <v>21</v>
      </c>
    </row>
    <row r="4240" spans="1:6" x14ac:dyDescent="0.25">
      <c r="A4240">
        <v>1</v>
      </c>
      <c r="B4240">
        <v>5</v>
      </c>
      <c r="C4240">
        <v>2020</v>
      </c>
      <c r="D4240" s="16" t="s">
        <v>215</v>
      </c>
      <c r="E4240" s="16" t="s">
        <v>254</v>
      </c>
      <c r="F4240">
        <v>68</v>
      </c>
    </row>
    <row r="4241" spans="1:6" x14ac:dyDescent="0.25">
      <c r="A4241">
        <v>1</v>
      </c>
      <c r="B4241">
        <v>5</v>
      </c>
      <c r="C4241">
        <v>2020</v>
      </c>
      <c r="D4241" s="16" t="s">
        <v>105</v>
      </c>
      <c r="E4241" s="16" t="s">
        <v>253</v>
      </c>
      <c r="F4241">
        <v>56</v>
      </c>
    </row>
    <row r="4242" spans="1:6" x14ac:dyDescent="0.25">
      <c r="A4242">
        <v>1</v>
      </c>
      <c r="B4242">
        <v>5</v>
      </c>
      <c r="C4242">
        <v>2020</v>
      </c>
      <c r="D4242" s="16" t="s">
        <v>105</v>
      </c>
      <c r="E4242" s="16" t="s">
        <v>253</v>
      </c>
      <c r="F4242">
        <v>46</v>
      </c>
    </row>
    <row r="4243" spans="1:6" x14ac:dyDescent="0.25">
      <c r="A4243">
        <v>1</v>
      </c>
      <c r="B4243">
        <v>5</v>
      </c>
      <c r="C4243">
        <v>2020</v>
      </c>
      <c r="D4243" s="16" t="s">
        <v>105</v>
      </c>
      <c r="E4243" s="16" t="s">
        <v>254</v>
      </c>
      <c r="F4243">
        <v>54</v>
      </c>
    </row>
    <row r="4244" spans="1:6" x14ac:dyDescent="0.25">
      <c r="A4244">
        <v>1</v>
      </c>
      <c r="B4244">
        <v>5</v>
      </c>
      <c r="C4244">
        <v>2020</v>
      </c>
      <c r="D4244" s="16" t="s">
        <v>105</v>
      </c>
      <c r="E4244" s="16" t="s">
        <v>254</v>
      </c>
      <c r="F4244">
        <v>8</v>
      </c>
    </row>
    <row r="4245" spans="1:6" x14ac:dyDescent="0.25">
      <c r="A4245">
        <v>1</v>
      </c>
      <c r="B4245">
        <v>5</v>
      </c>
      <c r="C4245">
        <v>2020</v>
      </c>
      <c r="D4245" s="16" t="s">
        <v>105</v>
      </c>
      <c r="E4245" s="16" t="s">
        <v>254</v>
      </c>
      <c r="F4245">
        <v>37</v>
      </c>
    </row>
    <row r="4246" spans="1:6" x14ac:dyDescent="0.25">
      <c r="A4246">
        <v>1</v>
      </c>
      <c r="B4246">
        <v>5</v>
      </c>
      <c r="C4246">
        <v>2020</v>
      </c>
      <c r="D4246" s="16" t="s">
        <v>107</v>
      </c>
      <c r="E4246" s="16" t="s">
        <v>254</v>
      </c>
      <c r="F4246">
        <v>46</v>
      </c>
    </row>
    <row r="4247" spans="1:6" x14ac:dyDescent="0.25">
      <c r="A4247">
        <v>1</v>
      </c>
      <c r="B4247">
        <v>5</v>
      </c>
      <c r="C4247">
        <v>2020</v>
      </c>
      <c r="D4247" s="16" t="s">
        <v>107</v>
      </c>
      <c r="E4247" s="16" t="s">
        <v>254</v>
      </c>
      <c r="F4247">
        <v>51</v>
      </c>
    </row>
    <row r="4248" spans="1:6" x14ac:dyDescent="0.25">
      <c r="A4248">
        <v>1</v>
      </c>
      <c r="B4248">
        <v>5</v>
      </c>
      <c r="C4248">
        <v>2020</v>
      </c>
      <c r="D4248" s="16" t="s">
        <v>107</v>
      </c>
      <c r="E4248" s="16" t="s">
        <v>254</v>
      </c>
      <c r="F4248">
        <v>53</v>
      </c>
    </row>
    <row r="4249" spans="1:6" x14ac:dyDescent="0.25">
      <c r="A4249">
        <v>1</v>
      </c>
      <c r="B4249">
        <v>5</v>
      </c>
      <c r="C4249">
        <v>2020</v>
      </c>
      <c r="D4249" s="16" t="s">
        <v>107</v>
      </c>
      <c r="E4249" s="16" t="s">
        <v>254</v>
      </c>
      <c r="F4249">
        <v>37</v>
      </c>
    </row>
    <row r="4250" spans="1:6" x14ac:dyDescent="0.25">
      <c r="A4250">
        <v>1</v>
      </c>
      <c r="B4250">
        <v>5</v>
      </c>
      <c r="C4250">
        <v>2020</v>
      </c>
      <c r="D4250" s="16" t="s">
        <v>107</v>
      </c>
      <c r="E4250" s="16" t="s">
        <v>253</v>
      </c>
      <c r="F4250">
        <v>59</v>
      </c>
    </row>
    <row r="4251" spans="1:6" x14ac:dyDescent="0.25">
      <c r="A4251">
        <v>1</v>
      </c>
      <c r="B4251">
        <v>5</v>
      </c>
      <c r="C4251">
        <v>2020</v>
      </c>
      <c r="D4251" s="16" t="s">
        <v>107</v>
      </c>
      <c r="E4251" s="16" t="s">
        <v>254</v>
      </c>
      <c r="F4251">
        <v>59</v>
      </c>
    </row>
    <row r="4252" spans="1:6" x14ac:dyDescent="0.25">
      <c r="A4252">
        <v>1</v>
      </c>
      <c r="B4252">
        <v>5</v>
      </c>
      <c r="C4252">
        <v>2020</v>
      </c>
      <c r="D4252" s="16" t="s">
        <v>108</v>
      </c>
      <c r="E4252" s="16" t="s">
        <v>253</v>
      </c>
      <c r="F4252">
        <v>59</v>
      </c>
    </row>
    <row r="4253" spans="1:6" x14ac:dyDescent="0.25">
      <c r="A4253">
        <v>1</v>
      </c>
      <c r="B4253">
        <v>5</v>
      </c>
      <c r="C4253">
        <v>2020</v>
      </c>
      <c r="D4253" s="16" t="s">
        <v>108</v>
      </c>
      <c r="E4253" s="16" t="s">
        <v>253</v>
      </c>
      <c r="F4253">
        <v>61</v>
      </c>
    </row>
    <row r="4254" spans="1:6" x14ac:dyDescent="0.25">
      <c r="A4254">
        <v>1</v>
      </c>
      <c r="B4254">
        <v>5</v>
      </c>
      <c r="C4254">
        <v>2020</v>
      </c>
      <c r="D4254" s="16" t="s">
        <v>108</v>
      </c>
      <c r="E4254" s="16" t="s">
        <v>254</v>
      </c>
      <c r="F4254">
        <v>37</v>
      </c>
    </row>
    <row r="4255" spans="1:6" x14ac:dyDescent="0.25">
      <c r="A4255">
        <v>1</v>
      </c>
      <c r="B4255">
        <v>5</v>
      </c>
      <c r="C4255">
        <v>2020</v>
      </c>
      <c r="D4255" s="16" t="s">
        <v>108</v>
      </c>
      <c r="E4255" s="16" t="s">
        <v>254</v>
      </c>
      <c r="F4255">
        <v>53</v>
      </c>
    </row>
    <row r="4256" spans="1:6" x14ac:dyDescent="0.25">
      <c r="A4256">
        <v>1</v>
      </c>
      <c r="B4256">
        <v>5</v>
      </c>
      <c r="C4256">
        <v>2020</v>
      </c>
      <c r="D4256" s="16" t="s">
        <v>108</v>
      </c>
      <c r="E4256" s="16" t="s">
        <v>253</v>
      </c>
      <c r="F4256">
        <v>68</v>
      </c>
    </row>
    <row r="4257" spans="1:6" x14ac:dyDescent="0.25">
      <c r="A4257">
        <v>1</v>
      </c>
      <c r="B4257">
        <v>5</v>
      </c>
      <c r="C4257">
        <v>2020</v>
      </c>
      <c r="D4257" s="16" t="s">
        <v>108</v>
      </c>
      <c r="E4257" s="16" t="s">
        <v>253</v>
      </c>
      <c r="F4257">
        <v>56</v>
      </c>
    </row>
    <row r="4258" spans="1:6" x14ac:dyDescent="0.25">
      <c r="A4258">
        <v>1</v>
      </c>
      <c r="B4258">
        <v>5</v>
      </c>
      <c r="C4258">
        <v>2020</v>
      </c>
      <c r="D4258" s="16" t="s">
        <v>108</v>
      </c>
      <c r="E4258" s="16" t="s">
        <v>254</v>
      </c>
      <c r="F4258">
        <v>25</v>
      </c>
    </row>
    <row r="4259" spans="1:6" x14ac:dyDescent="0.25">
      <c r="A4259">
        <v>1</v>
      </c>
      <c r="B4259">
        <v>5</v>
      </c>
      <c r="C4259">
        <v>2020</v>
      </c>
      <c r="D4259" s="16" t="s">
        <v>108</v>
      </c>
      <c r="E4259" s="16" t="s">
        <v>254</v>
      </c>
      <c r="F4259">
        <v>25</v>
      </c>
    </row>
    <row r="4260" spans="1:6" x14ac:dyDescent="0.25">
      <c r="A4260">
        <v>1</v>
      </c>
      <c r="B4260">
        <v>5</v>
      </c>
      <c r="C4260">
        <v>2020</v>
      </c>
      <c r="D4260" s="16" t="s">
        <v>108</v>
      </c>
      <c r="E4260" s="16" t="s">
        <v>254</v>
      </c>
      <c r="F4260">
        <v>30</v>
      </c>
    </row>
    <row r="4261" spans="1:6" x14ac:dyDescent="0.25">
      <c r="A4261">
        <v>1</v>
      </c>
      <c r="B4261">
        <v>5</v>
      </c>
      <c r="C4261">
        <v>2020</v>
      </c>
      <c r="D4261" s="16" t="s">
        <v>108</v>
      </c>
      <c r="E4261" s="16" t="s">
        <v>254</v>
      </c>
      <c r="F4261">
        <v>23</v>
      </c>
    </row>
    <row r="4262" spans="1:6" x14ac:dyDescent="0.25">
      <c r="A4262">
        <v>1</v>
      </c>
      <c r="B4262">
        <v>5</v>
      </c>
      <c r="C4262">
        <v>2020</v>
      </c>
      <c r="D4262" s="16" t="s">
        <v>108</v>
      </c>
      <c r="E4262" s="16" t="s">
        <v>254</v>
      </c>
      <c r="F4262">
        <v>30</v>
      </c>
    </row>
    <row r="4263" spans="1:6" x14ac:dyDescent="0.25">
      <c r="A4263">
        <v>1</v>
      </c>
      <c r="B4263">
        <v>5</v>
      </c>
      <c r="C4263">
        <v>2020</v>
      </c>
      <c r="D4263" s="16" t="s">
        <v>108</v>
      </c>
      <c r="E4263" s="16" t="s">
        <v>254</v>
      </c>
      <c r="F4263">
        <v>33</v>
      </c>
    </row>
    <row r="4264" spans="1:6" x14ac:dyDescent="0.25">
      <c r="A4264">
        <v>1</v>
      </c>
      <c r="B4264">
        <v>5</v>
      </c>
      <c r="C4264">
        <v>2020</v>
      </c>
      <c r="D4264" s="16" t="s">
        <v>108</v>
      </c>
      <c r="E4264" s="16" t="s">
        <v>254</v>
      </c>
      <c r="F4264">
        <v>29</v>
      </c>
    </row>
    <row r="4265" spans="1:6" x14ac:dyDescent="0.25">
      <c r="A4265">
        <v>1</v>
      </c>
      <c r="B4265">
        <v>5</v>
      </c>
      <c r="C4265">
        <v>2020</v>
      </c>
      <c r="D4265" s="16" t="s">
        <v>108</v>
      </c>
      <c r="E4265" s="16" t="s">
        <v>254</v>
      </c>
      <c r="F4265">
        <v>37</v>
      </c>
    </row>
    <row r="4266" spans="1:6" x14ac:dyDescent="0.25">
      <c r="A4266">
        <v>1</v>
      </c>
      <c r="B4266">
        <v>5</v>
      </c>
      <c r="C4266">
        <v>2020</v>
      </c>
      <c r="D4266" s="16" t="s">
        <v>108</v>
      </c>
      <c r="E4266" s="16" t="s">
        <v>254</v>
      </c>
      <c r="F4266">
        <v>22</v>
      </c>
    </row>
    <row r="4267" spans="1:6" x14ac:dyDescent="0.25">
      <c r="A4267">
        <v>1</v>
      </c>
      <c r="B4267">
        <v>5</v>
      </c>
      <c r="C4267">
        <v>2020</v>
      </c>
      <c r="D4267" s="16" t="s">
        <v>108</v>
      </c>
      <c r="E4267" s="16" t="s">
        <v>254</v>
      </c>
      <c r="F4267">
        <v>26</v>
      </c>
    </row>
    <row r="4268" spans="1:6" x14ac:dyDescent="0.25">
      <c r="A4268">
        <v>1</v>
      </c>
      <c r="B4268">
        <v>5</v>
      </c>
      <c r="C4268">
        <v>2020</v>
      </c>
      <c r="D4268" s="16" t="s">
        <v>190</v>
      </c>
      <c r="E4268" s="16" t="s">
        <v>253</v>
      </c>
      <c r="F4268">
        <v>41</v>
      </c>
    </row>
    <row r="4269" spans="1:6" x14ac:dyDescent="0.25">
      <c r="A4269">
        <v>1</v>
      </c>
      <c r="B4269">
        <v>5</v>
      </c>
      <c r="C4269">
        <v>2020</v>
      </c>
      <c r="D4269" s="16" t="s">
        <v>110</v>
      </c>
      <c r="E4269" s="16" t="s">
        <v>253</v>
      </c>
      <c r="F4269">
        <v>23</v>
      </c>
    </row>
    <row r="4270" spans="1:6" x14ac:dyDescent="0.25">
      <c r="A4270">
        <v>1</v>
      </c>
      <c r="B4270">
        <v>5</v>
      </c>
      <c r="C4270">
        <v>2020</v>
      </c>
      <c r="D4270" s="16" t="s">
        <v>110</v>
      </c>
      <c r="E4270" s="16" t="s">
        <v>254</v>
      </c>
      <c r="F4270">
        <v>88</v>
      </c>
    </row>
    <row r="4271" spans="1:6" x14ac:dyDescent="0.25">
      <c r="A4271">
        <v>1</v>
      </c>
      <c r="B4271">
        <v>5</v>
      </c>
      <c r="C4271">
        <v>2020</v>
      </c>
      <c r="D4271" s="16" t="s">
        <v>110</v>
      </c>
      <c r="E4271" s="16" t="s">
        <v>253</v>
      </c>
      <c r="F4271">
        <v>37</v>
      </c>
    </row>
    <row r="4272" spans="1:6" x14ac:dyDescent="0.25">
      <c r="A4272">
        <v>1</v>
      </c>
      <c r="B4272">
        <v>5</v>
      </c>
      <c r="C4272">
        <v>2020</v>
      </c>
      <c r="D4272" s="16" t="s">
        <v>111</v>
      </c>
      <c r="E4272" s="16" t="s">
        <v>253</v>
      </c>
      <c r="F4272">
        <v>52</v>
      </c>
    </row>
    <row r="4273" spans="1:6" x14ac:dyDescent="0.25">
      <c r="A4273">
        <v>1</v>
      </c>
      <c r="B4273">
        <v>5</v>
      </c>
      <c r="C4273">
        <v>2020</v>
      </c>
      <c r="D4273" s="16" t="s">
        <v>111</v>
      </c>
      <c r="E4273" s="16" t="s">
        <v>254</v>
      </c>
      <c r="F4273">
        <v>46</v>
      </c>
    </row>
    <row r="4274" spans="1:6" x14ac:dyDescent="0.25">
      <c r="A4274">
        <v>1</v>
      </c>
      <c r="B4274">
        <v>5</v>
      </c>
      <c r="C4274">
        <v>2020</v>
      </c>
      <c r="D4274" s="16" t="s">
        <v>111</v>
      </c>
      <c r="E4274" s="16" t="s">
        <v>254</v>
      </c>
      <c r="F4274">
        <v>41</v>
      </c>
    </row>
    <row r="4275" spans="1:6" x14ac:dyDescent="0.25">
      <c r="A4275">
        <v>1</v>
      </c>
      <c r="B4275">
        <v>5</v>
      </c>
      <c r="C4275">
        <v>2020</v>
      </c>
      <c r="D4275" s="16" t="s">
        <v>111</v>
      </c>
      <c r="E4275" s="16" t="s">
        <v>253</v>
      </c>
      <c r="F4275">
        <v>24</v>
      </c>
    </row>
    <row r="4276" spans="1:6" x14ac:dyDescent="0.25">
      <c r="A4276">
        <v>1</v>
      </c>
      <c r="B4276">
        <v>5</v>
      </c>
      <c r="C4276">
        <v>2020</v>
      </c>
      <c r="D4276" s="16" t="s">
        <v>111</v>
      </c>
      <c r="E4276" s="16" t="s">
        <v>253</v>
      </c>
      <c r="F4276">
        <v>25</v>
      </c>
    </row>
    <row r="4277" spans="1:6" x14ac:dyDescent="0.25">
      <c r="A4277">
        <v>1</v>
      </c>
      <c r="B4277">
        <v>5</v>
      </c>
      <c r="C4277">
        <v>2020</v>
      </c>
      <c r="D4277" s="16" t="s">
        <v>191</v>
      </c>
      <c r="E4277" s="16" t="s">
        <v>253</v>
      </c>
      <c r="F4277">
        <v>64</v>
      </c>
    </row>
    <row r="4278" spans="1:6" x14ac:dyDescent="0.25">
      <c r="A4278">
        <v>1</v>
      </c>
      <c r="B4278">
        <v>5</v>
      </c>
      <c r="C4278">
        <v>2020</v>
      </c>
      <c r="D4278" s="16" t="s">
        <v>166</v>
      </c>
      <c r="E4278" s="16" t="s">
        <v>253</v>
      </c>
      <c r="F4278">
        <v>54</v>
      </c>
    </row>
    <row r="4279" spans="1:6" x14ac:dyDescent="0.25">
      <c r="A4279">
        <v>1</v>
      </c>
      <c r="B4279">
        <v>5</v>
      </c>
      <c r="C4279">
        <v>2020</v>
      </c>
      <c r="D4279" s="16" t="s">
        <v>193</v>
      </c>
      <c r="E4279" s="16" t="s">
        <v>254</v>
      </c>
      <c r="F4279">
        <v>80</v>
      </c>
    </row>
    <row r="4280" spans="1:6" x14ac:dyDescent="0.25">
      <c r="A4280">
        <v>1</v>
      </c>
      <c r="B4280">
        <v>5</v>
      </c>
      <c r="C4280">
        <v>2020</v>
      </c>
      <c r="D4280" s="16" t="s">
        <v>216</v>
      </c>
      <c r="E4280" s="16" t="s">
        <v>254</v>
      </c>
      <c r="F4280">
        <v>55</v>
      </c>
    </row>
    <row r="4281" spans="1:6" x14ac:dyDescent="0.25">
      <c r="A4281">
        <v>1</v>
      </c>
      <c r="B4281">
        <v>5</v>
      </c>
      <c r="C4281">
        <v>2020</v>
      </c>
      <c r="D4281" s="16" t="s">
        <v>216</v>
      </c>
      <c r="E4281" s="16" t="s">
        <v>254</v>
      </c>
      <c r="F4281">
        <v>51</v>
      </c>
    </row>
    <row r="4282" spans="1:6" x14ac:dyDescent="0.25">
      <c r="A4282">
        <v>1</v>
      </c>
      <c r="B4282">
        <v>5</v>
      </c>
      <c r="C4282">
        <v>2020</v>
      </c>
      <c r="D4282" s="16" t="s">
        <v>216</v>
      </c>
      <c r="E4282" s="16" t="s">
        <v>254</v>
      </c>
      <c r="F4282">
        <v>38</v>
      </c>
    </row>
    <row r="4283" spans="1:6" x14ac:dyDescent="0.25">
      <c r="A4283">
        <v>1</v>
      </c>
      <c r="B4283">
        <v>5</v>
      </c>
      <c r="C4283">
        <v>2020</v>
      </c>
      <c r="D4283" s="16" t="s">
        <v>216</v>
      </c>
      <c r="E4283" s="16" t="s">
        <v>253</v>
      </c>
      <c r="F4283">
        <v>21</v>
      </c>
    </row>
    <row r="4284" spans="1:6" x14ac:dyDescent="0.25">
      <c r="A4284">
        <v>1</v>
      </c>
      <c r="B4284">
        <v>5</v>
      </c>
      <c r="C4284">
        <v>2020</v>
      </c>
      <c r="D4284" s="16" t="s">
        <v>168</v>
      </c>
      <c r="E4284" s="16" t="s">
        <v>254</v>
      </c>
      <c r="F4284">
        <v>58</v>
      </c>
    </row>
    <row r="4285" spans="1:6" x14ac:dyDescent="0.25">
      <c r="A4285">
        <v>1</v>
      </c>
      <c r="B4285">
        <v>5</v>
      </c>
      <c r="C4285">
        <v>2020</v>
      </c>
      <c r="D4285" s="16" t="s">
        <v>168</v>
      </c>
      <c r="E4285" s="16" t="s">
        <v>254</v>
      </c>
      <c r="F4285">
        <v>34</v>
      </c>
    </row>
    <row r="4286" spans="1:6" x14ac:dyDescent="0.25">
      <c r="A4286">
        <v>1</v>
      </c>
      <c r="B4286">
        <v>5</v>
      </c>
      <c r="C4286">
        <v>2020</v>
      </c>
      <c r="D4286" s="16" t="s">
        <v>247</v>
      </c>
      <c r="E4286" s="16" t="s">
        <v>253</v>
      </c>
      <c r="F4286">
        <v>41</v>
      </c>
    </row>
    <row r="4287" spans="1:6" x14ac:dyDescent="0.25">
      <c r="A4287">
        <v>1</v>
      </c>
      <c r="B4287">
        <v>5</v>
      </c>
      <c r="C4287">
        <v>2020</v>
      </c>
      <c r="D4287" s="16" t="s">
        <v>169</v>
      </c>
      <c r="E4287" s="16" t="s">
        <v>253</v>
      </c>
      <c r="F4287">
        <v>67</v>
      </c>
    </row>
    <row r="4288" spans="1:6" x14ac:dyDescent="0.25">
      <c r="A4288">
        <v>1</v>
      </c>
      <c r="B4288">
        <v>5</v>
      </c>
      <c r="C4288">
        <v>2020</v>
      </c>
      <c r="D4288" s="16" t="s">
        <v>120</v>
      </c>
      <c r="E4288" s="16" t="s">
        <v>254</v>
      </c>
      <c r="F4288">
        <v>33</v>
      </c>
    </row>
    <row r="4289" spans="1:6" x14ac:dyDescent="0.25">
      <c r="A4289">
        <v>1</v>
      </c>
      <c r="B4289">
        <v>5</v>
      </c>
      <c r="C4289">
        <v>2020</v>
      </c>
      <c r="D4289" s="16" t="s">
        <v>125</v>
      </c>
      <c r="E4289" s="16" t="s">
        <v>253</v>
      </c>
      <c r="F4289">
        <v>74</v>
      </c>
    </row>
    <row r="4290" spans="1:6" x14ac:dyDescent="0.25">
      <c r="A4290">
        <v>1</v>
      </c>
      <c r="B4290">
        <v>5</v>
      </c>
      <c r="C4290">
        <v>2020</v>
      </c>
      <c r="D4290" s="16" t="s">
        <v>125</v>
      </c>
      <c r="E4290" s="16" t="s">
        <v>254</v>
      </c>
      <c r="F4290">
        <v>35</v>
      </c>
    </row>
    <row r="4291" spans="1:6" x14ac:dyDescent="0.25">
      <c r="A4291">
        <v>1</v>
      </c>
      <c r="B4291">
        <v>5</v>
      </c>
      <c r="C4291">
        <v>2020</v>
      </c>
      <c r="D4291" s="16" t="s">
        <v>235</v>
      </c>
      <c r="E4291" s="16" t="s">
        <v>254</v>
      </c>
      <c r="F4291">
        <v>45</v>
      </c>
    </row>
    <row r="4292" spans="1:6" x14ac:dyDescent="0.25">
      <c r="A4292">
        <v>1</v>
      </c>
      <c r="B4292">
        <v>5</v>
      </c>
      <c r="C4292">
        <v>2020</v>
      </c>
      <c r="D4292" s="16" t="s">
        <v>235</v>
      </c>
      <c r="E4292" s="16" t="s">
        <v>253</v>
      </c>
      <c r="F4292">
        <v>51</v>
      </c>
    </row>
    <row r="4293" spans="1:6" x14ac:dyDescent="0.25">
      <c r="A4293">
        <v>1</v>
      </c>
      <c r="B4293">
        <v>5</v>
      </c>
      <c r="C4293">
        <v>2020</v>
      </c>
      <c r="D4293" s="16" t="s">
        <v>235</v>
      </c>
      <c r="E4293" s="16" t="s">
        <v>253</v>
      </c>
      <c r="F4293">
        <v>29</v>
      </c>
    </row>
    <row r="4294" spans="1:6" x14ac:dyDescent="0.25">
      <c r="A4294">
        <v>1</v>
      </c>
      <c r="B4294">
        <v>5</v>
      </c>
      <c r="C4294">
        <v>2020</v>
      </c>
      <c r="D4294" s="16" t="s">
        <v>127</v>
      </c>
      <c r="E4294" s="16" t="s">
        <v>253</v>
      </c>
      <c r="F4294">
        <v>33</v>
      </c>
    </row>
    <row r="4295" spans="1:6" x14ac:dyDescent="0.25">
      <c r="A4295">
        <v>1</v>
      </c>
      <c r="B4295">
        <v>5</v>
      </c>
      <c r="C4295">
        <v>2020</v>
      </c>
      <c r="D4295" s="16" t="s">
        <v>127</v>
      </c>
      <c r="E4295" s="16" t="s">
        <v>253</v>
      </c>
      <c r="F4295">
        <v>65</v>
      </c>
    </row>
    <row r="4296" spans="1:6" x14ac:dyDescent="0.25">
      <c r="A4296">
        <v>1</v>
      </c>
      <c r="B4296">
        <v>5</v>
      </c>
      <c r="C4296">
        <v>2020</v>
      </c>
      <c r="D4296" s="16" t="s">
        <v>128</v>
      </c>
      <c r="E4296" s="16" t="s">
        <v>253</v>
      </c>
      <c r="F4296">
        <v>7</v>
      </c>
    </row>
    <row r="4297" spans="1:6" x14ac:dyDescent="0.25">
      <c r="A4297">
        <v>1</v>
      </c>
      <c r="B4297">
        <v>5</v>
      </c>
      <c r="C4297">
        <v>2020</v>
      </c>
      <c r="D4297" s="16" t="s">
        <v>182</v>
      </c>
      <c r="E4297" s="16" t="s">
        <v>253</v>
      </c>
      <c r="F4297">
        <v>50</v>
      </c>
    </row>
    <row r="4298" spans="1:6" x14ac:dyDescent="0.25">
      <c r="A4298">
        <v>1</v>
      </c>
      <c r="B4298">
        <v>5</v>
      </c>
      <c r="C4298">
        <v>2020</v>
      </c>
      <c r="D4298" s="16" t="s">
        <v>242</v>
      </c>
      <c r="E4298" s="16" t="s">
        <v>254</v>
      </c>
      <c r="F4298">
        <v>42</v>
      </c>
    </row>
    <row r="4299" spans="1:6" x14ac:dyDescent="0.25">
      <c r="A4299">
        <v>1</v>
      </c>
      <c r="B4299">
        <v>5</v>
      </c>
      <c r="C4299">
        <v>2020</v>
      </c>
      <c r="D4299" s="16" t="s">
        <v>174</v>
      </c>
      <c r="E4299" s="16" t="s">
        <v>253</v>
      </c>
      <c r="F4299">
        <v>45</v>
      </c>
    </row>
    <row r="4300" spans="1:6" x14ac:dyDescent="0.25">
      <c r="A4300">
        <v>1</v>
      </c>
      <c r="B4300">
        <v>5</v>
      </c>
      <c r="C4300">
        <v>2020</v>
      </c>
      <c r="D4300" s="16" t="s">
        <v>175</v>
      </c>
      <c r="E4300" s="16" t="s">
        <v>253</v>
      </c>
      <c r="F4300">
        <v>49</v>
      </c>
    </row>
    <row r="4301" spans="1:6" x14ac:dyDescent="0.25">
      <c r="A4301">
        <v>1</v>
      </c>
      <c r="B4301">
        <v>5</v>
      </c>
      <c r="C4301">
        <v>2020</v>
      </c>
      <c r="D4301" s="16" t="s">
        <v>175</v>
      </c>
      <c r="E4301" s="16" t="s">
        <v>254</v>
      </c>
      <c r="F4301">
        <v>45</v>
      </c>
    </row>
    <row r="4302" spans="1:6" x14ac:dyDescent="0.25">
      <c r="A4302">
        <v>1</v>
      </c>
      <c r="B4302">
        <v>5</v>
      </c>
      <c r="C4302">
        <v>2020</v>
      </c>
      <c r="D4302" s="16" t="s">
        <v>176</v>
      </c>
      <c r="E4302" s="16" t="s">
        <v>254</v>
      </c>
      <c r="F4302">
        <v>69</v>
      </c>
    </row>
    <row r="4303" spans="1:6" x14ac:dyDescent="0.25">
      <c r="A4303">
        <v>1</v>
      </c>
      <c r="B4303">
        <v>5</v>
      </c>
      <c r="C4303">
        <v>2020</v>
      </c>
      <c r="D4303" s="16" t="s">
        <v>137</v>
      </c>
      <c r="E4303" s="16" t="s">
        <v>253</v>
      </c>
      <c r="F4303">
        <v>47</v>
      </c>
    </row>
    <row r="4304" spans="1:6" x14ac:dyDescent="0.25">
      <c r="A4304">
        <v>1</v>
      </c>
      <c r="B4304">
        <v>5</v>
      </c>
      <c r="C4304">
        <v>2020</v>
      </c>
      <c r="D4304" s="16" t="s">
        <v>137</v>
      </c>
      <c r="E4304" s="16" t="s">
        <v>253</v>
      </c>
      <c r="F4304">
        <v>39</v>
      </c>
    </row>
    <row r="4305" spans="1:6" x14ac:dyDescent="0.25">
      <c r="A4305">
        <v>1</v>
      </c>
      <c r="B4305">
        <v>5</v>
      </c>
      <c r="C4305">
        <v>2020</v>
      </c>
      <c r="D4305" s="16" t="s">
        <v>138</v>
      </c>
      <c r="E4305" s="16" t="s">
        <v>254</v>
      </c>
      <c r="F4305">
        <v>35</v>
      </c>
    </row>
    <row r="4306" spans="1:6" x14ac:dyDescent="0.25">
      <c r="A4306">
        <v>1</v>
      </c>
      <c r="B4306">
        <v>5</v>
      </c>
      <c r="C4306">
        <v>2020</v>
      </c>
      <c r="D4306" s="16" t="s">
        <v>139</v>
      </c>
      <c r="E4306" s="16" t="s">
        <v>253</v>
      </c>
      <c r="F4306">
        <v>31</v>
      </c>
    </row>
    <row r="4307" spans="1:6" x14ac:dyDescent="0.25">
      <c r="A4307">
        <v>1</v>
      </c>
      <c r="B4307">
        <v>5</v>
      </c>
      <c r="C4307">
        <v>2020</v>
      </c>
      <c r="D4307" s="16" t="s">
        <v>139</v>
      </c>
      <c r="E4307" s="16" t="s">
        <v>254</v>
      </c>
      <c r="F4307">
        <v>65</v>
      </c>
    </row>
    <row r="4308" spans="1:6" x14ac:dyDescent="0.25">
      <c r="A4308">
        <v>1</v>
      </c>
      <c r="B4308">
        <v>5</v>
      </c>
      <c r="C4308">
        <v>2020</v>
      </c>
      <c r="D4308" s="16" t="s">
        <v>139</v>
      </c>
      <c r="E4308" s="16" t="s">
        <v>253</v>
      </c>
      <c r="F4308">
        <v>49</v>
      </c>
    </row>
    <row r="4309" spans="1:6" x14ac:dyDescent="0.25">
      <c r="A4309">
        <v>1</v>
      </c>
      <c r="B4309">
        <v>5</v>
      </c>
      <c r="C4309">
        <v>2020</v>
      </c>
      <c r="D4309" s="16" t="s">
        <v>139</v>
      </c>
      <c r="E4309" s="16" t="s">
        <v>254</v>
      </c>
      <c r="F4309">
        <v>34</v>
      </c>
    </row>
    <row r="4310" spans="1:6" x14ac:dyDescent="0.25">
      <c r="A4310">
        <v>1</v>
      </c>
      <c r="B4310">
        <v>5</v>
      </c>
      <c r="C4310">
        <v>2020</v>
      </c>
      <c r="D4310" s="16" t="s">
        <v>139</v>
      </c>
      <c r="E4310" s="16" t="s">
        <v>253</v>
      </c>
      <c r="F4310">
        <v>24</v>
      </c>
    </row>
    <row r="4311" spans="1:6" x14ac:dyDescent="0.25">
      <c r="A4311">
        <v>1</v>
      </c>
      <c r="B4311">
        <v>5</v>
      </c>
      <c r="C4311">
        <v>2020</v>
      </c>
      <c r="D4311" s="16" t="s">
        <v>140</v>
      </c>
      <c r="E4311" s="16" t="s">
        <v>254</v>
      </c>
      <c r="F4311">
        <v>32</v>
      </c>
    </row>
    <row r="4312" spans="1:6" x14ac:dyDescent="0.25">
      <c r="A4312">
        <v>1</v>
      </c>
      <c r="B4312">
        <v>5</v>
      </c>
      <c r="C4312">
        <v>2020</v>
      </c>
      <c r="D4312" s="16" t="s">
        <v>140</v>
      </c>
      <c r="E4312" s="16" t="s">
        <v>254</v>
      </c>
      <c r="F4312">
        <v>58</v>
      </c>
    </row>
    <row r="4313" spans="1:6" x14ac:dyDescent="0.25">
      <c r="A4313">
        <v>1</v>
      </c>
      <c r="B4313">
        <v>5</v>
      </c>
      <c r="C4313">
        <v>2020</v>
      </c>
      <c r="D4313" s="16" t="s">
        <v>141</v>
      </c>
      <c r="E4313" s="16" t="s">
        <v>254</v>
      </c>
      <c r="F4313">
        <v>96</v>
      </c>
    </row>
    <row r="4314" spans="1:6" x14ac:dyDescent="0.25">
      <c r="A4314">
        <v>1</v>
      </c>
      <c r="B4314">
        <v>5</v>
      </c>
      <c r="C4314">
        <v>2020</v>
      </c>
      <c r="D4314" s="16" t="s">
        <v>141</v>
      </c>
      <c r="E4314" s="16" t="s">
        <v>253</v>
      </c>
      <c r="F4314">
        <v>61</v>
      </c>
    </row>
    <row r="4315" spans="1:6" x14ac:dyDescent="0.25">
      <c r="A4315">
        <v>1</v>
      </c>
      <c r="B4315">
        <v>5</v>
      </c>
      <c r="C4315">
        <v>2020</v>
      </c>
      <c r="D4315" s="16" t="s">
        <v>141</v>
      </c>
      <c r="E4315" s="16" t="s">
        <v>254</v>
      </c>
      <c r="F4315">
        <v>32</v>
      </c>
    </row>
    <row r="4316" spans="1:6" x14ac:dyDescent="0.25">
      <c r="A4316">
        <v>1</v>
      </c>
      <c r="B4316">
        <v>5</v>
      </c>
      <c r="C4316">
        <v>2020</v>
      </c>
      <c r="D4316" s="16" t="s">
        <v>178</v>
      </c>
      <c r="E4316" s="16" t="s">
        <v>253</v>
      </c>
      <c r="F4316">
        <v>7</v>
      </c>
    </row>
    <row r="4317" spans="1:6" x14ac:dyDescent="0.25">
      <c r="A4317">
        <v>1</v>
      </c>
      <c r="B4317">
        <v>5</v>
      </c>
      <c r="C4317">
        <v>2020</v>
      </c>
      <c r="D4317" s="16" t="s">
        <v>178</v>
      </c>
      <c r="E4317" s="16" t="s">
        <v>254</v>
      </c>
      <c r="F4317">
        <v>43</v>
      </c>
    </row>
    <row r="4318" spans="1:6" x14ac:dyDescent="0.25">
      <c r="A4318">
        <v>1</v>
      </c>
      <c r="B4318">
        <v>5</v>
      </c>
      <c r="C4318">
        <v>2020</v>
      </c>
      <c r="D4318" s="16" t="s">
        <v>232</v>
      </c>
      <c r="E4318" s="16" t="s">
        <v>253</v>
      </c>
      <c r="F4318">
        <v>65</v>
      </c>
    </row>
    <row r="4319" spans="1:6" x14ac:dyDescent="0.25">
      <c r="A4319">
        <v>1</v>
      </c>
      <c r="B4319">
        <v>5</v>
      </c>
      <c r="C4319">
        <v>2020</v>
      </c>
      <c r="D4319" s="16" t="s">
        <v>232</v>
      </c>
      <c r="E4319" s="16" t="s">
        <v>254</v>
      </c>
      <c r="F4319">
        <v>50</v>
      </c>
    </row>
    <row r="4320" spans="1:6" x14ac:dyDescent="0.25">
      <c r="A4320">
        <v>1</v>
      </c>
      <c r="B4320">
        <v>5</v>
      </c>
      <c r="C4320">
        <v>2020</v>
      </c>
      <c r="D4320" s="16" t="s">
        <v>145</v>
      </c>
      <c r="E4320" s="16" t="s">
        <v>253</v>
      </c>
      <c r="F4320">
        <v>23</v>
      </c>
    </row>
    <row r="4321" spans="1:6" x14ac:dyDescent="0.25">
      <c r="A4321">
        <v>1</v>
      </c>
      <c r="B4321">
        <v>5</v>
      </c>
      <c r="C4321">
        <v>2020</v>
      </c>
      <c r="D4321" s="16" t="s">
        <v>145</v>
      </c>
      <c r="E4321" s="16" t="s">
        <v>253</v>
      </c>
      <c r="F4321">
        <v>42</v>
      </c>
    </row>
    <row r="4322" spans="1:6" x14ac:dyDescent="0.25">
      <c r="A4322">
        <v>1</v>
      </c>
      <c r="B4322">
        <v>5</v>
      </c>
      <c r="C4322">
        <v>2020</v>
      </c>
      <c r="D4322" s="16" t="s">
        <v>145</v>
      </c>
      <c r="E4322" s="16" t="s">
        <v>254</v>
      </c>
      <c r="F4322">
        <v>86</v>
      </c>
    </row>
    <row r="4323" spans="1:6" x14ac:dyDescent="0.25">
      <c r="A4323">
        <v>1</v>
      </c>
      <c r="B4323">
        <v>5</v>
      </c>
      <c r="C4323">
        <v>2020</v>
      </c>
      <c r="D4323" s="16" t="s">
        <v>145</v>
      </c>
      <c r="E4323" s="16" t="s">
        <v>254</v>
      </c>
      <c r="F4323">
        <v>10</v>
      </c>
    </row>
    <row r="4324" spans="1:6" x14ac:dyDescent="0.25">
      <c r="A4324">
        <v>1</v>
      </c>
      <c r="B4324">
        <v>5</v>
      </c>
      <c r="C4324">
        <v>2020</v>
      </c>
      <c r="D4324" s="16" t="s">
        <v>145</v>
      </c>
      <c r="E4324" s="16" t="s">
        <v>253</v>
      </c>
      <c r="F4324">
        <v>36</v>
      </c>
    </row>
    <row r="4325" spans="1:6" x14ac:dyDescent="0.25">
      <c r="A4325">
        <v>1</v>
      </c>
      <c r="B4325">
        <v>5</v>
      </c>
      <c r="C4325">
        <v>2020</v>
      </c>
      <c r="D4325" s="16" t="s">
        <v>145</v>
      </c>
      <c r="E4325" s="16" t="s">
        <v>253</v>
      </c>
      <c r="F4325">
        <v>67</v>
      </c>
    </row>
    <row r="4326" spans="1:6" x14ac:dyDescent="0.25">
      <c r="A4326">
        <v>1</v>
      </c>
      <c r="B4326">
        <v>5</v>
      </c>
      <c r="C4326">
        <v>2020</v>
      </c>
      <c r="D4326" s="16" t="s">
        <v>145</v>
      </c>
      <c r="E4326" s="16" t="s">
        <v>254</v>
      </c>
      <c r="F4326">
        <v>63</v>
      </c>
    </row>
    <row r="4327" spans="1:6" x14ac:dyDescent="0.25">
      <c r="A4327">
        <v>1</v>
      </c>
      <c r="B4327">
        <v>5</v>
      </c>
      <c r="C4327">
        <v>2020</v>
      </c>
      <c r="D4327" s="16" t="s">
        <v>147</v>
      </c>
      <c r="E4327" s="16" t="s">
        <v>254</v>
      </c>
      <c r="F4327">
        <v>15</v>
      </c>
    </row>
    <row r="4328" spans="1:6" x14ac:dyDescent="0.25">
      <c r="A4328">
        <v>1</v>
      </c>
      <c r="B4328">
        <v>5</v>
      </c>
      <c r="C4328">
        <v>2020</v>
      </c>
      <c r="D4328" s="16" t="s">
        <v>147</v>
      </c>
      <c r="E4328" s="16" t="s">
        <v>253</v>
      </c>
      <c r="F4328">
        <v>12</v>
      </c>
    </row>
    <row r="4329" spans="1:6" x14ac:dyDescent="0.25">
      <c r="A4329">
        <v>1</v>
      </c>
      <c r="B4329">
        <v>5</v>
      </c>
      <c r="C4329">
        <v>2020</v>
      </c>
      <c r="D4329" s="16" t="s">
        <v>150</v>
      </c>
      <c r="E4329" s="16" t="s">
        <v>253</v>
      </c>
      <c r="F4329">
        <v>50</v>
      </c>
    </row>
    <row r="4330" spans="1:6" x14ac:dyDescent="0.25">
      <c r="A4330">
        <v>1</v>
      </c>
      <c r="B4330">
        <v>5</v>
      </c>
      <c r="C4330">
        <v>2020</v>
      </c>
      <c r="D4330" s="16" t="s">
        <v>150</v>
      </c>
      <c r="E4330" s="16" t="s">
        <v>253</v>
      </c>
      <c r="F4330">
        <v>25</v>
      </c>
    </row>
    <row r="4331" spans="1:6" x14ac:dyDescent="0.25">
      <c r="A4331">
        <v>1</v>
      </c>
      <c r="B4331">
        <v>5</v>
      </c>
      <c r="C4331">
        <v>2020</v>
      </c>
      <c r="D4331" s="16" t="s">
        <v>150</v>
      </c>
      <c r="E4331" s="16" t="s">
        <v>254</v>
      </c>
      <c r="F4331">
        <v>33</v>
      </c>
    </row>
    <row r="4332" spans="1:6" x14ac:dyDescent="0.25">
      <c r="A4332">
        <v>1</v>
      </c>
      <c r="B4332">
        <v>5</v>
      </c>
      <c r="C4332">
        <v>2020</v>
      </c>
      <c r="D4332" s="16" t="s">
        <v>186</v>
      </c>
      <c r="E4332" s="16" t="s">
        <v>253</v>
      </c>
      <c r="F4332">
        <v>0</v>
      </c>
    </row>
    <row r="4333" spans="1:6" x14ac:dyDescent="0.25">
      <c r="A4333">
        <v>1</v>
      </c>
      <c r="B4333">
        <v>5</v>
      </c>
      <c r="C4333">
        <v>2020</v>
      </c>
      <c r="D4333" s="16" t="s">
        <v>186</v>
      </c>
      <c r="E4333" s="16" t="s">
        <v>253</v>
      </c>
      <c r="F4333">
        <v>37</v>
      </c>
    </row>
    <row r="4334" spans="1:6" x14ac:dyDescent="0.25">
      <c r="A4334">
        <v>2</v>
      </c>
      <c r="B4334">
        <v>5</v>
      </c>
      <c r="C4334">
        <v>2020</v>
      </c>
      <c r="D4334" s="16" t="s">
        <v>57</v>
      </c>
      <c r="E4334" s="16" t="s">
        <v>56</v>
      </c>
      <c r="F4334">
        <v>41</v>
      </c>
    </row>
    <row r="4335" spans="1:6" x14ac:dyDescent="0.25">
      <c r="A4335">
        <v>2</v>
      </c>
      <c r="B4335">
        <v>5</v>
      </c>
      <c r="C4335">
        <v>2020</v>
      </c>
      <c r="D4335" s="16" t="s">
        <v>57</v>
      </c>
      <c r="E4335" s="16" t="s">
        <v>59</v>
      </c>
      <c r="F4335">
        <v>44</v>
      </c>
    </row>
    <row r="4336" spans="1:6" x14ac:dyDescent="0.25">
      <c r="A4336">
        <v>2</v>
      </c>
      <c r="B4336">
        <v>5</v>
      </c>
      <c r="C4336">
        <v>2020</v>
      </c>
      <c r="D4336" s="16" t="s">
        <v>57</v>
      </c>
      <c r="E4336" s="16" t="s">
        <v>56</v>
      </c>
      <c r="F4336">
        <v>21</v>
      </c>
    </row>
    <row r="4337" spans="1:6" x14ac:dyDescent="0.25">
      <c r="A4337">
        <v>2</v>
      </c>
      <c r="B4337">
        <v>5</v>
      </c>
      <c r="C4337">
        <v>2020</v>
      </c>
      <c r="D4337" s="16" t="s">
        <v>57</v>
      </c>
      <c r="E4337" s="16" t="s">
        <v>59</v>
      </c>
      <c r="F4337">
        <v>25</v>
      </c>
    </row>
    <row r="4338" spans="1:6" x14ac:dyDescent="0.25">
      <c r="A4338">
        <v>2</v>
      </c>
      <c r="B4338">
        <v>5</v>
      </c>
      <c r="C4338">
        <v>2020</v>
      </c>
      <c r="D4338" s="16" t="s">
        <v>57</v>
      </c>
      <c r="E4338" s="16" t="s">
        <v>56</v>
      </c>
      <c r="F4338">
        <v>11</v>
      </c>
    </row>
    <row r="4339" spans="1:6" x14ac:dyDescent="0.25">
      <c r="A4339">
        <v>2</v>
      </c>
      <c r="B4339">
        <v>5</v>
      </c>
      <c r="C4339">
        <v>2020</v>
      </c>
      <c r="D4339" s="16" t="s">
        <v>57</v>
      </c>
      <c r="E4339" s="16" t="s">
        <v>56</v>
      </c>
      <c r="F4339">
        <v>69</v>
      </c>
    </row>
    <row r="4340" spans="1:6" x14ac:dyDescent="0.25">
      <c r="A4340">
        <v>2</v>
      </c>
      <c r="B4340">
        <v>5</v>
      </c>
      <c r="C4340">
        <v>2020</v>
      </c>
      <c r="D4340" s="16" t="s">
        <v>57</v>
      </c>
      <c r="E4340" s="16" t="s">
        <v>59</v>
      </c>
      <c r="F4340">
        <v>73</v>
      </c>
    </row>
    <row r="4341" spans="1:6" x14ac:dyDescent="0.25">
      <c r="A4341">
        <v>2</v>
      </c>
      <c r="B4341">
        <v>5</v>
      </c>
      <c r="C4341">
        <v>2020</v>
      </c>
      <c r="D4341" s="16" t="s">
        <v>57</v>
      </c>
      <c r="E4341" s="16" t="s">
        <v>56</v>
      </c>
      <c r="F4341">
        <v>79</v>
      </c>
    </row>
    <row r="4342" spans="1:6" x14ac:dyDescent="0.25">
      <c r="A4342">
        <v>2</v>
      </c>
      <c r="B4342">
        <v>5</v>
      </c>
      <c r="C4342">
        <v>2020</v>
      </c>
      <c r="D4342" s="16" t="s">
        <v>57</v>
      </c>
      <c r="E4342" s="16" t="s">
        <v>59</v>
      </c>
      <c r="F4342">
        <v>45</v>
      </c>
    </row>
    <row r="4343" spans="1:6" x14ac:dyDescent="0.25">
      <c r="A4343">
        <v>2</v>
      </c>
      <c r="B4343">
        <v>5</v>
      </c>
      <c r="C4343">
        <v>2020</v>
      </c>
      <c r="D4343" s="16" t="s">
        <v>57</v>
      </c>
      <c r="E4343" s="16" t="s">
        <v>56</v>
      </c>
      <c r="F4343">
        <v>13</v>
      </c>
    </row>
    <row r="4344" spans="1:6" x14ac:dyDescent="0.25">
      <c r="A4344">
        <v>2</v>
      </c>
      <c r="B4344">
        <v>5</v>
      </c>
      <c r="C4344">
        <v>2020</v>
      </c>
      <c r="D4344" s="16" t="s">
        <v>63</v>
      </c>
      <c r="E4344" s="16" t="s">
        <v>59</v>
      </c>
      <c r="F4344">
        <v>73</v>
      </c>
    </row>
    <row r="4345" spans="1:6" x14ac:dyDescent="0.25">
      <c r="A4345">
        <v>2</v>
      </c>
      <c r="B4345">
        <v>5</v>
      </c>
      <c r="C4345">
        <v>2020</v>
      </c>
      <c r="D4345" s="16" t="s">
        <v>152</v>
      </c>
      <c r="E4345" s="16" t="s">
        <v>59</v>
      </c>
      <c r="F4345">
        <v>72</v>
      </c>
    </row>
    <row r="4346" spans="1:6" x14ac:dyDescent="0.25">
      <c r="A4346">
        <v>2</v>
      </c>
      <c r="B4346">
        <v>5</v>
      </c>
      <c r="C4346">
        <v>2020</v>
      </c>
      <c r="D4346" s="16" t="s">
        <v>153</v>
      </c>
      <c r="E4346" s="16" t="s">
        <v>56</v>
      </c>
      <c r="F4346">
        <v>53</v>
      </c>
    </row>
    <row r="4347" spans="1:6" x14ac:dyDescent="0.25">
      <c r="A4347">
        <v>2</v>
      </c>
      <c r="B4347">
        <v>5</v>
      </c>
      <c r="C4347">
        <v>2020</v>
      </c>
      <c r="D4347" s="16" t="s">
        <v>155</v>
      </c>
      <c r="E4347" s="16" t="s">
        <v>56</v>
      </c>
      <c r="F4347">
        <v>58</v>
      </c>
    </row>
    <row r="4348" spans="1:6" x14ac:dyDescent="0.25">
      <c r="A4348">
        <v>2</v>
      </c>
      <c r="B4348">
        <v>5</v>
      </c>
      <c r="C4348">
        <v>2020</v>
      </c>
      <c r="D4348" s="16" t="s">
        <v>156</v>
      </c>
      <c r="E4348" s="16" t="s">
        <v>56</v>
      </c>
      <c r="F4348">
        <v>47</v>
      </c>
    </row>
    <row r="4349" spans="1:6" x14ac:dyDescent="0.25">
      <c r="A4349">
        <v>2</v>
      </c>
      <c r="B4349">
        <v>5</v>
      </c>
      <c r="C4349">
        <v>2020</v>
      </c>
      <c r="D4349" s="16" t="s">
        <v>70</v>
      </c>
      <c r="E4349" s="16" t="s">
        <v>56</v>
      </c>
      <c r="F4349">
        <v>35</v>
      </c>
    </row>
    <row r="4350" spans="1:6" x14ac:dyDescent="0.25">
      <c r="A4350">
        <v>2</v>
      </c>
      <c r="B4350">
        <v>5</v>
      </c>
      <c r="C4350">
        <v>2020</v>
      </c>
      <c r="D4350" s="16" t="s">
        <v>70</v>
      </c>
      <c r="E4350" s="16" t="s">
        <v>56</v>
      </c>
      <c r="F4350">
        <v>61</v>
      </c>
    </row>
    <row r="4351" spans="1:6" x14ac:dyDescent="0.25">
      <c r="A4351">
        <v>2</v>
      </c>
      <c r="B4351">
        <v>5</v>
      </c>
      <c r="C4351">
        <v>2020</v>
      </c>
      <c r="D4351" s="16" t="s">
        <v>70</v>
      </c>
      <c r="E4351" s="16" t="s">
        <v>59</v>
      </c>
      <c r="F4351">
        <v>68</v>
      </c>
    </row>
    <row r="4352" spans="1:6" x14ac:dyDescent="0.25">
      <c r="A4352">
        <v>2</v>
      </c>
      <c r="B4352">
        <v>5</v>
      </c>
      <c r="C4352">
        <v>2020</v>
      </c>
      <c r="D4352" s="16" t="s">
        <v>70</v>
      </c>
      <c r="E4352" s="16" t="s">
        <v>56</v>
      </c>
      <c r="F4352">
        <v>46</v>
      </c>
    </row>
    <row r="4353" spans="1:6" x14ac:dyDescent="0.25">
      <c r="A4353">
        <v>2</v>
      </c>
      <c r="B4353">
        <v>5</v>
      </c>
      <c r="C4353">
        <v>2020</v>
      </c>
      <c r="D4353" s="16" t="s">
        <v>70</v>
      </c>
      <c r="E4353" s="16" t="s">
        <v>59</v>
      </c>
      <c r="F4353">
        <v>10</v>
      </c>
    </row>
    <row r="4354" spans="1:6" x14ac:dyDescent="0.25">
      <c r="A4354">
        <v>2</v>
      </c>
      <c r="B4354">
        <v>5</v>
      </c>
      <c r="C4354">
        <v>2020</v>
      </c>
      <c r="D4354" s="16" t="s">
        <v>70</v>
      </c>
      <c r="E4354" s="16" t="s">
        <v>56</v>
      </c>
      <c r="F4354">
        <v>12</v>
      </c>
    </row>
    <row r="4355" spans="1:6" x14ac:dyDescent="0.25">
      <c r="A4355">
        <v>2</v>
      </c>
      <c r="B4355">
        <v>5</v>
      </c>
      <c r="C4355">
        <v>2020</v>
      </c>
      <c r="D4355" s="16" t="s">
        <v>70</v>
      </c>
      <c r="E4355" s="16" t="s">
        <v>59</v>
      </c>
      <c r="F4355">
        <v>66</v>
      </c>
    </row>
    <row r="4356" spans="1:6" x14ac:dyDescent="0.25">
      <c r="A4356">
        <v>2</v>
      </c>
      <c r="B4356">
        <v>5</v>
      </c>
      <c r="C4356">
        <v>2020</v>
      </c>
      <c r="D4356" s="16" t="s">
        <v>70</v>
      </c>
      <c r="E4356" s="16" t="s">
        <v>56</v>
      </c>
      <c r="F4356">
        <v>80</v>
      </c>
    </row>
    <row r="4357" spans="1:6" x14ac:dyDescent="0.25">
      <c r="A4357">
        <v>2</v>
      </c>
      <c r="B4357">
        <v>5</v>
      </c>
      <c r="C4357">
        <v>2020</v>
      </c>
      <c r="D4357" s="16" t="s">
        <v>73</v>
      </c>
      <c r="E4357" s="16" t="s">
        <v>56</v>
      </c>
      <c r="F4357">
        <v>63</v>
      </c>
    </row>
    <row r="4358" spans="1:6" x14ac:dyDescent="0.25">
      <c r="A4358">
        <v>2</v>
      </c>
      <c r="B4358">
        <v>5</v>
      </c>
      <c r="C4358">
        <v>2020</v>
      </c>
      <c r="D4358" s="16" t="s">
        <v>73</v>
      </c>
      <c r="E4358" s="16" t="s">
        <v>59</v>
      </c>
      <c r="F4358">
        <v>70</v>
      </c>
    </row>
    <row r="4359" spans="1:6" x14ac:dyDescent="0.25">
      <c r="A4359">
        <v>2</v>
      </c>
      <c r="B4359">
        <v>5</v>
      </c>
      <c r="C4359">
        <v>2020</v>
      </c>
      <c r="D4359" s="16" t="s">
        <v>73</v>
      </c>
      <c r="E4359" s="16" t="s">
        <v>59</v>
      </c>
      <c r="F4359">
        <v>77</v>
      </c>
    </row>
    <row r="4360" spans="1:6" x14ac:dyDescent="0.25">
      <c r="A4360">
        <v>2</v>
      </c>
      <c r="B4360">
        <v>5</v>
      </c>
      <c r="C4360">
        <v>2020</v>
      </c>
      <c r="D4360" s="16" t="s">
        <v>75</v>
      </c>
      <c r="E4360" s="16" t="s">
        <v>56</v>
      </c>
      <c r="F4360">
        <v>30</v>
      </c>
    </row>
    <row r="4361" spans="1:6" x14ac:dyDescent="0.25">
      <c r="A4361">
        <v>2</v>
      </c>
      <c r="B4361">
        <v>5</v>
      </c>
      <c r="C4361">
        <v>2020</v>
      </c>
      <c r="D4361" s="16" t="s">
        <v>75</v>
      </c>
      <c r="E4361" s="16" t="s">
        <v>56</v>
      </c>
      <c r="F4361">
        <v>89</v>
      </c>
    </row>
    <row r="4362" spans="1:6" x14ac:dyDescent="0.25">
      <c r="A4362">
        <v>2</v>
      </c>
      <c r="B4362">
        <v>5</v>
      </c>
      <c r="C4362">
        <v>2020</v>
      </c>
      <c r="D4362" s="16" t="s">
        <v>76</v>
      </c>
      <c r="E4362" s="16" t="s">
        <v>59</v>
      </c>
      <c r="F4362">
        <v>53</v>
      </c>
    </row>
    <row r="4363" spans="1:6" x14ac:dyDescent="0.25">
      <c r="A4363">
        <v>2</v>
      </c>
      <c r="B4363">
        <v>5</v>
      </c>
      <c r="C4363">
        <v>2020</v>
      </c>
      <c r="D4363" s="16" t="s">
        <v>245</v>
      </c>
      <c r="E4363" s="16" t="s">
        <v>59</v>
      </c>
      <c r="F4363">
        <v>30</v>
      </c>
    </row>
    <row r="4364" spans="1:6" x14ac:dyDescent="0.25">
      <c r="A4364">
        <v>2</v>
      </c>
      <c r="B4364">
        <v>5</v>
      </c>
      <c r="C4364">
        <v>2020</v>
      </c>
      <c r="D4364" s="16" t="s">
        <v>80</v>
      </c>
      <c r="E4364" s="16" t="s">
        <v>56</v>
      </c>
      <c r="F4364">
        <v>40</v>
      </c>
    </row>
    <row r="4365" spans="1:6" x14ac:dyDescent="0.25">
      <c r="A4365">
        <v>2</v>
      </c>
      <c r="B4365">
        <v>5</v>
      </c>
      <c r="C4365">
        <v>2020</v>
      </c>
      <c r="D4365" s="16" t="s">
        <v>157</v>
      </c>
      <c r="E4365" s="16" t="s">
        <v>59</v>
      </c>
      <c r="F4365">
        <v>42</v>
      </c>
    </row>
    <row r="4366" spans="1:6" x14ac:dyDescent="0.25">
      <c r="A4366">
        <v>2</v>
      </c>
      <c r="B4366">
        <v>5</v>
      </c>
      <c r="C4366">
        <v>2020</v>
      </c>
      <c r="D4366" s="16" t="s">
        <v>256</v>
      </c>
      <c r="E4366" s="16" t="s">
        <v>56</v>
      </c>
      <c r="F4366">
        <v>60</v>
      </c>
    </row>
    <row r="4367" spans="1:6" x14ac:dyDescent="0.25">
      <c r="A4367">
        <v>2</v>
      </c>
      <c r="B4367">
        <v>5</v>
      </c>
      <c r="C4367">
        <v>2020</v>
      </c>
      <c r="D4367" s="16" t="s">
        <v>234</v>
      </c>
      <c r="E4367" s="16" t="s">
        <v>59</v>
      </c>
      <c r="F4367">
        <v>46</v>
      </c>
    </row>
    <row r="4368" spans="1:6" x14ac:dyDescent="0.25">
      <c r="A4368">
        <v>2</v>
      </c>
      <c r="B4368">
        <v>5</v>
      </c>
      <c r="C4368">
        <v>2020</v>
      </c>
      <c r="D4368" s="16" t="s">
        <v>234</v>
      </c>
      <c r="E4368" s="16" t="s">
        <v>59</v>
      </c>
      <c r="F4368">
        <v>68</v>
      </c>
    </row>
    <row r="4369" spans="1:6" x14ac:dyDescent="0.25">
      <c r="A4369">
        <v>2</v>
      </c>
      <c r="B4369">
        <v>5</v>
      </c>
      <c r="C4369">
        <v>2020</v>
      </c>
      <c r="D4369" s="16" t="s">
        <v>87</v>
      </c>
      <c r="E4369" s="16" t="s">
        <v>56</v>
      </c>
      <c r="F4369">
        <v>77</v>
      </c>
    </row>
    <row r="4370" spans="1:6" x14ac:dyDescent="0.25">
      <c r="A4370">
        <v>2</v>
      </c>
      <c r="B4370">
        <v>5</v>
      </c>
      <c r="C4370">
        <v>2020</v>
      </c>
      <c r="D4370" s="16" t="s">
        <v>88</v>
      </c>
      <c r="E4370" s="16" t="s">
        <v>56</v>
      </c>
      <c r="F4370">
        <v>27</v>
      </c>
    </row>
    <row r="4371" spans="1:6" x14ac:dyDescent="0.25">
      <c r="A4371">
        <v>2</v>
      </c>
      <c r="B4371">
        <v>5</v>
      </c>
      <c r="C4371">
        <v>2020</v>
      </c>
      <c r="D4371" s="16" t="s">
        <v>88</v>
      </c>
      <c r="E4371" s="16" t="s">
        <v>56</v>
      </c>
      <c r="F4371">
        <v>74</v>
      </c>
    </row>
    <row r="4372" spans="1:6" x14ac:dyDescent="0.25">
      <c r="A4372">
        <v>2</v>
      </c>
      <c r="B4372">
        <v>5</v>
      </c>
      <c r="C4372">
        <v>2020</v>
      </c>
      <c r="D4372" s="16" t="s">
        <v>88</v>
      </c>
      <c r="E4372" s="16" t="s">
        <v>59</v>
      </c>
      <c r="F4372">
        <v>61</v>
      </c>
    </row>
    <row r="4373" spans="1:6" x14ac:dyDescent="0.25">
      <c r="A4373">
        <v>2</v>
      </c>
      <c r="B4373">
        <v>5</v>
      </c>
      <c r="C4373">
        <v>2020</v>
      </c>
      <c r="D4373" s="16" t="s">
        <v>231</v>
      </c>
      <c r="E4373" s="16" t="s">
        <v>59</v>
      </c>
      <c r="F4373">
        <v>78</v>
      </c>
    </row>
    <row r="4374" spans="1:6" x14ac:dyDescent="0.25">
      <c r="A4374">
        <v>2</v>
      </c>
      <c r="B4374">
        <v>5</v>
      </c>
      <c r="C4374">
        <v>2020</v>
      </c>
      <c r="D4374" s="16" t="s">
        <v>89</v>
      </c>
      <c r="E4374" s="16" t="s">
        <v>56</v>
      </c>
      <c r="F4374">
        <v>49</v>
      </c>
    </row>
    <row r="4375" spans="1:6" x14ac:dyDescent="0.25">
      <c r="A4375">
        <v>2</v>
      </c>
      <c r="B4375">
        <v>5</v>
      </c>
      <c r="C4375">
        <v>2020</v>
      </c>
      <c r="D4375" s="16" t="s">
        <v>89</v>
      </c>
      <c r="E4375" s="16" t="s">
        <v>56</v>
      </c>
      <c r="F4375">
        <v>39</v>
      </c>
    </row>
    <row r="4376" spans="1:6" x14ac:dyDescent="0.25">
      <c r="A4376">
        <v>2</v>
      </c>
      <c r="B4376">
        <v>5</v>
      </c>
      <c r="C4376">
        <v>2020</v>
      </c>
      <c r="D4376" s="16" t="s">
        <v>91</v>
      </c>
      <c r="E4376" s="16" t="s">
        <v>56</v>
      </c>
      <c r="F4376">
        <v>67</v>
      </c>
    </row>
    <row r="4377" spans="1:6" x14ac:dyDescent="0.25">
      <c r="A4377">
        <v>2</v>
      </c>
      <c r="B4377">
        <v>5</v>
      </c>
      <c r="C4377">
        <v>2020</v>
      </c>
      <c r="D4377" s="16" t="s">
        <v>91</v>
      </c>
      <c r="E4377" s="16" t="s">
        <v>59</v>
      </c>
      <c r="F4377">
        <v>67</v>
      </c>
    </row>
    <row r="4378" spans="1:6" x14ac:dyDescent="0.25">
      <c r="A4378">
        <v>2</v>
      </c>
      <c r="B4378">
        <v>5</v>
      </c>
      <c r="C4378">
        <v>2020</v>
      </c>
      <c r="D4378" s="16" t="s">
        <v>91</v>
      </c>
      <c r="E4378" s="16" t="s">
        <v>59</v>
      </c>
      <c r="F4378">
        <v>70</v>
      </c>
    </row>
    <row r="4379" spans="1:6" x14ac:dyDescent="0.25">
      <c r="A4379">
        <v>2</v>
      </c>
      <c r="B4379">
        <v>5</v>
      </c>
      <c r="C4379">
        <v>2020</v>
      </c>
      <c r="D4379" s="16" t="s">
        <v>92</v>
      </c>
      <c r="E4379" s="16" t="s">
        <v>56</v>
      </c>
      <c r="F4379">
        <v>40</v>
      </c>
    </row>
    <row r="4380" spans="1:6" x14ac:dyDescent="0.25">
      <c r="A4380">
        <v>2</v>
      </c>
      <c r="B4380">
        <v>5</v>
      </c>
      <c r="C4380">
        <v>2020</v>
      </c>
      <c r="D4380" s="16" t="s">
        <v>93</v>
      </c>
      <c r="E4380" s="16" t="s">
        <v>56</v>
      </c>
      <c r="F4380">
        <v>45</v>
      </c>
    </row>
    <row r="4381" spans="1:6" x14ac:dyDescent="0.25">
      <c r="A4381">
        <v>2</v>
      </c>
      <c r="B4381">
        <v>5</v>
      </c>
      <c r="C4381">
        <v>2020</v>
      </c>
      <c r="D4381" s="16" t="s">
        <v>95</v>
      </c>
      <c r="E4381" s="16" t="s">
        <v>56</v>
      </c>
      <c r="F4381">
        <v>57</v>
      </c>
    </row>
    <row r="4382" spans="1:6" x14ac:dyDescent="0.25">
      <c r="A4382">
        <v>2</v>
      </c>
      <c r="B4382">
        <v>5</v>
      </c>
      <c r="C4382">
        <v>2020</v>
      </c>
      <c r="D4382" s="16" t="s">
        <v>95</v>
      </c>
      <c r="E4382" s="16" t="s">
        <v>56</v>
      </c>
      <c r="F4382">
        <v>39</v>
      </c>
    </row>
    <row r="4383" spans="1:6" x14ac:dyDescent="0.25">
      <c r="A4383">
        <v>2</v>
      </c>
      <c r="B4383">
        <v>5</v>
      </c>
      <c r="C4383">
        <v>2020</v>
      </c>
      <c r="D4383" s="16" t="s">
        <v>95</v>
      </c>
      <c r="E4383" s="16" t="s">
        <v>56</v>
      </c>
      <c r="F4383">
        <v>42</v>
      </c>
    </row>
    <row r="4384" spans="1:6" x14ac:dyDescent="0.25">
      <c r="A4384">
        <v>2</v>
      </c>
      <c r="B4384">
        <v>5</v>
      </c>
      <c r="C4384">
        <v>2020</v>
      </c>
      <c r="D4384" s="16" t="s">
        <v>95</v>
      </c>
      <c r="E4384" s="16" t="s">
        <v>56</v>
      </c>
      <c r="F4384">
        <v>58</v>
      </c>
    </row>
    <row r="4385" spans="1:6" x14ac:dyDescent="0.25">
      <c r="A4385">
        <v>2</v>
      </c>
      <c r="B4385">
        <v>5</v>
      </c>
      <c r="C4385">
        <v>2020</v>
      </c>
      <c r="D4385" s="16" t="s">
        <v>95</v>
      </c>
      <c r="E4385" s="16" t="s">
        <v>56</v>
      </c>
      <c r="F4385">
        <v>48</v>
      </c>
    </row>
    <row r="4386" spans="1:6" x14ac:dyDescent="0.25">
      <c r="A4386">
        <v>2</v>
      </c>
      <c r="B4386">
        <v>5</v>
      </c>
      <c r="C4386">
        <v>2020</v>
      </c>
      <c r="D4386" s="16" t="s">
        <v>95</v>
      </c>
      <c r="E4386" s="16" t="s">
        <v>56</v>
      </c>
      <c r="F4386">
        <v>42</v>
      </c>
    </row>
    <row r="4387" spans="1:6" x14ac:dyDescent="0.25">
      <c r="A4387">
        <v>2</v>
      </c>
      <c r="B4387">
        <v>5</v>
      </c>
      <c r="C4387">
        <v>2020</v>
      </c>
      <c r="D4387" s="16" t="s">
        <v>95</v>
      </c>
      <c r="E4387" s="16" t="s">
        <v>59</v>
      </c>
      <c r="F4387">
        <v>62</v>
      </c>
    </row>
    <row r="4388" spans="1:6" x14ac:dyDescent="0.25">
      <c r="A4388">
        <v>2</v>
      </c>
      <c r="B4388">
        <v>5</v>
      </c>
      <c r="C4388">
        <v>2020</v>
      </c>
      <c r="D4388" s="16" t="s">
        <v>95</v>
      </c>
      <c r="E4388" s="16" t="s">
        <v>56</v>
      </c>
      <c r="F4388">
        <v>80</v>
      </c>
    </row>
    <row r="4389" spans="1:6" x14ac:dyDescent="0.25">
      <c r="A4389">
        <v>2</v>
      </c>
      <c r="B4389">
        <v>5</v>
      </c>
      <c r="C4389">
        <v>2020</v>
      </c>
      <c r="D4389" s="16" t="s">
        <v>95</v>
      </c>
      <c r="E4389" s="16" t="s">
        <v>59</v>
      </c>
      <c r="F4389">
        <v>42</v>
      </c>
    </row>
    <row r="4390" spans="1:6" x14ac:dyDescent="0.25">
      <c r="A4390">
        <v>2</v>
      </c>
      <c r="B4390">
        <v>5</v>
      </c>
      <c r="C4390">
        <v>2020</v>
      </c>
      <c r="D4390" s="16" t="s">
        <v>180</v>
      </c>
      <c r="E4390" s="16" t="s">
        <v>59</v>
      </c>
      <c r="F4390">
        <v>36</v>
      </c>
    </row>
    <row r="4391" spans="1:6" x14ac:dyDescent="0.25">
      <c r="A4391">
        <v>2</v>
      </c>
      <c r="B4391">
        <v>5</v>
      </c>
      <c r="C4391">
        <v>2020</v>
      </c>
      <c r="D4391" s="16" t="s">
        <v>180</v>
      </c>
      <c r="E4391" s="16" t="s">
        <v>56</v>
      </c>
      <c r="F4391">
        <v>27</v>
      </c>
    </row>
    <row r="4392" spans="1:6" x14ac:dyDescent="0.25">
      <c r="A4392">
        <v>2</v>
      </c>
      <c r="B4392">
        <v>5</v>
      </c>
      <c r="C4392">
        <v>2020</v>
      </c>
      <c r="D4392" s="16" t="s">
        <v>180</v>
      </c>
      <c r="E4392" s="16" t="s">
        <v>56</v>
      </c>
      <c r="F4392">
        <v>1</v>
      </c>
    </row>
    <row r="4393" spans="1:6" x14ac:dyDescent="0.25">
      <c r="A4393">
        <v>2</v>
      </c>
      <c r="B4393">
        <v>5</v>
      </c>
      <c r="C4393">
        <v>2020</v>
      </c>
      <c r="D4393" s="16" t="s">
        <v>180</v>
      </c>
      <c r="E4393" s="16" t="s">
        <v>56</v>
      </c>
      <c r="F4393">
        <v>32</v>
      </c>
    </row>
    <row r="4394" spans="1:6" x14ac:dyDescent="0.25">
      <c r="A4394">
        <v>2</v>
      </c>
      <c r="B4394">
        <v>5</v>
      </c>
      <c r="C4394">
        <v>2020</v>
      </c>
      <c r="D4394" s="16" t="s">
        <v>180</v>
      </c>
      <c r="E4394" s="16" t="s">
        <v>59</v>
      </c>
      <c r="F4394">
        <v>12</v>
      </c>
    </row>
    <row r="4395" spans="1:6" x14ac:dyDescent="0.25">
      <c r="A4395">
        <v>2</v>
      </c>
      <c r="B4395">
        <v>5</v>
      </c>
      <c r="C4395">
        <v>2020</v>
      </c>
      <c r="D4395" s="16" t="s">
        <v>103</v>
      </c>
      <c r="E4395" s="16" t="s">
        <v>59</v>
      </c>
      <c r="F4395">
        <v>57</v>
      </c>
    </row>
    <row r="4396" spans="1:6" x14ac:dyDescent="0.25">
      <c r="A4396">
        <v>2</v>
      </c>
      <c r="B4396">
        <v>5</v>
      </c>
      <c r="C4396">
        <v>2020</v>
      </c>
      <c r="D4396" s="16" t="s">
        <v>181</v>
      </c>
      <c r="E4396" s="16" t="s">
        <v>56</v>
      </c>
      <c r="F4396">
        <v>56</v>
      </c>
    </row>
    <row r="4397" spans="1:6" x14ac:dyDescent="0.25">
      <c r="A4397">
        <v>2</v>
      </c>
      <c r="B4397">
        <v>5</v>
      </c>
      <c r="C4397">
        <v>2020</v>
      </c>
      <c r="D4397" s="16" t="s">
        <v>104</v>
      </c>
      <c r="E4397" s="16" t="s">
        <v>59</v>
      </c>
      <c r="F4397">
        <v>21</v>
      </c>
    </row>
    <row r="4398" spans="1:6" x14ac:dyDescent="0.25">
      <c r="A4398">
        <v>2</v>
      </c>
      <c r="B4398">
        <v>5</v>
      </c>
      <c r="C4398">
        <v>2020</v>
      </c>
      <c r="D4398" s="16" t="s">
        <v>104</v>
      </c>
      <c r="E4398" s="16" t="s">
        <v>59</v>
      </c>
      <c r="F4398">
        <v>65</v>
      </c>
    </row>
    <row r="4399" spans="1:6" x14ac:dyDescent="0.25">
      <c r="A4399">
        <v>2</v>
      </c>
      <c r="B4399">
        <v>5</v>
      </c>
      <c r="C4399">
        <v>2020</v>
      </c>
      <c r="D4399" s="16" t="s">
        <v>104</v>
      </c>
      <c r="E4399" s="16" t="s">
        <v>56</v>
      </c>
      <c r="F4399">
        <v>35</v>
      </c>
    </row>
    <row r="4400" spans="1:6" x14ac:dyDescent="0.25">
      <c r="A4400">
        <v>2</v>
      </c>
      <c r="B4400">
        <v>5</v>
      </c>
      <c r="C4400">
        <v>2020</v>
      </c>
      <c r="D4400" s="16" t="s">
        <v>104</v>
      </c>
      <c r="E4400" s="16" t="s">
        <v>59</v>
      </c>
      <c r="F4400">
        <v>63</v>
      </c>
    </row>
    <row r="4401" spans="1:6" x14ac:dyDescent="0.25">
      <c r="A4401">
        <v>2</v>
      </c>
      <c r="B4401">
        <v>5</v>
      </c>
      <c r="C4401">
        <v>2020</v>
      </c>
      <c r="D4401" s="16" t="s">
        <v>104</v>
      </c>
      <c r="E4401" s="16" t="s">
        <v>56</v>
      </c>
      <c r="F4401">
        <v>41</v>
      </c>
    </row>
    <row r="4402" spans="1:6" x14ac:dyDescent="0.25">
      <c r="A4402">
        <v>2</v>
      </c>
      <c r="B4402">
        <v>5</v>
      </c>
      <c r="C4402">
        <v>2020</v>
      </c>
      <c r="D4402" s="16" t="s">
        <v>104</v>
      </c>
      <c r="E4402" s="16" t="s">
        <v>56</v>
      </c>
      <c r="F4402">
        <v>34</v>
      </c>
    </row>
    <row r="4403" spans="1:6" x14ac:dyDescent="0.25">
      <c r="A4403">
        <v>2</v>
      </c>
      <c r="B4403">
        <v>5</v>
      </c>
      <c r="C4403">
        <v>2020</v>
      </c>
      <c r="D4403" s="16" t="s">
        <v>104</v>
      </c>
      <c r="E4403" s="16" t="s">
        <v>56</v>
      </c>
      <c r="F4403">
        <v>55</v>
      </c>
    </row>
    <row r="4404" spans="1:6" x14ac:dyDescent="0.25">
      <c r="A4404">
        <v>2</v>
      </c>
      <c r="B4404">
        <v>5</v>
      </c>
      <c r="C4404">
        <v>2020</v>
      </c>
      <c r="D4404" s="16" t="s">
        <v>215</v>
      </c>
      <c r="E4404" s="16" t="s">
        <v>59</v>
      </c>
      <c r="F4404">
        <v>46</v>
      </c>
    </row>
    <row r="4405" spans="1:6" x14ac:dyDescent="0.25">
      <c r="A4405">
        <v>2</v>
      </c>
      <c r="B4405">
        <v>5</v>
      </c>
      <c r="C4405">
        <v>2020</v>
      </c>
      <c r="D4405" s="16" t="s">
        <v>105</v>
      </c>
      <c r="E4405" s="16" t="s">
        <v>59</v>
      </c>
      <c r="F4405">
        <v>14</v>
      </c>
    </row>
    <row r="4406" spans="1:6" x14ac:dyDescent="0.25">
      <c r="A4406">
        <v>2</v>
      </c>
      <c r="B4406">
        <v>5</v>
      </c>
      <c r="C4406">
        <v>2020</v>
      </c>
      <c r="D4406" s="16" t="s">
        <v>105</v>
      </c>
      <c r="E4406" s="16" t="s">
        <v>56</v>
      </c>
      <c r="F4406">
        <v>44</v>
      </c>
    </row>
    <row r="4407" spans="1:6" x14ac:dyDescent="0.25">
      <c r="A4407">
        <v>2</v>
      </c>
      <c r="B4407">
        <v>5</v>
      </c>
      <c r="C4407">
        <v>2020</v>
      </c>
      <c r="D4407" s="16" t="s">
        <v>105</v>
      </c>
      <c r="E4407" s="16" t="s">
        <v>56</v>
      </c>
      <c r="F4407">
        <v>65</v>
      </c>
    </row>
    <row r="4408" spans="1:6" x14ac:dyDescent="0.25">
      <c r="A4408">
        <v>2</v>
      </c>
      <c r="B4408">
        <v>5</v>
      </c>
      <c r="C4408">
        <v>2020</v>
      </c>
      <c r="D4408" s="16" t="s">
        <v>105</v>
      </c>
      <c r="E4408" s="16" t="s">
        <v>59</v>
      </c>
      <c r="F4408">
        <v>62</v>
      </c>
    </row>
    <row r="4409" spans="1:6" x14ac:dyDescent="0.25">
      <c r="A4409">
        <v>2</v>
      </c>
      <c r="B4409">
        <v>5</v>
      </c>
      <c r="C4409">
        <v>2020</v>
      </c>
      <c r="D4409" s="16" t="s">
        <v>105</v>
      </c>
      <c r="E4409" s="16" t="s">
        <v>59</v>
      </c>
      <c r="F4409">
        <v>48</v>
      </c>
    </row>
    <row r="4410" spans="1:6" x14ac:dyDescent="0.25">
      <c r="A4410">
        <v>2</v>
      </c>
      <c r="B4410">
        <v>5</v>
      </c>
      <c r="C4410">
        <v>2020</v>
      </c>
      <c r="D4410" s="16" t="s">
        <v>257</v>
      </c>
      <c r="E4410" s="16" t="s">
        <v>56</v>
      </c>
      <c r="F4410">
        <v>83</v>
      </c>
    </row>
    <row r="4411" spans="1:6" x14ac:dyDescent="0.25">
      <c r="A4411">
        <v>2</v>
      </c>
      <c r="B4411">
        <v>5</v>
      </c>
      <c r="C4411">
        <v>2020</v>
      </c>
      <c r="D4411" s="16" t="s">
        <v>107</v>
      </c>
      <c r="E4411" s="16" t="s">
        <v>59</v>
      </c>
      <c r="F4411">
        <v>20</v>
      </c>
    </row>
    <row r="4412" spans="1:6" x14ac:dyDescent="0.25">
      <c r="A4412">
        <v>2</v>
      </c>
      <c r="B4412">
        <v>5</v>
      </c>
      <c r="C4412">
        <v>2020</v>
      </c>
      <c r="D4412" s="16" t="s">
        <v>108</v>
      </c>
      <c r="E4412" s="16" t="s">
        <v>56</v>
      </c>
      <c r="F4412">
        <v>19</v>
      </c>
    </row>
    <row r="4413" spans="1:6" x14ac:dyDescent="0.25">
      <c r="A4413">
        <v>2</v>
      </c>
      <c r="B4413">
        <v>5</v>
      </c>
      <c r="C4413">
        <v>2020</v>
      </c>
      <c r="D4413" s="16" t="s">
        <v>108</v>
      </c>
      <c r="E4413" s="16" t="s">
        <v>56</v>
      </c>
      <c r="F4413">
        <v>37</v>
      </c>
    </row>
    <row r="4414" spans="1:6" x14ac:dyDescent="0.25">
      <c r="A4414">
        <v>2</v>
      </c>
      <c r="B4414">
        <v>5</v>
      </c>
      <c r="C4414">
        <v>2020</v>
      </c>
      <c r="D4414" s="16" t="s">
        <v>108</v>
      </c>
      <c r="E4414" s="16" t="s">
        <v>56</v>
      </c>
      <c r="F4414">
        <v>47</v>
      </c>
    </row>
    <row r="4415" spans="1:6" x14ac:dyDescent="0.25">
      <c r="A4415">
        <v>2</v>
      </c>
      <c r="B4415">
        <v>5</v>
      </c>
      <c r="C4415">
        <v>2020</v>
      </c>
      <c r="D4415" s="16" t="s">
        <v>108</v>
      </c>
      <c r="E4415" s="16" t="s">
        <v>56</v>
      </c>
      <c r="F4415">
        <v>35</v>
      </c>
    </row>
    <row r="4416" spans="1:6" x14ac:dyDescent="0.25">
      <c r="A4416">
        <v>2</v>
      </c>
      <c r="B4416">
        <v>5</v>
      </c>
      <c r="C4416">
        <v>2020</v>
      </c>
      <c r="D4416" s="16" t="s">
        <v>109</v>
      </c>
      <c r="E4416" s="16" t="s">
        <v>59</v>
      </c>
      <c r="F4416">
        <v>88</v>
      </c>
    </row>
    <row r="4417" spans="1:6" x14ac:dyDescent="0.25">
      <c r="A4417">
        <v>2</v>
      </c>
      <c r="B4417">
        <v>5</v>
      </c>
      <c r="C4417">
        <v>2020</v>
      </c>
      <c r="D4417" s="16" t="s">
        <v>110</v>
      </c>
      <c r="E4417" s="16" t="s">
        <v>56</v>
      </c>
      <c r="F4417">
        <v>51</v>
      </c>
    </row>
    <row r="4418" spans="1:6" x14ac:dyDescent="0.25">
      <c r="A4418">
        <v>2</v>
      </c>
      <c r="B4418">
        <v>5</v>
      </c>
      <c r="C4418">
        <v>2020</v>
      </c>
      <c r="D4418" s="16" t="s">
        <v>110</v>
      </c>
      <c r="E4418" s="16" t="s">
        <v>59</v>
      </c>
      <c r="F4418">
        <v>54</v>
      </c>
    </row>
    <row r="4419" spans="1:6" x14ac:dyDescent="0.25">
      <c r="A4419">
        <v>2</v>
      </c>
      <c r="B4419">
        <v>5</v>
      </c>
      <c r="C4419">
        <v>2020</v>
      </c>
      <c r="D4419" s="16" t="s">
        <v>110</v>
      </c>
      <c r="E4419" s="16" t="s">
        <v>59</v>
      </c>
      <c r="F4419">
        <v>39</v>
      </c>
    </row>
    <row r="4420" spans="1:6" x14ac:dyDescent="0.25">
      <c r="A4420">
        <v>2</v>
      </c>
      <c r="B4420">
        <v>5</v>
      </c>
      <c r="C4420">
        <v>2020</v>
      </c>
      <c r="D4420" s="16" t="s">
        <v>110</v>
      </c>
      <c r="E4420" s="16" t="s">
        <v>56</v>
      </c>
      <c r="F4420">
        <v>95</v>
      </c>
    </row>
    <row r="4421" spans="1:6" x14ac:dyDescent="0.25">
      <c r="A4421">
        <v>2</v>
      </c>
      <c r="B4421">
        <v>5</v>
      </c>
      <c r="C4421">
        <v>2020</v>
      </c>
      <c r="D4421" s="16" t="s">
        <v>110</v>
      </c>
      <c r="E4421" s="16" t="s">
        <v>56</v>
      </c>
      <c r="F4421">
        <v>82</v>
      </c>
    </row>
    <row r="4422" spans="1:6" x14ac:dyDescent="0.25">
      <c r="A4422">
        <v>2</v>
      </c>
      <c r="B4422">
        <v>5</v>
      </c>
      <c r="C4422">
        <v>2020</v>
      </c>
      <c r="D4422" s="16" t="s">
        <v>110</v>
      </c>
      <c r="E4422" s="16" t="s">
        <v>59</v>
      </c>
      <c r="F4422">
        <v>76</v>
      </c>
    </row>
    <row r="4423" spans="1:6" x14ac:dyDescent="0.25">
      <c r="A4423">
        <v>2</v>
      </c>
      <c r="B4423">
        <v>5</v>
      </c>
      <c r="C4423">
        <v>2020</v>
      </c>
      <c r="D4423" s="16" t="s">
        <v>110</v>
      </c>
      <c r="E4423" s="16" t="s">
        <v>59</v>
      </c>
      <c r="F4423">
        <v>83</v>
      </c>
    </row>
    <row r="4424" spans="1:6" x14ac:dyDescent="0.25">
      <c r="A4424">
        <v>2</v>
      </c>
      <c r="B4424">
        <v>5</v>
      </c>
      <c r="C4424">
        <v>2020</v>
      </c>
      <c r="D4424" s="16" t="s">
        <v>110</v>
      </c>
      <c r="E4424" s="16" t="s">
        <v>56</v>
      </c>
      <c r="F4424">
        <v>84</v>
      </c>
    </row>
    <row r="4425" spans="1:6" x14ac:dyDescent="0.25">
      <c r="A4425">
        <v>2</v>
      </c>
      <c r="B4425">
        <v>5</v>
      </c>
      <c r="C4425">
        <v>2020</v>
      </c>
      <c r="D4425" s="16" t="s">
        <v>110</v>
      </c>
      <c r="E4425" s="16" t="s">
        <v>56</v>
      </c>
      <c r="F4425">
        <v>79</v>
      </c>
    </row>
    <row r="4426" spans="1:6" x14ac:dyDescent="0.25">
      <c r="A4426">
        <v>2</v>
      </c>
      <c r="B4426">
        <v>5</v>
      </c>
      <c r="C4426">
        <v>2020</v>
      </c>
      <c r="D4426" s="16" t="s">
        <v>110</v>
      </c>
      <c r="E4426" s="16" t="s">
        <v>56</v>
      </c>
      <c r="F4426">
        <v>65</v>
      </c>
    </row>
    <row r="4427" spans="1:6" x14ac:dyDescent="0.25">
      <c r="A4427">
        <v>2</v>
      </c>
      <c r="B4427">
        <v>5</v>
      </c>
      <c r="C4427">
        <v>2020</v>
      </c>
      <c r="D4427" s="16" t="s">
        <v>110</v>
      </c>
      <c r="E4427" s="16" t="s">
        <v>59</v>
      </c>
      <c r="F4427">
        <v>80</v>
      </c>
    </row>
    <row r="4428" spans="1:6" x14ac:dyDescent="0.25">
      <c r="A4428">
        <v>2</v>
      </c>
      <c r="B4428">
        <v>5</v>
      </c>
      <c r="C4428">
        <v>2020</v>
      </c>
      <c r="D4428" s="16" t="s">
        <v>110</v>
      </c>
      <c r="E4428" s="16" t="s">
        <v>59</v>
      </c>
      <c r="F4428">
        <v>71</v>
      </c>
    </row>
    <row r="4429" spans="1:6" x14ac:dyDescent="0.25">
      <c r="A4429">
        <v>2</v>
      </c>
      <c r="B4429">
        <v>5</v>
      </c>
      <c r="C4429">
        <v>2020</v>
      </c>
      <c r="D4429" s="16" t="s">
        <v>110</v>
      </c>
      <c r="E4429" s="16" t="s">
        <v>59</v>
      </c>
      <c r="F4429">
        <v>87</v>
      </c>
    </row>
    <row r="4430" spans="1:6" x14ac:dyDescent="0.25">
      <c r="A4430">
        <v>2</v>
      </c>
      <c r="B4430">
        <v>5</v>
      </c>
      <c r="C4430">
        <v>2020</v>
      </c>
      <c r="D4430" s="16" t="s">
        <v>110</v>
      </c>
      <c r="E4430" s="16" t="s">
        <v>59</v>
      </c>
      <c r="F4430">
        <v>77</v>
      </c>
    </row>
    <row r="4431" spans="1:6" x14ac:dyDescent="0.25">
      <c r="A4431">
        <v>2</v>
      </c>
      <c r="B4431">
        <v>5</v>
      </c>
      <c r="C4431">
        <v>2020</v>
      </c>
      <c r="D4431" s="16" t="s">
        <v>110</v>
      </c>
      <c r="E4431" s="16" t="s">
        <v>59</v>
      </c>
      <c r="F4431">
        <v>73</v>
      </c>
    </row>
    <row r="4432" spans="1:6" x14ac:dyDescent="0.25">
      <c r="A4432">
        <v>2</v>
      </c>
      <c r="B4432">
        <v>5</v>
      </c>
      <c r="C4432">
        <v>2020</v>
      </c>
      <c r="D4432" s="16" t="s">
        <v>110</v>
      </c>
      <c r="E4432" s="16" t="s">
        <v>56</v>
      </c>
      <c r="F4432">
        <v>87</v>
      </c>
    </row>
    <row r="4433" spans="1:6" x14ac:dyDescent="0.25">
      <c r="A4433">
        <v>2</v>
      </c>
      <c r="B4433">
        <v>5</v>
      </c>
      <c r="C4433">
        <v>2020</v>
      </c>
      <c r="D4433" s="16" t="s">
        <v>111</v>
      </c>
      <c r="E4433" s="16" t="s">
        <v>56</v>
      </c>
      <c r="F4433">
        <v>44</v>
      </c>
    </row>
    <row r="4434" spans="1:6" x14ac:dyDescent="0.25">
      <c r="A4434">
        <v>2</v>
      </c>
      <c r="B4434">
        <v>5</v>
      </c>
      <c r="C4434">
        <v>2020</v>
      </c>
      <c r="D4434" s="16" t="s">
        <v>111</v>
      </c>
      <c r="E4434" s="16" t="s">
        <v>56</v>
      </c>
      <c r="F4434">
        <v>51</v>
      </c>
    </row>
    <row r="4435" spans="1:6" x14ac:dyDescent="0.25">
      <c r="A4435">
        <v>2</v>
      </c>
      <c r="B4435">
        <v>5</v>
      </c>
      <c r="C4435">
        <v>2020</v>
      </c>
      <c r="D4435" s="16" t="s">
        <v>111</v>
      </c>
      <c r="E4435" s="16" t="s">
        <v>56</v>
      </c>
      <c r="F4435">
        <v>59</v>
      </c>
    </row>
    <row r="4436" spans="1:6" x14ac:dyDescent="0.25">
      <c r="A4436">
        <v>2</v>
      </c>
      <c r="B4436">
        <v>5</v>
      </c>
      <c r="C4436">
        <v>2020</v>
      </c>
      <c r="D4436" s="16" t="s">
        <v>112</v>
      </c>
      <c r="E4436" s="16" t="s">
        <v>56</v>
      </c>
      <c r="F4436">
        <v>69</v>
      </c>
    </row>
    <row r="4437" spans="1:6" x14ac:dyDescent="0.25">
      <c r="A4437">
        <v>2</v>
      </c>
      <c r="B4437">
        <v>5</v>
      </c>
      <c r="C4437">
        <v>2020</v>
      </c>
      <c r="D4437" s="16" t="s">
        <v>113</v>
      </c>
      <c r="E4437" s="16" t="s">
        <v>59</v>
      </c>
      <c r="F4437">
        <v>30</v>
      </c>
    </row>
    <row r="4438" spans="1:6" x14ac:dyDescent="0.25">
      <c r="A4438">
        <v>2</v>
      </c>
      <c r="B4438">
        <v>5</v>
      </c>
      <c r="C4438">
        <v>2020</v>
      </c>
      <c r="D4438" s="16" t="s">
        <v>248</v>
      </c>
      <c r="E4438" s="16" t="s">
        <v>56</v>
      </c>
      <c r="F4438">
        <v>49</v>
      </c>
    </row>
    <row r="4439" spans="1:6" x14ac:dyDescent="0.25">
      <c r="A4439">
        <v>2</v>
      </c>
      <c r="B4439">
        <v>5</v>
      </c>
      <c r="C4439">
        <v>2020</v>
      </c>
      <c r="D4439" s="16" t="s">
        <v>166</v>
      </c>
      <c r="E4439" s="16" t="s">
        <v>56</v>
      </c>
      <c r="F4439">
        <v>51</v>
      </c>
    </row>
    <row r="4440" spans="1:6" x14ac:dyDescent="0.25">
      <c r="A4440">
        <v>2</v>
      </c>
      <c r="B4440">
        <v>5</v>
      </c>
      <c r="C4440">
        <v>2020</v>
      </c>
      <c r="D4440" s="16" t="s">
        <v>167</v>
      </c>
      <c r="E4440" s="16" t="s">
        <v>59</v>
      </c>
      <c r="F4440">
        <v>45</v>
      </c>
    </row>
    <row r="4441" spans="1:6" x14ac:dyDescent="0.25">
      <c r="A4441">
        <v>2</v>
      </c>
      <c r="B4441">
        <v>5</v>
      </c>
      <c r="C4441">
        <v>2020</v>
      </c>
      <c r="D4441" s="16" t="s">
        <v>167</v>
      </c>
      <c r="E4441" s="16" t="s">
        <v>59</v>
      </c>
      <c r="F4441">
        <v>53</v>
      </c>
    </row>
    <row r="4442" spans="1:6" x14ac:dyDescent="0.25">
      <c r="A4442">
        <v>2</v>
      </c>
      <c r="B4442">
        <v>5</v>
      </c>
      <c r="C4442">
        <v>2020</v>
      </c>
      <c r="D4442" s="16" t="s">
        <v>167</v>
      </c>
      <c r="E4442" s="16" t="s">
        <v>56</v>
      </c>
      <c r="F4442">
        <v>66</v>
      </c>
    </row>
    <row r="4443" spans="1:6" x14ac:dyDescent="0.25">
      <c r="A4443">
        <v>2</v>
      </c>
      <c r="B4443">
        <v>5</v>
      </c>
      <c r="C4443">
        <v>2020</v>
      </c>
      <c r="D4443" s="16" t="s">
        <v>216</v>
      </c>
      <c r="E4443" s="16" t="s">
        <v>59</v>
      </c>
      <c r="F4443">
        <v>68</v>
      </c>
    </row>
    <row r="4444" spans="1:6" x14ac:dyDescent="0.25">
      <c r="A4444">
        <v>2</v>
      </c>
      <c r="B4444">
        <v>5</v>
      </c>
      <c r="C4444">
        <v>2020</v>
      </c>
      <c r="D4444" s="16" t="s">
        <v>116</v>
      </c>
      <c r="E4444" s="16" t="s">
        <v>56</v>
      </c>
      <c r="F4444">
        <v>43</v>
      </c>
    </row>
    <row r="4445" spans="1:6" x14ac:dyDescent="0.25">
      <c r="A4445">
        <v>2</v>
      </c>
      <c r="B4445">
        <v>5</v>
      </c>
      <c r="C4445">
        <v>2020</v>
      </c>
      <c r="D4445" s="16" t="s">
        <v>116</v>
      </c>
      <c r="E4445" s="16" t="s">
        <v>59</v>
      </c>
      <c r="F4445">
        <v>75</v>
      </c>
    </row>
    <row r="4446" spans="1:6" x14ac:dyDescent="0.25">
      <c r="A4446">
        <v>2</v>
      </c>
      <c r="B4446">
        <v>5</v>
      </c>
      <c r="C4446">
        <v>2020</v>
      </c>
      <c r="D4446" s="16" t="s">
        <v>116</v>
      </c>
      <c r="E4446" s="16" t="s">
        <v>56</v>
      </c>
      <c r="F4446">
        <v>33</v>
      </c>
    </row>
    <row r="4447" spans="1:6" x14ac:dyDescent="0.25">
      <c r="A4447">
        <v>2</v>
      </c>
      <c r="B4447">
        <v>5</v>
      </c>
      <c r="C4447">
        <v>2020</v>
      </c>
      <c r="D4447" s="16" t="s">
        <v>116</v>
      </c>
      <c r="E4447" s="16" t="s">
        <v>59</v>
      </c>
      <c r="F4447">
        <v>39</v>
      </c>
    </row>
    <row r="4448" spans="1:6" x14ac:dyDescent="0.25">
      <c r="A4448">
        <v>2</v>
      </c>
      <c r="B4448">
        <v>5</v>
      </c>
      <c r="C4448">
        <v>2020</v>
      </c>
      <c r="D4448" s="16" t="s">
        <v>120</v>
      </c>
      <c r="E4448" s="16" t="s">
        <v>56</v>
      </c>
      <c r="F4448">
        <v>80</v>
      </c>
    </row>
    <row r="4449" spans="1:6" x14ac:dyDescent="0.25">
      <c r="A4449">
        <v>2</v>
      </c>
      <c r="B4449">
        <v>5</v>
      </c>
      <c r="C4449">
        <v>2020</v>
      </c>
      <c r="D4449" s="16" t="s">
        <v>120</v>
      </c>
      <c r="E4449" s="16" t="s">
        <v>59</v>
      </c>
      <c r="F4449">
        <v>37</v>
      </c>
    </row>
    <row r="4450" spans="1:6" x14ac:dyDescent="0.25">
      <c r="A4450">
        <v>2</v>
      </c>
      <c r="B4450">
        <v>5</v>
      </c>
      <c r="C4450">
        <v>2020</v>
      </c>
      <c r="D4450" s="16" t="s">
        <v>258</v>
      </c>
      <c r="E4450" s="16" t="s">
        <v>59</v>
      </c>
      <c r="F4450">
        <v>31</v>
      </c>
    </row>
    <row r="4451" spans="1:6" x14ac:dyDescent="0.25">
      <c r="A4451">
        <v>2</v>
      </c>
      <c r="B4451">
        <v>5</v>
      </c>
      <c r="C4451">
        <v>2020</v>
      </c>
      <c r="D4451" s="16" t="s">
        <v>124</v>
      </c>
      <c r="E4451" s="16" t="s">
        <v>56</v>
      </c>
      <c r="F4451">
        <v>66</v>
      </c>
    </row>
    <row r="4452" spans="1:6" x14ac:dyDescent="0.25">
      <c r="A4452">
        <v>2</v>
      </c>
      <c r="B4452">
        <v>5</v>
      </c>
      <c r="C4452">
        <v>2020</v>
      </c>
      <c r="D4452" s="16" t="s">
        <v>124</v>
      </c>
      <c r="E4452" s="16" t="s">
        <v>56</v>
      </c>
      <c r="F4452">
        <v>51</v>
      </c>
    </row>
    <row r="4453" spans="1:6" x14ac:dyDescent="0.25">
      <c r="A4453">
        <v>2</v>
      </c>
      <c r="B4453">
        <v>5</v>
      </c>
      <c r="C4453">
        <v>2020</v>
      </c>
      <c r="D4453" s="16" t="s">
        <v>124</v>
      </c>
      <c r="E4453" s="16" t="s">
        <v>59</v>
      </c>
      <c r="F4453">
        <v>32</v>
      </c>
    </row>
    <row r="4454" spans="1:6" x14ac:dyDescent="0.25">
      <c r="A4454">
        <v>2</v>
      </c>
      <c r="B4454">
        <v>5</v>
      </c>
      <c r="C4454">
        <v>2020</v>
      </c>
      <c r="D4454" s="16" t="s">
        <v>127</v>
      </c>
      <c r="E4454" s="16" t="s">
        <v>56</v>
      </c>
      <c r="F4454">
        <v>38</v>
      </c>
    </row>
    <row r="4455" spans="1:6" x14ac:dyDescent="0.25">
      <c r="A4455">
        <v>2</v>
      </c>
      <c r="B4455">
        <v>5</v>
      </c>
      <c r="C4455">
        <v>2020</v>
      </c>
      <c r="D4455" s="16" t="s">
        <v>129</v>
      </c>
      <c r="E4455" s="16" t="s">
        <v>59</v>
      </c>
      <c r="F4455">
        <v>55</v>
      </c>
    </row>
    <row r="4456" spans="1:6" x14ac:dyDescent="0.25">
      <c r="A4456">
        <v>2</v>
      </c>
      <c r="B4456">
        <v>5</v>
      </c>
      <c r="C4456">
        <v>2020</v>
      </c>
      <c r="D4456" s="16" t="s">
        <v>132</v>
      </c>
      <c r="E4456" s="16" t="s">
        <v>59</v>
      </c>
      <c r="F4456">
        <v>61</v>
      </c>
    </row>
    <row r="4457" spans="1:6" x14ac:dyDescent="0.25">
      <c r="A4457">
        <v>2</v>
      </c>
      <c r="B4457">
        <v>5</v>
      </c>
      <c r="C4457">
        <v>2020</v>
      </c>
      <c r="D4457" s="16" t="s">
        <v>173</v>
      </c>
      <c r="E4457" s="16" t="s">
        <v>59</v>
      </c>
      <c r="F4457">
        <v>66</v>
      </c>
    </row>
    <row r="4458" spans="1:6" x14ac:dyDescent="0.25">
      <c r="A4458">
        <v>2</v>
      </c>
      <c r="B4458">
        <v>5</v>
      </c>
      <c r="C4458">
        <v>2020</v>
      </c>
      <c r="D4458" s="16" t="s">
        <v>135</v>
      </c>
      <c r="E4458" s="16" t="s">
        <v>59</v>
      </c>
      <c r="F4458">
        <v>68</v>
      </c>
    </row>
    <row r="4459" spans="1:6" x14ac:dyDescent="0.25">
      <c r="A4459">
        <v>2</v>
      </c>
      <c r="B4459">
        <v>5</v>
      </c>
      <c r="C4459">
        <v>2020</v>
      </c>
      <c r="D4459" s="16" t="s">
        <v>242</v>
      </c>
      <c r="E4459" s="16" t="s">
        <v>56</v>
      </c>
      <c r="F4459">
        <v>40</v>
      </c>
    </row>
    <row r="4460" spans="1:6" x14ac:dyDescent="0.25">
      <c r="A4460">
        <v>2</v>
      </c>
      <c r="B4460">
        <v>5</v>
      </c>
      <c r="C4460">
        <v>2020</v>
      </c>
      <c r="D4460" s="16" t="s">
        <v>242</v>
      </c>
      <c r="E4460" s="16" t="s">
        <v>59</v>
      </c>
      <c r="F4460">
        <v>39</v>
      </c>
    </row>
    <row r="4461" spans="1:6" x14ac:dyDescent="0.25">
      <c r="A4461">
        <v>2</v>
      </c>
      <c r="B4461">
        <v>5</v>
      </c>
      <c r="C4461">
        <v>2020</v>
      </c>
      <c r="D4461" s="16" t="s">
        <v>139</v>
      </c>
      <c r="E4461" s="16" t="s">
        <v>56</v>
      </c>
      <c r="F4461">
        <v>41</v>
      </c>
    </row>
    <row r="4462" spans="1:6" x14ac:dyDescent="0.25">
      <c r="A4462">
        <v>2</v>
      </c>
      <c r="B4462">
        <v>5</v>
      </c>
      <c r="C4462">
        <v>2020</v>
      </c>
      <c r="D4462" s="16" t="s">
        <v>139</v>
      </c>
      <c r="E4462" s="16" t="s">
        <v>59</v>
      </c>
      <c r="F4462">
        <v>29</v>
      </c>
    </row>
    <row r="4463" spans="1:6" x14ac:dyDescent="0.25">
      <c r="A4463">
        <v>2</v>
      </c>
      <c r="B4463">
        <v>5</v>
      </c>
      <c r="C4463">
        <v>2020</v>
      </c>
      <c r="D4463" s="16" t="s">
        <v>139</v>
      </c>
      <c r="E4463" s="16" t="s">
        <v>56</v>
      </c>
      <c r="F4463">
        <v>40</v>
      </c>
    </row>
    <row r="4464" spans="1:6" x14ac:dyDescent="0.25">
      <c r="A4464">
        <v>2</v>
      </c>
      <c r="B4464">
        <v>5</v>
      </c>
      <c r="C4464">
        <v>2020</v>
      </c>
      <c r="D4464" s="16" t="s">
        <v>139</v>
      </c>
      <c r="E4464" s="16" t="s">
        <v>56</v>
      </c>
      <c r="F4464">
        <v>38</v>
      </c>
    </row>
    <row r="4465" spans="1:6" x14ac:dyDescent="0.25">
      <c r="A4465">
        <v>2</v>
      </c>
      <c r="B4465">
        <v>5</v>
      </c>
      <c r="C4465">
        <v>2020</v>
      </c>
      <c r="D4465" s="16" t="s">
        <v>140</v>
      </c>
      <c r="E4465" s="16" t="s">
        <v>59</v>
      </c>
      <c r="F4465">
        <v>38</v>
      </c>
    </row>
    <row r="4466" spans="1:6" x14ac:dyDescent="0.25">
      <c r="A4466">
        <v>2</v>
      </c>
      <c r="B4466">
        <v>5</v>
      </c>
      <c r="C4466">
        <v>2020</v>
      </c>
      <c r="D4466" s="16" t="s">
        <v>140</v>
      </c>
      <c r="E4466" s="16" t="s">
        <v>59</v>
      </c>
      <c r="F4466">
        <v>31</v>
      </c>
    </row>
    <row r="4467" spans="1:6" x14ac:dyDescent="0.25">
      <c r="A4467">
        <v>2</v>
      </c>
      <c r="B4467">
        <v>5</v>
      </c>
      <c r="C4467">
        <v>2020</v>
      </c>
      <c r="D4467" s="16" t="s">
        <v>140</v>
      </c>
      <c r="E4467" s="16" t="s">
        <v>59</v>
      </c>
      <c r="F4467">
        <v>59</v>
      </c>
    </row>
    <row r="4468" spans="1:6" x14ac:dyDescent="0.25">
      <c r="A4468">
        <v>2</v>
      </c>
      <c r="B4468">
        <v>5</v>
      </c>
      <c r="C4468">
        <v>2020</v>
      </c>
      <c r="D4468" s="16" t="s">
        <v>219</v>
      </c>
      <c r="E4468" s="16" t="s">
        <v>59</v>
      </c>
      <c r="F4468">
        <v>68</v>
      </c>
    </row>
    <row r="4469" spans="1:6" x14ac:dyDescent="0.25">
      <c r="A4469">
        <v>2</v>
      </c>
      <c r="B4469">
        <v>5</v>
      </c>
      <c r="C4469">
        <v>2020</v>
      </c>
      <c r="D4469" s="16" t="s">
        <v>142</v>
      </c>
      <c r="E4469" s="16" t="s">
        <v>59</v>
      </c>
      <c r="F4469">
        <v>65</v>
      </c>
    </row>
    <row r="4470" spans="1:6" x14ac:dyDescent="0.25">
      <c r="A4470">
        <v>2</v>
      </c>
      <c r="B4470">
        <v>5</v>
      </c>
      <c r="C4470">
        <v>2020</v>
      </c>
      <c r="D4470" s="16" t="s">
        <v>178</v>
      </c>
      <c r="E4470" s="16" t="s">
        <v>56</v>
      </c>
      <c r="F4470">
        <v>51</v>
      </c>
    </row>
    <row r="4471" spans="1:6" x14ac:dyDescent="0.25">
      <c r="A4471">
        <v>2</v>
      </c>
      <c r="B4471">
        <v>5</v>
      </c>
      <c r="C4471">
        <v>2020</v>
      </c>
      <c r="D4471" s="16" t="s">
        <v>144</v>
      </c>
      <c r="E4471" s="16" t="s">
        <v>56</v>
      </c>
      <c r="F4471">
        <v>31</v>
      </c>
    </row>
    <row r="4472" spans="1:6" x14ac:dyDescent="0.25">
      <c r="A4472">
        <v>2</v>
      </c>
      <c r="B4472">
        <v>5</v>
      </c>
      <c r="C4472">
        <v>2020</v>
      </c>
      <c r="D4472" s="16" t="s">
        <v>144</v>
      </c>
      <c r="E4472" s="16" t="s">
        <v>59</v>
      </c>
      <c r="F4472">
        <v>0</v>
      </c>
    </row>
    <row r="4473" spans="1:6" x14ac:dyDescent="0.25">
      <c r="A4473">
        <v>2</v>
      </c>
      <c r="B4473">
        <v>5</v>
      </c>
      <c r="C4473">
        <v>2020</v>
      </c>
      <c r="D4473" s="16" t="s">
        <v>144</v>
      </c>
      <c r="E4473" s="16" t="s">
        <v>59</v>
      </c>
      <c r="F4473">
        <v>1</v>
      </c>
    </row>
    <row r="4474" spans="1:6" x14ac:dyDescent="0.25">
      <c r="A4474">
        <v>2</v>
      </c>
      <c r="B4474">
        <v>5</v>
      </c>
      <c r="C4474">
        <v>2020</v>
      </c>
      <c r="D4474" s="16" t="s">
        <v>144</v>
      </c>
      <c r="E4474" s="16" t="s">
        <v>59</v>
      </c>
      <c r="F4474">
        <v>12</v>
      </c>
    </row>
    <row r="4475" spans="1:6" x14ac:dyDescent="0.25">
      <c r="A4475">
        <v>2</v>
      </c>
      <c r="B4475">
        <v>5</v>
      </c>
      <c r="C4475">
        <v>2020</v>
      </c>
      <c r="D4475" s="16" t="s">
        <v>144</v>
      </c>
      <c r="E4475" s="16" t="s">
        <v>56</v>
      </c>
      <c r="F4475">
        <v>44</v>
      </c>
    </row>
    <row r="4476" spans="1:6" x14ac:dyDescent="0.25">
      <c r="A4476">
        <v>2</v>
      </c>
      <c r="B4476">
        <v>5</v>
      </c>
      <c r="C4476">
        <v>2020</v>
      </c>
      <c r="D4476" s="16" t="s">
        <v>144</v>
      </c>
      <c r="E4476" s="16" t="s">
        <v>56</v>
      </c>
      <c r="F4476">
        <v>48</v>
      </c>
    </row>
    <row r="4477" spans="1:6" x14ac:dyDescent="0.25">
      <c r="A4477">
        <v>2</v>
      </c>
      <c r="B4477">
        <v>5</v>
      </c>
      <c r="C4477">
        <v>2020</v>
      </c>
      <c r="D4477" s="16" t="s">
        <v>144</v>
      </c>
      <c r="E4477" s="16" t="s">
        <v>59</v>
      </c>
      <c r="F4477">
        <v>61</v>
      </c>
    </row>
    <row r="4478" spans="1:6" x14ac:dyDescent="0.25">
      <c r="A4478">
        <v>2</v>
      </c>
      <c r="B4478">
        <v>5</v>
      </c>
      <c r="C4478">
        <v>2020</v>
      </c>
      <c r="D4478" s="16" t="s">
        <v>144</v>
      </c>
      <c r="E4478" s="16" t="s">
        <v>59</v>
      </c>
      <c r="F4478">
        <v>36</v>
      </c>
    </row>
    <row r="4479" spans="1:6" x14ac:dyDescent="0.25">
      <c r="A4479">
        <v>2</v>
      </c>
      <c r="B4479">
        <v>5</v>
      </c>
      <c r="C4479">
        <v>2020</v>
      </c>
      <c r="D4479" s="16" t="s">
        <v>144</v>
      </c>
      <c r="E4479" s="16" t="s">
        <v>59</v>
      </c>
      <c r="F4479">
        <v>20</v>
      </c>
    </row>
    <row r="4480" spans="1:6" x14ac:dyDescent="0.25">
      <c r="A4480">
        <v>2</v>
      </c>
      <c r="B4480">
        <v>5</v>
      </c>
      <c r="C4480">
        <v>2020</v>
      </c>
      <c r="D4480" s="16" t="s">
        <v>144</v>
      </c>
      <c r="E4480" s="16" t="s">
        <v>59</v>
      </c>
      <c r="F4480">
        <v>56</v>
      </c>
    </row>
    <row r="4481" spans="1:6" x14ac:dyDescent="0.25">
      <c r="A4481">
        <v>2</v>
      </c>
      <c r="B4481">
        <v>5</v>
      </c>
      <c r="C4481">
        <v>2020</v>
      </c>
      <c r="D4481" s="16" t="s">
        <v>144</v>
      </c>
      <c r="E4481" s="16" t="s">
        <v>56</v>
      </c>
      <c r="F4481">
        <v>37</v>
      </c>
    </row>
    <row r="4482" spans="1:6" x14ac:dyDescent="0.25">
      <c r="A4482">
        <v>2</v>
      </c>
      <c r="B4482">
        <v>5</v>
      </c>
      <c r="C4482">
        <v>2020</v>
      </c>
      <c r="D4482" s="16" t="s">
        <v>144</v>
      </c>
      <c r="E4482" s="16" t="s">
        <v>56</v>
      </c>
      <c r="F4482">
        <v>1</v>
      </c>
    </row>
    <row r="4483" spans="1:6" x14ac:dyDescent="0.25">
      <c r="A4483">
        <v>2</v>
      </c>
      <c r="B4483">
        <v>5</v>
      </c>
      <c r="C4483">
        <v>2020</v>
      </c>
      <c r="D4483" s="16" t="s">
        <v>144</v>
      </c>
      <c r="E4483" s="16" t="s">
        <v>56</v>
      </c>
      <c r="F4483">
        <v>4</v>
      </c>
    </row>
    <row r="4484" spans="1:6" x14ac:dyDescent="0.25">
      <c r="A4484">
        <v>2</v>
      </c>
      <c r="B4484">
        <v>5</v>
      </c>
      <c r="C4484">
        <v>2020</v>
      </c>
      <c r="D4484" s="16" t="s">
        <v>145</v>
      </c>
      <c r="E4484" s="16" t="s">
        <v>56</v>
      </c>
      <c r="F4484">
        <v>75</v>
      </c>
    </row>
    <row r="4485" spans="1:6" x14ac:dyDescent="0.25">
      <c r="A4485">
        <v>2</v>
      </c>
      <c r="B4485">
        <v>5</v>
      </c>
      <c r="C4485">
        <v>2020</v>
      </c>
      <c r="D4485" s="16" t="s">
        <v>149</v>
      </c>
      <c r="E4485" s="16" t="s">
        <v>59</v>
      </c>
      <c r="F4485">
        <v>71</v>
      </c>
    </row>
    <row r="4486" spans="1:6" x14ac:dyDescent="0.25">
      <c r="A4486">
        <v>2</v>
      </c>
      <c r="B4486">
        <v>5</v>
      </c>
      <c r="C4486">
        <v>2020</v>
      </c>
      <c r="D4486" s="16" t="s">
        <v>150</v>
      </c>
      <c r="E4486" s="16" t="s">
        <v>56</v>
      </c>
      <c r="F4486">
        <v>66</v>
      </c>
    </row>
    <row r="4487" spans="1:6" x14ac:dyDescent="0.25">
      <c r="A4487">
        <v>2</v>
      </c>
      <c r="B4487">
        <v>5</v>
      </c>
      <c r="C4487">
        <v>2020</v>
      </c>
      <c r="D4487" s="16" t="s">
        <v>150</v>
      </c>
      <c r="E4487" s="16" t="s">
        <v>56</v>
      </c>
      <c r="F4487">
        <v>30</v>
      </c>
    </row>
    <row r="4488" spans="1:6" x14ac:dyDescent="0.25">
      <c r="A4488">
        <v>2</v>
      </c>
      <c r="B4488">
        <v>5</v>
      </c>
      <c r="C4488">
        <v>2020</v>
      </c>
      <c r="D4488" s="16" t="s">
        <v>150</v>
      </c>
      <c r="E4488" s="16" t="s">
        <v>56</v>
      </c>
      <c r="F4488">
        <v>77</v>
      </c>
    </row>
    <row r="4489" spans="1:6" x14ac:dyDescent="0.25">
      <c r="A4489">
        <v>2</v>
      </c>
      <c r="B4489">
        <v>5</v>
      </c>
      <c r="C4489">
        <v>2020</v>
      </c>
      <c r="D4489" s="16" t="s">
        <v>150</v>
      </c>
      <c r="E4489" s="16" t="s">
        <v>59</v>
      </c>
      <c r="F4489">
        <v>36</v>
      </c>
    </row>
    <row r="4490" spans="1:6" x14ac:dyDescent="0.25">
      <c r="A4490">
        <v>2</v>
      </c>
      <c r="B4490">
        <v>5</v>
      </c>
      <c r="C4490">
        <v>2020</v>
      </c>
      <c r="D4490" s="16" t="s">
        <v>186</v>
      </c>
      <c r="E4490" s="16" t="s">
        <v>56</v>
      </c>
      <c r="F4490">
        <v>0</v>
      </c>
    </row>
    <row r="4491" spans="1:6" x14ac:dyDescent="0.25">
      <c r="A4491">
        <v>3</v>
      </c>
      <c r="B4491">
        <v>5</v>
      </c>
      <c r="C4491">
        <v>2020</v>
      </c>
      <c r="D4491" s="16" t="s">
        <v>57</v>
      </c>
      <c r="E4491" s="16" t="s">
        <v>56</v>
      </c>
      <c r="F4491">
        <v>21</v>
      </c>
    </row>
    <row r="4492" spans="1:6" x14ac:dyDescent="0.25">
      <c r="A4492">
        <v>3</v>
      </c>
      <c r="B4492">
        <v>5</v>
      </c>
      <c r="C4492">
        <v>2020</v>
      </c>
      <c r="D4492" s="16" t="s">
        <v>57</v>
      </c>
      <c r="E4492" s="16" t="s">
        <v>59</v>
      </c>
      <c r="F4492">
        <v>25</v>
      </c>
    </row>
    <row r="4493" spans="1:6" x14ac:dyDescent="0.25">
      <c r="A4493">
        <v>3</v>
      </c>
      <c r="B4493">
        <v>5</v>
      </c>
      <c r="C4493">
        <v>2020</v>
      </c>
      <c r="D4493" s="16" t="s">
        <v>57</v>
      </c>
      <c r="E4493" s="16" t="s">
        <v>56</v>
      </c>
      <c r="F4493">
        <v>11</v>
      </c>
    </row>
    <row r="4494" spans="1:6" x14ac:dyDescent="0.25">
      <c r="A4494">
        <v>3</v>
      </c>
      <c r="B4494">
        <v>5</v>
      </c>
      <c r="C4494">
        <v>2020</v>
      </c>
      <c r="D4494" s="16" t="s">
        <v>57</v>
      </c>
      <c r="E4494" s="16" t="s">
        <v>56</v>
      </c>
      <c r="F4494">
        <v>69</v>
      </c>
    </row>
    <row r="4495" spans="1:6" x14ac:dyDescent="0.25">
      <c r="A4495">
        <v>3</v>
      </c>
      <c r="B4495">
        <v>5</v>
      </c>
      <c r="C4495">
        <v>2020</v>
      </c>
      <c r="D4495" s="16" t="s">
        <v>57</v>
      </c>
      <c r="E4495" s="16" t="s">
        <v>59</v>
      </c>
      <c r="F4495">
        <v>73</v>
      </c>
    </row>
    <row r="4496" spans="1:6" x14ac:dyDescent="0.25">
      <c r="A4496">
        <v>3</v>
      </c>
      <c r="B4496">
        <v>5</v>
      </c>
      <c r="C4496">
        <v>2020</v>
      </c>
      <c r="D4496" s="16" t="s">
        <v>57</v>
      </c>
      <c r="E4496" s="16" t="s">
        <v>56</v>
      </c>
      <c r="F4496">
        <v>79</v>
      </c>
    </row>
    <row r="4497" spans="1:6" x14ac:dyDescent="0.25">
      <c r="A4497">
        <v>3</v>
      </c>
      <c r="B4497">
        <v>5</v>
      </c>
      <c r="C4497">
        <v>2020</v>
      </c>
      <c r="D4497" s="16" t="s">
        <v>57</v>
      </c>
      <c r="E4497" s="16" t="s">
        <v>59</v>
      </c>
      <c r="F4497">
        <v>45</v>
      </c>
    </row>
    <row r="4498" spans="1:6" x14ac:dyDescent="0.25">
      <c r="A4498">
        <v>3</v>
      </c>
      <c r="B4498">
        <v>5</v>
      </c>
      <c r="C4498">
        <v>2020</v>
      </c>
      <c r="D4498" s="16" t="s">
        <v>57</v>
      </c>
      <c r="E4498" s="16" t="s">
        <v>56</v>
      </c>
      <c r="F4498">
        <v>13</v>
      </c>
    </row>
    <row r="4499" spans="1:6" x14ac:dyDescent="0.25">
      <c r="A4499">
        <v>3</v>
      </c>
      <c r="B4499">
        <v>5</v>
      </c>
      <c r="C4499">
        <v>2020</v>
      </c>
      <c r="D4499" s="16" t="s">
        <v>153</v>
      </c>
      <c r="E4499" s="16" t="s">
        <v>56</v>
      </c>
      <c r="F4499">
        <v>53</v>
      </c>
    </row>
    <row r="4500" spans="1:6" x14ac:dyDescent="0.25">
      <c r="A4500">
        <v>3</v>
      </c>
      <c r="B4500">
        <v>5</v>
      </c>
      <c r="C4500">
        <v>2020</v>
      </c>
      <c r="D4500" s="16" t="s">
        <v>153</v>
      </c>
      <c r="E4500" s="16" t="s">
        <v>56</v>
      </c>
      <c r="F4500">
        <v>60</v>
      </c>
    </row>
    <row r="4501" spans="1:6" x14ac:dyDescent="0.25">
      <c r="A4501">
        <v>3</v>
      </c>
      <c r="B4501">
        <v>5</v>
      </c>
      <c r="C4501">
        <v>2020</v>
      </c>
      <c r="D4501" s="16" t="s">
        <v>230</v>
      </c>
      <c r="E4501" s="16" t="s">
        <v>56</v>
      </c>
      <c r="F4501">
        <v>36</v>
      </c>
    </row>
    <row r="4502" spans="1:6" x14ac:dyDescent="0.25">
      <c r="A4502">
        <v>3</v>
      </c>
      <c r="B4502">
        <v>5</v>
      </c>
      <c r="C4502">
        <v>2020</v>
      </c>
      <c r="D4502" s="16" t="s">
        <v>73</v>
      </c>
      <c r="E4502" s="16" t="s">
        <v>59</v>
      </c>
      <c r="F4502">
        <v>65</v>
      </c>
    </row>
    <row r="4503" spans="1:6" x14ac:dyDescent="0.25">
      <c r="A4503">
        <v>3</v>
      </c>
      <c r="B4503">
        <v>5</v>
      </c>
      <c r="C4503">
        <v>2020</v>
      </c>
      <c r="D4503" s="16" t="s">
        <v>75</v>
      </c>
      <c r="E4503" s="16" t="s">
        <v>56</v>
      </c>
      <c r="F4503">
        <v>42</v>
      </c>
    </row>
    <row r="4504" spans="1:6" x14ac:dyDescent="0.25">
      <c r="A4504">
        <v>3</v>
      </c>
      <c r="B4504">
        <v>5</v>
      </c>
      <c r="C4504">
        <v>2020</v>
      </c>
      <c r="D4504" s="16" t="s">
        <v>75</v>
      </c>
      <c r="E4504" s="16" t="s">
        <v>59</v>
      </c>
      <c r="F4504">
        <v>32</v>
      </c>
    </row>
    <row r="4505" spans="1:6" x14ac:dyDescent="0.25">
      <c r="A4505">
        <v>3</v>
      </c>
      <c r="B4505">
        <v>5</v>
      </c>
      <c r="C4505">
        <v>2020</v>
      </c>
      <c r="D4505" s="16" t="s">
        <v>76</v>
      </c>
      <c r="E4505" s="16" t="s">
        <v>56</v>
      </c>
      <c r="F4505">
        <v>66</v>
      </c>
    </row>
    <row r="4506" spans="1:6" x14ac:dyDescent="0.25">
      <c r="A4506">
        <v>3</v>
      </c>
      <c r="B4506">
        <v>5</v>
      </c>
      <c r="C4506">
        <v>2020</v>
      </c>
      <c r="D4506" s="16" t="s">
        <v>179</v>
      </c>
      <c r="E4506" s="16" t="s">
        <v>56</v>
      </c>
      <c r="F4506">
        <v>36</v>
      </c>
    </row>
    <row r="4507" spans="1:6" x14ac:dyDescent="0.25">
      <c r="A4507">
        <v>3</v>
      </c>
      <c r="B4507">
        <v>5</v>
      </c>
      <c r="C4507">
        <v>2020</v>
      </c>
      <c r="D4507" s="16" t="s">
        <v>245</v>
      </c>
      <c r="E4507" s="16" t="s">
        <v>59</v>
      </c>
      <c r="F4507">
        <v>20</v>
      </c>
    </row>
    <row r="4508" spans="1:6" x14ac:dyDescent="0.25">
      <c r="A4508">
        <v>3</v>
      </c>
      <c r="B4508">
        <v>5</v>
      </c>
      <c r="C4508">
        <v>2020</v>
      </c>
      <c r="D4508" s="16" t="s">
        <v>80</v>
      </c>
      <c r="E4508" s="16" t="s">
        <v>59</v>
      </c>
      <c r="F4508">
        <v>57</v>
      </c>
    </row>
    <row r="4509" spans="1:6" x14ac:dyDescent="0.25">
      <c r="A4509">
        <v>3</v>
      </c>
      <c r="B4509">
        <v>5</v>
      </c>
      <c r="C4509">
        <v>2020</v>
      </c>
      <c r="D4509" s="16" t="s">
        <v>80</v>
      </c>
      <c r="E4509" s="16" t="s">
        <v>56</v>
      </c>
      <c r="F4509">
        <v>52</v>
      </c>
    </row>
    <row r="4510" spans="1:6" x14ac:dyDescent="0.25">
      <c r="A4510">
        <v>3</v>
      </c>
      <c r="B4510">
        <v>5</v>
      </c>
      <c r="C4510">
        <v>2020</v>
      </c>
      <c r="D4510" s="16" t="s">
        <v>256</v>
      </c>
      <c r="E4510" s="16" t="s">
        <v>56</v>
      </c>
      <c r="F4510">
        <v>31</v>
      </c>
    </row>
    <row r="4511" spans="1:6" x14ac:dyDescent="0.25">
      <c r="A4511">
        <v>3</v>
      </c>
      <c r="B4511">
        <v>5</v>
      </c>
      <c r="C4511">
        <v>2020</v>
      </c>
      <c r="D4511" s="16" t="s">
        <v>86</v>
      </c>
      <c r="E4511" s="16" t="s">
        <v>56</v>
      </c>
      <c r="F4511">
        <v>47</v>
      </c>
    </row>
    <row r="4512" spans="1:6" x14ac:dyDescent="0.25">
      <c r="A4512">
        <v>3</v>
      </c>
      <c r="B4512">
        <v>5</v>
      </c>
      <c r="C4512">
        <v>2020</v>
      </c>
      <c r="D4512" s="16" t="s">
        <v>86</v>
      </c>
      <c r="E4512" s="16" t="s">
        <v>56</v>
      </c>
      <c r="F4512">
        <v>2</v>
      </c>
    </row>
    <row r="4513" spans="1:6" x14ac:dyDescent="0.25">
      <c r="A4513">
        <v>3</v>
      </c>
      <c r="B4513">
        <v>5</v>
      </c>
      <c r="C4513">
        <v>2020</v>
      </c>
      <c r="D4513" s="16" t="s">
        <v>86</v>
      </c>
      <c r="E4513" s="16" t="s">
        <v>59</v>
      </c>
      <c r="F4513">
        <v>66</v>
      </c>
    </row>
    <row r="4514" spans="1:6" x14ac:dyDescent="0.25">
      <c r="A4514">
        <v>3</v>
      </c>
      <c r="B4514">
        <v>5</v>
      </c>
      <c r="C4514">
        <v>2020</v>
      </c>
      <c r="D4514" s="16" t="s">
        <v>163</v>
      </c>
      <c r="E4514" s="16" t="s">
        <v>56</v>
      </c>
      <c r="F4514">
        <v>11</v>
      </c>
    </row>
    <row r="4515" spans="1:6" x14ac:dyDescent="0.25">
      <c r="A4515">
        <v>3</v>
      </c>
      <c r="B4515">
        <v>5</v>
      </c>
      <c r="C4515">
        <v>2020</v>
      </c>
      <c r="D4515" s="16" t="s">
        <v>92</v>
      </c>
      <c r="E4515" s="16" t="s">
        <v>56</v>
      </c>
      <c r="F4515">
        <v>89</v>
      </c>
    </row>
    <row r="4516" spans="1:6" x14ac:dyDescent="0.25">
      <c r="A4516">
        <v>3</v>
      </c>
      <c r="B4516">
        <v>5</v>
      </c>
      <c r="C4516">
        <v>2020</v>
      </c>
      <c r="D4516" s="16" t="s">
        <v>93</v>
      </c>
      <c r="E4516" s="16" t="s">
        <v>59</v>
      </c>
      <c r="F4516">
        <v>36</v>
      </c>
    </row>
    <row r="4517" spans="1:6" x14ac:dyDescent="0.25">
      <c r="A4517">
        <v>3</v>
      </c>
      <c r="B4517">
        <v>5</v>
      </c>
      <c r="C4517">
        <v>2020</v>
      </c>
      <c r="D4517" s="16" t="s">
        <v>93</v>
      </c>
      <c r="E4517" s="16" t="s">
        <v>56</v>
      </c>
      <c r="F4517">
        <v>40</v>
      </c>
    </row>
    <row r="4518" spans="1:6" x14ac:dyDescent="0.25">
      <c r="A4518">
        <v>3</v>
      </c>
      <c r="B4518">
        <v>5</v>
      </c>
      <c r="C4518">
        <v>2020</v>
      </c>
      <c r="D4518" s="16" t="s">
        <v>94</v>
      </c>
      <c r="E4518" s="16" t="s">
        <v>56</v>
      </c>
      <c r="F4518">
        <v>25</v>
      </c>
    </row>
    <row r="4519" spans="1:6" x14ac:dyDescent="0.25">
      <c r="A4519">
        <v>3</v>
      </c>
      <c r="B4519">
        <v>5</v>
      </c>
      <c r="C4519">
        <v>2020</v>
      </c>
      <c r="D4519" s="16" t="s">
        <v>94</v>
      </c>
      <c r="E4519" s="16" t="s">
        <v>56</v>
      </c>
      <c r="F4519">
        <v>13</v>
      </c>
    </row>
    <row r="4520" spans="1:6" x14ac:dyDescent="0.25">
      <c r="A4520">
        <v>3</v>
      </c>
      <c r="B4520">
        <v>5</v>
      </c>
      <c r="C4520">
        <v>2020</v>
      </c>
      <c r="D4520" s="16" t="s">
        <v>94</v>
      </c>
      <c r="E4520" s="16" t="s">
        <v>56</v>
      </c>
      <c r="F4520">
        <v>47</v>
      </c>
    </row>
    <row r="4521" spans="1:6" x14ac:dyDescent="0.25">
      <c r="A4521">
        <v>3</v>
      </c>
      <c r="B4521">
        <v>5</v>
      </c>
      <c r="C4521">
        <v>2020</v>
      </c>
      <c r="D4521" s="16" t="s">
        <v>95</v>
      </c>
      <c r="E4521" s="16" t="s">
        <v>56</v>
      </c>
      <c r="F4521">
        <v>58</v>
      </c>
    </row>
    <row r="4522" spans="1:6" x14ac:dyDescent="0.25">
      <c r="A4522">
        <v>3</v>
      </c>
      <c r="B4522">
        <v>5</v>
      </c>
      <c r="C4522">
        <v>2020</v>
      </c>
      <c r="D4522" s="16" t="s">
        <v>95</v>
      </c>
      <c r="E4522" s="16" t="s">
        <v>56</v>
      </c>
      <c r="F4522">
        <v>48</v>
      </c>
    </row>
    <row r="4523" spans="1:6" x14ac:dyDescent="0.25">
      <c r="A4523">
        <v>3</v>
      </c>
      <c r="B4523">
        <v>5</v>
      </c>
      <c r="C4523">
        <v>2020</v>
      </c>
      <c r="D4523" s="16" t="s">
        <v>95</v>
      </c>
      <c r="E4523" s="16" t="s">
        <v>56</v>
      </c>
      <c r="F4523">
        <v>42</v>
      </c>
    </row>
    <row r="4524" spans="1:6" x14ac:dyDescent="0.25">
      <c r="A4524">
        <v>3</v>
      </c>
      <c r="B4524">
        <v>5</v>
      </c>
      <c r="C4524">
        <v>2020</v>
      </c>
      <c r="D4524" s="16" t="s">
        <v>95</v>
      </c>
      <c r="E4524" s="16" t="s">
        <v>59</v>
      </c>
      <c r="F4524">
        <v>62</v>
      </c>
    </row>
    <row r="4525" spans="1:6" x14ac:dyDescent="0.25">
      <c r="A4525">
        <v>3</v>
      </c>
      <c r="B4525">
        <v>5</v>
      </c>
      <c r="C4525">
        <v>2020</v>
      </c>
      <c r="D4525" s="16" t="s">
        <v>95</v>
      </c>
      <c r="E4525" s="16" t="s">
        <v>59</v>
      </c>
      <c r="F4525">
        <v>46</v>
      </c>
    </row>
    <row r="4526" spans="1:6" x14ac:dyDescent="0.25">
      <c r="A4526">
        <v>3</v>
      </c>
      <c r="B4526">
        <v>5</v>
      </c>
      <c r="C4526">
        <v>2020</v>
      </c>
      <c r="D4526" s="16" t="s">
        <v>95</v>
      </c>
      <c r="E4526" s="16" t="s">
        <v>56</v>
      </c>
      <c r="F4526">
        <v>49</v>
      </c>
    </row>
    <row r="4527" spans="1:6" x14ac:dyDescent="0.25">
      <c r="A4527">
        <v>3</v>
      </c>
      <c r="B4527">
        <v>5</v>
      </c>
      <c r="C4527">
        <v>2020</v>
      </c>
      <c r="D4527" s="16" t="s">
        <v>95</v>
      </c>
      <c r="E4527" s="16" t="s">
        <v>56</v>
      </c>
      <c r="F4527">
        <v>34</v>
      </c>
    </row>
    <row r="4528" spans="1:6" x14ac:dyDescent="0.25">
      <c r="A4528">
        <v>3</v>
      </c>
      <c r="B4528">
        <v>5</v>
      </c>
      <c r="C4528">
        <v>2020</v>
      </c>
      <c r="D4528" s="16" t="s">
        <v>99</v>
      </c>
      <c r="E4528" s="16" t="s">
        <v>59</v>
      </c>
      <c r="F4528">
        <v>66</v>
      </c>
    </row>
    <row r="4529" spans="1:6" x14ac:dyDescent="0.25">
      <c r="A4529">
        <v>3</v>
      </c>
      <c r="B4529">
        <v>5</v>
      </c>
      <c r="C4529">
        <v>2020</v>
      </c>
      <c r="D4529" s="16" t="s">
        <v>180</v>
      </c>
      <c r="E4529" s="16" t="s">
        <v>56</v>
      </c>
      <c r="F4529">
        <v>63</v>
      </c>
    </row>
    <row r="4530" spans="1:6" x14ac:dyDescent="0.25">
      <c r="A4530">
        <v>3</v>
      </c>
      <c r="B4530">
        <v>5</v>
      </c>
      <c r="C4530">
        <v>2020</v>
      </c>
      <c r="D4530" s="16" t="s">
        <v>104</v>
      </c>
      <c r="E4530" s="16" t="s">
        <v>59</v>
      </c>
      <c r="F4530">
        <v>63</v>
      </c>
    </row>
    <row r="4531" spans="1:6" x14ac:dyDescent="0.25">
      <c r="A4531">
        <v>3</v>
      </c>
      <c r="B4531">
        <v>5</v>
      </c>
      <c r="C4531">
        <v>2020</v>
      </c>
      <c r="D4531" s="16" t="s">
        <v>104</v>
      </c>
      <c r="E4531" s="16" t="s">
        <v>56</v>
      </c>
      <c r="F4531">
        <v>41</v>
      </c>
    </row>
    <row r="4532" spans="1:6" x14ac:dyDescent="0.25">
      <c r="A4532">
        <v>3</v>
      </c>
      <c r="B4532">
        <v>5</v>
      </c>
      <c r="C4532">
        <v>2020</v>
      </c>
      <c r="D4532" s="16" t="s">
        <v>104</v>
      </c>
      <c r="E4532" s="16" t="s">
        <v>56</v>
      </c>
      <c r="F4532">
        <v>34</v>
      </c>
    </row>
    <row r="4533" spans="1:6" x14ac:dyDescent="0.25">
      <c r="A4533">
        <v>3</v>
      </c>
      <c r="B4533">
        <v>5</v>
      </c>
      <c r="C4533">
        <v>2020</v>
      </c>
      <c r="D4533" s="16" t="s">
        <v>104</v>
      </c>
      <c r="E4533" s="16" t="s">
        <v>59</v>
      </c>
      <c r="F4533">
        <v>39</v>
      </c>
    </row>
    <row r="4534" spans="1:6" x14ac:dyDescent="0.25">
      <c r="A4534">
        <v>3</v>
      </c>
      <c r="B4534">
        <v>5</v>
      </c>
      <c r="C4534">
        <v>2020</v>
      </c>
      <c r="D4534" s="16" t="s">
        <v>104</v>
      </c>
      <c r="E4534" s="16" t="s">
        <v>59</v>
      </c>
      <c r="F4534">
        <v>47</v>
      </c>
    </row>
    <row r="4535" spans="1:6" x14ac:dyDescent="0.25">
      <c r="A4535">
        <v>3</v>
      </c>
      <c r="B4535">
        <v>5</v>
      </c>
      <c r="C4535">
        <v>2020</v>
      </c>
      <c r="D4535" s="16" t="s">
        <v>104</v>
      </c>
      <c r="E4535" s="16" t="s">
        <v>56</v>
      </c>
      <c r="F4535">
        <v>33</v>
      </c>
    </row>
    <row r="4536" spans="1:6" x14ac:dyDescent="0.25">
      <c r="A4536">
        <v>3</v>
      </c>
      <c r="B4536">
        <v>5</v>
      </c>
      <c r="C4536">
        <v>2020</v>
      </c>
      <c r="D4536" s="16" t="s">
        <v>215</v>
      </c>
      <c r="E4536" s="16" t="s">
        <v>59</v>
      </c>
      <c r="F4536">
        <v>46</v>
      </c>
    </row>
    <row r="4537" spans="1:6" x14ac:dyDescent="0.25">
      <c r="A4537">
        <v>3</v>
      </c>
      <c r="B4537">
        <v>5</v>
      </c>
      <c r="C4537">
        <v>2020</v>
      </c>
      <c r="D4537" s="16" t="s">
        <v>260</v>
      </c>
      <c r="E4537" s="16" t="s">
        <v>56</v>
      </c>
      <c r="F4537">
        <v>23</v>
      </c>
    </row>
    <row r="4538" spans="1:6" x14ac:dyDescent="0.25">
      <c r="A4538">
        <v>3</v>
      </c>
      <c r="B4538">
        <v>5</v>
      </c>
      <c r="C4538">
        <v>2020</v>
      </c>
      <c r="D4538" s="16" t="s">
        <v>108</v>
      </c>
      <c r="E4538" s="16" t="s">
        <v>59</v>
      </c>
      <c r="F4538">
        <v>54</v>
      </c>
    </row>
    <row r="4539" spans="1:6" x14ac:dyDescent="0.25">
      <c r="A4539">
        <v>3</v>
      </c>
      <c r="B4539">
        <v>5</v>
      </c>
      <c r="C4539">
        <v>2020</v>
      </c>
      <c r="D4539" s="16" t="s">
        <v>108</v>
      </c>
      <c r="E4539" s="16" t="s">
        <v>56</v>
      </c>
      <c r="F4539">
        <v>52</v>
      </c>
    </row>
    <row r="4540" spans="1:6" x14ac:dyDescent="0.25">
      <c r="A4540">
        <v>3</v>
      </c>
      <c r="B4540">
        <v>5</v>
      </c>
      <c r="C4540">
        <v>2020</v>
      </c>
      <c r="D4540" s="16" t="s">
        <v>108</v>
      </c>
      <c r="E4540" s="16" t="s">
        <v>59</v>
      </c>
      <c r="F4540">
        <v>28</v>
      </c>
    </row>
    <row r="4541" spans="1:6" x14ac:dyDescent="0.25">
      <c r="A4541">
        <v>3</v>
      </c>
      <c r="B4541">
        <v>5</v>
      </c>
      <c r="C4541">
        <v>2020</v>
      </c>
      <c r="D4541" s="16" t="s">
        <v>190</v>
      </c>
      <c r="E4541" s="16" t="s">
        <v>59</v>
      </c>
      <c r="F4541">
        <v>14</v>
      </c>
    </row>
    <row r="4542" spans="1:6" x14ac:dyDescent="0.25">
      <c r="A4542">
        <v>3</v>
      </c>
      <c r="B4542">
        <v>5</v>
      </c>
      <c r="C4542">
        <v>2020</v>
      </c>
      <c r="D4542" s="16" t="s">
        <v>110</v>
      </c>
      <c r="E4542" s="16" t="s">
        <v>56</v>
      </c>
      <c r="F4542">
        <v>58</v>
      </c>
    </row>
    <row r="4543" spans="1:6" x14ac:dyDescent="0.25">
      <c r="A4543">
        <v>3</v>
      </c>
      <c r="B4543">
        <v>5</v>
      </c>
      <c r="C4543">
        <v>2020</v>
      </c>
      <c r="D4543" s="16" t="s">
        <v>111</v>
      </c>
      <c r="E4543" s="16" t="s">
        <v>59</v>
      </c>
      <c r="F4543">
        <v>65</v>
      </c>
    </row>
    <row r="4544" spans="1:6" x14ac:dyDescent="0.25">
      <c r="A4544">
        <v>3</v>
      </c>
      <c r="B4544">
        <v>5</v>
      </c>
      <c r="C4544">
        <v>2020</v>
      </c>
      <c r="D4544" s="16" t="s">
        <v>111</v>
      </c>
      <c r="E4544" s="16" t="s">
        <v>59</v>
      </c>
      <c r="F4544">
        <v>65</v>
      </c>
    </row>
    <row r="4545" spans="1:6" x14ac:dyDescent="0.25">
      <c r="A4545">
        <v>3</v>
      </c>
      <c r="B4545">
        <v>5</v>
      </c>
      <c r="C4545">
        <v>2020</v>
      </c>
      <c r="D4545" s="16" t="s">
        <v>113</v>
      </c>
      <c r="E4545" s="16" t="s">
        <v>59</v>
      </c>
      <c r="F4545">
        <v>30</v>
      </c>
    </row>
    <row r="4546" spans="1:6" x14ac:dyDescent="0.25">
      <c r="A4546">
        <v>3</v>
      </c>
      <c r="B4546">
        <v>5</v>
      </c>
      <c r="C4546">
        <v>2020</v>
      </c>
      <c r="D4546" s="16" t="s">
        <v>113</v>
      </c>
      <c r="E4546" s="16" t="s">
        <v>59</v>
      </c>
      <c r="F4546">
        <v>23</v>
      </c>
    </row>
    <row r="4547" spans="1:6" x14ac:dyDescent="0.25">
      <c r="A4547">
        <v>3</v>
      </c>
      <c r="B4547">
        <v>5</v>
      </c>
      <c r="C4547">
        <v>2020</v>
      </c>
      <c r="D4547" s="16" t="s">
        <v>113</v>
      </c>
      <c r="E4547" s="16" t="s">
        <v>59</v>
      </c>
      <c r="F4547">
        <v>21</v>
      </c>
    </row>
    <row r="4548" spans="1:6" x14ac:dyDescent="0.25">
      <c r="A4548">
        <v>3</v>
      </c>
      <c r="B4548">
        <v>5</v>
      </c>
      <c r="C4548">
        <v>2020</v>
      </c>
      <c r="D4548" s="16" t="s">
        <v>113</v>
      </c>
      <c r="E4548" s="16" t="s">
        <v>56</v>
      </c>
      <c r="F4548">
        <v>9</v>
      </c>
    </row>
    <row r="4549" spans="1:6" x14ac:dyDescent="0.25">
      <c r="A4549">
        <v>3</v>
      </c>
      <c r="B4549">
        <v>5</v>
      </c>
      <c r="C4549">
        <v>2020</v>
      </c>
      <c r="D4549" s="16" t="s">
        <v>113</v>
      </c>
      <c r="E4549" s="16" t="s">
        <v>59</v>
      </c>
      <c r="F4549">
        <v>6</v>
      </c>
    </row>
    <row r="4550" spans="1:6" x14ac:dyDescent="0.25">
      <c r="A4550">
        <v>3</v>
      </c>
      <c r="B4550">
        <v>5</v>
      </c>
      <c r="C4550">
        <v>2020</v>
      </c>
      <c r="D4550" s="16" t="s">
        <v>113</v>
      </c>
      <c r="E4550" s="16" t="s">
        <v>59</v>
      </c>
      <c r="F4550">
        <v>72</v>
      </c>
    </row>
    <row r="4551" spans="1:6" x14ac:dyDescent="0.25">
      <c r="A4551">
        <v>3</v>
      </c>
      <c r="B4551">
        <v>5</v>
      </c>
      <c r="C4551">
        <v>2020</v>
      </c>
      <c r="D4551" s="16" t="s">
        <v>168</v>
      </c>
      <c r="E4551" s="16" t="s">
        <v>56</v>
      </c>
      <c r="F4551">
        <v>48</v>
      </c>
    </row>
    <row r="4552" spans="1:6" x14ac:dyDescent="0.25">
      <c r="A4552">
        <v>3</v>
      </c>
      <c r="B4552">
        <v>5</v>
      </c>
      <c r="C4552">
        <v>2020</v>
      </c>
      <c r="D4552" s="16" t="s">
        <v>117</v>
      </c>
      <c r="E4552" s="16" t="s">
        <v>56</v>
      </c>
      <c r="F4552">
        <v>78</v>
      </c>
    </row>
    <row r="4553" spans="1:6" x14ac:dyDescent="0.25">
      <c r="A4553">
        <v>3</v>
      </c>
      <c r="B4553">
        <v>5</v>
      </c>
      <c r="C4553">
        <v>2020</v>
      </c>
      <c r="D4553" s="16" t="s">
        <v>121</v>
      </c>
      <c r="E4553" s="16" t="s">
        <v>56</v>
      </c>
      <c r="F4553">
        <v>61</v>
      </c>
    </row>
    <row r="4554" spans="1:6" x14ac:dyDescent="0.25">
      <c r="A4554">
        <v>3</v>
      </c>
      <c r="B4554">
        <v>5</v>
      </c>
      <c r="C4554">
        <v>2020</v>
      </c>
      <c r="D4554" s="16" t="s">
        <v>124</v>
      </c>
      <c r="E4554" s="16" t="s">
        <v>56</v>
      </c>
      <c r="F4554">
        <v>66</v>
      </c>
    </row>
    <row r="4555" spans="1:6" x14ac:dyDescent="0.25">
      <c r="A4555">
        <v>3</v>
      </c>
      <c r="B4555">
        <v>5</v>
      </c>
      <c r="C4555">
        <v>2020</v>
      </c>
      <c r="D4555" s="16" t="s">
        <v>124</v>
      </c>
      <c r="E4555" s="16" t="s">
        <v>56</v>
      </c>
      <c r="F4555">
        <v>51</v>
      </c>
    </row>
    <row r="4556" spans="1:6" x14ac:dyDescent="0.25">
      <c r="A4556">
        <v>3</v>
      </c>
      <c r="B4556">
        <v>5</v>
      </c>
      <c r="C4556">
        <v>2020</v>
      </c>
      <c r="D4556" s="16" t="s">
        <v>124</v>
      </c>
      <c r="E4556" s="16" t="s">
        <v>59</v>
      </c>
      <c r="F4556">
        <v>32</v>
      </c>
    </row>
    <row r="4557" spans="1:6" x14ac:dyDescent="0.25">
      <c r="A4557">
        <v>3</v>
      </c>
      <c r="B4557">
        <v>5</v>
      </c>
      <c r="C4557">
        <v>2020</v>
      </c>
      <c r="D4557" s="16" t="s">
        <v>124</v>
      </c>
      <c r="E4557" s="16" t="s">
        <v>56</v>
      </c>
      <c r="F4557">
        <v>13</v>
      </c>
    </row>
    <row r="4558" spans="1:6" x14ac:dyDescent="0.25">
      <c r="A4558">
        <v>3</v>
      </c>
      <c r="B4558">
        <v>5</v>
      </c>
      <c r="C4558">
        <v>2020</v>
      </c>
      <c r="D4558" s="16" t="s">
        <v>124</v>
      </c>
      <c r="E4558" s="16" t="s">
        <v>56</v>
      </c>
      <c r="F4558">
        <v>81</v>
      </c>
    </row>
    <row r="4559" spans="1:6" x14ac:dyDescent="0.25">
      <c r="A4559">
        <v>3</v>
      </c>
      <c r="B4559">
        <v>5</v>
      </c>
      <c r="C4559">
        <v>2020</v>
      </c>
      <c r="D4559" s="16" t="s">
        <v>127</v>
      </c>
      <c r="E4559" s="16" t="s">
        <v>56</v>
      </c>
      <c r="F4559">
        <v>80</v>
      </c>
    </row>
    <row r="4560" spans="1:6" x14ac:dyDescent="0.25">
      <c r="A4560">
        <v>3</v>
      </c>
      <c r="B4560">
        <v>5</v>
      </c>
      <c r="C4560">
        <v>2020</v>
      </c>
      <c r="D4560" s="16" t="s">
        <v>128</v>
      </c>
      <c r="E4560" s="16" t="s">
        <v>59</v>
      </c>
      <c r="F4560">
        <v>30</v>
      </c>
    </row>
    <row r="4561" spans="1:6" x14ac:dyDescent="0.25">
      <c r="A4561">
        <v>3</v>
      </c>
      <c r="B4561">
        <v>5</v>
      </c>
      <c r="C4561">
        <v>2020</v>
      </c>
      <c r="D4561" s="16" t="s">
        <v>129</v>
      </c>
      <c r="E4561" s="16" t="s">
        <v>56</v>
      </c>
      <c r="F4561">
        <v>50</v>
      </c>
    </row>
    <row r="4562" spans="1:6" x14ac:dyDescent="0.25">
      <c r="A4562">
        <v>3</v>
      </c>
      <c r="B4562">
        <v>5</v>
      </c>
      <c r="C4562">
        <v>2020</v>
      </c>
      <c r="D4562" s="16" t="s">
        <v>129</v>
      </c>
      <c r="E4562" s="16" t="s">
        <v>56</v>
      </c>
      <c r="F4562">
        <v>42</v>
      </c>
    </row>
    <row r="4563" spans="1:6" x14ac:dyDescent="0.25">
      <c r="A4563">
        <v>3</v>
      </c>
      <c r="B4563">
        <v>5</v>
      </c>
      <c r="C4563">
        <v>2020</v>
      </c>
      <c r="D4563" s="16" t="s">
        <v>131</v>
      </c>
      <c r="E4563" s="16" t="s">
        <v>59</v>
      </c>
      <c r="F4563">
        <v>33</v>
      </c>
    </row>
    <row r="4564" spans="1:6" x14ac:dyDescent="0.25">
      <c r="A4564">
        <v>3</v>
      </c>
      <c r="B4564">
        <v>5</v>
      </c>
      <c r="C4564">
        <v>2020</v>
      </c>
      <c r="D4564" s="16" t="s">
        <v>132</v>
      </c>
      <c r="E4564" s="16" t="s">
        <v>59</v>
      </c>
      <c r="F4564">
        <v>61</v>
      </c>
    </row>
    <row r="4565" spans="1:6" x14ac:dyDescent="0.25">
      <c r="A4565">
        <v>3</v>
      </c>
      <c r="B4565">
        <v>5</v>
      </c>
      <c r="C4565">
        <v>2020</v>
      </c>
      <c r="D4565" s="16" t="s">
        <v>132</v>
      </c>
      <c r="E4565" s="16" t="s">
        <v>59</v>
      </c>
      <c r="F4565">
        <v>46</v>
      </c>
    </row>
    <row r="4566" spans="1:6" x14ac:dyDescent="0.25">
      <c r="A4566">
        <v>3</v>
      </c>
      <c r="B4566">
        <v>5</v>
      </c>
      <c r="C4566">
        <v>2020</v>
      </c>
      <c r="D4566" s="16" t="s">
        <v>134</v>
      </c>
      <c r="E4566" s="16" t="s">
        <v>56</v>
      </c>
      <c r="F4566">
        <v>24</v>
      </c>
    </row>
    <row r="4567" spans="1:6" x14ac:dyDescent="0.25">
      <c r="A4567">
        <v>3</v>
      </c>
      <c r="B4567">
        <v>5</v>
      </c>
      <c r="C4567">
        <v>2020</v>
      </c>
      <c r="D4567" s="16" t="s">
        <v>242</v>
      </c>
      <c r="E4567" s="16" t="s">
        <v>59</v>
      </c>
      <c r="F4567">
        <v>39</v>
      </c>
    </row>
    <row r="4568" spans="1:6" x14ac:dyDescent="0.25">
      <c r="A4568">
        <v>3</v>
      </c>
      <c r="B4568">
        <v>5</v>
      </c>
      <c r="C4568">
        <v>2020</v>
      </c>
      <c r="D4568" s="16" t="s">
        <v>242</v>
      </c>
      <c r="E4568" s="16" t="s">
        <v>59</v>
      </c>
      <c r="F4568">
        <v>11</v>
      </c>
    </row>
    <row r="4569" spans="1:6" x14ac:dyDescent="0.25">
      <c r="A4569">
        <v>3</v>
      </c>
      <c r="B4569">
        <v>5</v>
      </c>
      <c r="C4569">
        <v>2020</v>
      </c>
      <c r="D4569" s="16" t="s">
        <v>138</v>
      </c>
      <c r="E4569" s="16" t="s">
        <v>56</v>
      </c>
      <c r="F4569">
        <v>4</v>
      </c>
    </row>
    <row r="4570" spans="1:6" x14ac:dyDescent="0.25">
      <c r="A4570">
        <v>3</v>
      </c>
      <c r="B4570">
        <v>5</v>
      </c>
      <c r="C4570">
        <v>2020</v>
      </c>
      <c r="D4570" s="16" t="s">
        <v>138</v>
      </c>
      <c r="E4570" s="16" t="s">
        <v>56</v>
      </c>
      <c r="F4570">
        <v>61</v>
      </c>
    </row>
    <row r="4571" spans="1:6" x14ac:dyDescent="0.25">
      <c r="A4571">
        <v>3</v>
      </c>
      <c r="B4571">
        <v>5</v>
      </c>
      <c r="C4571">
        <v>2020</v>
      </c>
      <c r="D4571" s="16" t="s">
        <v>139</v>
      </c>
      <c r="E4571" s="16" t="s">
        <v>59</v>
      </c>
      <c r="F4571">
        <v>50</v>
      </c>
    </row>
    <row r="4572" spans="1:6" x14ac:dyDescent="0.25">
      <c r="A4572">
        <v>3</v>
      </c>
      <c r="B4572">
        <v>5</v>
      </c>
      <c r="C4572">
        <v>2020</v>
      </c>
      <c r="D4572" s="16" t="s">
        <v>139</v>
      </c>
      <c r="E4572" s="16" t="s">
        <v>56</v>
      </c>
      <c r="F4572">
        <v>68</v>
      </c>
    </row>
    <row r="4573" spans="1:6" x14ac:dyDescent="0.25">
      <c r="A4573">
        <v>3</v>
      </c>
      <c r="B4573">
        <v>5</v>
      </c>
      <c r="C4573">
        <v>2020</v>
      </c>
      <c r="D4573" s="16" t="s">
        <v>140</v>
      </c>
      <c r="E4573" s="16" t="s">
        <v>59</v>
      </c>
      <c r="F4573">
        <v>24</v>
      </c>
    </row>
    <row r="4574" spans="1:6" x14ac:dyDescent="0.25">
      <c r="A4574">
        <v>3</v>
      </c>
      <c r="B4574">
        <v>5</v>
      </c>
      <c r="C4574">
        <v>2020</v>
      </c>
      <c r="D4574" s="16" t="s">
        <v>140</v>
      </c>
      <c r="E4574" s="16" t="s">
        <v>59</v>
      </c>
      <c r="F4574">
        <v>56</v>
      </c>
    </row>
    <row r="4575" spans="1:6" x14ac:dyDescent="0.25">
      <c r="A4575">
        <v>3</v>
      </c>
      <c r="B4575">
        <v>5</v>
      </c>
      <c r="C4575">
        <v>2020</v>
      </c>
      <c r="D4575" s="16" t="s">
        <v>140</v>
      </c>
      <c r="E4575" s="16" t="s">
        <v>56</v>
      </c>
      <c r="F4575">
        <v>82</v>
      </c>
    </row>
    <row r="4576" spans="1:6" x14ac:dyDescent="0.25">
      <c r="A4576">
        <v>3</v>
      </c>
      <c r="B4576">
        <v>5</v>
      </c>
      <c r="C4576">
        <v>2020</v>
      </c>
      <c r="D4576" s="16" t="s">
        <v>141</v>
      </c>
      <c r="E4576" s="16" t="s">
        <v>59</v>
      </c>
      <c r="F4576">
        <v>68</v>
      </c>
    </row>
    <row r="4577" spans="1:6" x14ac:dyDescent="0.25">
      <c r="A4577">
        <v>3</v>
      </c>
      <c r="B4577">
        <v>5</v>
      </c>
      <c r="C4577">
        <v>2020</v>
      </c>
      <c r="D4577" s="16" t="s">
        <v>141</v>
      </c>
      <c r="E4577" s="16" t="s">
        <v>59</v>
      </c>
      <c r="F4577">
        <v>31</v>
      </c>
    </row>
    <row r="4578" spans="1:6" x14ac:dyDescent="0.25">
      <c r="A4578">
        <v>3</v>
      </c>
      <c r="B4578">
        <v>5</v>
      </c>
      <c r="C4578">
        <v>2020</v>
      </c>
      <c r="D4578" s="16" t="s">
        <v>219</v>
      </c>
      <c r="E4578" s="16" t="s">
        <v>59</v>
      </c>
      <c r="F4578">
        <v>68</v>
      </c>
    </row>
    <row r="4579" spans="1:6" x14ac:dyDescent="0.25">
      <c r="A4579">
        <v>3</v>
      </c>
      <c r="B4579">
        <v>5</v>
      </c>
      <c r="C4579">
        <v>2020</v>
      </c>
      <c r="D4579" s="16" t="s">
        <v>178</v>
      </c>
      <c r="E4579" s="16" t="s">
        <v>56</v>
      </c>
      <c r="F4579">
        <v>51</v>
      </c>
    </row>
    <row r="4580" spans="1:6" x14ac:dyDescent="0.25">
      <c r="A4580">
        <v>3</v>
      </c>
      <c r="B4580">
        <v>5</v>
      </c>
      <c r="C4580">
        <v>2020</v>
      </c>
      <c r="D4580" s="16" t="s">
        <v>178</v>
      </c>
      <c r="E4580" s="16" t="s">
        <v>59</v>
      </c>
      <c r="F4580">
        <v>0</v>
      </c>
    </row>
    <row r="4581" spans="1:6" x14ac:dyDescent="0.25">
      <c r="A4581">
        <v>3</v>
      </c>
      <c r="B4581">
        <v>5</v>
      </c>
      <c r="C4581">
        <v>2020</v>
      </c>
      <c r="D4581" s="16" t="s">
        <v>178</v>
      </c>
      <c r="E4581" s="16" t="s">
        <v>56</v>
      </c>
      <c r="F4581">
        <v>57</v>
      </c>
    </row>
    <row r="4582" spans="1:6" x14ac:dyDescent="0.25">
      <c r="A4582">
        <v>3</v>
      </c>
      <c r="B4582">
        <v>5</v>
      </c>
      <c r="C4582">
        <v>2020</v>
      </c>
      <c r="D4582" s="16" t="s">
        <v>178</v>
      </c>
      <c r="E4582" s="16" t="s">
        <v>59</v>
      </c>
      <c r="F4582">
        <v>12</v>
      </c>
    </row>
    <row r="4583" spans="1:6" x14ac:dyDescent="0.25">
      <c r="A4583">
        <v>3</v>
      </c>
      <c r="B4583">
        <v>5</v>
      </c>
      <c r="C4583">
        <v>2020</v>
      </c>
      <c r="D4583" s="16" t="s">
        <v>178</v>
      </c>
      <c r="E4583" s="16" t="s">
        <v>59</v>
      </c>
      <c r="F4583">
        <v>58</v>
      </c>
    </row>
    <row r="4584" spans="1:6" x14ac:dyDescent="0.25">
      <c r="A4584">
        <v>3</v>
      </c>
      <c r="B4584">
        <v>5</v>
      </c>
      <c r="C4584">
        <v>2020</v>
      </c>
      <c r="D4584" s="16" t="s">
        <v>178</v>
      </c>
      <c r="E4584" s="16" t="s">
        <v>56</v>
      </c>
      <c r="F4584">
        <v>77</v>
      </c>
    </row>
    <row r="4585" spans="1:6" x14ac:dyDescent="0.25">
      <c r="A4585">
        <v>3</v>
      </c>
      <c r="B4585">
        <v>5</v>
      </c>
      <c r="C4585">
        <v>2020</v>
      </c>
      <c r="D4585" s="16" t="s">
        <v>178</v>
      </c>
      <c r="E4585" s="16" t="s">
        <v>56</v>
      </c>
      <c r="F4585">
        <v>86</v>
      </c>
    </row>
    <row r="4586" spans="1:6" x14ac:dyDescent="0.25">
      <c r="A4586">
        <v>3</v>
      </c>
      <c r="B4586">
        <v>5</v>
      </c>
      <c r="C4586">
        <v>2020</v>
      </c>
      <c r="D4586" s="16" t="s">
        <v>144</v>
      </c>
      <c r="E4586" s="16" t="s">
        <v>56</v>
      </c>
      <c r="F4586">
        <v>36</v>
      </c>
    </row>
    <row r="4587" spans="1:6" x14ac:dyDescent="0.25">
      <c r="A4587">
        <v>3</v>
      </c>
      <c r="B4587">
        <v>5</v>
      </c>
      <c r="C4587">
        <v>2020</v>
      </c>
      <c r="D4587" s="16" t="s">
        <v>144</v>
      </c>
      <c r="E4587" s="16" t="s">
        <v>59</v>
      </c>
      <c r="F4587">
        <v>38</v>
      </c>
    </row>
    <row r="4588" spans="1:6" x14ac:dyDescent="0.25">
      <c r="A4588">
        <v>3</v>
      </c>
      <c r="B4588">
        <v>5</v>
      </c>
      <c r="C4588">
        <v>2020</v>
      </c>
      <c r="D4588" s="16" t="s">
        <v>144</v>
      </c>
      <c r="E4588" s="16" t="s">
        <v>59</v>
      </c>
      <c r="F4588">
        <v>20</v>
      </c>
    </row>
    <row r="4589" spans="1:6" x14ac:dyDescent="0.25">
      <c r="A4589">
        <v>3</v>
      </c>
      <c r="B4589">
        <v>5</v>
      </c>
      <c r="C4589">
        <v>2020</v>
      </c>
      <c r="D4589" s="16" t="s">
        <v>149</v>
      </c>
      <c r="E4589" s="16" t="s">
        <v>59</v>
      </c>
      <c r="F4589">
        <v>71</v>
      </c>
    </row>
    <row r="4590" spans="1:6" x14ac:dyDescent="0.25">
      <c r="A4590">
        <v>3</v>
      </c>
      <c r="B4590">
        <v>5</v>
      </c>
      <c r="C4590">
        <v>2020</v>
      </c>
      <c r="D4590" s="16" t="s">
        <v>150</v>
      </c>
      <c r="E4590" s="16" t="s">
        <v>59</v>
      </c>
      <c r="F4590">
        <v>72</v>
      </c>
    </row>
    <row r="4591" spans="1:6" x14ac:dyDescent="0.25">
      <c r="A4591">
        <v>3</v>
      </c>
      <c r="B4591">
        <v>5</v>
      </c>
      <c r="C4591">
        <v>2020</v>
      </c>
      <c r="D4591" s="16" t="s">
        <v>150</v>
      </c>
      <c r="E4591" s="16" t="s">
        <v>59</v>
      </c>
      <c r="F4591">
        <v>45</v>
      </c>
    </row>
    <row r="4592" spans="1:6" x14ac:dyDescent="0.25">
      <c r="A4592">
        <v>3</v>
      </c>
      <c r="B4592">
        <v>5</v>
      </c>
      <c r="C4592">
        <v>2020</v>
      </c>
      <c r="D4592" s="16" t="s">
        <v>150</v>
      </c>
      <c r="E4592" s="16" t="s">
        <v>59</v>
      </c>
      <c r="F4592">
        <v>60</v>
      </c>
    </row>
    <row r="4593" spans="1:6" x14ac:dyDescent="0.25">
      <c r="A4593">
        <v>4</v>
      </c>
      <c r="B4593">
        <v>5</v>
      </c>
      <c r="C4593">
        <v>2020</v>
      </c>
      <c r="D4593" s="16" t="s">
        <v>58</v>
      </c>
      <c r="E4593" s="16" t="s">
        <v>59</v>
      </c>
      <c r="F4593">
        <v>16</v>
      </c>
    </row>
    <row r="4594" spans="1:6" x14ac:dyDescent="0.25">
      <c r="A4594">
        <v>4</v>
      </c>
      <c r="B4594">
        <v>5</v>
      </c>
      <c r="C4594">
        <v>2020</v>
      </c>
      <c r="D4594" s="16" t="s">
        <v>58</v>
      </c>
      <c r="E4594" s="16" t="s">
        <v>56</v>
      </c>
      <c r="F4594">
        <v>14</v>
      </c>
    </row>
    <row r="4595" spans="1:6" x14ac:dyDescent="0.25">
      <c r="A4595">
        <v>4</v>
      </c>
      <c r="B4595">
        <v>5</v>
      </c>
      <c r="C4595">
        <v>2020</v>
      </c>
      <c r="D4595" s="16" t="s">
        <v>58</v>
      </c>
      <c r="E4595" s="16" t="s">
        <v>56</v>
      </c>
      <c r="F4595">
        <v>42</v>
      </c>
    </row>
    <row r="4596" spans="1:6" x14ac:dyDescent="0.25">
      <c r="A4596">
        <v>4</v>
      </c>
      <c r="B4596">
        <v>5</v>
      </c>
      <c r="C4596">
        <v>2020</v>
      </c>
      <c r="D4596" s="16" t="s">
        <v>64</v>
      </c>
      <c r="E4596" s="16" t="s">
        <v>59</v>
      </c>
      <c r="F4596">
        <v>67</v>
      </c>
    </row>
    <row r="4597" spans="1:6" x14ac:dyDescent="0.25">
      <c r="A4597">
        <v>4</v>
      </c>
      <c r="B4597">
        <v>5</v>
      </c>
      <c r="C4597">
        <v>2020</v>
      </c>
      <c r="D4597" s="16" t="s">
        <v>70</v>
      </c>
      <c r="E4597" s="16" t="s">
        <v>56</v>
      </c>
      <c r="F4597">
        <v>72</v>
      </c>
    </row>
    <row r="4598" spans="1:6" x14ac:dyDescent="0.25">
      <c r="A4598">
        <v>4</v>
      </c>
      <c r="B4598">
        <v>5</v>
      </c>
      <c r="C4598">
        <v>2020</v>
      </c>
      <c r="D4598" s="16" t="s">
        <v>244</v>
      </c>
      <c r="E4598" s="16" t="s">
        <v>59</v>
      </c>
      <c r="F4598">
        <v>51</v>
      </c>
    </row>
    <row r="4599" spans="1:6" x14ac:dyDescent="0.25">
      <c r="A4599">
        <v>4</v>
      </c>
      <c r="B4599">
        <v>5</v>
      </c>
      <c r="C4599">
        <v>2020</v>
      </c>
      <c r="D4599" s="16" t="s">
        <v>75</v>
      </c>
      <c r="E4599" s="16" t="s">
        <v>56</v>
      </c>
      <c r="F4599">
        <v>23</v>
      </c>
    </row>
    <row r="4600" spans="1:6" x14ac:dyDescent="0.25">
      <c r="A4600">
        <v>4</v>
      </c>
      <c r="B4600">
        <v>5</v>
      </c>
      <c r="C4600">
        <v>2020</v>
      </c>
      <c r="D4600" s="16" t="s">
        <v>245</v>
      </c>
      <c r="E4600" s="16" t="s">
        <v>56</v>
      </c>
      <c r="F4600">
        <v>58</v>
      </c>
    </row>
    <row r="4601" spans="1:6" x14ac:dyDescent="0.25">
      <c r="A4601">
        <v>4</v>
      </c>
      <c r="B4601">
        <v>5</v>
      </c>
      <c r="C4601">
        <v>2020</v>
      </c>
      <c r="D4601" s="16" t="s">
        <v>245</v>
      </c>
      <c r="E4601" s="16" t="s">
        <v>59</v>
      </c>
      <c r="F4601">
        <v>44</v>
      </c>
    </row>
    <row r="4602" spans="1:6" x14ac:dyDescent="0.25">
      <c r="A4602">
        <v>4</v>
      </c>
      <c r="B4602">
        <v>5</v>
      </c>
      <c r="C4602">
        <v>2020</v>
      </c>
      <c r="D4602" s="16" t="s">
        <v>80</v>
      </c>
      <c r="E4602" s="16" t="s">
        <v>56</v>
      </c>
      <c r="F4602">
        <v>41</v>
      </c>
    </row>
    <row r="4603" spans="1:6" x14ac:dyDescent="0.25">
      <c r="A4603">
        <v>4</v>
      </c>
      <c r="B4603">
        <v>5</v>
      </c>
      <c r="C4603">
        <v>2020</v>
      </c>
      <c r="D4603" s="16" t="s">
        <v>80</v>
      </c>
      <c r="E4603" s="16" t="s">
        <v>56</v>
      </c>
      <c r="F4603">
        <v>60</v>
      </c>
    </row>
    <row r="4604" spans="1:6" x14ac:dyDescent="0.25">
      <c r="A4604">
        <v>4</v>
      </c>
      <c r="B4604">
        <v>5</v>
      </c>
      <c r="C4604">
        <v>2020</v>
      </c>
      <c r="D4604" s="16" t="s">
        <v>80</v>
      </c>
      <c r="E4604" s="16" t="s">
        <v>59</v>
      </c>
      <c r="F4604">
        <v>67</v>
      </c>
    </row>
    <row r="4605" spans="1:6" x14ac:dyDescent="0.25">
      <c r="A4605">
        <v>4</v>
      </c>
      <c r="B4605">
        <v>5</v>
      </c>
      <c r="C4605">
        <v>2020</v>
      </c>
      <c r="D4605" s="16" t="s">
        <v>86</v>
      </c>
      <c r="E4605" s="16" t="s">
        <v>59</v>
      </c>
      <c r="F4605">
        <v>49</v>
      </c>
    </row>
    <row r="4606" spans="1:6" x14ac:dyDescent="0.25">
      <c r="A4606">
        <v>4</v>
      </c>
      <c r="B4606">
        <v>5</v>
      </c>
      <c r="C4606">
        <v>2020</v>
      </c>
      <c r="D4606" s="16" t="s">
        <v>86</v>
      </c>
      <c r="E4606" s="16" t="s">
        <v>56</v>
      </c>
      <c r="F4606">
        <v>72</v>
      </c>
    </row>
    <row r="4607" spans="1:6" x14ac:dyDescent="0.25">
      <c r="A4607">
        <v>4</v>
      </c>
      <c r="B4607">
        <v>5</v>
      </c>
      <c r="C4607">
        <v>2020</v>
      </c>
      <c r="D4607" s="16" t="s">
        <v>87</v>
      </c>
      <c r="E4607" s="16" t="s">
        <v>56</v>
      </c>
      <c r="F4607">
        <v>64</v>
      </c>
    </row>
    <row r="4608" spans="1:6" x14ac:dyDescent="0.25">
      <c r="A4608">
        <v>4</v>
      </c>
      <c r="B4608">
        <v>5</v>
      </c>
      <c r="C4608">
        <v>2020</v>
      </c>
      <c r="D4608" s="16" t="s">
        <v>231</v>
      </c>
      <c r="E4608" s="16" t="s">
        <v>56</v>
      </c>
      <c r="F4608">
        <v>34</v>
      </c>
    </row>
    <row r="4609" spans="1:6" x14ac:dyDescent="0.25">
      <c r="A4609">
        <v>4</v>
      </c>
      <c r="B4609">
        <v>5</v>
      </c>
      <c r="C4609">
        <v>2020</v>
      </c>
      <c r="D4609" s="16" t="s">
        <v>231</v>
      </c>
      <c r="E4609" s="16" t="s">
        <v>59</v>
      </c>
      <c r="F4609">
        <v>50</v>
      </c>
    </row>
    <row r="4610" spans="1:6" x14ac:dyDescent="0.25">
      <c r="A4610">
        <v>4</v>
      </c>
      <c r="B4610">
        <v>5</v>
      </c>
      <c r="C4610">
        <v>2020</v>
      </c>
      <c r="D4610" s="16" t="s">
        <v>89</v>
      </c>
      <c r="E4610" s="16" t="s">
        <v>56</v>
      </c>
      <c r="F4610">
        <v>73</v>
      </c>
    </row>
    <row r="4611" spans="1:6" x14ac:dyDescent="0.25">
      <c r="A4611">
        <v>4</v>
      </c>
      <c r="B4611">
        <v>5</v>
      </c>
      <c r="C4611">
        <v>2020</v>
      </c>
      <c r="D4611" s="16" t="s">
        <v>89</v>
      </c>
      <c r="E4611" s="16" t="s">
        <v>56</v>
      </c>
      <c r="F4611">
        <v>49</v>
      </c>
    </row>
    <row r="4612" spans="1:6" x14ac:dyDescent="0.25">
      <c r="A4612">
        <v>4</v>
      </c>
      <c r="B4612">
        <v>5</v>
      </c>
      <c r="C4612">
        <v>2020</v>
      </c>
      <c r="D4612" s="16" t="s">
        <v>89</v>
      </c>
      <c r="E4612" s="16" t="s">
        <v>56</v>
      </c>
      <c r="F4612">
        <v>67</v>
      </c>
    </row>
    <row r="4613" spans="1:6" x14ac:dyDescent="0.25">
      <c r="A4613">
        <v>4</v>
      </c>
      <c r="B4613">
        <v>5</v>
      </c>
      <c r="C4613">
        <v>2020</v>
      </c>
      <c r="D4613" s="16" t="s">
        <v>163</v>
      </c>
      <c r="E4613" s="16" t="s">
        <v>56</v>
      </c>
      <c r="F4613">
        <v>24</v>
      </c>
    </row>
    <row r="4614" spans="1:6" x14ac:dyDescent="0.25">
      <c r="A4614">
        <v>4</v>
      </c>
      <c r="B4614">
        <v>5</v>
      </c>
      <c r="C4614">
        <v>2020</v>
      </c>
      <c r="D4614" s="16" t="s">
        <v>94</v>
      </c>
      <c r="E4614" s="16" t="s">
        <v>59</v>
      </c>
      <c r="F4614">
        <v>64</v>
      </c>
    </row>
    <row r="4615" spans="1:6" x14ac:dyDescent="0.25">
      <c r="A4615">
        <v>4</v>
      </c>
      <c r="B4615">
        <v>5</v>
      </c>
      <c r="C4615">
        <v>2020</v>
      </c>
      <c r="D4615" s="16" t="s">
        <v>95</v>
      </c>
      <c r="E4615" s="16" t="s">
        <v>59</v>
      </c>
      <c r="F4615">
        <v>21</v>
      </c>
    </row>
    <row r="4616" spans="1:6" x14ac:dyDescent="0.25">
      <c r="A4616">
        <v>4</v>
      </c>
      <c r="B4616">
        <v>5</v>
      </c>
      <c r="C4616">
        <v>2020</v>
      </c>
      <c r="D4616" s="16" t="s">
        <v>95</v>
      </c>
      <c r="E4616" s="16" t="s">
        <v>56</v>
      </c>
      <c r="F4616">
        <v>36</v>
      </c>
    </row>
    <row r="4617" spans="1:6" x14ac:dyDescent="0.25">
      <c r="A4617">
        <v>4</v>
      </c>
      <c r="B4617">
        <v>5</v>
      </c>
      <c r="C4617">
        <v>2020</v>
      </c>
      <c r="D4617" s="16" t="s">
        <v>95</v>
      </c>
      <c r="E4617" s="16" t="s">
        <v>59</v>
      </c>
      <c r="F4617">
        <v>51</v>
      </c>
    </row>
    <row r="4618" spans="1:6" x14ac:dyDescent="0.25">
      <c r="A4618">
        <v>4</v>
      </c>
      <c r="B4618">
        <v>5</v>
      </c>
      <c r="C4618">
        <v>2020</v>
      </c>
      <c r="D4618" s="16" t="s">
        <v>95</v>
      </c>
      <c r="E4618" s="16" t="s">
        <v>59</v>
      </c>
      <c r="F4618">
        <v>43</v>
      </c>
    </row>
    <row r="4619" spans="1:6" x14ac:dyDescent="0.25">
      <c r="A4619">
        <v>4</v>
      </c>
      <c r="B4619">
        <v>5</v>
      </c>
      <c r="C4619">
        <v>2020</v>
      </c>
      <c r="D4619" s="16" t="s">
        <v>95</v>
      </c>
      <c r="E4619" s="16" t="s">
        <v>59</v>
      </c>
      <c r="F4619">
        <v>27</v>
      </c>
    </row>
    <row r="4620" spans="1:6" x14ac:dyDescent="0.25">
      <c r="A4620">
        <v>4</v>
      </c>
      <c r="B4620">
        <v>5</v>
      </c>
      <c r="C4620">
        <v>2020</v>
      </c>
      <c r="D4620" s="16" t="s">
        <v>95</v>
      </c>
      <c r="E4620" s="16" t="s">
        <v>59</v>
      </c>
      <c r="F4620">
        <v>39</v>
      </c>
    </row>
    <row r="4621" spans="1:6" x14ac:dyDescent="0.25">
      <c r="A4621">
        <v>4</v>
      </c>
      <c r="B4621">
        <v>5</v>
      </c>
      <c r="C4621">
        <v>2020</v>
      </c>
      <c r="D4621" s="16" t="s">
        <v>100</v>
      </c>
      <c r="E4621" s="16" t="s">
        <v>56</v>
      </c>
      <c r="F4621">
        <v>43</v>
      </c>
    </row>
    <row r="4622" spans="1:6" x14ac:dyDescent="0.25">
      <c r="A4622">
        <v>4</v>
      </c>
      <c r="B4622">
        <v>5</v>
      </c>
      <c r="C4622">
        <v>2020</v>
      </c>
      <c r="D4622" s="16" t="s">
        <v>104</v>
      </c>
      <c r="E4622" s="16" t="s">
        <v>56</v>
      </c>
      <c r="F4622">
        <v>33</v>
      </c>
    </row>
    <row r="4623" spans="1:6" x14ac:dyDescent="0.25">
      <c r="A4623">
        <v>4</v>
      </c>
      <c r="B4623">
        <v>5</v>
      </c>
      <c r="C4623">
        <v>2020</v>
      </c>
      <c r="D4623" s="16" t="s">
        <v>104</v>
      </c>
      <c r="E4623" s="16" t="s">
        <v>56</v>
      </c>
      <c r="F4623">
        <v>36</v>
      </c>
    </row>
    <row r="4624" spans="1:6" x14ac:dyDescent="0.25">
      <c r="A4624">
        <v>4</v>
      </c>
      <c r="B4624">
        <v>5</v>
      </c>
      <c r="C4624">
        <v>2020</v>
      </c>
      <c r="D4624" s="16" t="s">
        <v>104</v>
      </c>
      <c r="E4624" s="16" t="s">
        <v>56</v>
      </c>
      <c r="F4624">
        <v>6</v>
      </c>
    </row>
    <row r="4625" spans="1:6" x14ac:dyDescent="0.25">
      <c r="A4625">
        <v>4</v>
      </c>
      <c r="B4625">
        <v>5</v>
      </c>
      <c r="C4625">
        <v>2020</v>
      </c>
      <c r="D4625" s="16" t="s">
        <v>104</v>
      </c>
      <c r="E4625" s="16" t="s">
        <v>56</v>
      </c>
      <c r="F4625">
        <v>52</v>
      </c>
    </row>
    <row r="4626" spans="1:6" x14ac:dyDescent="0.25">
      <c r="A4626">
        <v>4</v>
      </c>
      <c r="B4626">
        <v>5</v>
      </c>
      <c r="C4626">
        <v>2020</v>
      </c>
      <c r="D4626" s="16" t="s">
        <v>104</v>
      </c>
      <c r="E4626" s="16" t="s">
        <v>59</v>
      </c>
      <c r="F4626">
        <v>71</v>
      </c>
    </row>
    <row r="4627" spans="1:6" x14ac:dyDescent="0.25">
      <c r="A4627">
        <v>4</v>
      </c>
      <c r="B4627">
        <v>5</v>
      </c>
      <c r="C4627">
        <v>2020</v>
      </c>
      <c r="D4627" s="16" t="s">
        <v>104</v>
      </c>
      <c r="E4627" s="16" t="s">
        <v>56</v>
      </c>
      <c r="F4627">
        <v>36</v>
      </c>
    </row>
    <row r="4628" spans="1:6" x14ac:dyDescent="0.25">
      <c r="A4628">
        <v>4</v>
      </c>
      <c r="B4628">
        <v>5</v>
      </c>
      <c r="C4628">
        <v>2020</v>
      </c>
      <c r="D4628" s="16" t="s">
        <v>104</v>
      </c>
      <c r="E4628" s="16" t="s">
        <v>59</v>
      </c>
      <c r="F4628">
        <v>68</v>
      </c>
    </row>
    <row r="4629" spans="1:6" x14ac:dyDescent="0.25">
      <c r="A4629">
        <v>4</v>
      </c>
      <c r="B4629">
        <v>5</v>
      </c>
      <c r="C4629">
        <v>2020</v>
      </c>
      <c r="D4629" s="16" t="s">
        <v>104</v>
      </c>
      <c r="E4629" s="16" t="s">
        <v>56</v>
      </c>
      <c r="F4629">
        <v>38</v>
      </c>
    </row>
    <row r="4630" spans="1:6" x14ac:dyDescent="0.25">
      <c r="A4630">
        <v>4</v>
      </c>
      <c r="B4630">
        <v>5</v>
      </c>
      <c r="C4630">
        <v>2020</v>
      </c>
      <c r="D4630" s="16" t="s">
        <v>165</v>
      </c>
      <c r="E4630" s="16" t="s">
        <v>59</v>
      </c>
      <c r="F4630">
        <v>81</v>
      </c>
    </row>
    <row r="4631" spans="1:6" x14ac:dyDescent="0.25">
      <c r="A4631">
        <v>4</v>
      </c>
      <c r="B4631">
        <v>5</v>
      </c>
      <c r="C4631">
        <v>2020</v>
      </c>
      <c r="D4631" s="16" t="s">
        <v>105</v>
      </c>
      <c r="E4631" s="16" t="s">
        <v>56</v>
      </c>
      <c r="F4631">
        <v>36</v>
      </c>
    </row>
    <row r="4632" spans="1:6" x14ac:dyDescent="0.25">
      <c r="A4632">
        <v>4</v>
      </c>
      <c r="B4632">
        <v>5</v>
      </c>
      <c r="C4632">
        <v>2020</v>
      </c>
      <c r="D4632" s="16" t="s">
        <v>105</v>
      </c>
      <c r="E4632" s="16" t="s">
        <v>56</v>
      </c>
      <c r="F4632">
        <v>39</v>
      </c>
    </row>
    <row r="4633" spans="1:6" x14ac:dyDescent="0.25">
      <c r="A4633">
        <v>4</v>
      </c>
      <c r="B4633">
        <v>5</v>
      </c>
      <c r="C4633">
        <v>2020</v>
      </c>
      <c r="D4633" s="16" t="s">
        <v>105</v>
      </c>
      <c r="E4633" s="16" t="s">
        <v>56</v>
      </c>
      <c r="F4633">
        <v>51</v>
      </c>
    </row>
    <row r="4634" spans="1:6" x14ac:dyDescent="0.25">
      <c r="A4634">
        <v>4</v>
      </c>
      <c r="B4634">
        <v>5</v>
      </c>
      <c r="C4634">
        <v>2020</v>
      </c>
      <c r="D4634" s="16" t="s">
        <v>105</v>
      </c>
      <c r="E4634" s="16" t="s">
        <v>59</v>
      </c>
      <c r="F4634">
        <v>72</v>
      </c>
    </row>
    <row r="4635" spans="1:6" x14ac:dyDescent="0.25">
      <c r="A4635">
        <v>4</v>
      </c>
      <c r="B4635">
        <v>5</v>
      </c>
      <c r="C4635">
        <v>2020</v>
      </c>
      <c r="D4635" s="16" t="s">
        <v>108</v>
      </c>
      <c r="E4635" s="16" t="s">
        <v>59</v>
      </c>
      <c r="F4635">
        <v>82</v>
      </c>
    </row>
    <row r="4636" spans="1:6" x14ac:dyDescent="0.25">
      <c r="A4636">
        <v>4</v>
      </c>
      <c r="B4636">
        <v>5</v>
      </c>
      <c r="C4636">
        <v>2020</v>
      </c>
      <c r="D4636" s="16" t="s">
        <v>109</v>
      </c>
      <c r="E4636" s="16" t="s">
        <v>56</v>
      </c>
      <c r="F4636">
        <v>54</v>
      </c>
    </row>
    <row r="4637" spans="1:6" x14ac:dyDescent="0.25">
      <c r="A4637">
        <v>4</v>
      </c>
      <c r="B4637">
        <v>5</v>
      </c>
      <c r="C4637">
        <v>2020</v>
      </c>
      <c r="D4637" s="16" t="s">
        <v>109</v>
      </c>
      <c r="E4637" s="16" t="s">
        <v>59</v>
      </c>
      <c r="F4637">
        <v>42</v>
      </c>
    </row>
    <row r="4638" spans="1:6" x14ac:dyDescent="0.25">
      <c r="A4638">
        <v>4</v>
      </c>
      <c r="B4638">
        <v>5</v>
      </c>
      <c r="C4638">
        <v>2020</v>
      </c>
      <c r="D4638" s="16" t="s">
        <v>190</v>
      </c>
      <c r="E4638" s="16" t="s">
        <v>56</v>
      </c>
      <c r="F4638">
        <v>16</v>
      </c>
    </row>
    <row r="4639" spans="1:6" x14ac:dyDescent="0.25">
      <c r="A4639">
        <v>4</v>
      </c>
      <c r="B4639">
        <v>5</v>
      </c>
      <c r="C4639">
        <v>2020</v>
      </c>
      <c r="D4639" s="16" t="s">
        <v>190</v>
      </c>
      <c r="E4639" s="16" t="s">
        <v>56</v>
      </c>
      <c r="F4639">
        <v>66</v>
      </c>
    </row>
    <row r="4640" spans="1:6" x14ac:dyDescent="0.25">
      <c r="A4640">
        <v>4</v>
      </c>
      <c r="B4640">
        <v>5</v>
      </c>
      <c r="C4640">
        <v>2020</v>
      </c>
      <c r="D4640" s="16" t="s">
        <v>190</v>
      </c>
      <c r="E4640" s="16" t="s">
        <v>59</v>
      </c>
      <c r="F4640">
        <v>79</v>
      </c>
    </row>
    <row r="4641" spans="1:6" x14ac:dyDescent="0.25">
      <c r="A4641">
        <v>4</v>
      </c>
      <c r="B4641">
        <v>5</v>
      </c>
      <c r="C4641">
        <v>2020</v>
      </c>
      <c r="D4641" s="16" t="s">
        <v>111</v>
      </c>
      <c r="E4641" s="16" t="s">
        <v>59</v>
      </c>
      <c r="F4641">
        <v>71</v>
      </c>
    </row>
    <row r="4642" spans="1:6" x14ac:dyDescent="0.25">
      <c r="A4642">
        <v>4</v>
      </c>
      <c r="B4642">
        <v>5</v>
      </c>
      <c r="C4642">
        <v>2020</v>
      </c>
      <c r="D4642" s="16" t="s">
        <v>111</v>
      </c>
      <c r="E4642" s="16" t="s">
        <v>56</v>
      </c>
      <c r="F4642">
        <v>89</v>
      </c>
    </row>
    <row r="4643" spans="1:6" x14ac:dyDescent="0.25">
      <c r="A4643">
        <v>4</v>
      </c>
      <c r="B4643">
        <v>5</v>
      </c>
      <c r="C4643">
        <v>2020</v>
      </c>
      <c r="D4643" s="16" t="s">
        <v>111</v>
      </c>
      <c r="E4643" s="16" t="s">
        <v>59</v>
      </c>
      <c r="F4643">
        <v>86</v>
      </c>
    </row>
    <row r="4644" spans="1:6" x14ac:dyDescent="0.25">
      <c r="A4644">
        <v>4</v>
      </c>
      <c r="B4644">
        <v>5</v>
      </c>
      <c r="C4644">
        <v>2020</v>
      </c>
      <c r="D4644" s="16" t="s">
        <v>111</v>
      </c>
      <c r="E4644" s="16" t="s">
        <v>56</v>
      </c>
      <c r="F4644">
        <v>65</v>
      </c>
    </row>
    <row r="4645" spans="1:6" x14ac:dyDescent="0.25">
      <c r="A4645">
        <v>4</v>
      </c>
      <c r="B4645">
        <v>5</v>
      </c>
      <c r="C4645">
        <v>2020</v>
      </c>
      <c r="D4645" s="16" t="s">
        <v>114</v>
      </c>
      <c r="E4645" s="16" t="s">
        <v>59</v>
      </c>
      <c r="F4645">
        <v>69</v>
      </c>
    </row>
    <row r="4646" spans="1:6" x14ac:dyDescent="0.25">
      <c r="A4646">
        <v>4</v>
      </c>
      <c r="B4646">
        <v>5</v>
      </c>
      <c r="C4646">
        <v>2020</v>
      </c>
      <c r="D4646" s="16" t="s">
        <v>116</v>
      </c>
      <c r="E4646" s="16" t="s">
        <v>56</v>
      </c>
      <c r="F4646">
        <v>63</v>
      </c>
    </row>
    <row r="4647" spans="1:6" x14ac:dyDescent="0.25">
      <c r="A4647">
        <v>4</v>
      </c>
      <c r="B4647">
        <v>5</v>
      </c>
      <c r="C4647">
        <v>2020</v>
      </c>
      <c r="D4647" s="16" t="s">
        <v>116</v>
      </c>
      <c r="E4647" s="16" t="s">
        <v>56</v>
      </c>
      <c r="F4647">
        <v>30</v>
      </c>
    </row>
    <row r="4648" spans="1:6" x14ac:dyDescent="0.25">
      <c r="A4648">
        <v>4</v>
      </c>
      <c r="B4648">
        <v>5</v>
      </c>
      <c r="C4648">
        <v>2020</v>
      </c>
      <c r="D4648" s="16" t="s">
        <v>116</v>
      </c>
      <c r="E4648" s="16" t="s">
        <v>59</v>
      </c>
      <c r="F4648">
        <v>65</v>
      </c>
    </row>
    <row r="4649" spans="1:6" x14ac:dyDescent="0.25">
      <c r="A4649">
        <v>4</v>
      </c>
      <c r="B4649">
        <v>5</v>
      </c>
      <c r="C4649">
        <v>2020</v>
      </c>
      <c r="D4649" s="16" t="s">
        <v>120</v>
      </c>
      <c r="E4649" s="16" t="s">
        <v>59</v>
      </c>
      <c r="F4649">
        <v>66</v>
      </c>
    </row>
    <row r="4650" spans="1:6" x14ac:dyDescent="0.25">
      <c r="A4650">
        <v>4</v>
      </c>
      <c r="B4650">
        <v>5</v>
      </c>
      <c r="C4650">
        <v>2020</v>
      </c>
      <c r="D4650" s="16" t="s">
        <v>121</v>
      </c>
      <c r="E4650" s="16" t="s">
        <v>56</v>
      </c>
      <c r="F4650">
        <v>37</v>
      </c>
    </row>
    <row r="4651" spans="1:6" x14ac:dyDescent="0.25">
      <c r="A4651">
        <v>4</v>
      </c>
      <c r="B4651">
        <v>5</v>
      </c>
      <c r="C4651">
        <v>2020</v>
      </c>
      <c r="D4651" s="16" t="s">
        <v>124</v>
      </c>
      <c r="E4651" s="16" t="s">
        <v>59</v>
      </c>
      <c r="F4651">
        <v>65</v>
      </c>
    </row>
    <row r="4652" spans="1:6" x14ac:dyDescent="0.25">
      <c r="A4652">
        <v>4</v>
      </c>
      <c r="B4652">
        <v>5</v>
      </c>
      <c r="C4652">
        <v>2020</v>
      </c>
      <c r="D4652" s="16" t="s">
        <v>124</v>
      </c>
      <c r="E4652" s="16" t="s">
        <v>59</v>
      </c>
      <c r="F4652">
        <v>70</v>
      </c>
    </row>
    <row r="4653" spans="1:6" x14ac:dyDescent="0.25">
      <c r="A4653">
        <v>4</v>
      </c>
      <c r="B4653">
        <v>5</v>
      </c>
      <c r="C4653">
        <v>2020</v>
      </c>
      <c r="D4653" s="16" t="s">
        <v>124</v>
      </c>
      <c r="E4653" s="16" t="s">
        <v>59</v>
      </c>
      <c r="F4653">
        <v>36</v>
      </c>
    </row>
    <row r="4654" spans="1:6" x14ac:dyDescent="0.25">
      <c r="A4654">
        <v>4</v>
      </c>
      <c r="B4654">
        <v>5</v>
      </c>
      <c r="C4654">
        <v>2020</v>
      </c>
      <c r="D4654" s="16" t="s">
        <v>125</v>
      </c>
      <c r="E4654" s="16" t="s">
        <v>59</v>
      </c>
      <c r="F4654">
        <v>57</v>
      </c>
    </row>
    <row r="4655" spans="1:6" x14ac:dyDescent="0.25">
      <c r="A4655">
        <v>4</v>
      </c>
      <c r="B4655">
        <v>5</v>
      </c>
      <c r="C4655">
        <v>2020</v>
      </c>
      <c r="D4655" s="16" t="s">
        <v>125</v>
      </c>
      <c r="E4655" s="16" t="s">
        <v>59</v>
      </c>
      <c r="F4655">
        <v>53</v>
      </c>
    </row>
    <row r="4656" spans="1:6" x14ac:dyDescent="0.25">
      <c r="A4656">
        <v>4</v>
      </c>
      <c r="B4656">
        <v>5</v>
      </c>
      <c r="C4656">
        <v>2020</v>
      </c>
      <c r="D4656" s="16" t="s">
        <v>235</v>
      </c>
      <c r="E4656" s="16" t="s">
        <v>59</v>
      </c>
      <c r="F4656">
        <v>48</v>
      </c>
    </row>
    <row r="4657" spans="1:6" x14ac:dyDescent="0.25">
      <c r="A4657">
        <v>4</v>
      </c>
      <c r="B4657">
        <v>5</v>
      </c>
      <c r="C4657">
        <v>2020</v>
      </c>
      <c r="D4657" s="16" t="s">
        <v>235</v>
      </c>
      <c r="E4657" s="16" t="s">
        <v>59</v>
      </c>
      <c r="F4657">
        <v>33</v>
      </c>
    </row>
    <row r="4658" spans="1:6" x14ac:dyDescent="0.25">
      <c r="A4658">
        <v>4</v>
      </c>
      <c r="B4658">
        <v>5</v>
      </c>
      <c r="C4658">
        <v>2020</v>
      </c>
      <c r="D4658" s="16" t="s">
        <v>235</v>
      </c>
      <c r="E4658" s="16" t="s">
        <v>59</v>
      </c>
      <c r="F4658">
        <v>30</v>
      </c>
    </row>
    <row r="4659" spans="1:6" x14ac:dyDescent="0.25">
      <c r="A4659">
        <v>4</v>
      </c>
      <c r="B4659">
        <v>5</v>
      </c>
      <c r="C4659">
        <v>2020</v>
      </c>
      <c r="D4659" s="16" t="s">
        <v>182</v>
      </c>
      <c r="E4659" s="16" t="s">
        <v>59</v>
      </c>
      <c r="F4659">
        <v>50</v>
      </c>
    </row>
    <row r="4660" spans="1:6" x14ac:dyDescent="0.25">
      <c r="A4660">
        <v>4</v>
      </c>
      <c r="B4660">
        <v>5</v>
      </c>
      <c r="C4660">
        <v>2020</v>
      </c>
      <c r="D4660" s="16" t="s">
        <v>182</v>
      </c>
      <c r="E4660" s="16" t="s">
        <v>59</v>
      </c>
      <c r="F4660">
        <v>24</v>
      </c>
    </row>
    <row r="4661" spans="1:6" x14ac:dyDescent="0.25">
      <c r="A4661">
        <v>4</v>
      </c>
      <c r="B4661">
        <v>5</v>
      </c>
      <c r="C4661">
        <v>2020</v>
      </c>
      <c r="D4661" s="16" t="s">
        <v>182</v>
      </c>
      <c r="E4661" s="16" t="s">
        <v>59</v>
      </c>
      <c r="F4661">
        <v>20</v>
      </c>
    </row>
    <row r="4662" spans="1:6" x14ac:dyDescent="0.25">
      <c r="A4662">
        <v>4</v>
      </c>
      <c r="B4662">
        <v>5</v>
      </c>
      <c r="C4662">
        <v>2020</v>
      </c>
      <c r="D4662" s="16" t="s">
        <v>242</v>
      </c>
      <c r="E4662" s="16" t="s">
        <v>56</v>
      </c>
      <c r="F4662">
        <v>17</v>
      </c>
    </row>
    <row r="4663" spans="1:6" x14ac:dyDescent="0.25">
      <c r="A4663">
        <v>4</v>
      </c>
      <c r="B4663">
        <v>5</v>
      </c>
      <c r="C4663">
        <v>2020</v>
      </c>
      <c r="D4663" s="16" t="s">
        <v>137</v>
      </c>
      <c r="E4663" s="16" t="s">
        <v>56</v>
      </c>
      <c r="F4663">
        <v>40</v>
      </c>
    </row>
    <row r="4664" spans="1:6" x14ac:dyDescent="0.25">
      <c r="A4664">
        <v>4</v>
      </c>
      <c r="B4664">
        <v>5</v>
      </c>
      <c r="C4664">
        <v>2020</v>
      </c>
      <c r="D4664" s="16" t="s">
        <v>138</v>
      </c>
      <c r="E4664" s="16" t="s">
        <v>59</v>
      </c>
      <c r="F4664">
        <v>51</v>
      </c>
    </row>
    <row r="4665" spans="1:6" x14ac:dyDescent="0.25">
      <c r="A4665">
        <v>4</v>
      </c>
      <c r="B4665">
        <v>5</v>
      </c>
      <c r="C4665">
        <v>2020</v>
      </c>
      <c r="D4665" s="16" t="s">
        <v>139</v>
      </c>
      <c r="E4665" s="16" t="s">
        <v>59</v>
      </c>
      <c r="F4665">
        <v>32</v>
      </c>
    </row>
    <row r="4666" spans="1:6" x14ac:dyDescent="0.25">
      <c r="A4666">
        <v>4</v>
      </c>
      <c r="B4666">
        <v>5</v>
      </c>
      <c r="C4666">
        <v>2020</v>
      </c>
      <c r="D4666" s="16" t="s">
        <v>139</v>
      </c>
      <c r="E4666" s="16" t="s">
        <v>59</v>
      </c>
      <c r="F4666">
        <v>70</v>
      </c>
    </row>
    <row r="4667" spans="1:6" x14ac:dyDescent="0.25">
      <c r="A4667">
        <v>4</v>
      </c>
      <c r="B4667">
        <v>5</v>
      </c>
      <c r="C4667">
        <v>2020</v>
      </c>
      <c r="D4667" s="16" t="s">
        <v>140</v>
      </c>
      <c r="E4667" s="16" t="s">
        <v>59</v>
      </c>
      <c r="F4667">
        <v>31</v>
      </c>
    </row>
    <row r="4668" spans="1:6" x14ac:dyDescent="0.25">
      <c r="A4668">
        <v>4</v>
      </c>
      <c r="B4668">
        <v>5</v>
      </c>
      <c r="C4668">
        <v>2020</v>
      </c>
      <c r="D4668" s="16" t="s">
        <v>140</v>
      </c>
      <c r="E4668" s="16" t="s">
        <v>56</v>
      </c>
      <c r="F4668">
        <v>75</v>
      </c>
    </row>
    <row r="4669" spans="1:6" x14ac:dyDescent="0.25">
      <c r="A4669">
        <v>4</v>
      </c>
      <c r="B4669">
        <v>5</v>
      </c>
      <c r="C4669">
        <v>2020</v>
      </c>
      <c r="D4669" s="16" t="s">
        <v>140</v>
      </c>
      <c r="E4669" s="16" t="s">
        <v>59</v>
      </c>
      <c r="F4669">
        <v>62</v>
      </c>
    </row>
    <row r="4670" spans="1:6" x14ac:dyDescent="0.25">
      <c r="A4670">
        <v>4</v>
      </c>
      <c r="B4670">
        <v>5</v>
      </c>
      <c r="C4670">
        <v>2020</v>
      </c>
      <c r="D4670" s="16" t="s">
        <v>219</v>
      </c>
      <c r="E4670" s="16" t="s">
        <v>56</v>
      </c>
      <c r="F4670">
        <v>38</v>
      </c>
    </row>
    <row r="4671" spans="1:6" x14ac:dyDescent="0.25">
      <c r="A4671">
        <v>4</v>
      </c>
      <c r="B4671">
        <v>5</v>
      </c>
      <c r="C4671">
        <v>2020</v>
      </c>
      <c r="D4671" s="16" t="s">
        <v>219</v>
      </c>
      <c r="E4671" s="16" t="s">
        <v>56</v>
      </c>
      <c r="F4671">
        <v>21</v>
      </c>
    </row>
    <row r="4672" spans="1:6" x14ac:dyDescent="0.25">
      <c r="A4672">
        <v>4</v>
      </c>
      <c r="B4672">
        <v>5</v>
      </c>
      <c r="C4672">
        <v>2020</v>
      </c>
      <c r="D4672" s="16" t="s">
        <v>219</v>
      </c>
      <c r="E4672" s="16" t="s">
        <v>59</v>
      </c>
      <c r="F4672">
        <v>45</v>
      </c>
    </row>
    <row r="4673" spans="1:6" x14ac:dyDescent="0.25">
      <c r="A4673">
        <v>4</v>
      </c>
      <c r="B4673">
        <v>5</v>
      </c>
      <c r="C4673">
        <v>2020</v>
      </c>
      <c r="D4673" s="16" t="s">
        <v>219</v>
      </c>
      <c r="E4673" s="16" t="s">
        <v>56</v>
      </c>
      <c r="F4673">
        <v>47</v>
      </c>
    </row>
    <row r="4674" spans="1:6" x14ac:dyDescent="0.25">
      <c r="A4674">
        <v>4</v>
      </c>
      <c r="B4674">
        <v>5</v>
      </c>
      <c r="C4674">
        <v>2020</v>
      </c>
      <c r="D4674" s="16" t="s">
        <v>219</v>
      </c>
      <c r="E4674" s="16" t="s">
        <v>59</v>
      </c>
      <c r="F4674">
        <v>54</v>
      </c>
    </row>
    <row r="4675" spans="1:6" x14ac:dyDescent="0.25">
      <c r="A4675">
        <v>4</v>
      </c>
      <c r="B4675">
        <v>5</v>
      </c>
      <c r="C4675">
        <v>2020</v>
      </c>
      <c r="D4675" s="16" t="s">
        <v>219</v>
      </c>
      <c r="E4675" s="16" t="s">
        <v>56</v>
      </c>
      <c r="F4675">
        <v>25</v>
      </c>
    </row>
    <row r="4676" spans="1:6" x14ac:dyDescent="0.25">
      <c r="A4676">
        <v>4</v>
      </c>
      <c r="B4676">
        <v>5</v>
      </c>
      <c r="C4676">
        <v>2020</v>
      </c>
      <c r="D4676" s="16" t="s">
        <v>145</v>
      </c>
      <c r="E4676" s="16" t="s">
        <v>56</v>
      </c>
      <c r="F4676">
        <v>31</v>
      </c>
    </row>
    <row r="4677" spans="1:6" x14ac:dyDescent="0.25">
      <c r="A4677">
        <v>4</v>
      </c>
      <c r="B4677">
        <v>5</v>
      </c>
      <c r="C4677">
        <v>2020</v>
      </c>
      <c r="D4677" s="16" t="s">
        <v>145</v>
      </c>
      <c r="E4677" s="16" t="s">
        <v>56</v>
      </c>
      <c r="F4677">
        <v>70</v>
      </c>
    </row>
    <row r="4678" spans="1:6" x14ac:dyDescent="0.25">
      <c r="A4678">
        <v>4</v>
      </c>
      <c r="B4678">
        <v>5</v>
      </c>
      <c r="C4678">
        <v>2020</v>
      </c>
      <c r="D4678" s="16" t="s">
        <v>145</v>
      </c>
      <c r="E4678" s="16" t="s">
        <v>56</v>
      </c>
      <c r="F4678">
        <v>32</v>
      </c>
    </row>
    <row r="4679" spans="1:6" x14ac:dyDescent="0.25">
      <c r="A4679">
        <v>4</v>
      </c>
      <c r="B4679">
        <v>5</v>
      </c>
      <c r="C4679">
        <v>2020</v>
      </c>
      <c r="D4679" s="16" t="s">
        <v>145</v>
      </c>
      <c r="E4679" s="16" t="s">
        <v>59</v>
      </c>
      <c r="F4679">
        <v>22</v>
      </c>
    </row>
    <row r="4680" spans="1:6" x14ac:dyDescent="0.25">
      <c r="A4680">
        <v>4</v>
      </c>
      <c r="B4680">
        <v>5</v>
      </c>
      <c r="C4680">
        <v>2020</v>
      </c>
      <c r="D4680" s="16" t="s">
        <v>147</v>
      </c>
      <c r="E4680" s="16" t="s">
        <v>56</v>
      </c>
      <c r="F4680">
        <v>63</v>
      </c>
    </row>
    <row r="4681" spans="1:6" x14ac:dyDescent="0.25">
      <c r="A4681">
        <v>4</v>
      </c>
      <c r="B4681">
        <v>5</v>
      </c>
      <c r="C4681">
        <v>2020</v>
      </c>
      <c r="D4681" s="16" t="s">
        <v>147</v>
      </c>
      <c r="E4681" s="16" t="s">
        <v>59</v>
      </c>
      <c r="F4681">
        <v>68</v>
      </c>
    </row>
    <row r="4682" spans="1:6" x14ac:dyDescent="0.25">
      <c r="A4682">
        <v>4</v>
      </c>
      <c r="B4682">
        <v>5</v>
      </c>
      <c r="C4682">
        <v>2020</v>
      </c>
      <c r="D4682" s="16" t="s">
        <v>150</v>
      </c>
      <c r="E4682" s="16" t="s">
        <v>56</v>
      </c>
      <c r="F4682">
        <v>56</v>
      </c>
    </row>
    <row r="4683" spans="1:6" x14ac:dyDescent="0.25">
      <c r="A4683">
        <v>4</v>
      </c>
      <c r="B4683">
        <v>5</v>
      </c>
      <c r="C4683">
        <v>2020</v>
      </c>
      <c r="D4683" s="16" t="s">
        <v>150</v>
      </c>
      <c r="E4683" s="16" t="s">
        <v>56</v>
      </c>
      <c r="F4683">
        <v>31</v>
      </c>
    </row>
    <row r="4684" spans="1:6" x14ac:dyDescent="0.25">
      <c r="A4684">
        <v>4</v>
      </c>
      <c r="B4684">
        <v>5</v>
      </c>
      <c r="C4684">
        <v>2020</v>
      </c>
      <c r="D4684" s="16" t="s">
        <v>150</v>
      </c>
      <c r="E4684" s="16" t="s">
        <v>56</v>
      </c>
      <c r="F4684">
        <v>49</v>
      </c>
    </row>
    <row r="4685" spans="1:6" x14ac:dyDescent="0.25">
      <c r="A4685">
        <v>4</v>
      </c>
      <c r="B4685">
        <v>5</v>
      </c>
      <c r="C4685">
        <v>2020</v>
      </c>
      <c r="D4685" s="16" t="s">
        <v>186</v>
      </c>
      <c r="E4685" s="16" t="s">
        <v>59</v>
      </c>
      <c r="F4685">
        <v>47</v>
      </c>
    </row>
    <row r="4686" spans="1:6" x14ac:dyDescent="0.25">
      <c r="A4686">
        <v>5</v>
      </c>
      <c r="B4686">
        <v>5</v>
      </c>
      <c r="C4686">
        <v>2020</v>
      </c>
      <c r="D4686" s="16" t="s">
        <v>58</v>
      </c>
      <c r="E4686" s="16" t="s">
        <v>59</v>
      </c>
      <c r="F4686">
        <v>70</v>
      </c>
    </row>
    <row r="4687" spans="1:6" x14ac:dyDescent="0.25">
      <c r="A4687">
        <v>5</v>
      </c>
      <c r="B4687">
        <v>5</v>
      </c>
      <c r="C4687">
        <v>2020</v>
      </c>
      <c r="D4687" s="16" t="s">
        <v>58</v>
      </c>
      <c r="E4687" s="16" t="s">
        <v>59</v>
      </c>
      <c r="F4687">
        <v>35</v>
      </c>
    </row>
    <row r="4688" spans="1:6" x14ac:dyDescent="0.25">
      <c r="A4688">
        <v>5</v>
      </c>
      <c r="B4688">
        <v>5</v>
      </c>
      <c r="C4688">
        <v>2020</v>
      </c>
      <c r="D4688" s="16" t="s">
        <v>58</v>
      </c>
      <c r="E4688" s="16" t="s">
        <v>59</v>
      </c>
      <c r="F4688">
        <v>24</v>
      </c>
    </row>
    <row r="4689" spans="1:6" x14ac:dyDescent="0.25">
      <c r="A4689">
        <v>5</v>
      </c>
      <c r="B4689">
        <v>5</v>
      </c>
      <c r="C4689">
        <v>2020</v>
      </c>
      <c r="D4689" s="16" t="s">
        <v>58</v>
      </c>
      <c r="E4689" s="16" t="s">
        <v>59</v>
      </c>
      <c r="F4689">
        <v>25</v>
      </c>
    </row>
    <row r="4690" spans="1:6" x14ac:dyDescent="0.25">
      <c r="A4690">
        <v>5</v>
      </c>
      <c r="B4690">
        <v>5</v>
      </c>
      <c r="C4690">
        <v>2020</v>
      </c>
      <c r="D4690" s="16" t="s">
        <v>58</v>
      </c>
      <c r="E4690" s="16" t="s">
        <v>56</v>
      </c>
      <c r="F4690">
        <v>91</v>
      </c>
    </row>
    <row r="4691" spans="1:6" x14ac:dyDescent="0.25">
      <c r="A4691">
        <v>5</v>
      </c>
      <c r="B4691">
        <v>5</v>
      </c>
      <c r="C4691">
        <v>2020</v>
      </c>
      <c r="D4691" s="16" t="s">
        <v>58</v>
      </c>
      <c r="E4691" s="16" t="s">
        <v>59</v>
      </c>
      <c r="F4691">
        <v>62</v>
      </c>
    </row>
    <row r="4692" spans="1:6" x14ac:dyDescent="0.25">
      <c r="A4692">
        <v>5</v>
      </c>
      <c r="B4692">
        <v>5</v>
      </c>
      <c r="C4692">
        <v>2020</v>
      </c>
      <c r="D4692" s="16" t="s">
        <v>58</v>
      </c>
      <c r="E4692" s="16" t="s">
        <v>56</v>
      </c>
      <c r="F4692">
        <v>80</v>
      </c>
    </row>
    <row r="4693" spans="1:6" x14ac:dyDescent="0.25">
      <c r="A4693">
        <v>5</v>
      </c>
      <c r="B4693">
        <v>5</v>
      </c>
      <c r="C4693">
        <v>2020</v>
      </c>
      <c r="D4693" s="16" t="s">
        <v>58</v>
      </c>
      <c r="E4693" s="16" t="s">
        <v>56</v>
      </c>
      <c r="F4693">
        <v>75</v>
      </c>
    </row>
    <row r="4694" spans="1:6" x14ac:dyDescent="0.25">
      <c r="A4694">
        <v>5</v>
      </c>
      <c r="B4694">
        <v>5</v>
      </c>
      <c r="C4694">
        <v>2020</v>
      </c>
      <c r="D4694" s="16" t="s">
        <v>58</v>
      </c>
      <c r="E4694" s="16" t="s">
        <v>56</v>
      </c>
      <c r="F4694">
        <v>55</v>
      </c>
    </row>
    <row r="4695" spans="1:6" x14ac:dyDescent="0.25">
      <c r="A4695">
        <v>5</v>
      </c>
      <c r="B4695">
        <v>5</v>
      </c>
      <c r="C4695">
        <v>2020</v>
      </c>
      <c r="D4695" s="16" t="s">
        <v>58</v>
      </c>
      <c r="E4695" s="16" t="s">
        <v>59</v>
      </c>
      <c r="F4695">
        <v>87</v>
      </c>
    </row>
    <row r="4696" spans="1:6" x14ac:dyDescent="0.25">
      <c r="A4696">
        <v>5</v>
      </c>
      <c r="B4696">
        <v>5</v>
      </c>
      <c r="C4696">
        <v>2020</v>
      </c>
      <c r="D4696" s="16" t="s">
        <v>58</v>
      </c>
      <c r="E4696" s="16" t="s">
        <v>59</v>
      </c>
      <c r="F4696">
        <v>83</v>
      </c>
    </row>
    <row r="4697" spans="1:6" x14ac:dyDescent="0.25">
      <c r="A4697">
        <v>5</v>
      </c>
      <c r="B4697">
        <v>5</v>
      </c>
      <c r="C4697">
        <v>2020</v>
      </c>
      <c r="D4697" s="16" t="s">
        <v>58</v>
      </c>
      <c r="E4697" s="16" t="s">
        <v>56</v>
      </c>
      <c r="F4697">
        <v>35</v>
      </c>
    </row>
    <row r="4698" spans="1:6" x14ac:dyDescent="0.25">
      <c r="A4698">
        <v>5</v>
      </c>
      <c r="B4698">
        <v>5</v>
      </c>
      <c r="C4698">
        <v>2020</v>
      </c>
      <c r="D4698" s="16" t="s">
        <v>58</v>
      </c>
      <c r="E4698" s="16" t="s">
        <v>59</v>
      </c>
      <c r="F4698">
        <v>44</v>
      </c>
    </row>
    <row r="4699" spans="1:6" x14ac:dyDescent="0.25">
      <c r="A4699">
        <v>5</v>
      </c>
      <c r="B4699">
        <v>5</v>
      </c>
      <c r="C4699">
        <v>2020</v>
      </c>
      <c r="D4699" s="16" t="s">
        <v>58</v>
      </c>
      <c r="E4699" s="16" t="s">
        <v>59</v>
      </c>
      <c r="F4699">
        <v>48</v>
      </c>
    </row>
    <row r="4700" spans="1:6" x14ac:dyDescent="0.25">
      <c r="A4700">
        <v>5</v>
      </c>
      <c r="B4700">
        <v>5</v>
      </c>
      <c r="C4700">
        <v>2020</v>
      </c>
      <c r="D4700" s="16" t="s">
        <v>58</v>
      </c>
      <c r="E4700" s="16" t="s">
        <v>56</v>
      </c>
      <c r="F4700">
        <v>46</v>
      </c>
    </row>
    <row r="4701" spans="1:6" x14ac:dyDescent="0.25">
      <c r="A4701">
        <v>5</v>
      </c>
      <c r="B4701">
        <v>5</v>
      </c>
      <c r="C4701">
        <v>2020</v>
      </c>
      <c r="D4701" s="16" t="s">
        <v>62</v>
      </c>
      <c r="E4701" s="16" t="s">
        <v>59</v>
      </c>
      <c r="F4701">
        <v>74</v>
      </c>
    </row>
    <row r="4702" spans="1:6" x14ac:dyDescent="0.25">
      <c r="A4702">
        <v>5</v>
      </c>
      <c r="B4702">
        <v>5</v>
      </c>
      <c r="C4702">
        <v>2020</v>
      </c>
      <c r="D4702" s="16" t="s">
        <v>62</v>
      </c>
      <c r="E4702" s="16" t="s">
        <v>56</v>
      </c>
      <c r="F4702">
        <v>67</v>
      </c>
    </row>
    <row r="4703" spans="1:6" x14ac:dyDescent="0.25">
      <c r="A4703">
        <v>5</v>
      </c>
      <c r="B4703">
        <v>5</v>
      </c>
      <c r="C4703">
        <v>2020</v>
      </c>
      <c r="D4703" s="16" t="s">
        <v>66</v>
      </c>
      <c r="E4703" s="16" t="s">
        <v>56</v>
      </c>
      <c r="F4703">
        <v>50</v>
      </c>
    </row>
    <row r="4704" spans="1:6" x14ac:dyDescent="0.25">
      <c r="A4704">
        <v>5</v>
      </c>
      <c r="B4704">
        <v>5</v>
      </c>
      <c r="C4704">
        <v>2020</v>
      </c>
      <c r="D4704" s="16" t="s">
        <v>153</v>
      </c>
      <c r="E4704" s="16" t="s">
        <v>56</v>
      </c>
      <c r="F4704">
        <v>29</v>
      </c>
    </row>
    <row r="4705" spans="1:6" x14ac:dyDescent="0.25">
      <c r="A4705">
        <v>5</v>
      </c>
      <c r="B4705">
        <v>5</v>
      </c>
      <c r="C4705">
        <v>2020</v>
      </c>
      <c r="D4705" s="16" t="s">
        <v>68</v>
      </c>
      <c r="E4705" s="16" t="s">
        <v>59</v>
      </c>
      <c r="F4705">
        <v>54</v>
      </c>
    </row>
    <row r="4706" spans="1:6" x14ac:dyDescent="0.25">
      <c r="A4706">
        <v>5</v>
      </c>
      <c r="B4706">
        <v>5</v>
      </c>
      <c r="C4706">
        <v>2020</v>
      </c>
      <c r="D4706" s="16" t="s">
        <v>156</v>
      </c>
      <c r="E4706" s="16" t="s">
        <v>59</v>
      </c>
      <c r="F4706">
        <v>38</v>
      </c>
    </row>
    <row r="4707" spans="1:6" x14ac:dyDescent="0.25">
      <c r="A4707">
        <v>5</v>
      </c>
      <c r="B4707">
        <v>5</v>
      </c>
      <c r="C4707">
        <v>2020</v>
      </c>
      <c r="D4707" s="16" t="s">
        <v>70</v>
      </c>
      <c r="E4707" s="16" t="s">
        <v>59</v>
      </c>
      <c r="F4707">
        <v>32</v>
      </c>
    </row>
    <row r="4708" spans="1:6" x14ac:dyDescent="0.25">
      <c r="A4708">
        <v>5</v>
      </c>
      <c r="B4708">
        <v>5</v>
      </c>
      <c r="C4708">
        <v>2020</v>
      </c>
      <c r="D4708" s="16" t="s">
        <v>70</v>
      </c>
      <c r="E4708" s="16" t="s">
        <v>56</v>
      </c>
      <c r="F4708">
        <v>44</v>
      </c>
    </row>
    <row r="4709" spans="1:6" x14ac:dyDescent="0.25">
      <c r="A4709">
        <v>5</v>
      </c>
      <c r="B4709">
        <v>5</v>
      </c>
      <c r="C4709">
        <v>2020</v>
      </c>
      <c r="D4709" s="16" t="s">
        <v>73</v>
      </c>
      <c r="E4709" s="16" t="s">
        <v>56</v>
      </c>
      <c r="F4709">
        <v>59</v>
      </c>
    </row>
    <row r="4710" spans="1:6" x14ac:dyDescent="0.25">
      <c r="A4710">
        <v>5</v>
      </c>
      <c r="B4710">
        <v>5</v>
      </c>
      <c r="C4710">
        <v>2020</v>
      </c>
      <c r="D4710" s="16" t="s">
        <v>73</v>
      </c>
      <c r="E4710" s="16" t="s">
        <v>59</v>
      </c>
      <c r="F4710">
        <v>63</v>
      </c>
    </row>
    <row r="4711" spans="1:6" x14ac:dyDescent="0.25">
      <c r="A4711">
        <v>5</v>
      </c>
      <c r="B4711">
        <v>5</v>
      </c>
      <c r="C4711">
        <v>2020</v>
      </c>
      <c r="D4711" s="16" t="s">
        <v>76</v>
      </c>
      <c r="E4711" s="16" t="s">
        <v>59</v>
      </c>
      <c r="F4711">
        <v>64</v>
      </c>
    </row>
    <row r="4712" spans="1:6" x14ac:dyDescent="0.25">
      <c r="A4712">
        <v>5</v>
      </c>
      <c r="B4712">
        <v>5</v>
      </c>
      <c r="C4712">
        <v>2020</v>
      </c>
      <c r="D4712" s="16" t="s">
        <v>238</v>
      </c>
      <c r="E4712" s="16" t="s">
        <v>59</v>
      </c>
      <c r="F4712">
        <v>36</v>
      </c>
    </row>
    <row r="4713" spans="1:6" x14ac:dyDescent="0.25">
      <c r="A4713">
        <v>5</v>
      </c>
      <c r="B4713">
        <v>5</v>
      </c>
      <c r="C4713">
        <v>2020</v>
      </c>
      <c r="D4713" s="16" t="s">
        <v>245</v>
      </c>
      <c r="E4713" s="16" t="s">
        <v>56</v>
      </c>
      <c r="F4713">
        <v>57</v>
      </c>
    </row>
    <row r="4714" spans="1:6" x14ac:dyDescent="0.25">
      <c r="A4714">
        <v>5</v>
      </c>
      <c r="B4714">
        <v>5</v>
      </c>
      <c r="C4714">
        <v>2020</v>
      </c>
      <c r="D4714" s="16" t="s">
        <v>245</v>
      </c>
      <c r="E4714" s="16" t="s">
        <v>56</v>
      </c>
      <c r="F4714">
        <v>31</v>
      </c>
    </row>
    <row r="4715" spans="1:6" x14ac:dyDescent="0.25">
      <c r="A4715">
        <v>5</v>
      </c>
      <c r="B4715">
        <v>5</v>
      </c>
      <c r="C4715">
        <v>2020</v>
      </c>
      <c r="D4715" s="16" t="s">
        <v>245</v>
      </c>
      <c r="E4715" s="16" t="s">
        <v>56</v>
      </c>
      <c r="F4715">
        <v>52</v>
      </c>
    </row>
    <row r="4716" spans="1:6" x14ac:dyDescent="0.25">
      <c r="A4716">
        <v>5</v>
      </c>
      <c r="B4716">
        <v>5</v>
      </c>
      <c r="C4716">
        <v>2020</v>
      </c>
      <c r="D4716" s="16" t="s">
        <v>245</v>
      </c>
      <c r="E4716" s="16" t="s">
        <v>59</v>
      </c>
      <c r="F4716">
        <v>30</v>
      </c>
    </row>
    <row r="4717" spans="1:6" x14ac:dyDescent="0.25">
      <c r="A4717">
        <v>5</v>
      </c>
      <c r="B4717">
        <v>5</v>
      </c>
      <c r="C4717">
        <v>2020</v>
      </c>
      <c r="D4717" s="16" t="s">
        <v>245</v>
      </c>
      <c r="E4717" s="16" t="s">
        <v>56</v>
      </c>
      <c r="F4717">
        <v>44</v>
      </c>
    </row>
    <row r="4718" spans="1:6" x14ac:dyDescent="0.25">
      <c r="A4718">
        <v>5</v>
      </c>
      <c r="B4718">
        <v>5</v>
      </c>
      <c r="C4718">
        <v>2020</v>
      </c>
      <c r="D4718" s="16" t="s">
        <v>80</v>
      </c>
      <c r="E4718" s="16" t="s">
        <v>59</v>
      </c>
      <c r="F4718">
        <v>54</v>
      </c>
    </row>
    <row r="4719" spans="1:6" x14ac:dyDescent="0.25">
      <c r="A4719">
        <v>5</v>
      </c>
      <c r="B4719">
        <v>5</v>
      </c>
      <c r="C4719">
        <v>2020</v>
      </c>
      <c r="D4719" s="16" t="s">
        <v>80</v>
      </c>
      <c r="E4719" s="16" t="s">
        <v>59</v>
      </c>
      <c r="F4719">
        <v>3</v>
      </c>
    </row>
    <row r="4720" spans="1:6" x14ac:dyDescent="0.25">
      <c r="A4720">
        <v>5</v>
      </c>
      <c r="B4720">
        <v>5</v>
      </c>
      <c r="C4720">
        <v>2020</v>
      </c>
      <c r="D4720" s="16" t="s">
        <v>86</v>
      </c>
      <c r="E4720" s="16" t="s">
        <v>59</v>
      </c>
      <c r="F4720">
        <v>21</v>
      </c>
    </row>
    <row r="4721" spans="1:6" x14ac:dyDescent="0.25">
      <c r="A4721">
        <v>5</v>
      </c>
      <c r="B4721">
        <v>5</v>
      </c>
      <c r="C4721">
        <v>2020</v>
      </c>
      <c r="D4721" s="16" t="s">
        <v>231</v>
      </c>
      <c r="E4721" s="16" t="s">
        <v>56</v>
      </c>
      <c r="F4721">
        <v>67</v>
      </c>
    </row>
    <row r="4722" spans="1:6" x14ac:dyDescent="0.25">
      <c r="A4722">
        <v>5</v>
      </c>
      <c r="B4722">
        <v>5</v>
      </c>
      <c r="C4722">
        <v>2020</v>
      </c>
      <c r="D4722" s="16" t="s">
        <v>89</v>
      </c>
      <c r="E4722" s="16" t="s">
        <v>56</v>
      </c>
      <c r="F4722">
        <v>63</v>
      </c>
    </row>
    <row r="4723" spans="1:6" x14ac:dyDescent="0.25">
      <c r="A4723">
        <v>5</v>
      </c>
      <c r="B4723">
        <v>5</v>
      </c>
      <c r="C4723">
        <v>2020</v>
      </c>
      <c r="D4723" s="16" t="s">
        <v>89</v>
      </c>
      <c r="E4723" s="16" t="s">
        <v>56</v>
      </c>
      <c r="F4723">
        <v>23</v>
      </c>
    </row>
    <row r="4724" spans="1:6" x14ac:dyDescent="0.25">
      <c r="A4724">
        <v>5</v>
      </c>
      <c r="B4724">
        <v>5</v>
      </c>
      <c r="C4724">
        <v>2020</v>
      </c>
      <c r="D4724" s="16" t="s">
        <v>91</v>
      </c>
      <c r="E4724" s="16" t="s">
        <v>59</v>
      </c>
      <c r="F4724">
        <v>88</v>
      </c>
    </row>
    <row r="4725" spans="1:6" x14ac:dyDescent="0.25">
      <c r="A4725">
        <v>5</v>
      </c>
      <c r="B4725">
        <v>5</v>
      </c>
      <c r="C4725">
        <v>2020</v>
      </c>
      <c r="D4725" s="16" t="s">
        <v>95</v>
      </c>
      <c r="E4725" s="16" t="s">
        <v>59</v>
      </c>
      <c r="F4725">
        <v>25</v>
      </c>
    </row>
    <row r="4726" spans="1:6" x14ac:dyDescent="0.25">
      <c r="A4726">
        <v>5</v>
      </c>
      <c r="B4726">
        <v>5</v>
      </c>
      <c r="C4726">
        <v>2020</v>
      </c>
      <c r="D4726" s="16" t="s">
        <v>95</v>
      </c>
      <c r="E4726" s="16" t="s">
        <v>59</v>
      </c>
      <c r="F4726">
        <v>33</v>
      </c>
    </row>
    <row r="4727" spans="1:6" x14ac:dyDescent="0.25">
      <c r="A4727">
        <v>5</v>
      </c>
      <c r="B4727">
        <v>5</v>
      </c>
      <c r="C4727">
        <v>2020</v>
      </c>
      <c r="D4727" s="16" t="s">
        <v>95</v>
      </c>
      <c r="E4727" s="16" t="s">
        <v>56</v>
      </c>
      <c r="F4727">
        <v>34</v>
      </c>
    </row>
    <row r="4728" spans="1:6" x14ac:dyDescent="0.25">
      <c r="A4728">
        <v>5</v>
      </c>
      <c r="B4728">
        <v>5</v>
      </c>
      <c r="C4728">
        <v>2020</v>
      </c>
      <c r="D4728" s="16" t="s">
        <v>95</v>
      </c>
      <c r="E4728" s="16" t="s">
        <v>56</v>
      </c>
      <c r="F4728">
        <v>33</v>
      </c>
    </row>
    <row r="4729" spans="1:6" x14ac:dyDescent="0.25">
      <c r="A4729">
        <v>5</v>
      </c>
      <c r="B4729">
        <v>5</v>
      </c>
      <c r="C4729">
        <v>2020</v>
      </c>
      <c r="D4729" s="16" t="s">
        <v>95</v>
      </c>
      <c r="E4729" s="16" t="s">
        <v>56</v>
      </c>
      <c r="F4729">
        <v>35</v>
      </c>
    </row>
    <row r="4730" spans="1:6" x14ac:dyDescent="0.25">
      <c r="A4730">
        <v>5</v>
      </c>
      <c r="B4730">
        <v>5</v>
      </c>
      <c r="C4730">
        <v>2020</v>
      </c>
      <c r="D4730" s="16" t="s">
        <v>95</v>
      </c>
      <c r="E4730" s="16" t="s">
        <v>56</v>
      </c>
      <c r="F4730">
        <v>26</v>
      </c>
    </row>
    <row r="4731" spans="1:6" x14ac:dyDescent="0.25">
      <c r="A4731">
        <v>5</v>
      </c>
      <c r="B4731">
        <v>5</v>
      </c>
      <c r="C4731">
        <v>2020</v>
      </c>
      <c r="D4731" s="16" t="s">
        <v>95</v>
      </c>
      <c r="E4731" s="16" t="s">
        <v>56</v>
      </c>
      <c r="F4731">
        <v>54</v>
      </c>
    </row>
    <row r="4732" spans="1:6" x14ac:dyDescent="0.25">
      <c r="A4732">
        <v>5</v>
      </c>
      <c r="B4732">
        <v>5</v>
      </c>
      <c r="C4732">
        <v>2020</v>
      </c>
      <c r="D4732" s="16" t="s">
        <v>95</v>
      </c>
      <c r="E4732" s="16" t="s">
        <v>56</v>
      </c>
      <c r="F4732">
        <v>45</v>
      </c>
    </row>
    <row r="4733" spans="1:6" x14ac:dyDescent="0.25">
      <c r="A4733">
        <v>5</v>
      </c>
      <c r="B4733">
        <v>5</v>
      </c>
      <c r="C4733">
        <v>2020</v>
      </c>
      <c r="D4733" s="16" t="s">
        <v>95</v>
      </c>
      <c r="E4733" s="16" t="s">
        <v>56</v>
      </c>
      <c r="F4733">
        <v>58</v>
      </c>
    </row>
    <row r="4734" spans="1:6" x14ac:dyDescent="0.25">
      <c r="A4734">
        <v>5</v>
      </c>
      <c r="B4734">
        <v>5</v>
      </c>
      <c r="C4734">
        <v>2020</v>
      </c>
      <c r="D4734" s="16" t="s">
        <v>95</v>
      </c>
      <c r="E4734" s="16" t="s">
        <v>59</v>
      </c>
      <c r="F4734">
        <v>31</v>
      </c>
    </row>
    <row r="4735" spans="1:6" x14ac:dyDescent="0.25">
      <c r="A4735">
        <v>5</v>
      </c>
      <c r="B4735">
        <v>5</v>
      </c>
      <c r="C4735">
        <v>2020</v>
      </c>
      <c r="D4735" s="16" t="s">
        <v>102</v>
      </c>
      <c r="E4735" s="16" t="s">
        <v>56</v>
      </c>
      <c r="F4735">
        <v>35</v>
      </c>
    </row>
    <row r="4736" spans="1:6" x14ac:dyDescent="0.25">
      <c r="A4736">
        <v>5</v>
      </c>
      <c r="B4736">
        <v>5</v>
      </c>
      <c r="C4736">
        <v>2020</v>
      </c>
      <c r="D4736" s="16" t="s">
        <v>102</v>
      </c>
      <c r="E4736" s="16" t="s">
        <v>59</v>
      </c>
      <c r="F4736">
        <v>72</v>
      </c>
    </row>
    <row r="4737" spans="1:6" x14ac:dyDescent="0.25">
      <c r="A4737">
        <v>5</v>
      </c>
      <c r="B4737">
        <v>5</v>
      </c>
      <c r="C4737">
        <v>2020</v>
      </c>
      <c r="D4737" s="16" t="s">
        <v>180</v>
      </c>
      <c r="E4737" s="16" t="s">
        <v>56</v>
      </c>
      <c r="F4737">
        <v>70</v>
      </c>
    </row>
    <row r="4738" spans="1:6" x14ac:dyDescent="0.25">
      <c r="A4738">
        <v>5</v>
      </c>
      <c r="B4738">
        <v>5</v>
      </c>
      <c r="C4738">
        <v>2020</v>
      </c>
      <c r="D4738" s="16" t="s">
        <v>104</v>
      </c>
      <c r="E4738" s="16" t="s">
        <v>56</v>
      </c>
      <c r="F4738">
        <v>22</v>
      </c>
    </row>
    <row r="4739" spans="1:6" x14ac:dyDescent="0.25">
      <c r="A4739">
        <v>5</v>
      </c>
      <c r="B4739">
        <v>5</v>
      </c>
      <c r="C4739">
        <v>2020</v>
      </c>
      <c r="D4739" s="16" t="s">
        <v>104</v>
      </c>
      <c r="E4739" s="16" t="s">
        <v>59</v>
      </c>
      <c r="F4739">
        <v>43</v>
      </c>
    </row>
    <row r="4740" spans="1:6" x14ac:dyDescent="0.25">
      <c r="A4740">
        <v>5</v>
      </c>
      <c r="B4740">
        <v>5</v>
      </c>
      <c r="C4740">
        <v>2020</v>
      </c>
      <c r="D4740" s="16" t="s">
        <v>104</v>
      </c>
      <c r="E4740" s="16" t="s">
        <v>56</v>
      </c>
      <c r="F4740">
        <v>81</v>
      </c>
    </row>
    <row r="4741" spans="1:6" x14ac:dyDescent="0.25">
      <c r="A4741">
        <v>5</v>
      </c>
      <c r="B4741">
        <v>5</v>
      </c>
      <c r="C4741">
        <v>2020</v>
      </c>
      <c r="D4741" s="16" t="s">
        <v>104</v>
      </c>
      <c r="E4741" s="16" t="s">
        <v>59</v>
      </c>
      <c r="F4741">
        <v>54</v>
      </c>
    </row>
    <row r="4742" spans="1:6" x14ac:dyDescent="0.25">
      <c r="A4742">
        <v>5</v>
      </c>
      <c r="B4742">
        <v>5</v>
      </c>
      <c r="C4742">
        <v>2020</v>
      </c>
      <c r="D4742" s="16" t="s">
        <v>104</v>
      </c>
      <c r="E4742" s="16" t="s">
        <v>56</v>
      </c>
      <c r="F4742">
        <v>71</v>
      </c>
    </row>
    <row r="4743" spans="1:6" x14ac:dyDescent="0.25">
      <c r="A4743">
        <v>5</v>
      </c>
      <c r="B4743">
        <v>5</v>
      </c>
      <c r="C4743">
        <v>2020</v>
      </c>
      <c r="D4743" s="16" t="s">
        <v>104</v>
      </c>
      <c r="E4743" s="16" t="s">
        <v>59</v>
      </c>
      <c r="F4743">
        <v>59</v>
      </c>
    </row>
    <row r="4744" spans="1:6" x14ac:dyDescent="0.25">
      <c r="A4744">
        <v>5</v>
      </c>
      <c r="B4744">
        <v>5</v>
      </c>
      <c r="C4744">
        <v>2020</v>
      </c>
      <c r="D4744" s="16" t="s">
        <v>104</v>
      </c>
      <c r="E4744" s="16" t="s">
        <v>59</v>
      </c>
      <c r="F4744">
        <v>43</v>
      </c>
    </row>
    <row r="4745" spans="1:6" x14ac:dyDescent="0.25">
      <c r="A4745">
        <v>5</v>
      </c>
      <c r="B4745">
        <v>5</v>
      </c>
      <c r="C4745">
        <v>2020</v>
      </c>
      <c r="D4745" s="16" t="s">
        <v>104</v>
      </c>
      <c r="E4745" s="16" t="s">
        <v>56</v>
      </c>
      <c r="F4745">
        <v>72</v>
      </c>
    </row>
    <row r="4746" spans="1:6" x14ac:dyDescent="0.25">
      <c r="A4746">
        <v>5</v>
      </c>
      <c r="B4746">
        <v>5</v>
      </c>
      <c r="C4746">
        <v>2020</v>
      </c>
      <c r="D4746" s="16" t="s">
        <v>104</v>
      </c>
      <c r="E4746" s="16" t="s">
        <v>59</v>
      </c>
      <c r="F4746">
        <v>74</v>
      </c>
    </row>
    <row r="4747" spans="1:6" x14ac:dyDescent="0.25">
      <c r="A4747">
        <v>5</v>
      </c>
      <c r="B4747">
        <v>5</v>
      </c>
      <c r="C4747">
        <v>2020</v>
      </c>
      <c r="D4747" s="16" t="s">
        <v>104</v>
      </c>
      <c r="E4747" s="16" t="s">
        <v>59</v>
      </c>
      <c r="F4747">
        <v>80</v>
      </c>
    </row>
    <row r="4748" spans="1:6" x14ac:dyDescent="0.25">
      <c r="A4748">
        <v>5</v>
      </c>
      <c r="B4748">
        <v>5</v>
      </c>
      <c r="C4748">
        <v>2020</v>
      </c>
      <c r="D4748" s="16" t="s">
        <v>104</v>
      </c>
      <c r="E4748" s="16" t="s">
        <v>56</v>
      </c>
      <c r="F4748">
        <v>51</v>
      </c>
    </row>
    <row r="4749" spans="1:6" x14ac:dyDescent="0.25">
      <c r="A4749">
        <v>5</v>
      </c>
      <c r="B4749">
        <v>5</v>
      </c>
      <c r="C4749">
        <v>2020</v>
      </c>
      <c r="D4749" s="16" t="s">
        <v>104</v>
      </c>
      <c r="E4749" s="16" t="s">
        <v>56</v>
      </c>
      <c r="F4749">
        <v>82</v>
      </c>
    </row>
    <row r="4750" spans="1:6" x14ac:dyDescent="0.25">
      <c r="A4750">
        <v>5</v>
      </c>
      <c r="B4750">
        <v>5</v>
      </c>
      <c r="C4750">
        <v>2020</v>
      </c>
      <c r="D4750" s="16" t="s">
        <v>104</v>
      </c>
      <c r="E4750" s="16" t="s">
        <v>56</v>
      </c>
      <c r="F4750">
        <v>76</v>
      </c>
    </row>
    <row r="4751" spans="1:6" x14ac:dyDescent="0.25">
      <c r="A4751">
        <v>5</v>
      </c>
      <c r="B4751">
        <v>5</v>
      </c>
      <c r="C4751">
        <v>2020</v>
      </c>
      <c r="D4751" s="16" t="s">
        <v>104</v>
      </c>
      <c r="E4751" s="16" t="s">
        <v>56</v>
      </c>
      <c r="F4751">
        <v>91</v>
      </c>
    </row>
    <row r="4752" spans="1:6" x14ac:dyDescent="0.25">
      <c r="A4752">
        <v>5</v>
      </c>
      <c r="B4752">
        <v>5</v>
      </c>
      <c r="C4752">
        <v>2020</v>
      </c>
      <c r="D4752" s="16" t="s">
        <v>104</v>
      </c>
      <c r="E4752" s="16" t="s">
        <v>56</v>
      </c>
      <c r="F4752">
        <v>84</v>
      </c>
    </row>
    <row r="4753" spans="1:6" x14ac:dyDescent="0.25">
      <c r="A4753">
        <v>5</v>
      </c>
      <c r="B4753">
        <v>5</v>
      </c>
      <c r="C4753">
        <v>2020</v>
      </c>
      <c r="D4753" s="16" t="s">
        <v>215</v>
      </c>
      <c r="E4753" s="16" t="s">
        <v>59</v>
      </c>
      <c r="F4753">
        <v>71</v>
      </c>
    </row>
    <row r="4754" spans="1:6" x14ac:dyDescent="0.25">
      <c r="A4754">
        <v>5</v>
      </c>
      <c r="B4754">
        <v>5</v>
      </c>
      <c r="C4754">
        <v>2020</v>
      </c>
      <c r="D4754" s="16" t="s">
        <v>165</v>
      </c>
      <c r="E4754" s="16" t="s">
        <v>56</v>
      </c>
      <c r="F4754">
        <v>66</v>
      </c>
    </row>
    <row r="4755" spans="1:6" x14ac:dyDescent="0.25">
      <c r="A4755">
        <v>5</v>
      </c>
      <c r="B4755">
        <v>5</v>
      </c>
      <c r="C4755">
        <v>2020</v>
      </c>
      <c r="D4755" s="16" t="s">
        <v>105</v>
      </c>
      <c r="E4755" s="16" t="s">
        <v>56</v>
      </c>
      <c r="F4755">
        <v>27</v>
      </c>
    </row>
    <row r="4756" spans="1:6" x14ac:dyDescent="0.25">
      <c r="A4756">
        <v>5</v>
      </c>
      <c r="B4756">
        <v>5</v>
      </c>
      <c r="C4756">
        <v>2020</v>
      </c>
      <c r="D4756" s="16" t="s">
        <v>105</v>
      </c>
      <c r="E4756" s="16" t="s">
        <v>59</v>
      </c>
      <c r="F4756">
        <v>38</v>
      </c>
    </row>
    <row r="4757" spans="1:6" x14ac:dyDescent="0.25">
      <c r="A4757">
        <v>5</v>
      </c>
      <c r="B4757">
        <v>5</v>
      </c>
      <c r="C4757">
        <v>2020</v>
      </c>
      <c r="D4757" s="16" t="s">
        <v>105</v>
      </c>
      <c r="E4757" s="16" t="s">
        <v>56</v>
      </c>
      <c r="F4757">
        <v>57</v>
      </c>
    </row>
    <row r="4758" spans="1:6" x14ac:dyDescent="0.25">
      <c r="A4758">
        <v>5</v>
      </c>
      <c r="B4758">
        <v>5</v>
      </c>
      <c r="C4758">
        <v>2020</v>
      </c>
      <c r="D4758" s="16" t="s">
        <v>105</v>
      </c>
      <c r="E4758" s="16" t="s">
        <v>56</v>
      </c>
      <c r="F4758">
        <v>50</v>
      </c>
    </row>
    <row r="4759" spans="1:6" x14ac:dyDescent="0.25">
      <c r="A4759">
        <v>5</v>
      </c>
      <c r="B4759">
        <v>5</v>
      </c>
      <c r="C4759">
        <v>2020</v>
      </c>
      <c r="D4759" s="16" t="s">
        <v>105</v>
      </c>
      <c r="E4759" s="16" t="s">
        <v>59</v>
      </c>
      <c r="F4759">
        <v>31</v>
      </c>
    </row>
    <row r="4760" spans="1:6" x14ac:dyDescent="0.25">
      <c r="A4760">
        <v>5</v>
      </c>
      <c r="B4760">
        <v>5</v>
      </c>
      <c r="C4760">
        <v>2020</v>
      </c>
      <c r="D4760" s="16" t="s">
        <v>108</v>
      </c>
      <c r="E4760" s="16" t="s">
        <v>56</v>
      </c>
      <c r="F4760">
        <v>46</v>
      </c>
    </row>
    <row r="4761" spans="1:6" x14ac:dyDescent="0.25">
      <c r="A4761">
        <v>5</v>
      </c>
      <c r="B4761">
        <v>5</v>
      </c>
      <c r="C4761">
        <v>2020</v>
      </c>
      <c r="D4761" s="16" t="s">
        <v>108</v>
      </c>
      <c r="E4761" s="16" t="s">
        <v>56</v>
      </c>
      <c r="F4761">
        <v>25</v>
      </c>
    </row>
    <row r="4762" spans="1:6" x14ac:dyDescent="0.25">
      <c r="A4762">
        <v>5</v>
      </c>
      <c r="B4762">
        <v>5</v>
      </c>
      <c r="C4762">
        <v>2020</v>
      </c>
      <c r="D4762" s="16" t="s">
        <v>108</v>
      </c>
      <c r="E4762" s="16" t="s">
        <v>56</v>
      </c>
      <c r="F4762">
        <v>70</v>
      </c>
    </row>
    <row r="4763" spans="1:6" x14ac:dyDescent="0.25">
      <c r="A4763">
        <v>5</v>
      </c>
      <c r="B4763">
        <v>5</v>
      </c>
      <c r="C4763">
        <v>2020</v>
      </c>
      <c r="D4763" s="16" t="s">
        <v>110</v>
      </c>
      <c r="E4763" s="16" t="s">
        <v>59</v>
      </c>
      <c r="F4763">
        <v>67</v>
      </c>
    </row>
    <row r="4764" spans="1:6" x14ac:dyDescent="0.25">
      <c r="A4764">
        <v>5</v>
      </c>
      <c r="B4764">
        <v>5</v>
      </c>
      <c r="C4764">
        <v>2020</v>
      </c>
      <c r="D4764" s="16" t="s">
        <v>111</v>
      </c>
      <c r="E4764" s="16" t="s">
        <v>59</v>
      </c>
      <c r="F4764">
        <v>30</v>
      </c>
    </row>
    <row r="4765" spans="1:6" x14ac:dyDescent="0.25">
      <c r="A4765">
        <v>5</v>
      </c>
      <c r="B4765">
        <v>5</v>
      </c>
      <c r="C4765">
        <v>2020</v>
      </c>
      <c r="D4765" s="16" t="s">
        <v>111</v>
      </c>
      <c r="E4765" s="16" t="s">
        <v>56</v>
      </c>
      <c r="F4765">
        <v>34</v>
      </c>
    </row>
    <row r="4766" spans="1:6" x14ac:dyDescent="0.25">
      <c r="A4766">
        <v>5</v>
      </c>
      <c r="B4766">
        <v>5</v>
      </c>
      <c r="C4766">
        <v>2020</v>
      </c>
      <c r="D4766" s="16" t="s">
        <v>111</v>
      </c>
      <c r="E4766" s="16" t="s">
        <v>56</v>
      </c>
      <c r="F4766">
        <v>34</v>
      </c>
    </row>
    <row r="4767" spans="1:6" x14ac:dyDescent="0.25">
      <c r="A4767">
        <v>5</v>
      </c>
      <c r="B4767">
        <v>5</v>
      </c>
      <c r="C4767">
        <v>2020</v>
      </c>
      <c r="D4767" s="16" t="s">
        <v>111</v>
      </c>
      <c r="E4767" s="16" t="s">
        <v>56</v>
      </c>
      <c r="F4767">
        <v>77</v>
      </c>
    </row>
    <row r="4768" spans="1:6" x14ac:dyDescent="0.25">
      <c r="A4768">
        <v>5</v>
      </c>
      <c r="B4768">
        <v>5</v>
      </c>
      <c r="C4768">
        <v>2020</v>
      </c>
      <c r="D4768" s="16" t="s">
        <v>113</v>
      </c>
      <c r="E4768" s="16" t="s">
        <v>56</v>
      </c>
      <c r="F4768">
        <v>53</v>
      </c>
    </row>
    <row r="4769" spans="1:6" x14ac:dyDescent="0.25">
      <c r="A4769">
        <v>5</v>
      </c>
      <c r="B4769">
        <v>5</v>
      </c>
      <c r="C4769">
        <v>2020</v>
      </c>
      <c r="D4769" s="16" t="s">
        <v>114</v>
      </c>
      <c r="E4769" s="16" t="s">
        <v>56</v>
      </c>
      <c r="F4769">
        <v>50</v>
      </c>
    </row>
    <row r="4770" spans="1:6" x14ac:dyDescent="0.25">
      <c r="A4770">
        <v>5</v>
      </c>
      <c r="B4770">
        <v>5</v>
      </c>
      <c r="C4770">
        <v>2020</v>
      </c>
      <c r="D4770" s="16" t="s">
        <v>114</v>
      </c>
      <c r="E4770" s="16" t="s">
        <v>56</v>
      </c>
      <c r="F4770">
        <v>28</v>
      </c>
    </row>
    <row r="4771" spans="1:6" x14ac:dyDescent="0.25">
      <c r="A4771">
        <v>5</v>
      </c>
      <c r="B4771">
        <v>5</v>
      </c>
      <c r="C4771">
        <v>2020</v>
      </c>
      <c r="D4771" s="16" t="s">
        <v>114</v>
      </c>
      <c r="E4771" s="16" t="s">
        <v>56</v>
      </c>
      <c r="F4771">
        <v>3</v>
      </c>
    </row>
    <row r="4772" spans="1:6" x14ac:dyDescent="0.25">
      <c r="A4772">
        <v>5</v>
      </c>
      <c r="B4772">
        <v>5</v>
      </c>
      <c r="C4772">
        <v>2020</v>
      </c>
      <c r="D4772" s="16" t="s">
        <v>262</v>
      </c>
      <c r="E4772" s="16" t="s">
        <v>56</v>
      </c>
      <c r="F4772">
        <v>46</v>
      </c>
    </row>
    <row r="4773" spans="1:6" x14ac:dyDescent="0.25">
      <c r="A4773">
        <v>5</v>
      </c>
      <c r="B4773">
        <v>5</v>
      </c>
      <c r="C4773">
        <v>2020</v>
      </c>
      <c r="D4773" s="16" t="s">
        <v>167</v>
      </c>
      <c r="E4773" s="16" t="s">
        <v>59</v>
      </c>
      <c r="F4773">
        <v>56</v>
      </c>
    </row>
    <row r="4774" spans="1:6" x14ac:dyDescent="0.25">
      <c r="A4774">
        <v>5</v>
      </c>
      <c r="B4774">
        <v>5</v>
      </c>
      <c r="C4774">
        <v>2020</v>
      </c>
      <c r="D4774" s="16" t="s">
        <v>167</v>
      </c>
      <c r="E4774" s="16" t="s">
        <v>59</v>
      </c>
      <c r="F4774">
        <v>59</v>
      </c>
    </row>
    <row r="4775" spans="1:6" x14ac:dyDescent="0.25">
      <c r="A4775">
        <v>5</v>
      </c>
      <c r="B4775">
        <v>5</v>
      </c>
      <c r="C4775">
        <v>2020</v>
      </c>
      <c r="D4775" s="16" t="s">
        <v>216</v>
      </c>
      <c r="E4775" s="16" t="s">
        <v>59</v>
      </c>
      <c r="F4775">
        <v>65</v>
      </c>
    </row>
    <row r="4776" spans="1:6" x14ac:dyDescent="0.25">
      <c r="A4776">
        <v>5</v>
      </c>
      <c r="B4776">
        <v>5</v>
      </c>
      <c r="C4776">
        <v>2020</v>
      </c>
      <c r="D4776" s="16" t="s">
        <v>216</v>
      </c>
      <c r="E4776" s="16" t="s">
        <v>56</v>
      </c>
      <c r="F4776">
        <v>56</v>
      </c>
    </row>
    <row r="4777" spans="1:6" x14ac:dyDescent="0.25">
      <c r="A4777">
        <v>5</v>
      </c>
      <c r="B4777">
        <v>5</v>
      </c>
      <c r="C4777">
        <v>2020</v>
      </c>
      <c r="D4777" s="16" t="s">
        <v>117</v>
      </c>
      <c r="E4777" s="16" t="s">
        <v>56</v>
      </c>
      <c r="F4777">
        <v>25</v>
      </c>
    </row>
    <row r="4778" spans="1:6" x14ac:dyDescent="0.25">
      <c r="A4778">
        <v>5</v>
      </c>
      <c r="B4778">
        <v>5</v>
      </c>
      <c r="C4778">
        <v>2020</v>
      </c>
      <c r="D4778" s="16" t="s">
        <v>247</v>
      </c>
      <c r="E4778" s="16" t="s">
        <v>59</v>
      </c>
      <c r="F4778">
        <v>52</v>
      </c>
    </row>
    <row r="4779" spans="1:6" x14ac:dyDescent="0.25">
      <c r="A4779">
        <v>5</v>
      </c>
      <c r="B4779">
        <v>5</v>
      </c>
      <c r="C4779">
        <v>2020</v>
      </c>
      <c r="D4779" s="16" t="s">
        <v>247</v>
      </c>
      <c r="E4779" s="16" t="s">
        <v>59</v>
      </c>
      <c r="F4779">
        <v>59</v>
      </c>
    </row>
    <row r="4780" spans="1:6" x14ac:dyDescent="0.25">
      <c r="A4780">
        <v>5</v>
      </c>
      <c r="B4780">
        <v>5</v>
      </c>
      <c r="C4780">
        <v>2020</v>
      </c>
      <c r="D4780" s="16" t="s">
        <v>209</v>
      </c>
      <c r="E4780" s="16" t="s">
        <v>56</v>
      </c>
      <c r="F4780">
        <v>40</v>
      </c>
    </row>
    <row r="4781" spans="1:6" x14ac:dyDescent="0.25">
      <c r="A4781">
        <v>5</v>
      </c>
      <c r="B4781">
        <v>5</v>
      </c>
      <c r="C4781">
        <v>2020</v>
      </c>
      <c r="D4781" s="16" t="s">
        <v>235</v>
      </c>
      <c r="E4781" s="16" t="s">
        <v>59</v>
      </c>
      <c r="F4781">
        <v>29</v>
      </c>
    </row>
    <row r="4782" spans="1:6" x14ac:dyDescent="0.25">
      <c r="A4782">
        <v>5</v>
      </c>
      <c r="B4782">
        <v>5</v>
      </c>
      <c r="C4782">
        <v>2020</v>
      </c>
      <c r="D4782" s="16" t="s">
        <v>242</v>
      </c>
      <c r="E4782" s="16" t="s">
        <v>56</v>
      </c>
      <c r="F4782">
        <v>17</v>
      </c>
    </row>
    <row r="4783" spans="1:6" x14ac:dyDescent="0.25">
      <c r="A4783">
        <v>5</v>
      </c>
      <c r="B4783">
        <v>5</v>
      </c>
      <c r="C4783">
        <v>2020</v>
      </c>
      <c r="D4783" s="16" t="s">
        <v>242</v>
      </c>
      <c r="E4783" s="16" t="s">
        <v>59</v>
      </c>
      <c r="F4783">
        <v>7</v>
      </c>
    </row>
    <row r="4784" spans="1:6" x14ac:dyDescent="0.25">
      <c r="A4784">
        <v>5</v>
      </c>
      <c r="B4784">
        <v>5</v>
      </c>
      <c r="C4784">
        <v>2020</v>
      </c>
      <c r="D4784" s="16" t="s">
        <v>242</v>
      </c>
      <c r="E4784" s="16" t="s">
        <v>56</v>
      </c>
      <c r="F4784">
        <v>15</v>
      </c>
    </row>
    <row r="4785" spans="1:6" x14ac:dyDescent="0.25">
      <c r="A4785">
        <v>5</v>
      </c>
      <c r="B4785">
        <v>5</v>
      </c>
      <c r="C4785">
        <v>2020</v>
      </c>
      <c r="D4785" s="16" t="s">
        <v>139</v>
      </c>
      <c r="E4785" s="16" t="s">
        <v>56</v>
      </c>
      <c r="F4785">
        <v>59</v>
      </c>
    </row>
    <row r="4786" spans="1:6" x14ac:dyDescent="0.25">
      <c r="A4786">
        <v>5</v>
      </c>
      <c r="B4786">
        <v>5</v>
      </c>
      <c r="C4786">
        <v>2020</v>
      </c>
      <c r="D4786" s="16" t="s">
        <v>139</v>
      </c>
      <c r="E4786" s="16" t="s">
        <v>59</v>
      </c>
      <c r="F4786">
        <v>63</v>
      </c>
    </row>
    <row r="4787" spans="1:6" x14ac:dyDescent="0.25">
      <c r="A4787">
        <v>5</v>
      </c>
      <c r="B4787">
        <v>5</v>
      </c>
      <c r="C4787">
        <v>2020</v>
      </c>
      <c r="D4787" s="16" t="s">
        <v>139</v>
      </c>
      <c r="E4787" s="16" t="s">
        <v>59</v>
      </c>
      <c r="F4787">
        <v>17</v>
      </c>
    </row>
    <row r="4788" spans="1:6" x14ac:dyDescent="0.25">
      <c r="A4788">
        <v>5</v>
      </c>
      <c r="B4788">
        <v>5</v>
      </c>
      <c r="C4788">
        <v>2020</v>
      </c>
      <c r="D4788" s="16" t="s">
        <v>139</v>
      </c>
      <c r="E4788" s="16" t="s">
        <v>56</v>
      </c>
      <c r="F4788">
        <v>46</v>
      </c>
    </row>
    <row r="4789" spans="1:6" x14ac:dyDescent="0.25">
      <c r="A4789">
        <v>5</v>
      </c>
      <c r="B4789">
        <v>5</v>
      </c>
      <c r="C4789">
        <v>2020</v>
      </c>
      <c r="D4789" s="16" t="s">
        <v>139</v>
      </c>
      <c r="E4789" s="16" t="s">
        <v>56</v>
      </c>
      <c r="F4789">
        <v>11</v>
      </c>
    </row>
    <row r="4790" spans="1:6" x14ac:dyDescent="0.25">
      <c r="A4790">
        <v>5</v>
      </c>
      <c r="B4790">
        <v>5</v>
      </c>
      <c r="C4790">
        <v>2020</v>
      </c>
      <c r="D4790" s="16" t="s">
        <v>139</v>
      </c>
      <c r="E4790" s="16" t="s">
        <v>59</v>
      </c>
      <c r="F4790">
        <v>79</v>
      </c>
    </row>
    <row r="4791" spans="1:6" x14ac:dyDescent="0.25">
      <c r="A4791">
        <v>5</v>
      </c>
      <c r="B4791">
        <v>5</v>
      </c>
      <c r="C4791">
        <v>2020</v>
      </c>
      <c r="D4791" s="16" t="s">
        <v>139</v>
      </c>
      <c r="E4791" s="16" t="s">
        <v>59</v>
      </c>
      <c r="F4791">
        <v>21</v>
      </c>
    </row>
    <row r="4792" spans="1:6" x14ac:dyDescent="0.25">
      <c r="A4792">
        <v>5</v>
      </c>
      <c r="B4792">
        <v>5</v>
      </c>
      <c r="C4792">
        <v>2020</v>
      </c>
      <c r="D4792" s="16" t="s">
        <v>140</v>
      </c>
      <c r="E4792" s="16" t="s">
        <v>59</v>
      </c>
      <c r="F4792">
        <v>84</v>
      </c>
    </row>
    <row r="4793" spans="1:6" x14ac:dyDescent="0.25">
      <c r="A4793">
        <v>5</v>
      </c>
      <c r="B4793">
        <v>5</v>
      </c>
      <c r="C4793">
        <v>2020</v>
      </c>
      <c r="D4793" s="16" t="s">
        <v>140</v>
      </c>
      <c r="E4793" s="16" t="s">
        <v>56</v>
      </c>
      <c r="F4793">
        <v>38</v>
      </c>
    </row>
    <row r="4794" spans="1:6" x14ac:dyDescent="0.25">
      <c r="A4794">
        <v>5</v>
      </c>
      <c r="B4794">
        <v>5</v>
      </c>
      <c r="C4794">
        <v>2020</v>
      </c>
      <c r="D4794" s="16" t="s">
        <v>140</v>
      </c>
      <c r="E4794" s="16" t="s">
        <v>59</v>
      </c>
      <c r="F4794">
        <v>31</v>
      </c>
    </row>
    <row r="4795" spans="1:6" x14ac:dyDescent="0.25">
      <c r="A4795">
        <v>5</v>
      </c>
      <c r="B4795">
        <v>5</v>
      </c>
      <c r="C4795">
        <v>2020</v>
      </c>
      <c r="D4795" s="16" t="s">
        <v>140</v>
      </c>
      <c r="E4795" s="16" t="s">
        <v>56</v>
      </c>
      <c r="F4795">
        <v>53</v>
      </c>
    </row>
    <row r="4796" spans="1:6" x14ac:dyDescent="0.25">
      <c r="A4796">
        <v>5</v>
      </c>
      <c r="B4796">
        <v>5</v>
      </c>
      <c r="C4796">
        <v>2020</v>
      </c>
      <c r="D4796" s="16" t="s">
        <v>219</v>
      </c>
      <c r="E4796" s="16" t="s">
        <v>59</v>
      </c>
      <c r="F4796">
        <v>67</v>
      </c>
    </row>
    <row r="4797" spans="1:6" x14ac:dyDescent="0.25">
      <c r="A4797">
        <v>5</v>
      </c>
      <c r="B4797">
        <v>5</v>
      </c>
      <c r="C4797">
        <v>2020</v>
      </c>
      <c r="D4797" s="16" t="s">
        <v>178</v>
      </c>
      <c r="E4797" s="16" t="s">
        <v>56</v>
      </c>
      <c r="F4797">
        <v>50</v>
      </c>
    </row>
    <row r="4798" spans="1:6" x14ac:dyDescent="0.25">
      <c r="A4798">
        <v>5</v>
      </c>
      <c r="B4798">
        <v>5</v>
      </c>
      <c r="C4798">
        <v>2020</v>
      </c>
      <c r="D4798" s="16" t="s">
        <v>178</v>
      </c>
      <c r="E4798" s="16" t="s">
        <v>56</v>
      </c>
      <c r="F4798">
        <v>47</v>
      </c>
    </row>
    <row r="4799" spans="1:6" x14ac:dyDescent="0.25">
      <c r="A4799">
        <v>5</v>
      </c>
      <c r="B4799">
        <v>5</v>
      </c>
      <c r="C4799">
        <v>2020</v>
      </c>
      <c r="D4799" s="16" t="s">
        <v>144</v>
      </c>
      <c r="E4799" s="16" t="s">
        <v>56</v>
      </c>
      <c r="F4799">
        <v>36</v>
      </c>
    </row>
    <row r="4800" spans="1:6" x14ac:dyDescent="0.25">
      <c r="A4800">
        <v>5</v>
      </c>
      <c r="B4800">
        <v>5</v>
      </c>
      <c r="C4800">
        <v>2020</v>
      </c>
      <c r="D4800" s="16" t="s">
        <v>145</v>
      </c>
      <c r="E4800" s="16" t="s">
        <v>59</v>
      </c>
      <c r="F4800">
        <v>39</v>
      </c>
    </row>
    <row r="4801" spans="1:6" x14ac:dyDescent="0.25">
      <c r="A4801">
        <v>5</v>
      </c>
      <c r="B4801">
        <v>5</v>
      </c>
      <c r="C4801">
        <v>2020</v>
      </c>
      <c r="D4801" s="16" t="s">
        <v>145</v>
      </c>
      <c r="E4801" s="16" t="s">
        <v>59</v>
      </c>
      <c r="F4801">
        <v>58</v>
      </c>
    </row>
    <row r="4802" spans="1:6" x14ac:dyDescent="0.25">
      <c r="A4802">
        <v>5</v>
      </c>
      <c r="B4802">
        <v>5</v>
      </c>
      <c r="C4802">
        <v>2020</v>
      </c>
      <c r="D4802" s="16" t="s">
        <v>150</v>
      </c>
      <c r="E4802" s="16" t="s">
        <v>56</v>
      </c>
      <c r="F4802">
        <v>48</v>
      </c>
    </row>
    <row r="4803" spans="1:6" x14ac:dyDescent="0.25">
      <c r="A4803">
        <v>5</v>
      </c>
      <c r="B4803">
        <v>5</v>
      </c>
      <c r="C4803">
        <v>2020</v>
      </c>
      <c r="D4803" s="16" t="s">
        <v>150</v>
      </c>
      <c r="E4803" s="16" t="s">
        <v>56</v>
      </c>
      <c r="F4803">
        <v>46</v>
      </c>
    </row>
    <row r="4804" spans="1:6" x14ac:dyDescent="0.25">
      <c r="A4804">
        <v>5</v>
      </c>
      <c r="B4804">
        <v>5</v>
      </c>
      <c r="C4804">
        <v>2020</v>
      </c>
      <c r="D4804" s="16" t="s">
        <v>186</v>
      </c>
      <c r="E4804" s="16" t="s">
        <v>56</v>
      </c>
      <c r="F4804">
        <v>0</v>
      </c>
    </row>
    <row r="4805" spans="1:6" x14ac:dyDescent="0.25">
      <c r="A4805">
        <v>5</v>
      </c>
      <c r="B4805">
        <v>5</v>
      </c>
      <c r="C4805">
        <v>2020</v>
      </c>
      <c r="D4805" s="16" t="s">
        <v>186</v>
      </c>
      <c r="E4805" s="16" t="s">
        <v>106</v>
      </c>
      <c r="F4805">
        <v>83</v>
      </c>
    </row>
    <row r="4806" spans="1:6" x14ac:dyDescent="0.25">
      <c r="A4806">
        <v>6</v>
      </c>
      <c r="B4806">
        <v>5</v>
      </c>
      <c r="C4806">
        <v>2020</v>
      </c>
      <c r="D4806" s="16" t="s">
        <v>70</v>
      </c>
      <c r="E4806" s="16" t="s">
        <v>59</v>
      </c>
      <c r="F4806">
        <v>47</v>
      </c>
    </row>
    <row r="4807" spans="1:6" x14ac:dyDescent="0.25">
      <c r="A4807">
        <v>6</v>
      </c>
      <c r="B4807">
        <v>5</v>
      </c>
      <c r="C4807">
        <v>2020</v>
      </c>
      <c r="D4807" s="16" t="s">
        <v>70</v>
      </c>
      <c r="E4807" s="16" t="s">
        <v>56</v>
      </c>
      <c r="F4807">
        <v>41</v>
      </c>
    </row>
    <row r="4808" spans="1:6" x14ac:dyDescent="0.25">
      <c r="A4808">
        <v>6</v>
      </c>
      <c r="B4808">
        <v>5</v>
      </c>
      <c r="C4808">
        <v>2020</v>
      </c>
      <c r="D4808" s="16" t="s">
        <v>70</v>
      </c>
      <c r="E4808" s="16" t="s">
        <v>56</v>
      </c>
      <c r="F4808">
        <v>68</v>
      </c>
    </row>
    <row r="4809" spans="1:6" x14ac:dyDescent="0.25">
      <c r="A4809">
        <v>6</v>
      </c>
      <c r="B4809">
        <v>5</v>
      </c>
      <c r="C4809">
        <v>2020</v>
      </c>
      <c r="D4809" s="16" t="s">
        <v>70</v>
      </c>
      <c r="E4809" s="16" t="s">
        <v>56</v>
      </c>
      <c r="F4809">
        <v>61</v>
      </c>
    </row>
    <row r="4810" spans="1:6" x14ac:dyDescent="0.25">
      <c r="A4810">
        <v>6</v>
      </c>
      <c r="B4810">
        <v>5</v>
      </c>
      <c r="C4810">
        <v>2020</v>
      </c>
      <c r="D4810" s="16" t="s">
        <v>70</v>
      </c>
      <c r="E4810" s="16" t="s">
        <v>59</v>
      </c>
      <c r="F4810">
        <v>59</v>
      </c>
    </row>
    <row r="4811" spans="1:6" x14ac:dyDescent="0.25">
      <c r="A4811">
        <v>6</v>
      </c>
      <c r="B4811">
        <v>5</v>
      </c>
      <c r="C4811">
        <v>2020</v>
      </c>
      <c r="D4811" s="16" t="s">
        <v>70</v>
      </c>
      <c r="E4811" s="16" t="s">
        <v>56</v>
      </c>
      <c r="F4811">
        <v>30</v>
      </c>
    </row>
    <row r="4812" spans="1:6" x14ac:dyDescent="0.25">
      <c r="A4812">
        <v>6</v>
      </c>
      <c r="B4812">
        <v>5</v>
      </c>
      <c r="C4812">
        <v>2020</v>
      </c>
      <c r="D4812" s="16" t="s">
        <v>70</v>
      </c>
      <c r="E4812" s="16" t="s">
        <v>59</v>
      </c>
      <c r="F4812">
        <v>69</v>
      </c>
    </row>
    <row r="4813" spans="1:6" x14ac:dyDescent="0.25">
      <c r="A4813">
        <v>6</v>
      </c>
      <c r="B4813">
        <v>5</v>
      </c>
      <c r="C4813">
        <v>2020</v>
      </c>
      <c r="D4813" s="16" t="s">
        <v>73</v>
      </c>
      <c r="E4813" s="16" t="s">
        <v>59</v>
      </c>
      <c r="F4813">
        <v>27</v>
      </c>
    </row>
    <row r="4814" spans="1:6" x14ac:dyDescent="0.25">
      <c r="A4814">
        <v>6</v>
      </c>
      <c r="B4814">
        <v>5</v>
      </c>
      <c r="C4814">
        <v>2020</v>
      </c>
      <c r="D4814" s="16" t="s">
        <v>80</v>
      </c>
      <c r="E4814" s="16" t="s">
        <v>56</v>
      </c>
      <c r="F4814">
        <v>36</v>
      </c>
    </row>
    <row r="4815" spans="1:6" x14ac:dyDescent="0.25">
      <c r="A4815">
        <v>6</v>
      </c>
      <c r="B4815">
        <v>5</v>
      </c>
      <c r="C4815">
        <v>2020</v>
      </c>
      <c r="D4815" s="16" t="s">
        <v>197</v>
      </c>
      <c r="E4815" s="16" t="s">
        <v>59</v>
      </c>
      <c r="F4815">
        <v>23</v>
      </c>
    </row>
    <row r="4816" spans="1:6" x14ac:dyDescent="0.25">
      <c r="A4816">
        <v>6</v>
      </c>
      <c r="B4816">
        <v>5</v>
      </c>
      <c r="C4816">
        <v>2020</v>
      </c>
      <c r="D4816" s="16" t="s">
        <v>158</v>
      </c>
      <c r="E4816" s="16" t="s">
        <v>56</v>
      </c>
      <c r="F4816">
        <v>24</v>
      </c>
    </row>
    <row r="4817" spans="1:6" x14ac:dyDescent="0.25">
      <c r="A4817">
        <v>6</v>
      </c>
      <c r="B4817">
        <v>5</v>
      </c>
      <c r="C4817">
        <v>2020</v>
      </c>
      <c r="D4817" s="16" t="s">
        <v>234</v>
      </c>
      <c r="E4817" s="16" t="s">
        <v>56</v>
      </c>
      <c r="F4817">
        <v>61</v>
      </c>
    </row>
    <row r="4818" spans="1:6" x14ac:dyDescent="0.25">
      <c r="A4818">
        <v>6</v>
      </c>
      <c r="B4818">
        <v>5</v>
      </c>
      <c r="C4818">
        <v>2020</v>
      </c>
      <c r="D4818" s="16" t="s">
        <v>86</v>
      </c>
      <c r="E4818" s="16" t="s">
        <v>59</v>
      </c>
      <c r="F4818">
        <v>73</v>
      </c>
    </row>
    <row r="4819" spans="1:6" x14ac:dyDescent="0.25">
      <c r="A4819">
        <v>6</v>
      </c>
      <c r="B4819">
        <v>5</v>
      </c>
      <c r="C4819">
        <v>2020</v>
      </c>
      <c r="D4819" s="16" t="s">
        <v>231</v>
      </c>
      <c r="E4819" s="16" t="s">
        <v>56</v>
      </c>
      <c r="F4819">
        <v>65</v>
      </c>
    </row>
    <row r="4820" spans="1:6" x14ac:dyDescent="0.25">
      <c r="A4820">
        <v>6</v>
      </c>
      <c r="B4820">
        <v>5</v>
      </c>
      <c r="C4820">
        <v>2020</v>
      </c>
      <c r="D4820" s="16" t="s">
        <v>231</v>
      </c>
      <c r="E4820" s="16" t="s">
        <v>59</v>
      </c>
      <c r="F4820">
        <v>53</v>
      </c>
    </row>
    <row r="4821" spans="1:6" x14ac:dyDescent="0.25">
      <c r="A4821">
        <v>6</v>
      </c>
      <c r="B4821">
        <v>5</v>
      </c>
      <c r="C4821">
        <v>2020</v>
      </c>
      <c r="D4821" s="16" t="s">
        <v>89</v>
      </c>
      <c r="E4821" s="16" t="s">
        <v>56</v>
      </c>
      <c r="F4821">
        <v>48</v>
      </c>
    </row>
    <row r="4822" spans="1:6" x14ac:dyDescent="0.25">
      <c r="A4822">
        <v>6</v>
      </c>
      <c r="B4822">
        <v>5</v>
      </c>
      <c r="C4822">
        <v>2020</v>
      </c>
      <c r="D4822" s="16" t="s">
        <v>89</v>
      </c>
      <c r="E4822" s="16" t="s">
        <v>56</v>
      </c>
      <c r="F4822">
        <v>26</v>
      </c>
    </row>
    <row r="4823" spans="1:6" x14ac:dyDescent="0.25">
      <c r="A4823">
        <v>6</v>
      </c>
      <c r="B4823">
        <v>5</v>
      </c>
      <c r="C4823">
        <v>2020</v>
      </c>
      <c r="D4823" s="16" t="s">
        <v>93</v>
      </c>
      <c r="E4823" s="16" t="s">
        <v>56</v>
      </c>
      <c r="F4823">
        <v>21</v>
      </c>
    </row>
    <row r="4824" spans="1:6" x14ac:dyDescent="0.25">
      <c r="A4824">
        <v>6</v>
      </c>
      <c r="B4824">
        <v>5</v>
      </c>
      <c r="C4824">
        <v>2020</v>
      </c>
      <c r="D4824" s="16" t="s">
        <v>93</v>
      </c>
      <c r="E4824" s="16" t="s">
        <v>56</v>
      </c>
      <c r="F4824">
        <v>67</v>
      </c>
    </row>
    <row r="4825" spans="1:6" x14ac:dyDescent="0.25">
      <c r="A4825">
        <v>6</v>
      </c>
      <c r="B4825">
        <v>5</v>
      </c>
      <c r="C4825">
        <v>2020</v>
      </c>
      <c r="D4825" s="16" t="s">
        <v>93</v>
      </c>
      <c r="E4825" s="16" t="s">
        <v>56</v>
      </c>
      <c r="F4825">
        <v>33</v>
      </c>
    </row>
    <row r="4826" spans="1:6" x14ac:dyDescent="0.25">
      <c r="A4826">
        <v>6</v>
      </c>
      <c r="B4826">
        <v>5</v>
      </c>
      <c r="C4826">
        <v>2020</v>
      </c>
      <c r="D4826" s="16" t="s">
        <v>93</v>
      </c>
      <c r="E4826" s="16" t="s">
        <v>59</v>
      </c>
      <c r="F4826">
        <v>28</v>
      </c>
    </row>
    <row r="4827" spans="1:6" x14ac:dyDescent="0.25">
      <c r="A4827">
        <v>6</v>
      </c>
      <c r="B4827">
        <v>5</v>
      </c>
      <c r="C4827">
        <v>2020</v>
      </c>
      <c r="D4827" s="16" t="s">
        <v>94</v>
      </c>
      <c r="E4827" s="16" t="s">
        <v>59</v>
      </c>
      <c r="F4827">
        <v>53</v>
      </c>
    </row>
    <row r="4828" spans="1:6" x14ac:dyDescent="0.25">
      <c r="A4828">
        <v>6</v>
      </c>
      <c r="B4828">
        <v>5</v>
      </c>
      <c r="C4828">
        <v>2020</v>
      </c>
      <c r="D4828" s="16" t="s">
        <v>95</v>
      </c>
      <c r="E4828" s="16" t="s">
        <v>59</v>
      </c>
      <c r="F4828">
        <v>39</v>
      </c>
    </row>
    <row r="4829" spans="1:6" x14ac:dyDescent="0.25">
      <c r="A4829">
        <v>6</v>
      </c>
      <c r="B4829">
        <v>5</v>
      </c>
      <c r="C4829">
        <v>2020</v>
      </c>
      <c r="D4829" s="16" t="s">
        <v>95</v>
      </c>
      <c r="E4829" s="16" t="s">
        <v>56</v>
      </c>
      <c r="F4829">
        <v>29</v>
      </c>
    </row>
    <row r="4830" spans="1:6" x14ac:dyDescent="0.25">
      <c r="A4830">
        <v>6</v>
      </c>
      <c r="B4830">
        <v>5</v>
      </c>
      <c r="C4830">
        <v>2020</v>
      </c>
      <c r="D4830" s="16" t="s">
        <v>95</v>
      </c>
      <c r="E4830" s="16" t="s">
        <v>56</v>
      </c>
      <c r="F4830">
        <v>74</v>
      </c>
    </row>
    <row r="4831" spans="1:6" x14ac:dyDescent="0.25">
      <c r="A4831">
        <v>6</v>
      </c>
      <c r="B4831">
        <v>5</v>
      </c>
      <c r="C4831">
        <v>2020</v>
      </c>
      <c r="D4831" s="16" t="s">
        <v>95</v>
      </c>
      <c r="E4831" s="16" t="s">
        <v>56</v>
      </c>
      <c r="F4831">
        <v>29</v>
      </c>
    </row>
    <row r="4832" spans="1:6" x14ac:dyDescent="0.25">
      <c r="A4832">
        <v>6</v>
      </c>
      <c r="B4832">
        <v>5</v>
      </c>
      <c r="C4832">
        <v>2020</v>
      </c>
      <c r="D4832" s="16" t="s">
        <v>95</v>
      </c>
      <c r="E4832" s="16" t="s">
        <v>56</v>
      </c>
      <c r="F4832">
        <v>52</v>
      </c>
    </row>
    <row r="4833" spans="1:6" x14ac:dyDescent="0.25">
      <c r="A4833">
        <v>6</v>
      </c>
      <c r="B4833">
        <v>5</v>
      </c>
      <c r="C4833">
        <v>2020</v>
      </c>
      <c r="D4833" s="16" t="s">
        <v>95</v>
      </c>
      <c r="E4833" s="16" t="s">
        <v>56</v>
      </c>
      <c r="F4833">
        <v>33</v>
      </c>
    </row>
    <row r="4834" spans="1:6" x14ac:dyDescent="0.25">
      <c r="A4834">
        <v>6</v>
      </c>
      <c r="B4834">
        <v>5</v>
      </c>
      <c r="C4834">
        <v>2020</v>
      </c>
      <c r="D4834" s="16" t="s">
        <v>95</v>
      </c>
      <c r="E4834" s="16" t="s">
        <v>56</v>
      </c>
      <c r="F4834">
        <v>26</v>
      </c>
    </row>
    <row r="4835" spans="1:6" x14ac:dyDescent="0.25">
      <c r="A4835">
        <v>6</v>
      </c>
      <c r="B4835">
        <v>5</v>
      </c>
      <c r="C4835">
        <v>2020</v>
      </c>
      <c r="D4835" s="16" t="s">
        <v>95</v>
      </c>
      <c r="E4835" s="16" t="s">
        <v>59</v>
      </c>
      <c r="F4835">
        <v>28</v>
      </c>
    </row>
    <row r="4836" spans="1:6" x14ac:dyDescent="0.25">
      <c r="A4836">
        <v>6</v>
      </c>
      <c r="B4836">
        <v>5</v>
      </c>
      <c r="C4836">
        <v>2020</v>
      </c>
      <c r="D4836" s="16" t="s">
        <v>95</v>
      </c>
      <c r="E4836" s="16" t="s">
        <v>56</v>
      </c>
      <c r="F4836">
        <v>47</v>
      </c>
    </row>
    <row r="4837" spans="1:6" x14ac:dyDescent="0.25">
      <c r="A4837">
        <v>6</v>
      </c>
      <c r="B4837">
        <v>5</v>
      </c>
      <c r="C4837">
        <v>2020</v>
      </c>
      <c r="D4837" s="16" t="s">
        <v>95</v>
      </c>
      <c r="E4837" s="16" t="s">
        <v>56</v>
      </c>
      <c r="F4837">
        <v>26</v>
      </c>
    </row>
    <row r="4838" spans="1:6" x14ac:dyDescent="0.25">
      <c r="A4838">
        <v>6</v>
      </c>
      <c r="B4838">
        <v>5</v>
      </c>
      <c r="C4838">
        <v>2020</v>
      </c>
      <c r="D4838" s="16" t="s">
        <v>95</v>
      </c>
      <c r="E4838" s="16" t="s">
        <v>56</v>
      </c>
      <c r="F4838">
        <v>49</v>
      </c>
    </row>
    <row r="4839" spans="1:6" x14ac:dyDescent="0.25">
      <c r="A4839">
        <v>6</v>
      </c>
      <c r="B4839">
        <v>5</v>
      </c>
      <c r="C4839">
        <v>2020</v>
      </c>
      <c r="D4839" s="16" t="s">
        <v>95</v>
      </c>
      <c r="E4839" s="16" t="s">
        <v>56</v>
      </c>
      <c r="F4839">
        <v>37</v>
      </c>
    </row>
    <row r="4840" spans="1:6" x14ac:dyDescent="0.25">
      <c r="A4840">
        <v>6</v>
      </c>
      <c r="B4840">
        <v>5</v>
      </c>
      <c r="C4840">
        <v>2020</v>
      </c>
      <c r="D4840" s="16" t="s">
        <v>95</v>
      </c>
      <c r="E4840" s="16" t="s">
        <v>59</v>
      </c>
      <c r="F4840">
        <v>44</v>
      </c>
    </row>
    <row r="4841" spans="1:6" x14ac:dyDescent="0.25">
      <c r="A4841">
        <v>6</v>
      </c>
      <c r="B4841">
        <v>5</v>
      </c>
      <c r="C4841">
        <v>2020</v>
      </c>
      <c r="D4841" s="16" t="s">
        <v>95</v>
      </c>
      <c r="E4841" s="16" t="s">
        <v>56</v>
      </c>
      <c r="F4841">
        <v>56</v>
      </c>
    </row>
    <row r="4842" spans="1:6" x14ac:dyDescent="0.25">
      <c r="A4842">
        <v>6</v>
      </c>
      <c r="B4842">
        <v>5</v>
      </c>
      <c r="C4842">
        <v>2020</v>
      </c>
      <c r="D4842" s="16" t="s">
        <v>95</v>
      </c>
      <c r="E4842" s="16" t="s">
        <v>59</v>
      </c>
      <c r="F4842">
        <v>66</v>
      </c>
    </row>
    <row r="4843" spans="1:6" x14ac:dyDescent="0.25">
      <c r="A4843">
        <v>6</v>
      </c>
      <c r="B4843">
        <v>5</v>
      </c>
      <c r="C4843">
        <v>2020</v>
      </c>
      <c r="D4843" s="16" t="s">
        <v>95</v>
      </c>
      <c r="E4843" s="16" t="s">
        <v>59</v>
      </c>
      <c r="F4843">
        <v>36</v>
      </c>
    </row>
    <row r="4844" spans="1:6" x14ac:dyDescent="0.25">
      <c r="A4844">
        <v>6</v>
      </c>
      <c r="B4844">
        <v>5</v>
      </c>
      <c r="C4844">
        <v>2020</v>
      </c>
      <c r="D4844" s="16" t="s">
        <v>95</v>
      </c>
      <c r="E4844" s="16" t="s">
        <v>59</v>
      </c>
      <c r="F4844">
        <v>34</v>
      </c>
    </row>
    <row r="4845" spans="1:6" x14ac:dyDescent="0.25">
      <c r="A4845">
        <v>6</v>
      </c>
      <c r="B4845">
        <v>5</v>
      </c>
      <c r="C4845">
        <v>2020</v>
      </c>
      <c r="D4845" s="16" t="s">
        <v>95</v>
      </c>
      <c r="E4845" s="16" t="s">
        <v>59</v>
      </c>
      <c r="F4845">
        <v>26</v>
      </c>
    </row>
    <row r="4846" spans="1:6" x14ac:dyDescent="0.25">
      <c r="A4846">
        <v>6</v>
      </c>
      <c r="B4846">
        <v>5</v>
      </c>
      <c r="C4846">
        <v>2020</v>
      </c>
      <c r="D4846" s="16" t="s">
        <v>95</v>
      </c>
      <c r="E4846" s="16" t="s">
        <v>56</v>
      </c>
      <c r="F4846">
        <v>43</v>
      </c>
    </row>
    <row r="4847" spans="1:6" x14ac:dyDescent="0.25">
      <c r="A4847">
        <v>6</v>
      </c>
      <c r="B4847">
        <v>5</v>
      </c>
      <c r="C4847">
        <v>2020</v>
      </c>
      <c r="D4847" s="16" t="s">
        <v>95</v>
      </c>
      <c r="E4847" s="16" t="s">
        <v>59</v>
      </c>
      <c r="F4847">
        <v>42</v>
      </c>
    </row>
    <row r="4848" spans="1:6" x14ac:dyDescent="0.25">
      <c r="A4848">
        <v>6</v>
      </c>
      <c r="B4848">
        <v>5</v>
      </c>
      <c r="C4848">
        <v>2020</v>
      </c>
      <c r="D4848" s="16" t="s">
        <v>180</v>
      </c>
      <c r="E4848" s="16" t="s">
        <v>59</v>
      </c>
      <c r="F4848">
        <v>4</v>
      </c>
    </row>
    <row r="4849" spans="1:6" x14ac:dyDescent="0.25">
      <c r="A4849">
        <v>6</v>
      </c>
      <c r="B4849">
        <v>5</v>
      </c>
      <c r="C4849">
        <v>2020</v>
      </c>
      <c r="D4849" s="16" t="s">
        <v>181</v>
      </c>
      <c r="E4849" s="16" t="s">
        <v>56</v>
      </c>
      <c r="F4849">
        <v>85</v>
      </c>
    </row>
    <row r="4850" spans="1:6" x14ac:dyDescent="0.25">
      <c r="A4850">
        <v>6</v>
      </c>
      <c r="B4850">
        <v>5</v>
      </c>
      <c r="C4850">
        <v>2020</v>
      </c>
      <c r="D4850" s="16" t="s">
        <v>104</v>
      </c>
      <c r="E4850" s="16" t="s">
        <v>56</v>
      </c>
      <c r="F4850">
        <v>51</v>
      </c>
    </row>
    <row r="4851" spans="1:6" x14ac:dyDescent="0.25">
      <c r="A4851">
        <v>6</v>
      </c>
      <c r="B4851">
        <v>5</v>
      </c>
      <c r="C4851">
        <v>2020</v>
      </c>
      <c r="D4851" s="16" t="s">
        <v>104</v>
      </c>
      <c r="E4851" s="16" t="s">
        <v>56</v>
      </c>
      <c r="F4851">
        <v>36</v>
      </c>
    </row>
    <row r="4852" spans="1:6" x14ac:dyDescent="0.25">
      <c r="A4852">
        <v>6</v>
      </c>
      <c r="B4852">
        <v>5</v>
      </c>
      <c r="C4852">
        <v>2020</v>
      </c>
      <c r="D4852" s="16" t="s">
        <v>104</v>
      </c>
      <c r="E4852" s="16" t="s">
        <v>59</v>
      </c>
      <c r="F4852">
        <v>60</v>
      </c>
    </row>
    <row r="4853" spans="1:6" x14ac:dyDescent="0.25">
      <c r="A4853">
        <v>6</v>
      </c>
      <c r="B4853">
        <v>5</v>
      </c>
      <c r="C4853">
        <v>2020</v>
      </c>
      <c r="D4853" s="16" t="s">
        <v>104</v>
      </c>
      <c r="E4853" s="16" t="s">
        <v>56</v>
      </c>
      <c r="F4853">
        <v>45</v>
      </c>
    </row>
    <row r="4854" spans="1:6" x14ac:dyDescent="0.25">
      <c r="A4854">
        <v>6</v>
      </c>
      <c r="B4854">
        <v>5</v>
      </c>
      <c r="C4854">
        <v>2020</v>
      </c>
      <c r="D4854" s="16" t="s">
        <v>104</v>
      </c>
      <c r="E4854" s="16" t="s">
        <v>59</v>
      </c>
      <c r="F4854">
        <v>55</v>
      </c>
    </row>
    <row r="4855" spans="1:6" x14ac:dyDescent="0.25">
      <c r="A4855">
        <v>6</v>
      </c>
      <c r="B4855">
        <v>5</v>
      </c>
      <c r="C4855">
        <v>2020</v>
      </c>
      <c r="D4855" s="16" t="s">
        <v>104</v>
      </c>
      <c r="E4855" s="16" t="s">
        <v>59</v>
      </c>
      <c r="F4855">
        <v>81</v>
      </c>
    </row>
    <row r="4856" spans="1:6" x14ac:dyDescent="0.25">
      <c r="A4856">
        <v>6</v>
      </c>
      <c r="B4856">
        <v>5</v>
      </c>
      <c r="C4856">
        <v>2020</v>
      </c>
      <c r="D4856" s="16" t="s">
        <v>104</v>
      </c>
      <c r="E4856" s="16" t="s">
        <v>59</v>
      </c>
      <c r="F4856">
        <v>18</v>
      </c>
    </row>
    <row r="4857" spans="1:6" x14ac:dyDescent="0.25">
      <c r="A4857">
        <v>6</v>
      </c>
      <c r="B4857">
        <v>5</v>
      </c>
      <c r="C4857">
        <v>2020</v>
      </c>
      <c r="D4857" s="16" t="s">
        <v>104</v>
      </c>
      <c r="E4857" s="16" t="s">
        <v>56</v>
      </c>
      <c r="F4857">
        <v>35</v>
      </c>
    </row>
    <row r="4858" spans="1:6" x14ac:dyDescent="0.25">
      <c r="A4858">
        <v>6</v>
      </c>
      <c r="B4858">
        <v>5</v>
      </c>
      <c r="C4858">
        <v>2020</v>
      </c>
      <c r="D4858" s="16" t="s">
        <v>105</v>
      </c>
      <c r="E4858" s="16" t="s">
        <v>56</v>
      </c>
      <c r="F4858">
        <v>64</v>
      </c>
    </row>
    <row r="4859" spans="1:6" x14ac:dyDescent="0.25">
      <c r="A4859">
        <v>6</v>
      </c>
      <c r="B4859">
        <v>5</v>
      </c>
      <c r="C4859">
        <v>2020</v>
      </c>
      <c r="D4859" s="16" t="s">
        <v>105</v>
      </c>
      <c r="E4859" s="16" t="s">
        <v>59</v>
      </c>
      <c r="F4859">
        <v>80</v>
      </c>
    </row>
    <row r="4860" spans="1:6" x14ac:dyDescent="0.25">
      <c r="A4860">
        <v>6</v>
      </c>
      <c r="B4860">
        <v>5</v>
      </c>
      <c r="C4860">
        <v>2020</v>
      </c>
      <c r="D4860" s="16" t="s">
        <v>105</v>
      </c>
      <c r="E4860" s="16" t="s">
        <v>56</v>
      </c>
      <c r="F4860">
        <v>21</v>
      </c>
    </row>
    <row r="4861" spans="1:6" x14ac:dyDescent="0.25">
      <c r="A4861">
        <v>6</v>
      </c>
      <c r="B4861">
        <v>5</v>
      </c>
      <c r="C4861">
        <v>2020</v>
      </c>
      <c r="D4861" s="16" t="s">
        <v>105</v>
      </c>
      <c r="E4861" s="16" t="s">
        <v>59</v>
      </c>
      <c r="F4861">
        <v>62</v>
      </c>
    </row>
    <row r="4862" spans="1:6" x14ac:dyDescent="0.25">
      <c r="A4862">
        <v>6</v>
      </c>
      <c r="B4862">
        <v>5</v>
      </c>
      <c r="C4862">
        <v>2020</v>
      </c>
      <c r="D4862" s="16" t="s">
        <v>107</v>
      </c>
      <c r="E4862" s="16" t="s">
        <v>59</v>
      </c>
      <c r="F4862">
        <v>65</v>
      </c>
    </row>
    <row r="4863" spans="1:6" x14ac:dyDescent="0.25">
      <c r="A4863">
        <v>6</v>
      </c>
      <c r="B4863">
        <v>5</v>
      </c>
      <c r="C4863">
        <v>2020</v>
      </c>
      <c r="D4863" s="16" t="s">
        <v>107</v>
      </c>
      <c r="E4863" s="16" t="s">
        <v>59</v>
      </c>
      <c r="F4863">
        <v>24</v>
      </c>
    </row>
    <row r="4864" spans="1:6" x14ac:dyDescent="0.25">
      <c r="A4864">
        <v>6</v>
      </c>
      <c r="B4864">
        <v>5</v>
      </c>
      <c r="C4864">
        <v>2020</v>
      </c>
      <c r="D4864" s="16" t="s">
        <v>108</v>
      </c>
      <c r="E4864" s="16" t="s">
        <v>59</v>
      </c>
      <c r="F4864">
        <v>3</v>
      </c>
    </row>
    <row r="4865" spans="1:6" x14ac:dyDescent="0.25">
      <c r="A4865">
        <v>6</v>
      </c>
      <c r="B4865">
        <v>5</v>
      </c>
      <c r="C4865">
        <v>2020</v>
      </c>
      <c r="D4865" s="16" t="s">
        <v>108</v>
      </c>
      <c r="E4865" s="16" t="s">
        <v>56</v>
      </c>
      <c r="F4865">
        <v>31</v>
      </c>
    </row>
    <row r="4866" spans="1:6" x14ac:dyDescent="0.25">
      <c r="A4866">
        <v>6</v>
      </c>
      <c r="B4866">
        <v>5</v>
      </c>
      <c r="C4866">
        <v>2020</v>
      </c>
      <c r="D4866" s="16" t="s">
        <v>108</v>
      </c>
      <c r="E4866" s="16" t="s">
        <v>56</v>
      </c>
      <c r="F4866">
        <v>27</v>
      </c>
    </row>
    <row r="4867" spans="1:6" x14ac:dyDescent="0.25">
      <c r="A4867">
        <v>6</v>
      </c>
      <c r="B4867">
        <v>5</v>
      </c>
      <c r="C4867">
        <v>2020</v>
      </c>
      <c r="D4867" s="16" t="s">
        <v>108</v>
      </c>
      <c r="E4867" s="16" t="s">
        <v>59</v>
      </c>
      <c r="F4867">
        <v>28</v>
      </c>
    </row>
    <row r="4868" spans="1:6" x14ac:dyDescent="0.25">
      <c r="A4868">
        <v>6</v>
      </c>
      <c r="B4868">
        <v>5</v>
      </c>
      <c r="C4868">
        <v>2020</v>
      </c>
      <c r="D4868" s="16" t="s">
        <v>108</v>
      </c>
      <c r="E4868" s="16" t="s">
        <v>59</v>
      </c>
      <c r="F4868">
        <v>26</v>
      </c>
    </row>
    <row r="4869" spans="1:6" x14ac:dyDescent="0.25">
      <c r="A4869">
        <v>6</v>
      </c>
      <c r="B4869">
        <v>5</v>
      </c>
      <c r="C4869">
        <v>2020</v>
      </c>
      <c r="D4869" s="16" t="s">
        <v>111</v>
      </c>
      <c r="E4869" s="16" t="s">
        <v>59</v>
      </c>
      <c r="F4869">
        <v>31</v>
      </c>
    </row>
    <row r="4870" spans="1:6" x14ac:dyDescent="0.25">
      <c r="A4870">
        <v>6</v>
      </c>
      <c r="B4870">
        <v>5</v>
      </c>
      <c r="C4870">
        <v>2020</v>
      </c>
      <c r="D4870" s="16" t="s">
        <v>111</v>
      </c>
      <c r="E4870" s="16" t="s">
        <v>59</v>
      </c>
      <c r="F4870">
        <v>59</v>
      </c>
    </row>
    <row r="4871" spans="1:6" x14ac:dyDescent="0.25">
      <c r="A4871">
        <v>6</v>
      </c>
      <c r="B4871">
        <v>5</v>
      </c>
      <c r="C4871">
        <v>2020</v>
      </c>
      <c r="D4871" s="16" t="s">
        <v>111</v>
      </c>
      <c r="E4871" s="16" t="s">
        <v>56</v>
      </c>
      <c r="F4871">
        <v>25</v>
      </c>
    </row>
    <row r="4872" spans="1:6" x14ac:dyDescent="0.25">
      <c r="A4872">
        <v>6</v>
      </c>
      <c r="B4872">
        <v>5</v>
      </c>
      <c r="C4872">
        <v>2020</v>
      </c>
      <c r="D4872" s="16" t="s">
        <v>111</v>
      </c>
      <c r="E4872" s="16" t="s">
        <v>59</v>
      </c>
      <c r="F4872">
        <v>71</v>
      </c>
    </row>
    <row r="4873" spans="1:6" x14ac:dyDescent="0.25">
      <c r="A4873">
        <v>6</v>
      </c>
      <c r="B4873">
        <v>5</v>
      </c>
      <c r="C4873">
        <v>2020</v>
      </c>
      <c r="D4873" s="16" t="s">
        <v>111</v>
      </c>
      <c r="E4873" s="16" t="s">
        <v>56</v>
      </c>
      <c r="F4873">
        <v>32</v>
      </c>
    </row>
    <row r="4874" spans="1:6" x14ac:dyDescent="0.25">
      <c r="A4874">
        <v>6</v>
      </c>
      <c r="B4874">
        <v>5</v>
      </c>
      <c r="C4874">
        <v>2020</v>
      </c>
      <c r="D4874" s="16" t="s">
        <v>111</v>
      </c>
      <c r="E4874" s="16" t="s">
        <v>56</v>
      </c>
      <c r="F4874">
        <v>82</v>
      </c>
    </row>
    <row r="4875" spans="1:6" x14ac:dyDescent="0.25">
      <c r="A4875">
        <v>6</v>
      </c>
      <c r="B4875">
        <v>5</v>
      </c>
      <c r="C4875">
        <v>2020</v>
      </c>
      <c r="D4875" s="16" t="s">
        <v>113</v>
      </c>
      <c r="E4875" s="16" t="s">
        <v>56</v>
      </c>
      <c r="F4875">
        <v>72</v>
      </c>
    </row>
    <row r="4876" spans="1:6" x14ac:dyDescent="0.25">
      <c r="A4876">
        <v>6</v>
      </c>
      <c r="B4876">
        <v>5</v>
      </c>
      <c r="C4876">
        <v>2020</v>
      </c>
      <c r="D4876" s="16" t="s">
        <v>167</v>
      </c>
      <c r="E4876" s="16" t="s">
        <v>56</v>
      </c>
      <c r="F4876">
        <v>44</v>
      </c>
    </row>
    <row r="4877" spans="1:6" x14ac:dyDescent="0.25">
      <c r="A4877">
        <v>6</v>
      </c>
      <c r="B4877">
        <v>5</v>
      </c>
      <c r="C4877">
        <v>2020</v>
      </c>
      <c r="D4877" s="16" t="s">
        <v>167</v>
      </c>
      <c r="E4877" s="16" t="s">
        <v>59</v>
      </c>
      <c r="F4877">
        <v>71</v>
      </c>
    </row>
    <row r="4878" spans="1:6" x14ac:dyDescent="0.25">
      <c r="A4878">
        <v>6</v>
      </c>
      <c r="B4878">
        <v>5</v>
      </c>
      <c r="C4878">
        <v>2020</v>
      </c>
      <c r="D4878" s="16" t="s">
        <v>116</v>
      </c>
      <c r="E4878" s="16" t="s">
        <v>56</v>
      </c>
      <c r="F4878">
        <v>42</v>
      </c>
    </row>
    <row r="4879" spans="1:6" x14ac:dyDescent="0.25">
      <c r="A4879">
        <v>6</v>
      </c>
      <c r="B4879">
        <v>5</v>
      </c>
      <c r="C4879">
        <v>2020</v>
      </c>
      <c r="D4879" s="16" t="s">
        <v>116</v>
      </c>
      <c r="E4879" s="16" t="s">
        <v>59</v>
      </c>
      <c r="F4879">
        <v>29</v>
      </c>
    </row>
    <row r="4880" spans="1:6" x14ac:dyDescent="0.25">
      <c r="A4880">
        <v>6</v>
      </c>
      <c r="B4880">
        <v>5</v>
      </c>
      <c r="C4880">
        <v>2020</v>
      </c>
      <c r="D4880" s="16" t="s">
        <v>116</v>
      </c>
      <c r="E4880" s="16" t="s">
        <v>56</v>
      </c>
      <c r="F4880">
        <v>3</v>
      </c>
    </row>
    <row r="4881" spans="1:6" x14ac:dyDescent="0.25">
      <c r="A4881">
        <v>6</v>
      </c>
      <c r="B4881">
        <v>5</v>
      </c>
      <c r="C4881">
        <v>2020</v>
      </c>
      <c r="D4881" s="16" t="s">
        <v>120</v>
      </c>
      <c r="E4881" s="16" t="s">
        <v>56</v>
      </c>
      <c r="F4881">
        <v>67</v>
      </c>
    </row>
    <row r="4882" spans="1:6" x14ac:dyDescent="0.25">
      <c r="A4882">
        <v>6</v>
      </c>
      <c r="B4882">
        <v>5</v>
      </c>
      <c r="C4882">
        <v>2020</v>
      </c>
      <c r="D4882" s="16" t="s">
        <v>124</v>
      </c>
      <c r="E4882" s="16" t="s">
        <v>56</v>
      </c>
      <c r="F4882">
        <v>68</v>
      </c>
    </row>
    <row r="4883" spans="1:6" x14ac:dyDescent="0.25">
      <c r="A4883">
        <v>6</v>
      </c>
      <c r="B4883">
        <v>5</v>
      </c>
      <c r="C4883">
        <v>2020</v>
      </c>
      <c r="D4883" s="16" t="s">
        <v>124</v>
      </c>
      <c r="E4883" s="16" t="s">
        <v>59</v>
      </c>
      <c r="F4883">
        <v>5</v>
      </c>
    </row>
    <row r="4884" spans="1:6" x14ac:dyDescent="0.25">
      <c r="A4884">
        <v>6</v>
      </c>
      <c r="B4884">
        <v>5</v>
      </c>
      <c r="C4884">
        <v>2020</v>
      </c>
      <c r="D4884" s="16" t="s">
        <v>124</v>
      </c>
      <c r="E4884" s="16" t="s">
        <v>59</v>
      </c>
      <c r="F4884">
        <v>33</v>
      </c>
    </row>
    <row r="4885" spans="1:6" x14ac:dyDescent="0.25">
      <c r="A4885">
        <v>6</v>
      </c>
      <c r="B4885">
        <v>5</v>
      </c>
      <c r="C4885">
        <v>2020</v>
      </c>
      <c r="D4885" s="16" t="s">
        <v>125</v>
      </c>
      <c r="E4885" s="16" t="s">
        <v>56</v>
      </c>
      <c r="F4885">
        <v>39</v>
      </c>
    </row>
    <row r="4886" spans="1:6" x14ac:dyDescent="0.25">
      <c r="A4886">
        <v>6</v>
      </c>
      <c r="B4886">
        <v>5</v>
      </c>
      <c r="C4886">
        <v>2020</v>
      </c>
      <c r="D4886" s="16" t="s">
        <v>126</v>
      </c>
      <c r="E4886" s="16" t="s">
        <v>56</v>
      </c>
      <c r="F4886">
        <v>69</v>
      </c>
    </row>
    <row r="4887" spans="1:6" x14ac:dyDescent="0.25">
      <c r="A4887">
        <v>6</v>
      </c>
      <c r="B4887">
        <v>5</v>
      </c>
      <c r="C4887">
        <v>2020</v>
      </c>
      <c r="D4887" s="16" t="s">
        <v>131</v>
      </c>
      <c r="E4887" s="16" t="s">
        <v>59</v>
      </c>
      <c r="F4887">
        <v>67</v>
      </c>
    </row>
    <row r="4888" spans="1:6" x14ac:dyDescent="0.25">
      <c r="A4888">
        <v>6</v>
      </c>
      <c r="B4888">
        <v>5</v>
      </c>
      <c r="C4888">
        <v>2020</v>
      </c>
      <c r="D4888" s="16" t="s">
        <v>132</v>
      </c>
      <c r="E4888" s="16" t="s">
        <v>59</v>
      </c>
      <c r="F4888">
        <v>53</v>
      </c>
    </row>
    <row r="4889" spans="1:6" x14ac:dyDescent="0.25">
      <c r="A4889">
        <v>6</v>
      </c>
      <c r="B4889">
        <v>5</v>
      </c>
      <c r="C4889">
        <v>2020</v>
      </c>
      <c r="D4889" s="16" t="s">
        <v>132</v>
      </c>
      <c r="E4889" s="16" t="s">
        <v>59</v>
      </c>
      <c r="F4889">
        <v>35</v>
      </c>
    </row>
    <row r="4890" spans="1:6" x14ac:dyDescent="0.25">
      <c r="A4890">
        <v>6</v>
      </c>
      <c r="B4890">
        <v>5</v>
      </c>
      <c r="C4890">
        <v>2020</v>
      </c>
      <c r="D4890" s="16" t="s">
        <v>218</v>
      </c>
      <c r="E4890" s="16" t="s">
        <v>59</v>
      </c>
      <c r="F4890">
        <v>70</v>
      </c>
    </row>
    <row r="4891" spans="1:6" x14ac:dyDescent="0.25">
      <c r="A4891">
        <v>6</v>
      </c>
      <c r="B4891">
        <v>5</v>
      </c>
      <c r="C4891">
        <v>2020</v>
      </c>
      <c r="D4891" s="16" t="s">
        <v>218</v>
      </c>
      <c r="E4891" s="16" t="s">
        <v>59</v>
      </c>
      <c r="F4891">
        <v>65</v>
      </c>
    </row>
    <row r="4892" spans="1:6" x14ac:dyDescent="0.25">
      <c r="A4892">
        <v>6</v>
      </c>
      <c r="B4892">
        <v>5</v>
      </c>
      <c r="C4892">
        <v>2020</v>
      </c>
      <c r="D4892" s="16" t="s">
        <v>137</v>
      </c>
      <c r="E4892" s="16" t="s">
        <v>59</v>
      </c>
      <c r="F4892">
        <v>32</v>
      </c>
    </row>
    <row r="4893" spans="1:6" x14ac:dyDescent="0.25">
      <c r="A4893">
        <v>6</v>
      </c>
      <c r="B4893">
        <v>5</v>
      </c>
      <c r="C4893">
        <v>2020</v>
      </c>
      <c r="D4893" s="16" t="s">
        <v>139</v>
      </c>
      <c r="E4893" s="16" t="s">
        <v>56</v>
      </c>
      <c r="F4893">
        <v>72</v>
      </c>
    </row>
    <row r="4894" spans="1:6" x14ac:dyDescent="0.25">
      <c r="A4894">
        <v>6</v>
      </c>
      <c r="B4894">
        <v>5</v>
      </c>
      <c r="C4894">
        <v>2020</v>
      </c>
      <c r="D4894" s="16" t="s">
        <v>139</v>
      </c>
      <c r="E4894" s="16" t="s">
        <v>56</v>
      </c>
      <c r="F4894">
        <v>46</v>
      </c>
    </row>
    <row r="4895" spans="1:6" x14ac:dyDescent="0.25">
      <c r="A4895">
        <v>6</v>
      </c>
      <c r="B4895">
        <v>5</v>
      </c>
      <c r="C4895">
        <v>2020</v>
      </c>
      <c r="D4895" s="16" t="s">
        <v>139</v>
      </c>
      <c r="E4895" s="16" t="s">
        <v>59</v>
      </c>
      <c r="F4895">
        <v>24</v>
      </c>
    </row>
    <row r="4896" spans="1:6" x14ac:dyDescent="0.25">
      <c r="A4896">
        <v>6</v>
      </c>
      <c r="B4896">
        <v>5</v>
      </c>
      <c r="C4896">
        <v>2020</v>
      </c>
      <c r="D4896" s="16" t="s">
        <v>139</v>
      </c>
      <c r="E4896" s="16" t="s">
        <v>56</v>
      </c>
      <c r="F4896">
        <v>68</v>
      </c>
    </row>
    <row r="4897" spans="1:6" x14ac:dyDescent="0.25">
      <c r="A4897">
        <v>6</v>
      </c>
      <c r="B4897">
        <v>5</v>
      </c>
      <c r="C4897">
        <v>2020</v>
      </c>
      <c r="D4897" s="16" t="s">
        <v>140</v>
      </c>
      <c r="E4897" s="16" t="s">
        <v>56</v>
      </c>
      <c r="F4897">
        <v>48</v>
      </c>
    </row>
    <row r="4898" spans="1:6" x14ac:dyDescent="0.25">
      <c r="A4898">
        <v>6</v>
      </c>
      <c r="B4898">
        <v>5</v>
      </c>
      <c r="C4898">
        <v>2020</v>
      </c>
      <c r="D4898" s="16" t="s">
        <v>140</v>
      </c>
      <c r="E4898" s="16" t="s">
        <v>56</v>
      </c>
      <c r="F4898">
        <v>34</v>
      </c>
    </row>
    <row r="4899" spans="1:6" x14ac:dyDescent="0.25">
      <c r="A4899">
        <v>6</v>
      </c>
      <c r="B4899">
        <v>5</v>
      </c>
      <c r="C4899">
        <v>2020</v>
      </c>
      <c r="D4899" s="16" t="s">
        <v>219</v>
      </c>
      <c r="E4899" s="16" t="s">
        <v>59</v>
      </c>
      <c r="F4899">
        <v>69</v>
      </c>
    </row>
    <row r="4900" spans="1:6" x14ac:dyDescent="0.25">
      <c r="A4900">
        <v>6</v>
      </c>
      <c r="B4900">
        <v>5</v>
      </c>
      <c r="C4900">
        <v>2020</v>
      </c>
      <c r="D4900" s="16" t="s">
        <v>219</v>
      </c>
      <c r="E4900" s="16" t="s">
        <v>59</v>
      </c>
      <c r="F4900">
        <v>70</v>
      </c>
    </row>
    <row r="4901" spans="1:6" x14ac:dyDescent="0.25">
      <c r="A4901">
        <v>6</v>
      </c>
      <c r="B4901">
        <v>5</v>
      </c>
      <c r="C4901">
        <v>2020</v>
      </c>
      <c r="D4901" s="16" t="s">
        <v>219</v>
      </c>
      <c r="E4901" s="16" t="s">
        <v>56</v>
      </c>
      <c r="F4901">
        <v>22</v>
      </c>
    </row>
    <row r="4902" spans="1:6" x14ac:dyDescent="0.25">
      <c r="A4902">
        <v>6</v>
      </c>
      <c r="B4902">
        <v>5</v>
      </c>
      <c r="C4902">
        <v>2020</v>
      </c>
      <c r="D4902" s="16" t="s">
        <v>219</v>
      </c>
      <c r="E4902" s="16" t="s">
        <v>59</v>
      </c>
      <c r="F4902">
        <v>60</v>
      </c>
    </row>
    <row r="4903" spans="1:6" x14ac:dyDescent="0.25">
      <c r="A4903">
        <v>6</v>
      </c>
      <c r="B4903">
        <v>5</v>
      </c>
      <c r="C4903">
        <v>2020</v>
      </c>
      <c r="D4903" s="16" t="s">
        <v>219</v>
      </c>
      <c r="E4903" s="16" t="s">
        <v>56</v>
      </c>
      <c r="F4903">
        <v>14</v>
      </c>
    </row>
    <row r="4904" spans="1:6" x14ac:dyDescent="0.25">
      <c r="A4904">
        <v>6</v>
      </c>
      <c r="B4904">
        <v>5</v>
      </c>
      <c r="C4904">
        <v>2020</v>
      </c>
      <c r="D4904" s="16" t="s">
        <v>219</v>
      </c>
      <c r="E4904" s="16" t="s">
        <v>56</v>
      </c>
      <c r="F4904">
        <v>11</v>
      </c>
    </row>
    <row r="4905" spans="1:6" x14ac:dyDescent="0.25">
      <c r="A4905">
        <v>6</v>
      </c>
      <c r="B4905">
        <v>5</v>
      </c>
      <c r="C4905">
        <v>2020</v>
      </c>
      <c r="D4905" s="16" t="s">
        <v>219</v>
      </c>
      <c r="E4905" s="16" t="s">
        <v>59</v>
      </c>
      <c r="F4905">
        <v>49</v>
      </c>
    </row>
    <row r="4906" spans="1:6" x14ac:dyDescent="0.25">
      <c r="A4906">
        <v>6</v>
      </c>
      <c r="B4906">
        <v>5</v>
      </c>
      <c r="C4906">
        <v>2020</v>
      </c>
      <c r="D4906" s="16" t="s">
        <v>219</v>
      </c>
      <c r="E4906" s="16" t="s">
        <v>56</v>
      </c>
      <c r="F4906">
        <v>60</v>
      </c>
    </row>
    <row r="4907" spans="1:6" x14ac:dyDescent="0.25">
      <c r="A4907">
        <v>6</v>
      </c>
      <c r="B4907">
        <v>5</v>
      </c>
      <c r="C4907">
        <v>2020</v>
      </c>
      <c r="D4907" s="16" t="s">
        <v>178</v>
      </c>
      <c r="E4907" s="16" t="s">
        <v>56</v>
      </c>
      <c r="F4907">
        <v>25</v>
      </c>
    </row>
    <row r="4908" spans="1:6" x14ac:dyDescent="0.25">
      <c r="A4908">
        <v>6</v>
      </c>
      <c r="B4908">
        <v>5</v>
      </c>
      <c r="C4908">
        <v>2020</v>
      </c>
      <c r="D4908" s="16" t="s">
        <v>145</v>
      </c>
      <c r="E4908" s="16" t="s">
        <v>56</v>
      </c>
      <c r="F4908">
        <v>17</v>
      </c>
    </row>
    <row r="4909" spans="1:6" x14ac:dyDescent="0.25">
      <c r="A4909">
        <v>6</v>
      </c>
      <c r="B4909">
        <v>5</v>
      </c>
      <c r="C4909">
        <v>2020</v>
      </c>
      <c r="D4909" s="16" t="s">
        <v>145</v>
      </c>
      <c r="E4909" s="16" t="s">
        <v>59</v>
      </c>
      <c r="F4909">
        <v>53</v>
      </c>
    </row>
    <row r="4910" spans="1:6" x14ac:dyDescent="0.25">
      <c r="A4910">
        <v>6</v>
      </c>
      <c r="B4910">
        <v>5</v>
      </c>
      <c r="C4910">
        <v>2020</v>
      </c>
      <c r="D4910" s="16" t="s">
        <v>145</v>
      </c>
      <c r="E4910" s="16" t="s">
        <v>59</v>
      </c>
      <c r="F4910">
        <v>71</v>
      </c>
    </row>
    <row r="4911" spans="1:6" x14ac:dyDescent="0.25">
      <c r="A4911">
        <v>6</v>
      </c>
      <c r="B4911">
        <v>5</v>
      </c>
      <c r="C4911">
        <v>2020</v>
      </c>
      <c r="D4911" s="16" t="s">
        <v>145</v>
      </c>
      <c r="E4911" s="16" t="s">
        <v>56</v>
      </c>
      <c r="F4911">
        <v>40</v>
      </c>
    </row>
    <row r="4912" spans="1:6" x14ac:dyDescent="0.25">
      <c r="A4912">
        <v>6</v>
      </c>
      <c r="B4912">
        <v>5</v>
      </c>
      <c r="C4912">
        <v>2020</v>
      </c>
      <c r="D4912" s="16" t="s">
        <v>145</v>
      </c>
      <c r="E4912" s="16" t="s">
        <v>59</v>
      </c>
      <c r="F4912">
        <v>54</v>
      </c>
    </row>
    <row r="4913" spans="1:6" x14ac:dyDescent="0.25">
      <c r="A4913">
        <v>6</v>
      </c>
      <c r="B4913">
        <v>5</v>
      </c>
      <c r="C4913">
        <v>2020</v>
      </c>
      <c r="D4913" s="16" t="s">
        <v>150</v>
      </c>
      <c r="E4913" s="16" t="s">
        <v>59</v>
      </c>
      <c r="F4913">
        <v>67</v>
      </c>
    </row>
    <row r="4914" spans="1:6" x14ac:dyDescent="0.25">
      <c r="A4914">
        <v>6</v>
      </c>
      <c r="B4914">
        <v>5</v>
      </c>
      <c r="C4914">
        <v>2020</v>
      </c>
      <c r="D4914" s="16" t="s">
        <v>150</v>
      </c>
      <c r="E4914" s="16" t="s">
        <v>56</v>
      </c>
      <c r="F4914">
        <v>47</v>
      </c>
    </row>
    <row r="4915" spans="1:6" x14ac:dyDescent="0.25">
      <c r="A4915">
        <v>6</v>
      </c>
      <c r="B4915">
        <v>5</v>
      </c>
      <c r="C4915">
        <v>2020</v>
      </c>
      <c r="D4915" s="16" t="s">
        <v>150</v>
      </c>
      <c r="E4915" s="16" t="s">
        <v>59</v>
      </c>
      <c r="F4915">
        <v>34</v>
      </c>
    </row>
    <row r="4916" spans="1:6" x14ac:dyDescent="0.25">
      <c r="A4916">
        <v>6</v>
      </c>
      <c r="B4916">
        <v>5</v>
      </c>
      <c r="C4916">
        <v>2020</v>
      </c>
      <c r="D4916" s="16" t="s">
        <v>150</v>
      </c>
      <c r="E4916" s="16" t="s">
        <v>56</v>
      </c>
      <c r="F4916">
        <v>38</v>
      </c>
    </row>
    <row r="4917" spans="1:6" x14ac:dyDescent="0.25">
      <c r="A4917">
        <v>6</v>
      </c>
      <c r="B4917">
        <v>5</v>
      </c>
      <c r="C4917">
        <v>2020</v>
      </c>
      <c r="D4917" s="16" t="s">
        <v>150</v>
      </c>
      <c r="E4917" s="16" t="s">
        <v>56</v>
      </c>
      <c r="F4917">
        <v>78</v>
      </c>
    </row>
    <row r="4918" spans="1:6" x14ac:dyDescent="0.25">
      <c r="A4918">
        <v>6</v>
      </c>
      <c r="B4918">
        <v>5</v>
      </c>
      <c r="C4918">
        <v>2020</v>
      </c>
      <c r="D4918" s="16" t="s">
        <v>186</v>
      </c>
      <c r="E4918" s="16" t="s">
        <v>106</v>
      </c>
      <c r="F4918">
        <v>0</v>
      </c>
    </row>
    <row r="4919" spans="1:6" x14ac:dyDescent="0.25">
      <c r="A4919">
        <v>6</v>
      </c>
      <c r="B4919">
        <v>5</v>
      </c>
      <c r="C4919">
        <v>2020</v>
      </c>
      <c r="D4919" s="16" t="s">
        <v>186</v>
      </c>
      <c r="E4919" s="16" t="s">
        <v>56</v>
      </c>
      <c r="F4919">
        <v>37</v>
      </c>
    </row>
    <row r="4920" spans="1:6" x14ac:dyDescent="0.25">
      <c r="A4920">
        <v>7</v>
      </c>
      <c r="B4920">
        <v>5</v>
      </c>
      <c r="C4920">
        <v>2020</v>
      </c>
      <c r="D4920" s="16" t="s">
        <v>57</v>
      </c>
      <c r="E4920" s="16" t="s">
        <v>56</v>
      </c>
      <c r="F4920">
        <v>56</v>
      </c>
    </row>
    <row r="4921" spans="1:6" x14ac:dyDescent="0.25">
      <c r="A4921">
        <v>7</v>
      </c>
      <c r="B4921">
        <v>5</v>
      </c>
      <c r="C4921">
        <v>2020</v>
      </c>
      <c r="D4921" s="16" t="s">
        <v>57</v>
      </c>
      <c r="E4921" s="16" t="s">
        <v>56</v>
      </c>
      <c r="F4921">
        <v>67</v>
      </c>
    </row>
    <row r="4922" spans="1:6" x14ac:dyDescent="0.25">
      <c r="A4922">
        <v>7</v>
      </c>
      <c r="B4922">
        <v>5</v>
      </c>
      <c r="C4922">
        <v>2020</v>
      </c>
      <c r="D4922" s="16" t="s">
        <v>58</v>
      </c>
      <c r="E4922" s="16" t="s">
        <v>56</v>
      </c>
      <c r="F4922">
        <v>30</v>
      </c>
    </row>
    <row r="4923" spans="1:6" x14ac:dyDescent="0.25">
      <c r="A4923">
        <v>7</v>
      </c>
      <c r="B4923">
        <v>5</v>
      </c>
      <c r="C4923">
        <v>2020</v>
      </c>
      <c r="D4923" s="16" t="s">
        <v>63</v>
      </c>
      <c r="E4923" s="16" t="s">
        <v>59</v>
      </c>
      <c r="F4923">
        <v>2</v>
      </c>
    </row>
    <row r="4924" spans="1:6" x14ac:dyDescent="0.25">
      <c r="A4924">
        <v>7</v>
      </c>
      <c r="B4924">
        <v>5</v>
      </c>
      <c r="C4924">
        <v>2020</v>
      </c>
      <c r="D4924" s="16" t="s">
        <v>63</v>
      </c>
      <c r="E4924" s="16" t="s">
        <v>56</v>
      </c>
      <c r="F4924">
        <v>35</v>
      </c>
    </row>
    <row r="4925" spans="1:6" x14ac:dyDescent="0.25">
      <c r="A4925">
        <v>7</v>
      </c>
      <c r="B4925">
        <v>5</v>
      </c>
      <c r="C4925">
        <v>2020</v>
      </c>
      <c r="D4925" s="16" t="s">
        <v>153</v>
      </c>
      <c r="E4925" s="16" t="s">
        <v>56</v>
      </c>
      <c r="F4925">
        <v>68</v>
      </c>
    </row>
    <row r="4926" spans="1:6" x14ac:dyDescent="0.25">
      <c r="A4926">
        <v>7</v>
      </c>
      <c r="B4926">
        <v>5</v>
      </c>
      <c r="C4926">
        <v>2020</v>
      </c>
      <c r="D4926" s="16" t="s">
        <v>156</v>
      </c>
      <c r="E4926" s="16" t="s">
        <v>56</v>
      </c>
      <c r="F4926">
        <v>40</v>
      </c>
    </row>
    <row r="4927" spans="1:6" x14ac:dyDescent="0.25">
      <c r="A4927">
        <v>7</v>
      </c>
      <c r="B4927">
        <v>5</v>
      </c>
      <c r="C4927">
        <v>2020</v>
      </c>
      <c r="D4927" s="16" t="s">
        <v>73</v>
      </c>
      <c r="E4927" s="16" t="s">
        <v>56</v>
      </c>
      <c r="F4927">
        <v>60</v>
      </c>
    </row>
    <row r="4928" spans="1:6" x14ac:dyDescent="0.25">
      <c r="A4928">
        <v>7</v>
      </c>
      <c r="B4928">
        <v>5</v>
      </c>
      <c r="C4928">
        <v>2020</v>
      </c>
      <c r="D4928" s="16" t="s">
        <v>75</v>
      </c>
      <c r="E4928" s="16" t="s">
        <v>56</v>
      </c>
      <c r="F4928">
        <v>65</v>
      </c>
    </row>
    <row r="4929" spans="1:6" x14ac:dyDescent="0.25">
      <c r="A4929">
        <v>7</v>
      </c>
      <c r="B4929">
        <v>5</v>
      </c>
      <c r="C4929">
        <v>2020</v>
      </c>
      <c r="D4929" s="16" t="s">
        <v>75</v>
      </c>
      <c r="E4929" s="16" t="s">
        <v>59</v>
      </c>
      <c r="F4929">
        <v>29</v>
      </c>
    </row>
    <row r="4930" spans="1:6" x14ac:dyDescent="0.25">
      <c r="A4930">
        <v>7</v>
      </c>
      <c r="B4930">
        <v>5</v>
      </c>
      <c r="C4930">
        <v>2020</v>
      </c>
      <c r="D4930" s="16" t="s">
        <v>179</v>
      </c>
      <c r="E4930" s="16" t="s">
        <v>59</v>
      </c>
      <c r="F4930">
        <v>76</v>
      </c>
    </row>
    <row r="4931" spans="1:6" x14ac:dyDescent="0.25">
      <c r="A4931">
        <v>7</v>
      </c>
      <c r="B4931">
        <v>5</v>
      </c>
      <c r="C4931">
        <v>2020</v>
      </c>
      <c r="D4931" s="16" t="s">
        <v>187</v>
      </c>
      <c r="E4931" s="16" t="s">
        <v>59</v>
      </c>
      <c r="F4931">
        <v>48</v>
      </c>
    </row>
    <row r="4932" spans="1:6" x14ac:dyDescent="0.25">
      <c r="A4932">
        <v>7</v>
      </c>
      <c r="B4932">
        <v>5</v>
      </c>
      <c r="C4932">
        <v>2020</v>
      </c>
      <c r="D4932" s="16" t="s">
        <v>81</v>
      </c>
      <c r="E4932" s="16" t="s">
        <v>59</v>
      </c>
      <c r="F4932">
        <v>63</v>
      </c>
    </row>
    <row r="4933" spans="1:6" x14ac:dyDescent="0.25">
      <c r="A4933">
        <v>7</v>
      </c>
      <c r="B4933">
        <v>5</v>
      </c>
      <c r="C4933">
        <v>2020</v>
      </c>
      <c r="D4933" s="16" t="s">
        <v>82</v>
      </c>
      <c r="E4933" s="16" t="s">
        <v>59</v>
      </c>
      <c r="F4933">
        <v>53</v>
      </c>
    </row>
    <row r="4934" spans="1:6" x14ac:dyDescent="0.25">
      <c r="A4934">
        <v>7</v>
      </c>
      <c r="B4934">
        <v>5</v>
      </c>
      <c r="C4934">
        <v>2020</v>
      </c>
      <c r="D4934" s="16" t="s">
        <v>231</v>
      </c>
      <c r="E4934" s="16" t="s">
        <v>59</v>
      </c>
      <c r="F4934">
        <v>2</v>
      </c>
    </row>
    <row r="4935" spans="1:6" x14ac:dyDescent="0.25">
      <c r="A4935">
        <v>7</v>
      </c>
      <c r="B4935">
        <v>5</v>
      </c>
      <c r="C4935">
        <v>2020</v>
      </c>
      <c r="D4935" s="16" t="s">
        <v>231</v>
      </c>
      <c r="E4935" s="16" t="s">
        <v>56</v>
      </c>
      <c r="F4935">
        <v>74</v>
      </c>
    </row>
    <row r="4936" spans="1:6" x14ac:dyDescent="0.25">
      <c r="A4936">
        <v>7</v>
      </c>
      <c r="B4936">
        <v>5</v>
      </c>
      <c r="C4936">
        <v>2020</v>
      </c>
      <c r="D4936" s="16" t="s">
        <v>231</v>
      </c>
      <c r="E4936" s="16" t="s">
        <v>59</v>
      </c>
      <c r="F4936">
        <v>80</v>
      </c>
    </row>
    <row r="4937" spans="1:6" x14ac:dyDescent="0.25">
      <c r="A4937">
        <v>7</v>
      </c>
      <c r="B4937">
        <v>5</v>
      </c>
      <c r="C4937">
        <v>2020</v>
      </c>
      <c r="D4937" s="16" t="s">
        <v>91</v>
      </c>
      <c r="E4937" s="16" t="s">
        <v>59</v>
      </c>
      <c r="F4937">
        <v>67</v>
      </c>
    </row>
    <row r="4938" spans="1:6" x14ac:dyDescent="0.25">
      <c r="A4938">
        <v>7</v>
      </c>
      <c r="B4938">
        <v>5</v>
      </c>
      <c r="C4938">
        <v>2020</v>
      </c>
      <c r="D4938" s="16" t="s">
        <v>94</v>
      </c>
      <c r="E4938" s="16" t="s">
        <v>59</v>
      </c>
      <c r="F4938">
        <v>62</v>
      </c>
    </row>
    <row r="4939" spans="1:6" x14ac:dyDescent="0.25">
      <c r="A4939">
        <v>7</v>
      </c>
      <c r="B4939">
        <v>5</v>
      </c>
      <c r="C4939">
        <v>2020</v>
      </c>
      <c r="D4939" s="16" t="s">
        <v>95</v>
      </c>
      <c r="E4939" s="16" t="s">
        <v>59</v>
      </c>
      <c r="F4939">
        <v>72</v>
      </c>
    </row>
    <row r="4940" spans="1:6" x14ac:dyDescent="0.25">
      <c r="A4940">
        <v>7</v>
      </c>
      <c r="B4940">
        <v>5</v>
      </c>
      <c r="C4940">
        <v>2020</v>
      </c>
      <c r="D4940" s="16" t="s">
        <v>95</v>
      </c>
      <c r="E4940" s="16" t="s">
        <v>56</v>
      </c>
      <c r="F4940">
        <v>31</v>
      </c>
    </row>
    <row r="4941" spans="1:6" x14ac:dyDescent="0.25">
      <c r="A4941">
        <v>7</v>
      </c>
      <c r="B4941">
        <v>5</v>
      </c>
      <c r="C4941">
        <v>2020</v>
      </c>
      <c r="D4941" s="16" t="s">
        <v>95</v>
      </c>
      <c r="E4941" s="16" t="s">
        <v>56</v>
      </c>
      <c r="F4941">
        <v>49</v>
      </c>
    </row>
    <row r="4942" spans="1:6" x14ac:dyDescent="0.25">
      <c r="A4942">
        <v>7</v>
      </c>
      <c r="B4942">
        <v>5</v>
      </c>
      <c r="C4942">
        <v>2020</v>
      </c>
      <c r="D4942" s="16" t="s">
        <v>95</v>
      </c>
      <c r="E4942" s="16" t="s">
        <v>56</v>
      </c>
      <c r="F4942">
        <v>62</v>
      </c>
    </row>
    <row r="4943" spans="1:6" x14ac:dyDescent="0.25">
      <c r="A4943">
        <v>7</v>
      </c>
      <c r="B4943">
        <v>5</v>
      </c>
      <c r="C4943">
        <v>2020</v>
      </c>
      <c r="D4943" s="16" t="s">
        <v>95</v>
      </c>
      <c r="E4943" s="16" t="s">
        <v>56</v>
      </c>
      <c r="F4943">
        <v>43</v>
      </c>
    </row>
    <row r="4944" spans="1:6" x14ac:dyDescent="0.25">
      <c r="A4944">
        <v>7</v>
      </c>
      <c r="B4944">
        <v>5</v>
      </c>
      <c r="C4944">
        <v>2020</v>
      </c>
      <c r="D4944" s="16" t="s">
        <v>102</v>
      </c>
      <c r="E4944" s="16" t="s">
        <v>59</v>
      </c>
      <c r="F4944">
        <v>77</v>
      </c>
    </row>
    <row r="4945" spans="1:6" x14ac:dyDescent="0.25">
      <c r="A4945">
        <v>7</v>
      </c>
      <c r="B4945">
        <v>5</v>
      </c>
      <c r="C4945">
        <v>2020</v>
      </c>
      <c r="D4945" s="16" t="s">
        <v>104</v>
      </c>
      <c r="E4945" s="16" t="s">
        <v>59</v>
      </c>
      <c r="F4945">
        <v>57</v>
      </c>
    </row>
    <row r="4946" spans="1:6" x14ac:dyDescent="0.25">
      <c r="A4946">
        <v>7</v>
      </c>
      <c r="B4946">
        <v>5</v>
      </c>
      <c r="C4946">
        <v>2020</v>
      </c>
      <c r="D4946" s="16" t="s">
        <v>104</v>
      </c>
      <c r="E4946" s="16" t="s">
        <v>56</v>
      </c>
      <c r="F4946">
        <v>63</v>
      </c>
    </row>
    <row r="4947" spans="1:6" x14ac:dyDescent="0.25">
      <c r="A4947">
        <v>7</v>
      </c>
      <c r="B4947">
        <v>5</v>
      </c>
      <c r="C4947">
        <v>2020</v>
      </c>
      <c r="D4947" s="16" t="s">
        <v>105</v>
      </c>
      <c r="E4947" s="16" t="s">
        <v>56</v>
      </c>
      <c r="F4947">
        <v>58</v>
      </c>
    </row>
    <row r="4948" spans="1:6" x14ac:dyDescent="0.25">
      <c r="A4948">
        <v>7</v>
      </c>
      <c r="B4948">
        <v>5</v>
      </c>
      <c r="C4948">
        <v>2020</v>
      </c>
      <c r="D4948" s="16" t="s">
        <v>257</v>
      </c>
      <c r="E4948" s="16" t="s">
        <v>59</v>
      </c>
      <c r="F4948">
        <v>62</v>
      </c>
    </row>
    <row r="4949" spans="1:6" x14ac:dyDescent="0.25">
      <c r="A4949">
        <v>7</v>
      </c>
      <c r="B4949">
        <v>5</v>
      </c>
      <c r="C4949">
        <v>2020</v>
      </c>
      <c r="D4949" s="16" t="s">
        <v>108</v>
      </c>
      <c r="E4949" s="16" t="s">
        <v>56</v>
      </c>
      <c r="F4949">
        <v>42</v>
      </c>
    </row>
    <row r="4950" spans="1:6" x14ac:dyDescent="0.25">
      <c r="A4950">
        <v>7</v>
      </c>
      <c r="B4950">
        <v>5</v>
      </c>
      <c r="C4950">
        <v>2020</v>
      </c>
      <c r="D4950" s="16" t="s">
        <v>108</v>
      </c>
      <c r="E4950" s="16" t="s">
        <v>59</v>
      </c>
      <c r="F4950">
        <v>49</v>
      </c>
    </row>
    <row r="4951" spans="1:6" x14ac:dyDescent="0.25">
      <c r="A4951">
        <v>7</v>
      </c>
      <c r="B4951">
        <v>5</v>
      </c>
      <c r="C4951">
        <v>2020</v>
      </c>
      <c r="D4951" s="16" t="s">
        <v>111</v>
      </c>
      <c r="E4951" s="16" t="s">
        <v>56</v>
      </c>
      <c r="F4951">
        <v>45</v>
      </c>
    </row>
    <row r="4952" spans="1:6" x14ac:dyDescent="0.25">
      <c r="A4952">
        <v>7</v>
      </c>
      <c r="B4952">
        <v>5</v>
      </c>
      <c r="C4952">
        <v>2020</v>
      </c>
      <c r="D4952" s="16" t="s">
        <v>111</v>
      </c>
      <c r="E4952" s="16" t="s">
        <v>56</v>
      </c>
      <c r="F4952">
        <v>59</v>
      </c>
    </row>
    <row r="4953" spans="1:6" x14ac:dyDescent="0.25">
      <c r="A4953">
        <v>7</v>
      </c>
      <c r="B4953">
        <v>5</v>
      </c>
      <c r="C4953">
        <v>2020</v>
      </c>
      <c r="D4953" s="16" t="s">
        <v>111</v>
      </c>
      <c r="E4953" s="16" t="s">
        <v>59</v>
      </c>
      <c r="F4953">
        <v>55</v>
      </c>
    </row>
    <row r="4954" spans="1:6" x14ac:dyDescent="0.25">
      <c r="A4954">
        <v>7</v>
      </c>
      <c r="B4954">
        <v>5</v>
      </c>
      <c r="C4954">
        <v>2020</v>
      </c>
      <c r="D4954" s="16" t="s">
        <v>111</v>
      </c>
      <c r="E4954" s="16" t="s">
        <v>59</v>
      </c>
      <c r="F4954">
        <v>83</v>
      </c>
    </row>
    <row r="4955" spans="1:6" x14ac:dyDescent="0.25">
      <c r="A4955">
        <v>7</v>
      </c>
      <c r="B4955">
        <v>5</v>
      </c>
      <c r="C4955">
        <v>2020</v>
      </c>
      <c r="D4955" s="16" t="s">
        <v>111</v>
      </c>
      <c r="E4955" s="16" t="s">
        <v>59</v>
      </c>
      <c r="F4955">
        <v>89</v>
      </c>
    </row>
    <row r="4956" spans="1:6" x14ac:dyDescent="0.25">
      <c r="A4956">
        <v>7</v>
      </c>
      <c r="B4956">
        <v>5</v>
      </c>
      <c r="C4956">
        <v>2020</v>
      </c>
      <c r="D4956" s="16" t="s">
        <v>113</v>
      </c>
      <c r="E4956" s="16" t="s">
        <v>59</v>
      </c>
      <c r="F4956">
        <v>23</v>
      </c>
    </row>
    <row r="4957" spans="1:6" x14ac:dyDescent="0.25">
      <c r="A4957">
        <v>7</v>
      </c>
      <c r="B4957">
        <v>5</v>
      </c>
      <c r="C4957">
        <v>2020</v>
      </c>
      <c r="D4957" s="16" t="s">
        <v>113</v>
      </c>
      <c r="E4957" s="16" t="s">
        <v>56</v>
      </c>
      <c r="F4957">
        <v>55</v>
      </c>
    </row>
    <row r="4958" spans="1:6" x14ac:dyDescent="0.25">
      <c r="A4958">
        <v>7</v>
      </c>
      <c r="B4958">
        <v>5</v>
      </c>
      <c r="C4958">
        <v>2020</v>
      </c>
      <c r="D4958" s="16" t="s">
        <v>166</v>
      </c>
      <c r="E4958" s="16" t="s">
        <v>56</v>
      </c>
      <c r="F4958">
        <v>72</v>
      </c>
    </row>
    <row r="4959" spans="1:6" x14ac:dyDescent="0.25">
      <c r="A4959">
        <v>7</v>
      </c>
      <c r="B4959">
        <v>5</v>
      </c>
      <c r="C4959">
        <v>2020</v>
      </c>
      <c r="D4959" s="16" t="s">
        <v>114</v>
      </c>
      <c r="E4959" s="16" t="s">
        <v>56</v>
      </c>
      <c r="F4959">
        <v>31</v>
      </c>
    </row>
    <row r="4960" spans="1:6" x14ac:dyDescent="0.25">
      <c r="A4960">
        <v>7</v>
      </c>
      <c r="B4960">
        <v>5</v>
      </c>
      <c r="C4960">
        <v>2020</v>
      </c>
      <c r="D4960" s="16" t="s">
        <v>120</v>
      </c>
      <c r="E4960" s="16" t="s">
        <v>56</v>
      </c>
      <c r="F4960">
        <v>67</v>
      </c>
    </row>
    <row r="4961" spans="1:6" x14ac:dyDescent="0.25">
      <c r="A4961">
        <v>7</v>
      </c>
      <c r="B4961">
        <v>5</v>
      </c>
      <c r="C4961">
        <v>2020</v>
      </c>
      <c r="D4961" s="16" t="s">
        <v>121</v>
      </c>
      <c r="E4961" s="16" t="s">
        <v>56</v>
      </c>
      <c r="F4961">
        <v>81</v>
      </c>
    </row>
    <row r="4962" spans="1:6" x14ac:dyDescent="0.25">
      <c r="A4962">
        <v>7</v>
      </c>
      <c r="B4962">
        <v>5</v>
      </c>
      <c r="C4962">
        <v>2020</v>
      </c>
      <c r="D4962" s="16" t="s">
        <v>122</v>
      </c>
      <c r="E4962" s="16" t="s">
        <v>56</v>
      </c>
      <c r="F4962">
        <v>32</v>
      </c>
    </row>
    <row r="4963" spans="1:6" x14ac:dyDescent="0.25">
      <c r="A4963">
        <v>7</v>
      </c>
      <c r="B4963">
        <v>5</v>
      </c>
      <c r="C4963">
        <v>2020</v>
      </c>
      <c r="D4963" s="16" t="s">
        <v>125</v>
      </c>
      <c r="E4963" s="16" t="s">
        <v>59</v>
      </c>
      <c r="F4963">
        <v>72</v>
      </c>
    </row>
    <row r="4964" spans="1:6" x14ac:dyDescent="0.25">
      <c r="A4964">
        <v>7</v>
      </c>
      <c r="B4964">
        <v>5</v>
      </c>
      <c r="C4964">
        <v>2020</v>
      </c>
      <c r="D4964" s="16" t="s">
        <v>182</v>
      </c>
      <c r="E4964" s="16" t="s">
        <v>56</v>
      </c>
      <c r="F4964">
        <v>87</v>
      </c>
    </row>
    <row r="4965" spans="1:6" x14ac:dyDescent="0.25">
      <c r="A4965">
        <v>7</v>
      </c>
      <c r="B4965">
        <v>5</v>
      </c>
      <c r="C4965">
        <v>2020</v>
      </c>
      <c r="D4965" s="16" t="s">
        <v>171</v>
      </c>
      <c r="E4965" s="16" t="s">
        <v>56</v>
      </c>
      <c r="F4965">
        <v>45</v>
      </c>
    </row>
    <row r="4966" spans="1:6" x14ac:dyDescent="0.25">
      <c r="A4966">
        <v>7</v>
      </c>
      <c r="B4966">
        <v>5</v>
      </c>
      <c r="C4966">
        <v>2020</v>
      </c>
      <c r="D4966" s="16" t="s">
        <v>131</v>
      </c>
      <c r="E4966" s="16" t="s">
        <v>56</v>
      </c>
      <c r="F4966">
        <v>67</v>
      </c>
    </row>
    <row r="4967" spans="1:6" x14ac:dyDescent="0.25">
      <c r="A4967">
        <v>7</v>
      </c>
      <c r="B4967">
        <v>5</v>
      </c>
      <c r="C4967">
        <v>2020</v>
      </c>
      <c r="D4967" s="16" t="s">
        <v>242</v>
      </c>
      <c r="E4967" s="16" t="s">
        <v>59</v>
      </c>
      <c r="F4967">
        <v>29</v>
      </c>
    </row>
    <row r="4968" spans="1:6" x14ac:dyDescent="0.25">
      <c r="A4968">
        <v>7</v>
      </c>
      <c r="B4968">
        <v>5</v>
      </c>
      <c r="C4968">
        <v>2020</v>
      </c>
      <c r="D4968" s="16" t="s">
        <v>218</v>
      </c>
      <c r="E4968" s="16" t="s">
        <v>59</v>
      </c>
      <c r="F4968">
        <v>67</v>
      </c>
    </row>
    <row r="4969" spans="1:6" x14ac:dyDescent="0.25">
      <c r="A4969">
        <v>7</v>
      </c>
      <c r="B4969">
        <v>5</v>
      </c>
      <c r="C4969">
        <v>2020</v>
      </c>
      <c r="D4969" s="16" t="s">
        <v>139</v>
      </c>
      <c r="E4969" s="16" t="s">
        <v>56</v>
      </c>
      <c r="F4969">
        <v>81</v>
      </c>
    </row>
    <row r="4970" spans="1:6" x14ac:dyDescent="0.25">
      <c r="A4970">
        <v>7</v>
      </c>
      <c r="B4970">
        <v>5</v>
      </c>
      <c r="C4970">
        <v>2020</v>
      </c>
      <c r="D4970" s="16" t="s">
        <v>139</v>
      </c>
      <c r="E4970" s="16" t="s">
        <v>56</v>
      </c>
      <c r="F4970">
        <v>53</v>
      </c>
    </row>
    <row r="4971" spans="1:6" x14ac:dyDescent="0.25">
      <c r="A4971">
        <v>7</v>
      </c>
      <c r="B4971">
        <v>5</v>
      </c>
      <c r="C4971">
        <v>2020</v>
      </c>
      <c r="D4971" s="16" t="s">
        <v>139</v>
      </c>
      <c r="E4971" s="16" t="s">
        <v>59</v>
      </c>
      <c r="F4971">
        <v>40</v>
      </c>
    </row>
    <row r="4972" spans="1:6" x14ac:dyDescent="0.25">
      <c r="A4972">
        <v>7</v>
      </c>
      <c r="B4972">
        <v>5</v>
      </c>
      <c r="C4972">
        <v>2020</v>
      </c>
      <c r="D4972" s="16" t="s">
        <v>219</v>
      </c>
      <c r="E4972" s="16" t="s">
        <v>56</v>
      </c>
      <c r="F4972">
        <v>35</v>
      </c>
    </row>
    <row r="4973" spans="1:6" x14ac:dyDescent="0.25">
      <c r="A4973">
        <v>7</v>
      </c>
      <c r="B4973">
        <v>5</v>
      </c>
      <c r="C4973">
        <v>2020</v>
      </c>
      <c r="D4973" s="16" t="s">
        <v>243</v>
      </c>
      <c r="E4973" s="16" t="s">
        <v>59</v>
      </c>
      <c r="F4973">
        <v>61</v>
      </c>
    </row>
    <row r="4974" spans="1:6" x14ac:dyDescent="0.25">
      <c r="A4974">
        <v>7</v>
      </c>
      <c r="B4974">
        <v>5</v>
      </c>
      <c r="C4974">
        <v>2020</v>
      </c>
      <c r="D4974" s="16" t="s">
        <v>150</v>
      </c>
      <c r="E4974" s="16" t="s">
        <v>56</v>
      </c>
      <c r="F4974">
        <v>71</v>
      </c>
    </row>
    <row r="4975" spans="1:6" x14ac:dyDescent="0.25">
      <c r="A4975">
        <v>7</v>
      </c>
      <c r="B4975">
        <v>5</v>
      </c>
      <c r="C4975">
        <v>2020</v>
      </c>
      <c r="D4975" s="16" t="s">
        <v>150</v>
      </c>
      <c r="E4975" s="16" t="s">
        <v>59</v>
      </c>
      <c r="F4975">
        <v>65</v>
      </c>
    </row>
    <row r="4976" spans="1:6" x14ac:dyDescent="0.25">
      <c r="A4976">
        <v>7</v>
      </c>
      <c r="B4976">
        <v>5</v>
      </c>
      <c r="C4976">
        <v>2020</v>
      </c>
      <c r="D4976" s="16" t="s">
        <v>186</v>
      </c>
      <c r="E4976" s="16" t="s">
        <v>56</v>
      </c>
      <c r="F4976">
        <v>19</v>
      </c>
    </row>
    <row r="4977" spans="1:6" x14ac:dyDescent="0.25">
      <c r="A4977">
        <v>8</v>
      </c>
      <c r="B4977">
        <v>5</v>
      </c>
      <c r="C4977">
        <v>2020</v>
      </c>
      <c r="D4977" s="16" t="s">
        <v>58</v>
      </c>
      <c r="E4977" s="16" t="s">
        <v>59</v>
      </c>
      <c r="F4977">
        <v>30</v>
      </c>
    </row>
    <row r="4978" spans="1:6" x14ac:dyDescent="0.25">
      <c r="A4978">
        <v>8</v>
      </c>
      <c r="B4978">
        <v>5</v>
      </c>
      <c r="C4978">
        <v>2020</v>
      </c>
      <c r="D4978" s="16" t="s">
        <v>153</v>
      </c>
      <c r="E4978" s="16" t="s">
        <v>56</v>
      </c>
      <c r="F4978">
        <v>57</v>
      </c>
    </row>
    <row r="4979" spans="1:6" x14ac:dyDescent="0.25">
      <c r="A4979">
        <v>8</v>
      </c>
      <c r="B4979">
        <v>5</v>
      </c>
      <c r="C4979">
        <v>2020</v>
      </c>
      <c r="D4979" s="16" t="s">
        <v>153</v>
      </c>
      <c r="E4979" s="16" t="s">
        <v>59</v>
      </c>
      <c r="F4979">
        <v>51</v>
      </c>
    </row>
    <row r="4980" spans="1:6" x14ac:dyDescent="0.25">
      <c r="A4980">
        <v>8</v>
      </c>
      <c r="B4980">
        <v>5</v>
      </c>
      <c r="C4980">
        <v>2020</v>
      </c>
      <c r="D4980" s="16" t="s">
        <v>230</v>
      </c>
      <c r="E4980" s="16" t="s">
        <v>56</v>
      </c>
      <c r="F4980">
        <v>30</v>
      </c>
    </row>
    <row r="4981" spans="1:6" x14ac:dyDescent="0.25">
      <c r="A4981">
        <v>8</v>
      </c>
      <c r="B4981">
        <v>5</v>
      </c>
      <c r="C4981">
        <v>2020</v>
      </c>
      <c r="D4981" s="16" t="s">
        <v>230</v>
      </c>
      <c r="E4981" s="16" t="s">
        <v>59</v>
      </c>
      <c r="F4981">
        <v>56</v>
      </c>
    </row>
    <row r="4982" spans="1:6" x14ac:dyDescent="0.25">
      <c r="A4982">
        <v>8</v>
      </c>
      <c r="B4982">
        <v>5</v>
      </c>
      <c r="C4982">
        <v>2020</v>
      </c>
      <c r="D4982" s="16" t="s">
        <v>70</v>
      </c>
      <c r="E4982" s="16" t="s">
        <v>59</v>
      </c>
      <c r="F4982">
        <v>20</v>
      </c>
    </row>
    <row r="4983" spans="1:6" x14ac:dyDescent="0.25">
      <c r="A4983">
        <v>8</v>
      </c>
      <c r="B4983">
        <v>5</v>
      </c>
      <c r="C4983">
        <v>2020</v>
      </c>
      <c r="D4983" s="16" t="s">
        <v>70</v>
      </c>
      <c r="E4983" s="16" t="s">
        <v>59</v>
      </c>
      <c r="F4983">
        <v>42</v>
      </c>
    </row>
    <row r="4984" spans="1:6" x14ac:dyDescent="0.25">
      <c r="A4984">
        <v>8</v>
      </c>
      <c r="B4984">
        <v>5</v>
      </c>
      <c r="C4984">
        <v>2020</v>
      </c>
      <c r="D4984" s="16" t="s">
        <v>70</v>
      </c>
      <c r="E4984" s="16" t="s">
        <v>56</v>
      </c>
      <c r="F4984">
        <v>66</v>
      </c>
    </row>
    <row r="4985" spans="1:6" x14ac:dyDescent="0.25">
      <c r="A4985">
        <v>8</v>
      </c>
      <c r="B4985">
        <v>5</v>
      </c>
      <c r="C4985">
        <v>2020</v>
      </c>
      <c r="D4985" s="16" t="s">
        <v>70</v>
      </c>
      <c r="E4985" s="16" t="s">
        <v>56</v>
      </c>
      <c r="F4985">
        <v>37</v>
      </c>
    </row>
    <row r="4986" spans="1:6" x14ac:dyDescent="0.25">
      <c r="A4986">
        <v>8</v>
      </c>
      <c r="B4986">
        <v>5</v>
      </c>
      <c r="C4986">
        <v>2020</v>
      </c>
      <c r="D4986" s="16" t="s">
        <v>70</v>
      </c>
      <c r="E4986" s="16" t="s">
        <v>56</v>
      </c>
      <c r="F4986">
        <v>39</v>
      </c>
    </row>
    <row r="4987" spans="1:6" x14ac:dyDescent="0.25">
      <c r="A4987">
        <v>8</v>
      </c>
      <c r="B4987">
        <v>5</v>
      </c>
      <c r="C4987">
        <v>2020</v>
      </c>
      <c r="D4987" s="16" t="s">
        <v>73</v>
      </c>
      <c r="E4987" s="16" t="s">
        <v>59</v>
      </c>
      <c r="F4987">
        <v>67</v>
      </c>
    </row>
    <row r="4988" spans="1:6" x14ac:dyDescent="0.25">
      <c r="A4988">
        <v>8</v>
      </c>
      <c r="B4988">
        <v>5</v>
      </c>
      <c r="C4988">
        <v>2020</v>
      </c>
      <c r="D4988" s="16" t="s">
        <v>238</v>
      </c>
      <c r="E4988" s="16" t="s">
        <v>56</v>
      </c>
      <c r="F4988">
        <v>34</v>
      </c>
    </row>
    <row r="4989" spans="1:6" x14ac:dyDescent="0.25">
      <c r="A4989">
        <v>8</v>
      </c>
      <c r="B4989">
        <v>5</v>
      </c>
      <c r="C4989">
        <v>2020</v>
      </c>
      <c r="D4989" s="16" t="s">
        <v>238</v>
      </c>
      <c r="E4989" s="16" t="s">
        <v>59</v>
      </c>
      <c r="F4989">
        <v>47</v>
      </c>
    </row>
    <row r="4990" spans="1:6" x14ac:dyDescent="0.25">
      <c r="A4990">
        <v>8</v>
      </c>
      <c r="B4990">
        <v>5</v>
      </c>
      <c r="C4990">
        <v>2020</v>
      </c>
      <c r="D4990" s="16" t="s">
        <v>81</v>
      </c>
      <c r="E4990" s="16" t="s">
        <v>59</v>
      </c>
      <c r="F4990">
        <v>43</v>
      </c>
    </row>
    <row r="4991" spans="1:6" x14ac:dyDescent="0.25">
      <c r="A4991">
        <v>8</v>
      </c>
      <c r="B4991">
        <v>5</v>
      </c>
      <c r="C4991">
        <v>2020</v>
      </c>
      <c r="D4991" s="16" t="s">
        <v>158</v>
      </c>
      <c r="E4991" s="16" t="s">
        <v>56</v>
      </c>
      <c r="F4991">
        <v>39</v>
      </c>
    </row>
    <row r="4992" spans="1:6" x14ac:dyDescent="0.25">
      <c r="A4992">
        <v>8</v>
      </c>
      <c r="B4992">
        <v>5</v>
      </c>
      <c r="C4992">
        <v>2020</v>
      </c>
      <c r="D4992" s="16" t="s">
        <v>231</v>
      </c>
      <c r="E4992" s="16" t="s">
        <v>56</v>
      </c>
      <c r="F4992">
        <v>2</v>
      </c>
    </row>
    <row r="4993" spans="1:6" x14ac:dyDescent="0.25">
      <c r="A4993">
        <v>8</v>
      </c>
      <c r="B4993">
        <v>5</v>
      </c>
      <c r="C4993">
        <v>2020</v>
      </c>
      <c r="D4993" s="16" t="s">
        <v>89</v>
      </c>
      <c r="E4993" s="16" t="s">
        <v>56</v>
      </c>
      <c r="F4993">
        <v>28</v>
      </c>
    </row>
    <row r="4994" spans="1:6" x14ac:dyDescent="0.25">
      <c r="A4994">
        <v>8</v>
      </c>
      <c r="B4994">
        <v>5</v>
      </c>
      <c r="C4994">
        <v>2020</v>
      </c>
      <c r="D4994" s="16" t="s">
        <v>89</v>
      </c>
      <c r="E4994" s="16" t="s">
        <v>59</v>
      </c>
      <c r="F4994">
        <v>38</v>
      </c>
    </row>
    <row r="4995" spans="1:6" x14ac:dyDescent="0.25">
      <c r="A4995">
        <v>8</v>
      </c>
      <c r="B4995">
        <v>5</v>
      </c>
      <c r="C4995">
        <v>2020</v>
      </c>
      <c r="D4995" s="16" t="s">
        <v>89</v>
      </c>
      <c r="E4995" s="16" t="s">
        <v>59</v>
      </c>
      <c r="F4995">
        <v>61</v>
      </c>
    </row>
    <row r="4996" spans="1:6" x14ac:dyDescent="0.25">
      <c r="A4996">
        <v>8</v>
      </c>
      <c r="B4996">
        <v>5</v>
      </c>
      <c r="C4996">
        <v>2020</v>
      </c>
      <c r="D4996" s="16" t="s">
        <v>92</v>
      </c>
      <c r="E4996" s="16" t="s">
        <v>56</v>
      </c>
      <c r="F4996">
        <v>29</v>
      </c>
    </row>
    <row r="4997" spans="1:6" x14ac:dyDescent="0.25">
      <c r="A4997">
        <v>8</v>
      </c>
      <c r="B4997">
        <v>5</v>
      </c>
      <c r="C4997">
        <v>2020</v>
      </c>
      <c r="D4997" s="16" t="s">
        <v>94</v>
      </c>
      <c r="E4997" s="16" t="s">
        <v>56</v>
      </c>
      <c r="F4997">
        <v>53</v>
      </c>
    </row>
    <row r="4998" spans="1:6" x14ac:dyDescent="0.25">
      <c r="A4998">
        <v>8</v>
      </c>
      <c r="B4998">
        <v>5</v>
      </c>
      <c r="C4998">
        <v>2020</v>
      </c>
      <c r="D4998" s="16" t="s">
        <v>95</v>
      </c>
      <c r="E4998" s="16" t="s">
        <v>56</v>
      </c>
      <c r="F4998">
        <v>29</v>
      </c>
    </row>
    <row r="4999" spans="1:6" x14ac:dyDescent="0.25">
      <c r="A4999">
        <v>8</v>
      </c>
      <c r="B4999">
        <v>5</v>
      </c>
      <c r="C4999">
        <v>2020</v>
      </c>
      <c r="D4999" s="16" t="s">
        <v>95</v>
      </c>
      <c r="E4999" s="16" t="s">
        <v>56</v>
      </c>
      <c r="F4999">
        <v>56</v>
      </c>
    </row>
    <row r="5000" spans="1:6" x14ac:dyDescent="0.25">
      <c r="A5000">
        <v>8</v>
      </c>
      <c r="B5000">
        <v>5</v>
      </c>
      <c r="C5000">
        <v>2020</v>
      </c>
      <c r="D5000" s="16" t="s">
        <v>95</v>
      </c>
      <c r="E5000" s="16" t="s">
        <v>59</v>
      </c>
      <c r="F5000">
        <v>31</v>
      </c>
    </row>
    <row r="5001" spans="1:6" x14ac:dyDescent="0.25">
      <c r="A5001">
        <v>8</v>
      </c>
      <c r="B5001">
        <v>5</v>
      </c>
      <c r="C5001">
        <v>2020</v>
      </c>
      <c r="D5001" s="16" t="s">
        <v>95</v>
      </c>
      <c r="E5001" s="16" t="s">
        <v>56</v>
      </c>
      <c r="F5001">
        <v>52</v>
      </c>
    </row>
    <row r="5002" spans="1:6" x14ac:dyDescent="0.25">
      <c r="A5002">
        <v>8</v>
      </c>
      <c r="B5002">
        <v>5</v>
      </c>
      <c r="C5002">
        <v>2020</v>
      </c>
      <c r="D5002" s="16" t="s">
        <v>95</v>
      </c>
      <c r="E5002" s="16" t="s">
        <v>59</v>
      </c>
      <c r="F5002">
        <v>64</v>
      </c>
    </row>
    <row r="5003" spans="1:6" x14ac:dyDescent="0.25">
      <c r="A5003">
        <v>8</v>
      </c>
      <c r="B5003">
        <v>5</v>
      </c>
      <c r="C5003">
        <v>2020</v>
      </c>
      <c r="D5003" s="16" t="s">
        <v>95</v>
      </c>
      <c r="E5003" s="16" t="s">
        <v>59</v>
      </c>
      <c r="F5003">
        <v>54</v>
      </c>
    </row>
    <row r="5004" spans="1:6" x14ac:dyDescent="0.25">
      <c r="A5004">
        <v>8</v>
      </c>
      <c r="B5004">
        <v>5</v>
      </c>
      <c r="C5004">
        <v>2020</v>
      </c>
      <c r="D5004" s="16" t="s">
        <v>95</v>
      </c>
      <c r="E5004" s="16" t="s">
        <v>59</v>
      </c>
      <c r="F5004">
        <v>22</v>
      </c>
    </row>
    <row r="5005" spans="1:6" x14ac:dyDescent="0.25">
      <c r="A5005">
        <v>8</v>
      </c>
      <c r="B5005">
        <v>5</v>
      </c>
      <c r="C5005">
        <v>2020</v>
      </c>
      <c r="D5005" s="16" t="s">
        <v>95</v>
      </c>
      <c r="E5005" s="16" t="s">
        <v>56</v>
      </c>
      <c r="F5005">
        <v>31</v>
      </c>
    </row>
    <row r="5006" spans="1:6" x14ac:dyDescent="0.25">
      <c r="A5006">
        <v>8</v>
      </c>
      <c r="B5006">
        <v>5</v>
      </c>
      <c r="C5006">
        <v>2020</v>
      </c>
      <c r="D5006" s="16" t="s">
        <v>95</v>
      </c>
      <c r="E5006" s="16" t="s">
        <v>59</v>
      </c>
      <c r="F5006">
        <v>54</v>
      </c>
    </row>
    <row r="5007" spans="1:6" x14ac:dyDescent="0.25">
      <c r="A5007">
        <v>8</v>
      </c>
      <c r="B5007">
        <v>5</v>
      </c>
      <c r="C5007">
        <v>2020</v>
      </c>
      <c r="D5007" s="16" t="s">
        <v>95</v>
      </c>
      <c r="E5007" s="16" t="s">
        <v>56</v>
      </c>
      <c r="F5007">
        <v>53</v>
      </c>
    </row>
    <row r="5008" spans="1:6" x14ac:dyDescent="0.25">
      <c r="A5008">
        <v>8</v>
      </c>
      <c r="B5008">
        <v>5</v>
      </c>
      <c r="C5008">
        <v>2020</v>
      </c>
      <c r="D5008" s="16" t="s">
        <v>95</v>
      </c>
      <c r="E5008" s="16" t="s">
        <v>56</v>
      </c>
      <c r="F5008">
        <v>40</v>
      </c>
    </row>
    <row r="5009" spans="1:6" x14ac:dyDescent="0.25">
      <c r="A5009">
        <v>8</v>
      </c>
      <c r="B5009">
        <v>5</v>
      </c>
      <c r="C5009">
        <v>2020</v>
      </c>
      <c r="D5009" s="16" t="s">
        <v>95</v>
      </c>
      <c r="E5009" s="16" t="s">
        <v>59</v>
      </c>
      <c r="F5009">
        <v>42</v>
      </c>
    </row>
    <row r="5010" spans="1:6" x14ac:dyDescent="0.25">
      <c r="A5010">
        <v>8</v>
      </c>
      <c r="B5010">
        <v>5</v>
      </c>
      <c r="C5010">
        <v>2020</v>
      </c>
      <c r="D5010" s="16" t="s">
        <v>95</v>
      </c>
      <c r="E5010" s="16" t="s">
        <v>59</v>
      </c>
      <c r="F5010">
        <v>62</v>
      </c>
    </row>
    <row r="5011" spans="1:6" x14ac:dyDescent="0.25">
      <c r="A5011">
        <v>8</v>
      </c>
      <c r="B5011">
        <v>5</v>
      </c>
      <c r="C5011">
        <v>2020</v>
      </c>
      <c r="D5011" s="16" t="s">
        <v>95</v>
      </c>
      <c r="E5011" s="16" t="s">
        <v>59</v>
      </c>
      <c r="F5011">
        <v>62</v>
      </c>
    </row>
    <row r="5012" spans="1:6" x14ac:dyDescent="0.25">
      <c r="A5012">
        <v>8</v>
      </c>
      <c r="B5012">
        <v>5</v>
      </c>
      <c r="C5012">
        <v>2020</v>
      </c>
      <c r="D5012" s="16" t="s">
        <v>95</v>
      </c>
      <c r="E5012" s="16" t="s">
        <v>56</v>
      </c>
      <c r="F5012">
        <v>58</v>
      </c>
    </row>
    <row r="5013" spans="1:6" x14ac:dyDescent="0.25">
      <c r="A5013">
        <v>8</v>
      </c>
      <c r="B5013">
        <v>5</v>
      </c>
      <c r="C5013">
        <v>2020</v>
      </c>
      <c r="D5013" s="16" t="s">
        <v>95</v>
      </c>
      <c r="E5013" s="16" t="s">
        <v>56</v>
      </c>
      <c r="F5013">
        <v>40</v>
      </c>
    </row>
    <row r="5014" spans="1:6" x14ac:dyDescent="0.25">
      <c r="A5014">
        <v>8</v>
      </c>
      <c r="B5014">
        <v>5</v>
      </c>
      <c r="C5014">
        <v>2020</v>
      </c>
      <c r="D5014" s="16" t="s">
        <v>95</v>
      </c>
      <c r="E5014" s="16" t="s">
        <v>56</v>
      </c>
      <c r="F5014">
        <v>29</v>
      </c>
    </row>
    <row r="5015" spans="1:6" x14ac:dyDescent="0.25">
      <c r="A5015">
        <v>8</v>
      </c>
      <c r="B5015">
        <v>5</v>
      </c>
      <c r="C5015">
        <v>2020</v>
      </c>
      <c r="D5015" s="16" t="s">
        <v>95</v>
      </c>
      <c r="E5015" s="16" t="s">
        <v>56</v>
      </c>
      <c r="F5015">
        <v>42</v>
      </c>
    </row>
    <row r="5016" spans="1:6" x14ac:dyDescent="0.25">
      <c r="A5016">
        <v>8</v>
      </c>
      <c r="B5016">
        <v>5</v>
      </c>
      <c r="C5016">
        <v>2020</v>
      </c>
      <c r="D5016" s="16" t="s">
        <v>95</v>
      </c>
      <c r="E5016" s="16" t="s">
        <v>56</v>
      </c>
      <c r="F5016">
        <v>26</v>
      </c>
    </row>
    <row r="5017" spans="1:6" x14ac:dyDescent="0.25">
      <c r="A5017">
        <v>8</v>
      </c>
      <c r="B5017">
        <v>5</v>
      </c>
      <c r="C5017">
        <v>2020</v>
      </c>
      <c r="D5017" s="16" t="s">
        <v>95</v>
      </c>
      <c r="E5017" s="16" t="s">
        <v>56</v>
      </c>
      <c r="F5017">
        <v>52</v>
      </c>
    </row>
    <row r="5018" spans="1:6" x14ac:dyDescent="0.25">
      <c r="A5018">
        <v>8</v>
      </c>
      <c r="B5018">
        <v>5</v>
      </c>
      <c r="C5018">
        <v>2020</v>
      </c>
      <c r="D5018" s="16" t="s">
        <v>103</v>
      </c>
      <c r="E5018" s="16" t="s">
        <v>56</v>
      </c>
      <c r="F5018">
        <v>47</v>
      </c>
    </row>
    <row r="5019" spans="1:6" x14ac:dyDescent="0.25">
      <c r="A5019">
        <v>8</v>
      </c>
      <c r="B5019">
        <v>5</v>
      </c>
      <c r="C5019">
        <v>2020</v>
      </c>
      <c r="D5019" s="16" t="s">
        <v>103</v>
      </c>
      <c r="E5019" s="16" t="s">
        <v>59</v>
      </c>
      <c r="F5019">
        <v>67</v>
      </c>
    </row>
    <row r="5020" spans="1:6" x14ac:dyDescent="0.25">
      <c r="A5020">
        <v>8</v>
      </c>
      <c r="B5020">
        <v>5</v>
      </c>
      <c r="C5020">
        <v>2020</v>
      </c>
      <c r="D5020" s="16" t="s">
        <v>103</v>
      </c>
      <c r="E5020" s="16" t="s">
        <v>59</v>
      </c>
      <c r="F5020">
        <v>27</v>
      </c>
    </row>
    <row r="5021" spans="1:6" x14ac:dyDescent="0.25">
      <c r="A5021">
        <v>8</v>
      </c>
      <c r="B5021">
        <v>5</v>
      </c>
      <c r="C5021">
        <v>2020</v>
      </c>
      <c r="D5021" s="16" t="s">
        <v>103</v>
      </c>
      <c r="E5021" s="16" t="s">
        <v>59</v>
      </c>
      <c r="F5021">
        <v>25</v>
      </c>
    </row>
    <row r="5022" spans="1:6" x14ac:dyDescent="0.25">
      <c r="A5022">
        <v>8</v>
      </c>
      <c r="B5022">
        <v>5</v>
      </c>
      <c r="C5022">
        <v>2020</v>
      </c>
      <c r="D5022" s="16" t="s">
        <v>104</v>
      </c>
      <c r="E5022" s="16" t="s">
        <v>59</v>
      </c>
      <c r="F5022">
        <v>26</v>
      </c>
    </row>
    <row r="5023" spans="1:6" x14ac:dyDescent="0.25">
      <c r="A5023">
        <v>8</v>
      </c>
      <c r="B5023">
        <v>5</v>
      </c>
      <c r="C5023">
        <v>2020</v>
      </c>
      <c r="D5023" s="16" t="s">
        <v>104</v>
      </c>
      <c r="E5023" s="16" t="s">
        <v>59</v>
      </c>
      <c r="F5023">
        <v>37</v>
      </c>
    </row>
    <row r="5024" spans="1:6" x14ac:dyDescent="0.25">
      <c r="A5024">
        <v>8</v>
      </c>
      <c r="B5024">
        <v>5</v>
      </c>
      <c r="C5024">
        <v>2020</v>
      </c>
      <c r="D5024" s="16" t="s">
        <v>104</v>
      </c>
      <c r="E5024" s="16" t="s">
        <v>59</v>
      </c>
      <c r="F5024">
        <v>66</v>
      </c>
    </row>
    <row r="5025" spans="1:6" x14ac:dyDescent="0.25">
      <c r="A5025">
        <v>8</v>
      </c>
      <c r="B5025">
        <v>5</v>
      </c>
      <c r="C5025">
        <v>2020</v>
      </c>
      <c r="D5025" s="16" t="s">
        <v>104</v>
      </c>
      <c r="E5025" s="16" t="s">
        <v>59</v>
      </c>
      <c r="F5025">
        <v>50</v>
      </c>
    </row>
    <row r="5026" spans="1:6" x14ac:dyDescent="0.25">
      <c r="A5026">
        <v>8</v>
      </c>
      <c r="B5026">
        <v>5</v>
      </c>
      <c r="C5026">
        <v>2020</v>
      </c>
      <c r="D5026" s="16" t="s">
        <v>104</v>
      </c>
      <c r="E5026" s="16" t="s">
        <v>56</v>
      </c>
      <c r="F5026">
        <v>66</v>
      </c>
    </row>
    <row r="5027" spans="1:6" x14ac:dyDescent="0.25">
      <c r="A5027">
        <v>8</v>
      </c>
      <c r="B5027">
        <v>5</v>
      </c>
      <c r="C5027">
        <v>2020</v>
      </c>
      <c r="D5027" s="16" t="s">
        <v>104</v>
      </c>
      <c r="E5027" s="16" t="s">
        <v>56</v>
      </c>
      <c r="F5027">
        <v>48</v>
      </c>
    </row>
    <row r="5028" spans="1:6" x14ac:dyDescent="0.25">
      <c r="A5028">
        <v>8</v>
      </c>
      <c r="B5028">
        <v>5</v>
      </c>
      <c r="C5028">
        <v>2020</v>
      </c>
      <c r="D5028" s="16" t="s">
        <v>105</v>
      </c>
      <c r="E5028" s="16" t="s">
        <v>56</v>
      </c>
      <c r="F5028">
        <v>29</v>
      </c>
    </row>
    <row r="5029" spans="1:6" x14ac:dyDescent="0.25">
      <c r="A5029">
        <v>8</v>
      </c>
      <c r="B5029">
        <v>5</v>
      </c>
      <c r="C5029">
        <v>2020</v>
      </c>
      <c r="D5029" s="16" t="s">
        <v>108</v>
      </c>
      <c r="E5029" s="16" t="s">
        <v>56</v>
      </c>
      <c r="F5029">
        <v>45</v>
      </c>
    </row>
    <row r="5030" spans="1:6" x14ac:dyDescent="0.25">
      <c r="A5030">
        <v>8</v>
      </c>
      <c r="B5030">
        <v>5</v>
      </c>
      <c r="C5030">
        <v>2020</v>
      </c>
      <c r="D5030" s="16" t="s">
        <v>108</v>
      </c>
      <c r="E5030" s="16" t="s">
        <v>59</v>
      </c>
      <c r="F5030">
        <v>17</v>
      </c>
    </row>
    <row r="5031" spans="1:6" x14ac:dyDescent="0.25">
      <c r="A5031">
        <v>8</v>
      </c>
      <c r="B5031">
        <v>5</v>
      </c>
      <c r="C5031">
        <v>2020</v>
      </c>
      <c r="D5031" s="16" t="s">
        <v>108</v>
      </c>
      <c r="E5031" s="16" t="s">
        <v>56</v>
      </c>
      <c r="F5031">
        <v>49</v>
      </c>
    </row>
    <row r="5032" spans="1:6" x14ac:dyDescent="0.25">
      <c r="A5032">
        <v>8</v>
      </c>
      <c r="B5032">
        <v>5</v>
      </c>
      <c r="C5032">
        <v>2020</v>
      </c>
      <c r="D5032" s="16" t="s">
        <v>109</v>
      </c>
      <c r="E5032" s="16" t="s">
        <v>56</v>
      </c>
      <c r="F5032">
        <v>53</v>
      </c>
    </row>
    <row r="5033" spans="1:6" x14ac:dyDescent="0.25">
      <c r="A5033">
        <v>8</v>
      </c>
      <c r="B5033">
        <v>5</v>
      </c>
      <c r="C5033">
        <v>2020</v>
      </c>
      <c r="D5033" s="16" t="s">
        <v>263</v>
      </c>
      <c r="E5033" s="16" t="s">
        <v>59</v>
      </c>
      <c r="F5033">
        <v>52</v>
      </c>
    </row>
    <row r="5034" spans="1:6" x14ac:dyDescent="0.25">
      <c r="A5034">
        <v>8</v>
      </c>
      <c r="B5034">
        <v>5</v>
      </c>
      <c r="C5034">
        <v>2020</v>
      </c>
      <c r="D5034" s="16" t="s">
        <v>110</v>
      </c>
      <c r="E5034" s="16" t="s">
        <v>59</v>
      </c>
      <c r="F5034">
        <v>50</v>
      </c>
    </row>
    <row r="5035" spans="1:6" x14ac:dyDescent="0.25">
      <c r="A5035">
        <v>8</v>
      </c>
      <c r="B5035">
        <v>5</v>
      </c>
      <c r="C5035">
        <v>2020</v>
      </c>
      <c r="D5035" s="16" t="s">
        <v>110</v>
      </c>
      <c r="E5035" s="16" t="s">
        <v>59</v>
      </c>
      <c r="F5035">
        <v>72</v>
      </c>
    </row>
    <row r="5036" spans="1:6" x14ac:dyDescent="0.25">
      <c r="A5036">
        <v>8</v>
      </c>
      <c r="B5036">
        <v>5</v>
      </c>
      <c r="C5036">
        <v>2020</v>
      </c>
      <c r="D5036" s="16" t="s">
        <v>111</v>
      </c>
      <c r="E5036" s="16" t="s">
        <v>59</v>
      </c>
      <c r="F5036">
        <v>26</v>
      </c>
    </row>
    <row r="5037" spans="1:6" x14ac:dyDescent="0.25">
      <c r="A5037">
        <v>8</v>
      </c>
      <c r="B5037">
        <v>5</v>
      </c>
      <c r="C5037">
        <v>2020</v>
      </c>
      <c r="D5037" s="16" t="s">
        <v>111</v>
      </c>
      <c r="E5037" s="16" t="s">
        <v>59</v>
      </c>
      <c r="F5037">
        <v>22</v>
      </c>
    </row>
    <row r="5038" spans="1:6" x14ac:dyDescent="0.25">
      <c r="A5038">
        <v>8</v>
      </c>
      <c r="B5038">
        <v>5</v>
      </c>
      <c r="C5038">
        <v>2020</v>
      </c>
      <c r="D5038" s="16" t="s">
        <v>111</v>
      </c>
      <c r="E5038" s="16" t="s">
        <v>59</v>
      </c>
      <c r="F5038">
        <v>25</v>
      </c>
    </row>
    <row r="5039" spans="1:6" x14ac:dyDescent="0.25">
      <c r="A5039">
        <v>8</v>
      </c>
      <c r="B5039">
        <v>5</v>
      </c>
      <c r="C5039">
        <v>2020</v>
      </c>
      <c r="D5039" s="16" t="s">
        <v>111</v>
      </c>
      <c r="E5039" s="16" t="s">
        <v>56</v>
      </c>
      <c r="F5039">
        <v>71</v>
      </c>
    </row>
    <row r="5040" spans="1:6" x14ac:dyDescent="0.25">
      <c r="A5040">
        <v>8</v>
      </c>
      <c r="B5040">
        <v>5</v>
      </c>
      <c r="C5040">
        <v>2020</v>
      </c>
      <c r="D5040" s="16" t="s">
        <v>111</v>
      </c>
      <c r="E5040" s="16" t="s">
        <v>56</v>
      </c>
      <c r="F5040">
        <v>72</v>
      </c>
    </row>
    <row r="5041" spans="1:6" x14ac:dyDescent="0.25">
      <c r="A5041">
        <v>8</v>
      </c>
      <c r="B5041">
        <v>5</v>
      </c>
      <c r="C5041">
        <v>2020</v>
      </c>
      <c r="D5041" s="16" t="s">
        <v>113</v>
      </c>
      <c r="E5041" s="16" t="s">
        <v>56</v>
      </c>
      <c r="F5041">
        <v>41</v>
      </c>
    </row>
    <row r="5042" spans="1:6" x14ac:dyDescent="0.25">
      <c r="A5042">
        <v>8</v>
      </c>
      <c r="B5042">
        <v>5</v>
      </c>
      <c r="C5042">
        <v>2020</v>
      </c>
      <c r="D5042" s="16" t="s">
        <v>113</v>
      </c>
      <c r="E5042" s="16" t="s">
        <v>56</v>
      </c>
      <c r="F5042">
        <v>58</v>
      </c>
    </row>
    <row r="5043" spans="1:6" x14ac:dyDescent="0.25">
      <c r="A5043">
        <v>8</v>
      </c>
      <c r="B5043">
        <v>5</v>
      </c>
      <c r="C5043">
        <v>2020</v>
      </c>
      <c r="D5043" s="16" t="s">
        <v>113</v>
      </c>
      <c r="E5043" s="16" t="s">
        <v>59</v>
      </c>
      <c r="F5043">
        <v>67</v>
      </c>
    </row>
    <row r="5044" spans="1:6" x14ac:dyDescent="0.25">
      <c r="A5044">
        <v>8</v>
      </c>
      <c r="B5044">
        <v>5</v>
      </c>
      <c r="C5044">
        <v>2020</v>
      </c>
      <c r="D5044" s="16" t="s">
        <v>113</v>
      </c>
      <c r="E5044" s="16" t="s">
        <v>56</v>
      </c>
      <c r="F5044">
        <v>38</v>
      </c>
    </row>
    <row r="5045" spans="1:6" x14ac:dyDescent="0.25">
      <c r="A5045">
        <v>8</v>
      </c>
      <c r="B5045">
        <v>5</v>
      </c>
      <c r="C5045">
        <v>2020</v>
      </c>
      <c r="D5045" s="16" t="s">
        <v>113</v>
      </c>
      <c r="E5045" s="16" t="s">
        <v>59</v>
      </c>
      <c r="F5045">
        <v>88</v>
      </c>
    </row>
    <row r="5046" spans="1:6" x14ac:dyDescent="0.25">
      <c r="A5046">
        <v>8</v>
      </c>
      <c r="B5046">
        <v>5</v>
      </c>
      <c r="C5046">
        <v>2020</v>
      </c>
      <c r="D5046" s="16" t="s">
        <v>216</v>
      </c>
      <c r="E5046" s="16" t="s">
        <v>59</v>
      </c>
      <c r="F5046">
        <v>34</v>
      </c>
    </row>
    <row r="5047" spans="1:6" x14ac:dyDescent="0.25">
      <c r="A5047">
        <v>8</v>
      </c>
      <c r="B5047">
        <v>5</v>
      </c>
      <c r="C5047">
        <v>2020</v>
      </c>
      <c r="D5047" s="16" t="s">
        <v>216</v>
      </c>
      <c r="E5047" s="16" t="s">
        <v>56</v>
      </c>
      <c r="F5047">
        <v>26</v>
      </c>
    </row>
    <row r="5048" spans="1:6" x14ac:dyDescent="0.25">
      <c r="A5048">
        <v>8</v>
      </c>
      <c r="B5048">
        <v>5</v>
      </c>
      <c r="C5048">
        <v>2020</v>
      </c>
      <c r="D5048" s="16" t="s">
        <v>116</v>
      </c>
      <c r="E5048" s="16" t="s">
        <v>59</v>
      </c>
      <c r="F5048">
        <v>75</v>
      </c>
    </row>
    <row r="5049" spans="1:6" x14ac:dyDescent="0.25">
      <c r="A5049">
        <v>8</v>
      </c>
      <c r="B5049">
        <v>5</v>
      </c>
      <c r="C5049">
        <v>2020</v>
      </c>
      <c r="D5049" s="16" t="s">
        <v>116</v>
      </c>
      <c r="E5049" s="16" t="s">
        <v>56</v>
      </c>
      <c r="F5049">
        <v>78</v>
      </c>
    </row>
    <row r="5050" spans="1:6" x14ac:dyDescent="0.25">
      <c r="A5050">
        <v>8</v>
      </c>
      <c r="B5050">
        <v>5</v>
      </c>
      <c r="C5050">
        <v>2020</v>
      </c>
      <c r="D5050" s="16" t="s">
        <v>116</v>
      </c>
      <c r="E5050" s="16" t="s">
        <v>59</v>
      </c>
      <c r="F5050">
        <v>33</v>
      </c>
    </row>
    <row r="5051" spans="1:6" x14ac:dyDescent="0.25">
      <c r="A5051">
        <v>8</v>
      </c>
      <c r="B5051">
        <v>5</v>
      </c>
      <c r="C5051">
        <v>2020</v>
      </c>
      <c r="D5051" s="16" t="s">
        <v>116</v>
      </c>
      <c r="E5051" s="16" t="s">
        <v>56</v>
      </c>
      <c r="F5051">
        <v>36</v>
      </c>
    </row>
    <row r="5052" spans="1:6" x14ac:dyDescent="0.25">
      <c r="A5052">
        <v>8</v>
      </c>
      <c r="B5052">
        <v>5</v>
      </c>
      <c r="C5052">
        <v>2020</v>
      </c>
      <c r="D5052" s="16" t="s">
        <v>117</v>
      </c>
      <c r="E5052" s="16" t="s">
        <v>56</v>
      </c>
      <c r="F5052">
        <v>64</v>
      </c>
    </row>
    <row r="5053" spans="1:6" x14ac:dyDescent="0.25">
      <c r="A5053">
        <v>8</v>
      </c>
      <c r="B5053">
        <v>5</v>
      </c>
      <c r="C5053">
        <v>2020</v>
      </c>
      <c r="D5053" s="16" t="s">
        <v>117</v>
      </c>
      <c r="E5053" s="16" t="s">
        <v>56</v>
      </c>
      <c r="F5053">
        <v>3</v>
      </c>
    </row>
    <row r="5054" spans="1:6" x14ac:dyDescent="0.25">
      <c r="A5054">
        <v>8</v>
      </c>
      <c r="B5054">
        <v>5</v>
      </c>
      <c r="C5054">
        <v>2020</v>
      </c>
      <c r="D5054" s="16" t="s">
        <v>117</v>
      </c>
      <c r="E5054" s="16" t="s">
        <v>56</v>
      </c>
      <c r="F5054">
        <v>62</v>
      </c>
    </row>
    <row r="5055" spans="1:6" x14ac:dyDescent="0.25">
      <c r="A5055">
        <v>8</v>
      </c>
      <c r="B5055">
        <v>5</v>
      </c>
      <c r="C5055">
        <v>2020</v>
      </c>
      <c r="D5055" s="16" t="s">
        <v>124</v>
      </c>
      <c r="E5055" s="16" t="s">
        <v>59</v>
      </c>
      <c r="F5055">
        <v>35</v>
      </c>
    </row>
    <row r="5056" spans="1:6" x14ac:dyDescent="0.25">
      <c r="A5056">
        <v>8</v>
      </c>
      <c r="B5056">
        <v>5</v>
      </c>
      <c r="C5056">
        <v>2020</v>
      </c>
      <c r="D5056" s="16" t="s">
        <v>124</v>
      </c>
      <c r="E5056" s="16" t="s">
        <v>59</v>
      </c>
      <c r="F5056">
        <v>35</v>
      </c>
    </row>
    <row r="5057" spans="1:6" x14ac:dyDescent="0.25">
      <c r="A5057">
        <v>8</v>
      </c>
      <c r="B5057">
        <v>5</v>
      </c>
      <c r="C5057">
        <v>2020</v>
      </c>
      <c r="D5057" s="16" t="s">
        <v>235</v>
      </c>
      <c r="E5057" s="16" t="s">
        <v>59</v>
      </c>
      <c r="F5057">
        <v>40</v>
      </c>
    </row>
    <row r="5058" spans="1:6" x14ac:dyDescent="0.25">
      <c r="A5058">
        <v>8</v>
      </c>
      <c r="B5058">
        <v>5</v>
      </c>
      <c r="C5058">
        <v>2020</v>
      </c>
      <c r="D5058" s="16" t="s">
        <v>170</v>
      </c>
      <c r="E5058" s="16" t="s">
        <v>59</v>
      </c>
      <c r="F5058">
        <v>85</v>
      </c>
    </row>
    <row r="5059" spans="1:6" x14ac:dyDescent="0.25">
      <c r="A5059">
        <v>8</v>
      </c>
      <c r="B5059">
        <v>5</v>
      </c>
      <c r="C5059">
        <v>2020</v>
      </c>
      <c r="D5059" s="16" t="s">
        <v>242</v>
      </c>
      <c r="E5059" s="16" t="s">
        <v>56</v>
      </c>
      <c r="F5059">
        <v>55</v>
      </c>
    </row>
    <row r="5060" spans="1:6" x14ac:dyDescent="0.25">
      <c r="A5060">
        <v>8</v>
      </c>
      <c r="B5060">
        <v>5</v>
      </c>
      <c r="C5060">
        <v>2020</v>
      </c>
      <c r="D5060" s="16" t="s">
        <v>140</v>
      </c>
      <c r="E5060" s="16" t="s">
        <v>59</v>
      </c>
      <c r="F5060">
        <v>46</v>
      </c>
    </row>
    <row r="5061" spans="1:6" x14ac:dyDescent="0.25">
      <c r="A5061">
        <v>8</v>
      </c>
      <c r="B5061">
        <v>5</v>
      </c>
      <c r="C5061">
        <v>2020</v>
      </c>
      <c r="D5061" s="16" t="s">
        <v>140</v>
      </c>
      <c r="E5061" s="16" t="s">
        <v>56</v>
      </c>
      <c r="F5061">
        <v>22</v>
      </c>
    </row>
    <row r="5062" spans="1:6" x14ac:dyDescent="0.25">
      <c r="A5062">
        <v>8</v>
      </c>
      <c r="B5062">
        <v>5</v>
      </c>
      <c r="C5062">
        <v>2020</v>
      </c>
      <c r="D5062" s="16" t="s">
        <v>232</v>
      </c>
      <c r="E5062" s="16" t="s">
        <v>56</v>
      </c>
      <c r="F5062">
        <v>34</v>
      </c>
    </row>
    <row r="5063" spans="1:6" x14ac:dyDescent="0.25">
      <c r="A5063">
        <v>8</v>
      </c>
      <c r="B5063">
        <v>5</v>
      </c>
      <c r="C5063">
        <v>2020</v>
      </c>
      <c r="D5063" s="16" t="s">
        <v>144</v>
      </c>
      <c r="E5063" s="16" t="s">
        <v>56</v>
      </c>
      <c r="F5063">
        <v>77</v>
      </c>
    </row>
    <row r="5064" spans="1:6" x14ac:dyDescent="0.25">
      <c r="A5064">
        <v>8</v>
      </c>
      <c r="B5064">
        <v>5</v>
      </c>
      <c r="C5064">
        <v>2020</v>
      </c>
      <c r="D5064" s="16" t="s">
        <v>144</v>
      </c>
      <c r="E5064" s="16" t="s">
        <v>56</v>
      </c>
      <c r="F5064">
        <v>60</v>
      </c>
    </row>
    <row r="5065" spans="1:6" x14ac:dyDescent="0.25">
      <c r="A5065">
        <v>8</v>
      </c>
      <c r="B5065">
        <v>5</v>
      </c>
      <c r="C5065">
        <v>2020</v>
      </c>
      <c r="D5065" s="16" t="s">
        <v>145</v>
      </c>
      <c r="E5065" s="16" t="s">
        <v>59</v>
      </c>
      <c r="F5065">
        <v>39</v>
      </c>
    </row>
    <row r="5066" spans="1:6" x14ac:dyDescent="0.25">
      <c r="A5066">
        <v>8</v>
      </c>
      <c r="B5066">
        <v>5</v>
      </c>
      <c r="C5066">
        <v>2020</v>
      </c>
      <c r="D5066" s="16" t="s">
        <v>145</v>
      </c>
      <c r="E5066" s="16" t="s">
        <v>56</v>
      </c>
      <c r="F5066">
        <v>58</v>
      </c>
    </row>
    <row r="5067" spans="1:6" x14ac:dyDescent="0.25">
      <c r="A5067">
        <v>8</v>
      </c>
      <c r="B5067">
        <v>5</v>
      </c>
      <c r="C5067">
        <v>2020</v>
      </c>
      <c r="D5067" s="16" t="s">
        <v>147</v>
      </c>
      <c r="E5067" s="16" t="s">
        <v>56</v>
      </c>
      <c r="F5067">
        <v>60</v>
      </c>
    </row>
    <row r="5068" spans="1:6" x14ac:dyDescent="0.25">
      <c r="A5068">
        <v>8</v>
      </c>
      <c r="B5068">
        <v>5</v>
      </c>
      <c r="C5068">
        <v>2020</v>
      </c>
      <c r="D5068" s="16" t="s">
        <v>147</v>
      </c>
      <c r="E5068" s="16" t="s">
        <v>56</v>
      </c>
      <c r="F5068">
        <v>47</v>
      </c>
    </row>
    <row r="5069" spans="1:6" x14ac:dyDescent="0.25">
      <c r="A5069">
        <v>8</v>
      </c>
      <c r="B5069">
        <v>5</v>
      </c>
      <c r="C5069">
        <v>2020</v>
      </c>
      <c r="D5069" s="16" t="s">
        <v>148</v>
      </c>
      <c r="E5069" s="16" t="s">
        <v>59</v>
      </c>
      <c r="F5069">
        <v>52</v>
      </c>
    </row>
    <row r="5070" spans="1:6" x14ac:dyDescent="0.25">
      <c r="A5070">
        <v>8</v>
      </c>
      <c r="B5070">
        <v>5</v>
      </c>
      <c r="C5070">
        <v>2020</v>
      </c>
      <c r="D5070" s="16" t="s">
        <v>150</v>
      </c>
      <c r="E5070" s="16" t="s">
        <v>56</v>
      </c>
      <c r="F5070">
        <v>72</v>
      </c>
    </row>
    <row r="5071" spans="1:6" x14ac:dyDescent="0.25">
      <c r="A5071">
        <v>8</v>
      </c>
      <c r="B5071">
        <v>5</v>
      </c>
      <c r="C5071">
        <v>2020</v>
      </c>
      <c r="D5071" s="16" t="s">
        <v>150</v>
      </c>
      <c r="E5071" s="16" t="s">
        <v>59</v>
      </c>
      <c r="F5071">
        <v>33</v>
      </c>
    </row>
    <row r="5072" spans="1:6" x14ac:dyDescent="0.25">
      <c r="A5072">
        <v>9</v>
      </c>
      <c r="B5072">
        <v>5</v>
      </c>
      <c r="C5072">
        <v>2020</v>
      </c>
      <c r="D5072" s="16" t="s">
        <v>58</v>
      </c>
      <c r="E5072" s="16" t="s">
        <v>59</v>
      </c>
      <c r="F5072">
        <v>58</v>
      </c>
    </row>
    <row r="5073" spans="1:6" x14ac:dyDescent="0.25">
      <c r="A5073">
        <v>9</v>
      </c>
      <c r="B5073">
        <v>5</v>
      </c>
      <c r="C5073">
        <v>2020</v>
      </c>
      <c r="D5073" s="16" t="s">
        <v>58</v>
      </c>
      <c r="E5073" s="16" t="s">
        <v>59</v>
      </c>
      <c r="F5073">
        <v>47</v>
      </c>
    </row>
    <row r="5074" spans="1:6" x14ac:dyDescent="0.25">
      <c r="A5074">
        <v>9</v>
      </c>
      <c r="B5074">
        <v>5</v>
      </c>
      <c r="C5074">
        <v>2020</v>
      </c>
      <c r="D5074" s="16" t="s">
        <v>64</v>
      </c>
      <c r="E5074" s="16" t="s">
        <v>59</v>
      </c>
      <c r="F5074">
        <v>57</v>
      </c>
    </row>
    <row r="5075" spans="1:6" x14ac:dyDescent="0.25">
      <c r="A5075">
        <v>9</v>
      </c>
      <c r="B5075">
        <v>5</v>
      </c>
      <c r="C5075">
        <v>2020</v>
      </c>
      <c r="D5075" s="16" t="s">
        <v>155</v>
      </c>
      <c r="E5075" s="16" t="s">
        <v>59</v>
      </c>
      <c r="F5075">
        <v>71</v>
      </c>
    </row>
    <row r="5076" spans="1:6" x14ac:dyDescent="0.25">
      <c r="A5076">
        <v>9</v>
      </c>
      <c r="B5076">
        <v>5</v>
      </c>
      <c r="C5076">
        <v>2020</v>
      </c>
      <c r="D5076" s="16" t="s">
        <v>70</v>
      </c>
      <c r="E5076" s="16" t="s">
        <v>59</v>
      </c>
      <c r="F5076">
        <v>29</v>
      </c>
    </row>
    <row r="5077" spans="1:6" x14ac:dyDescent="0.25">
      <c r="A5077">
        <v>9</v>
      </c>
      <c r="B5077">
        <v>5</v>
      </c>
      <c r="C5077">
        <v>2020</v>
      </c>
      <c r="D5077" s="16" t="s">
        <v>70</v>
      </c>
      <c r="E5077" s="16" t="s">
        <v>59</v>
      </c>
      <c r="F5077">
        <v>56</v>
      </c>
    </row>
    <row r="5078" spans="1:6" x14ac:dyDescent="0.25">
      <c r="A5078">
        <v>9</v>
      </c>
      <c r="B5078">
        <v>5</v>
      </c>
      <c r="C5078">
        <v>2020</v>
      </c>
      <c r="D5078" s="16" t="s">
        <v>70</v>
      </c>
      <c r="E5078" s="16" t="s">
        <v>56</v>
      </c>
      <c r="F5078">
        <v>5</v>
      </c>
    </row>
    <row r="5079" spans="1:6" x14ac:dyDescent="0.25">
      <c r="A5079">
        <v>9</v>
      </c>
      <c r="B5079">
        <v>5</v>
      </c>
      <c r="C5079">
        <v>2020</v>
      </c>
      <c r="D5079" s="16" t="s">
        <v>70</v>
      </c>
      <c r="E5079" s="16" t="s">
        <v>59</v>
      </c>
      <c r="F5079">
        <v>47</v>
      </c>
    </row>
    <row r="5080" spans="1:6" x14ac:dyDescent="0.25">
      <c r="A5080">
        <v>9</v>
      </c>
      <c r="B5080">
        <v>5</v>
      </c>
      <c r="C5080">
        <v>2020</v>
      </c>
      <c r="D5080" s="16" t="s">
        <v>179</v>
      </c>
      <c r="E5080" s="16" t="s">
        <v>56</v>
      </c>
      <c r="F5080">
        <v>58</v>
      </c>
    </row>
    <row r="5081" spans="1:6" x14ac:dyDescent="0.25">
      <c r="A5081">
        <v>9</v>
      </c>
      <c r="B5081">
        <v>5</v>
      </c>
      <c r="C5081">
        <v>2020</v>
      </c>
      <c r="D5081" s="16" t="s">
        <v>179</v>
      </c>
      <c r="E5081" s="16" t="s">
        <v>56</v>
      </c>
      <c r="F5081">
        <v>19</v>
      </c>
    </row>
    <row r="5082" spans="1:6" x14ac:dyDescent="0.25">
      <c r="A5082">
        <v>9</v>
      </c>
      <c r="B5082">
        <v>5</v>
      </c>
      <c r="C5082">
        <v>2020</v>
      </c>
      <c r="D5082" s="16" t="s">
        <v>80</v>
      </c>
      <c r="E5082" s="16" t="s">
        <v>56</v>
      </c>
      <c r="F5082">
        <v>25</v>
      </c>
    </row>
    <row r="5083" spans="1:6" x14ac:dyDescent="0.25">
      <c r="A5083">
        <v>9</v>
      </c>
      <c r="B5083">
        <v>5</v>
      </c>
      <c r="C5083">
        <v>2020</v>
      </c>
      <c r="D5083" s="16" t="s">
        <v>80</v>
      </c>
      <c r="E5083" s="16" t="s">
        <v>59</v>
      </c>
      <c r="F5083">
        <v>54</v>
      </c>
    </row>
    <row r="5084" spans="1:6" x14ac:dyDescent="0.25">
      <c r="A5084">
        <v>9</v>
      </c>
      <c r="B5084">
        <v>5</v>
      </c>
      <c r="C5084">
        <v>2020</v>
      </c>
      <c r="D5084" s="16" t="s">
        <v>81</v>
      </c>
      <c r="E5084" s="16" t="s">
        <v>59</v>
      </c>
      <c r="F5084">
        <v>43</v>
      </c>
    </row>
    <row r="5085" spans="1:6" x14ac:dyDescent="0.25">
      <c r="A5085">
        <v>9</v>
      </c>
      <c r="B5085">
        <v>5</v>
      </c>
      <c r="C5085">
        <v>2020</v>
      </c>
      <c r="D5085" s="16" t="s">
        <v>231</v>
      </c>
      <c r="E5085" s="16" t="s">
        <v>59</v>
      </c>
      <c r="F5085">
        <v>37</v>
      </c>
    </row>
    <row r="5086" spans="1:6" x14ac:dyDescent="0.25">
      <c r="A5086">
        <v>9</v>
      </c>
      <c r="B5086">
        <v>5</v>
      </c>
      <c r="C5086">
        <v>2020</v>
      </c>
      <c r="D5086" s="16" t="s">
        <v>89</v>
      </c>
      <c r="E5086" s="16" t="s">
        <v>59</v>
      </c>
      <c r="F5086">
        <v>30</v>
      </c>
    </row>
    <row r="5087" spans="1:6" x14ac:dyDescent="0.25">
      <c r="A5087">
        <v>9</v>
      </c>
      <c r="B5087">
        <v>5</v>
      </c>
      <c r="C5087">
        <v>2020</v>
      </c>
      <c r="D5087" s="16" t="s">
        <v>91</v>
      </c>
      <c r="E5087" s="16" t="s">
        <v>59</v>
      </c>
      <c r="F5087">
        <v>44</v>
      </c>
    </row>
    <row r="5088" spans="1:6" x14ac:dyDescent="0.25">
      <c r="A5088">
        <v>9</v>
      </c>
      <c r="B5088">
        <v>5</v>
      </c>
      <c r="C5088">
        <v>2020</v>
      </c>
      <c r="D5088" s="16" t="s">
        <v>91</v>
      </c>
      <c r="E5088" s="16" t="s">
        <v>56</v>
      </c>
      <c r="F5088">
        <v>83</v>
      </c>
    </row>
    <row r="5089" spans="1:6" x14ac:dyDescent="0.25">
      <c r="A5089">
        <v>9</v>
      </c>
      <c r="B5089">
        <v>5</v>
      </c>
      <c r="C5089">
        <v>2020</v>
      </c>
      <c r="D5089" s="16" t="s">
        <v>91</v>
      </c>
      <c r="E5089" s="16" t="s">
        <v>59</v>
      </c>
      <c r="F5089">
        <v>83</v>
      </c>
    </row>
    <row r="5090" spans="1:6" x14ac:dyDescent="0.25">
      <c r="A5090">
        <v>9</v>
      </c>
      <c r="B5090">
        <v>5</v>
      </c>
      <c r="C5090">
        <v>2020</v>
      </c>
      <c r="D5090" s="16" t="s">
        <v>92</v>
      </c>
      <c r="E5090" s="16" t="s">
        <v>56</v>
      </c>
      <c r="F5090">
        <v>40</v>
      </c>
    </row>
    <row r="5091" spans="1:6" x14ac:dyDescent="0.25">
      <c r="A5091">
        <v>9</v>
      </c>
      <c r="B5091">
        <v>5</v>
      </c>
      <c r="C5091">
        <v>2020</v>
      </c>
      <c r="D5091" s="16" t="s">
        <v>95</v>
      </c>
      <c r="E5091" s="16" t="s">
        <v>59</v>
      </c>
      <c r="F5091">
        <v>38</v>
      </c>
    </row>
    <row r="5092" spans="1:6" x14ac:dyDescent="0.25">
      <c r="A5092">
        <v>9</v>
      </c>
      <c r="B5092">
        <v>5</v>
      </c>
      <c r="C5092">
        <v>2020</v>
      </c>
      <c r="D5092" s="16" t="s">
        <v>95</v>
      </c>
      <c r="E5092" s="16" t="s">
        <v>56</v>
      </c>
      <c r="F5092">
        <v>68</v>
      </c>
    </row>
    <row r="5093" spans="1:6" x14ac:dyDescent="0.25">
      <c r="A5093">
        <v>9</v>
      </c>
      <c r="B5093">
        <v>5</v>
      </c>
      <c r="C5093">
        <v>2020</v>
      </c>
      <c r="D5093" s="16" t="s">
        <v>95</v>
      </c>
      <c r="E5093" s="16" t="s">
        <v>56</v>
      </c>
      <c r="F5093">
        <v>15</v>
      </c>
    </row>
    <row r="5094" spans="1:6" x14ac:dyDescent="0.25">
      <c r="A5094">
        <v>9</v>
      </c>
      <c r="B5094">
        <v>5</v>
      </c>
      <c r="C5094">
        <v>2020</v>
      </c>
      <c r="D5094" s="16" t="s">
        <v>95</v>
      </c>
      <c r="E5094" s="16" t="s">
        <v>56</v>
      </c>
      <c r="F5094">
        <v>9</v>
      </c>
    </row>
    <row r="5095" spans="1:6" x14ac:dyDescent="0.25">
      <c r="A5095">
        <v>9</v>
      </c>
      <c r="B5095">
        <v>5</v>
      </c>
      <c r="C5095">
        <v>2020</v>
      </c>
      <c r="D5095" s="16" t="s">
        <v>95</v>
      </c>
      <c r="E5095" s="16" t="s">
        <v>56</v>
      </c>
      <c r="F5095">
        <v>43</v>
      </c>
    </row>
    <row r="5096" spans="1:6" x14ac:dyDescent="0.25">
      <c r="A5096">
        <v>9</v>
      </c>
      <c r="B5096">
        <v>5</v>
      </c>
      <c r="C5096">
        <v>2020</v>
      </c>
      <c r="D5096" s="16" t="s">
        <v>95</v>
      </c>
      <c r="E5096" s="16" t="s">
        <v>59</v>
      </c>
      <c r="F5096">
        <v>27</v>
      </c>
    </row>
    <row r="5097" spans="1:6" x14ac:dyDescent="0.25">
      <c r="A5097">
        <v>9</v>
      </c>
      <c r="B5097">
        <v>5</v>
      </c>
      <c r="C5097">
        <v>2020</v>
      </c>
      <c r="D5097" s="16" t="s">
        <v>95</v>
      </c>
      <c r="E5097" s="16" t="s">
        <v>59</v>
      </c>
      <c r="F5097">
        <v>34</v>
      </c>
    </row>
    <row r="5098" spans="1:6" x14ac:dyDescent="0.25">
      <c r="A5098">
        <v>9</v>
      </c>
      <c r="B5098">
        <v>5</v>
      </c>
      <c r="C5098">
        <v>2020</v>
      </c>
      <c r="D5098" s="16" t="s">
        <v>95</v>
      </c>
      <c r="E5098" s="16" t="s">
        <v>56</v>
      </c>
      <c r="F5098">
        <v>37</v>
      </c>
    </row>
    <row r="5099" spans="1:6" x14ac:dyDescent="0.25">
      <c r="A5099">
        <v>9</v>
      </c>
      <c r="B5099">
        <v>5</v>
      </c>
      <c r="C5099">
        <v>2020</v>
      </c>
      <c r="D5099" s="16" t="s">
        <v>95</v>
      </c>
      <c r="E5099" s="16" t="s">
        <v>59</v>
      </c>
      <c r="F5099">
        <v>53</v>
      </c>
    </row>
    <row r="5100" spans="1:6" x14ac:dyDescent="0.25">
      <c r="A5100">
        <v>9</v>
      </c>
      <c r="B5100">
        <v>5</v>
      </c>
      <c r="C5100">
        <v>2020</v>
      </c>
      <c r="D5100" s="16" t="s">
        <v>95</v>
      </c>
      <c r="E5100" s="16" t="s">
        <v>56</v>
      </c>
      <c r="F5100">
        <v>34</v>
      </c>
    </row>
    <row r="5101" spans="1:6" x14ac:dyDescent="0.25">
      <c r="A5101">
        <v>9</v>
      </c>
      <c r="B5101">
        <v>5</v>
      </c>
      <c r="C5101">
        <v>2020</v>
      </c>
      <c r="D5101" s="16" t="s">
        <v>95</v>
      </c>
      <c r="E5101" s="16" t="s">
        <v>56</v>
      </c>
      <c r="F5101">
        <v>36</v>
      </c>
    </row>
    <row r="5102" spans="1:6" x14ac:dyDescent="0.25">
      <c r="A5102">
        <v>9</v>
      </c>
      <c r="B5102">
        <v>5</v>
      </c>
      <c r="C5102">
        <v>2020</v>
      </c>
      <c r="D5102" s="16" t="s">
        <v>95</v>
      </c>
      <c r="E5102" s="16" t="s">
        <v>59</v>
      </c>
      <c r="F5102">
        <v>43</v>
      </c>
    </row>
    <row r="5103" spans="1:6" x14ac:dyDescent="0.25">
      <c r="A5103">
        <v>9</v>
      </c>
      <c r="B5103">
        <v>5</v>
      </c>
      <c r="C5103">
        <v>2020</v>
      </c>
      <c r="D5103" s="16" t="s">
        <v>95</v>
      </c>
      <c r="E5103" s="16" t="s">
        <v>59</v>
      </c>
      <c r="F5103">
        <v>46</v>
      </c>
    </row>
    <row r="5104" spans="1:6" x14ac:dyDescent="0.25">
      <c r="A5104">
        <v>9</v>
      </c>
      <c r="B5104">
        <v>5</v>
      </c>
      <c r="C5104">
        <v>2020</v>
      </c>
      <c r="D5104" s="16" t="s">
        <v>95</v>
      </c>
      <c r="E5104" s="16" t="s">
        <v>56</v>
      </c>
      <c r="F5104">
        <v>34</v>
      </c>
    </row>
    <row r="5105" spans="1:6" x14ac:dyDescent="0.25">
      <c r="A5105">
        <v>9</v>
      </c>
      <c r="B5105">
        <v>5</v>
      </c>
      <c r="C5105">
        <v>2020</v>
      </c>
      <c r="D5105" s="16" t="s">
        <v>95</v>
      </c>
      <c r="E5105" s="16" t="s">
        <v>56</v>
      </c>
      <c r="F5105">
        <v>4</v>
      </c>
    </row>
    <row r="5106" spans="1:6" x14ac:dyDescent="0.25">
      <c r="A5106">
        <v>9</v>
      </c>
      <c r="B5106">
        <v>5</v>
      </c>
      <c r="C5106">
        <v>2020</v>
      </c>
      <c r="D5106" s="16" t="s">
        <v>95</v>
      </c>
      <c r="E5106" s="16" t="s">
        <v>59</v>
      </c>
      <c r="F5106">
        <v>44</v>
      </c>
    </row>
    <row r="5107" spans="1:6" x14ac:dyDescent="0.25">
      <c r="A5107">
        <v>9</v>
      </c>
      <c r="B5107">
        <v>5</v>
      </c>
      <c r="C5107">
        <v>2020</v>
      </c>
      <c r="D5107" s="16" t="s">
        <v>95</v>
      </c>
      <c r="E5107" s="16" t="s">
        <v>56</v>
      </c>
      <c r="F5107">
        <v>21</v>
      </c>
    </row>
    <row r="5108" spans="1:6" x14ac:dyDescent="0.25">
      <c r="A5108">
        <v>9</v>
      </c>
      <c r="B5108">
        <v>5</v>
      </c>
      <c r="C5108">
        <v>2020</v>
      </c>
      <c r="D5108" s="16" t="s">
        <v>95</v>
      </c>
      <c r="E5108" s="16" t="s">
        <v>56</v>
      </c>
      <c r="F5108">
        <v>61</v>
      </c>
    </row>
    <row r="5109" spans="1:6" x14ac:dyDescent="0.25">
      <c r="A5109">
        <v>9</v>
      </c>
      <c r="B5109">
        <v>5</v>
      </c>
      <c r="C5109">
        <v>2020</v>
      </c>
      <c r="D5109" s="16" t="s">
        <v>95</v>
      </c>
      <c r="E5109" s="16" t="s">
        <v>59</v>
      </c>
      <c r="F5109">
        <v>31</v>
      </c>
    </row>
    <row r="5110" spans="1:6" x14ac:dyDescent="0.25">
      <c r="A5110">
        <v>9</v>
      </c>
      <c r="B5110">
        <v>5</v>
      </c>
      <c r="C5110">
        <v>2020</v>
      </c>
      <c r="D5110" s="16" t="s">
        <v>95</v>
      </c>
      <c r="E5110" s="16" t="s">
        <v>59</v>
      </c>
      <c r="F5110">
        <v>51</v>
      </c>
    </row>
    <row r="5111" spans="1:6" x14ac:dyDescent="0.25">
      <c r="A5111">
        <v>9</v>
      </c>
      <c r="B5111">
        <v>5</v>
      </c>
      <c r="C5111">
        <v>2020</v>
      </c>
      <c r="D5111" s="16" t="s">
        <v>95</v>
      </c>
      <c r="E5111" s="16" t="s">
        <v>56</v>
      </c>
      <c r="F5111">
        <v>48</v>
      </c>
    </row>
    <row r="5112" spans="1:6" x14ac:dyDescent="0.25">
      <c r="A5112">
        <v>9</v>
      </c>
      <c r="B5112">
        <v>5</v>
      </c>
      <c r="C5112">
        <v>2020</v>
      </c>
      <c r="D5112" s="16" t="s">
        <v>100</v>
      </c>
      <c r="E5112" s="16" t="s">
        <v>56</v>
      </c>
      <c r="F5112">
        <v>34</v>
      </c>
    </row>
    <row r="5113" spans="1:6" x14ac:dyDescent="0.25">
      <c r="A5113">
        <v>9</v>
      </c>
      <c r="B5113">
        <v>5</v>
      </c>
      <c r="C5113">
        <v>2020</v>
      </c>
      <c r="D5113" s="16" t="s">
        <v>100</v>
      </c>
      <c r="E5113" s="16" t="s">
        <v>56</v>
      </c>
      <c r="F5113">
        <v>38</v>
      </c>
    </row>
    <row r="5114" spans="1:6" x14ac:dyDescent="0.25">
      <c r="A5114">
        <v>9</v>
      </c>
      <c r="B5114">
        <v>5</v>
      </c>
      <c r="C5114">
        <v>2020</v>
      </c>
      <c r="D5114" s="16" t="s">
        <v>100</v>
      </c>
      <c r="E5114" s="16" t="s">
        <v>56</v>
      </c>
      <c r="F5114">
        <v>68</v>
      </c>
    </row>
    <row r="5115" spans="1:6" x14ac:dyDescent="0.25">
      <c r="A5115">
        <v>9</v>
      </c>
      <c r="B5115">
        <v>5</v>
      </c>
      <c r="C5115">
        <v>2020</v>
      </c>
      <c r="D5115" s="16" t="s">
        <v>189</v>
      </c>
      <c r="E5115" s="16" t="s">
        <v>56</v>
      </c>
      <c r="F5115">
        <v>56</v>
      </c>
    </row>
    <row r="5116" spans="1:6" x14ac:dyDescent="0.25">
      <c r="A5116">
        <v>9</v>
      </c>
      <c r="B5116">
        <v>5</v>
      </c>
      <c r="C5116">
        <v>2020</v>
      </c>
      <c r="D5116" s="16" t="s">
        <v>102</v>
      </c>
      <c r="E5116" s="16" t="s">
        <v>56</v>
      </c>
      <c r="F5116">
        <v>38</v>
      </c>
    </row>
    <row r="5117" spans="1:6" x14ac:dyDescent="0.25">
      <c r="A5117">
        <v>9</v>
      </c>
      <c r="B5117">
        <v>5</v>
      </c>
      <c r="C5117">
        <v>2020</v>
      </c>
      <c r="D5117" s="16" t="s">
        <v>102</v>
      </c>
      <c r="E5117" s="16" t="s">
        <v>59</v>
      </c>
      <c r="F5117">
        <v>42</v>
      </c>
    </row>
    <row r="5118" spans="1:6" x14ac:dyDescent="0.25">
      <c r="A5118">
        <v>9</v>
      </c>
      <c r="B5118">
        <v>5</v>
      </c>
      <c r="C5118">
        <v>2020</v>
      </c>
      <c r="D5118" s="16" t="s">
        <v>104</v>
      </c>
      <c r="E5118" s="16" t="s">
        <v>59</v>
      </c>
      <c r="F5118">
        <v>51</v>
      </c>
    </row>
    <row r="5119" spans="1:6" x14ac:dyDescent="0.25">
      <c r="A5119">
        <v>9</v>
      </c>
      <c r="B5119">
        <v>5</v>
      </c>
      <c r="C5119">
        <v>2020</v>
      </c>
      <c r="D5119" s="16" t="s">
        <v>104</v>
      </c>
      <c r="E5119" s="16" t="s">
        <v>56</v>
      </c>
      <c r="F5119">
        <v>76</v>
      </c>
    </row>
    <row r="5120" spans="1:6" x14ac:dyDescent="0.25">
      <c r="A5120">
        <v>9</v>
      </c>
      <c r="B5120">
        <v>5</v>
      </c>
      <c r="C5120">
        <v>2020</v>
      </c>
      <c r="D5120" s="16" t="s">
        <v>104</v>
      </c>
      <c r="E5120" s="16" t="s">
        <v>56</v>
      </c>
      <c r="F5120">
        <v>55</v>
      </c>
    </row>
    <row r="5121" spans="1:6" x14ac:dyDescent="0.25">
      <c r="A5121">
        <v>9</v>
      </c>
      <c r="B5121">
        <v>5</v>
      </c>
      <c r="C5121">
        <v>2020</v>
      </c>
      <c r="D5121" s="16" t="s">
        <v>104</v>
      </c>
      <c r="E5121" s="16" t="s">
        <v>59</v>
      </c>
      <c r="F5121">
        <v>22</v>
      </c>
    </row>
    <row r="5122" spans="1:6" x14ac:dyDescent="0.25">
      <c r="A5122">
        <v>9</v>
      </c>
      <c r="B5122">
        <v>5</v>
      </c>
      <c r="C5122">
        <v>2020</v>
      </c>
      <c r="D5122" s="16" t="s">
        <v>104</v>
      </c>
      <c r="E5122" s="16" t="s">
        <v>56</v>
      </c>
      <c r="F5122">
        <v>59</v>
      </c>
    </row>
    <row r="5123" spans="1:6" x14ac:dyDescent="0.25">
      <c r="A5123">
        <v>9</v>
      </c>
      <c r="B5123">
        <v>5</v>
      </c>
      <c r="C5123">
        <v>2020</v>
      </c>
      <c r="D5123" s="16" t="s">
        <v>104</v>
      </c>
      <c r="E5123" s="16" t="s">
        <v>56</v>
      </c>
      <c r="F5123">
        <v>42</v>
      </c>
    </row>
    <row r="5124" spans="1:6" x14ac:dyDescent="0.25">
      <c r="A5124">
        <v>9</v>
      </c>
      <c r="B5124">
        <v>5</v>
      </c>
      <c r="C5124">
        <v>2020</v>
      </c>
      <c r="D5124" s="16" t="s">
        <v>104</v>
      </c>
      <c r="E5124" s="16" t="s">
        <v>56</v>
      </c>
      <c r="F5124">
        <v>6</v>
      </c>
    </row>
    <row r="5125" spans="1:6" x14ac:dyDescent="0.25">
      <c r="A5125">
        <v>9</v>
      </c>
      <c r="B5125">
        <v>5</v>
      </c>
      <c r="C5125">
        <v>2020</v>
      </c>
      <c r="D5125" s="16" t="s">
        <v>104</v>
      </c>
      <c r="E5125" s="16" t="s">
        <v>59</v>
      </c>
      <c r="F5125">
        <v>10</v>
      </c>
    </row>
    <row r="5126" spans="1:6" x14ac:dyDescent="0.25">
      <c r="A5126">
        <v>9</v>
      </c>
      <c r="B5126">
        <v>5</v>
      </c>
      <c r="C5126">
        <v>2020</v>
      </c>
      <c r="D5126" s="16" t="s">
        <v>105</v>
      </c>
      <c r="E5126" s="16" t="s">
        <v>59</v>
      </c>
      <c r="F5126">
        <v>67</v>
      </c>
    </row>
    <row r="5127" spans="1:6" x14ac:dyDescent="0.25">
      <c r="A5127">
        <v>9</v>
      </c>
      <c r="B5127">
        <v>5</v>
      </c>
      <c r="C5127">
        <v>2020</v>
      </c>
      <c r="D5127" s="16" t="s">
        <v>105</v>
      </c>
      <c r="E5127" s="16" t="s">
        <v>56</v>
      </c>
      <c r="F5127">
        <v>61</v>
      </c>
    </row>
    <row r="5128" spans="1:6" x14ac:dyDescent="0.25">
      <c r="A5128">
        <v>9</v>
      </c>
      <c r="B5128">
        <v>5</v>
      </c>
      <c r="C5128">
        <v>2020</v>
      </c>
      <c r="D5128" s="16" t="s">
        <v>105</v>
      </c>
      <c r="E5128" s="16" t="s">
        <v>59</v>
      </c>
      <c r="F5128">
        <v>46</v>
      </c>
    </row>
    <row r="5129" spans="1:6" x14ac:dyDescent="0.25">
      <c r="A5129">
        <v>9</v>
      </c>
      <c r="B5129">
        <v>5</v>
      </c>
      <c r="C5129">
        <v>2020</v>
      </c>
      <c r="D5129" s="16" t="s">
        <v>108</v>
      </c>
      <c r="E5129" s="16" t="s">
        <v>59</v>
      </c>
      <c r="F5129">
        <v>44</v>
      </c>
    </row>
    <row r="5130" spans="1:6" x14ac:dyDescent="0.25">
      <c r="A5130">
        <v>9</v>
      </c>
      <c r="B5130">
        <v>5</v>
      </c>
      <c r="C5130">
        <v>2020</v>
      </c>
      <c r="D5130" s="16" t="s">
        <v>109</v>
      </c>
      <c r="E5130" s="16" t="s">
        <v>56</v>
      </c>
      <c r="F5130">
        <v>40</v>
      </c>
    </row>
    <row r="5131" spans="1:6" x14ac:dyDescent="0.25">
      <c r="A5131">
        <v>9</v>
      </c>
      <c r="B5131">
        <v>5</v>
      </c>
      <c r="C5131">
        <v>2020</v>
      </c>
      <c r="D5131" s="16" t="s">
        <v>110</v>
      </c>
      <c r="E5131" s="16" t="s">
        <v>59</v>
      </c>
      <c r="F5131">
        <v>37</v>
      </c>
    </row>
    <row r="5132" spans="1:6" x14ac:dyDescent="0.25">
      <c r="A5132">
        <v>9</v>
      </c>
      <c r="B5132">
        <v>5</v>
      </c>
      <c r="C5132">
        <v>2020</v>
      </c>
      <c r="D5132" s="16" t="s">
        <v>166</v>
      </c>
      <c r="E5132" s="16" t="s">
        <v>59</v>
      </c>
      <c r="F5132">
        <v>15</v>
      </c>
    </row>
    <row r="5133" spans="1:6" x14ac:dyDescent="0.25">
      <c r="A5133">
        <v>9</v>
      </c>
      <c r="B5133">
        <v>5</v>
      </c>
      <c r="C5133">
        <v>2020</v>
      </c>
      <c r="D5133" s="16" t="s">
        <v>193</v>
      </c>
      <c r="E5133" s="16" t="s">
        <v>56</v>
      </c>
      <c r="F5133">
        <v>68</v>
      </c>
    </row>
    <row r="5134" spans="1:6" x14ac:dyDescent="0.25">
      <c r="A5134">
        <v>9</v>
      </c>
      <c r="B5134">
        <v>5</v>
      </c>
      <c r="C5134">
        <v>2020</v>
      </c>
      <c r="D5134" s="16" t="s">
        <v>216</v>
      </c>
      <c r="E5134" s="16" t="s">
        <v>59</v>
      </c>
      <c r="F5134">
        <v>53</v>
      </c>
    </row>
    <row r="5135" spans="1:6" x14ac:dyDescent="0.25">
      <c r="A5135">
        <v>9</v>
      </c>
      <c r="B5135">
        <v>5</v>
      </c>
      <c r="C5135">
        <v>2020</v>
      </c>
      <c r="D5135" s="16" t="s">
        <v>124</v>
      </c>
      <c r="E5135" s="16" t="s">
        <v>56</v>
      </c>
      <c r="F5135">
        <v>61</v>
      </c>
    </row>
    <row r="5136" spans="1:6" x14ac:dyDescent="0.25">
      <c r="A5136">
        <v>9</v>
      </c>
      <c r="B5136">
        <v>5</v>
      </c>
      <c r="C5136">
        <v>2020</v>
      </c>
      <c r="D5136" s="16" t="s">
        <v>124</v>
      </c>
      <c r="E5136" s="16" t="s">
        <v>56</v>
      </c>
      <c r="F5136">
        <v>35</v>
      </c>
    </row>
    <row r="5137" spans="1:6" x14ac:dyDescent="0.25">
      <c r="A5137">
        <v>9</v>
      </c>
      <c r="B5137">
        <v>5</v>
      </c>
      <c r="C5137">
        <v>2020</v>
      </c>
      <c r="D5137" s="16" t="s">
        <v>124</v>
      </c>
      <c r="E5137" s="16" t="s">
        <v>56</v>
      </c>
      <c r="F5137">
        <v>6</v>
      </c>
    </row>
    <row r="5138" spans="1:6" x14ac:dyDescent="0.25">
      <c r="A5138">
        <v>9</v>
      </c>
      <c r="B5138">
        <v>5</v>
      </c>
      <c r="C5138">
        <v>2020</v>
      </c>
      <c r="D5138" s="16" t="s">
        <v>125</v>
      </c>
      <c r="E5138" s="16" t="s">
        <v>56</v>
      </c>
      <c r="F5138">
        <v>77</v>
      </c>
    </row>
    <row r="5139" spans="1:6" x14ac:dyDescent="0.25">
      <c r="A5139">
        <v>9</v>
      </c>
      <c r="B5139">
        <v>5</v>
      </c>
      <c r="C5139">
        <v>2020</v>
      </c>
      <c r="D5139" s="16" t="s">
        <v>127</v>
      </c>
      <c r="E5139" s="16" t="s">
        <v>56</v>
      </c>
      <c r="F5139">
        <v>38</v>
      </c>
    </row>
    <row r="5140" spans="1:6" x14ac:dyDescent="0.25">
      <c r="A5140">
        <v>9</v>
      </c>
      <c r="B5140">
        <v>5</v>
      </c>
      <c r="C5140">
        <v>2020</v>
      </c>
      <c r="D5140" s="16" t="s">
        <v>127</v>
      </c>
      <c r="E5140" s="16" t="s">
        <v>56</v>
      </c>
      <c r="F5140">
        <v>54</v>
      </c>
    </row>
    <row r="5141" spans="1:6" x14ac:dyDescent="0.25">
      <c r="A5141">
        <v>9</v>
      </c>
      <c r="B5141">
        <v>5</v>
      </c>
      <c r="C5141">
        <v>2020</v>
      </c>
      <c r="D5141" s="16" t="s">
        <v>171</v>
      </c>
      <c r="E5141" s="16" t="s">
        <v>56</v>
      </c>
      <c r="F5141">
        <v>14</v>
      </c>
    </row>
    <row r="5142" spans="1:6" x14ac:dyDescent="0.25">
      <c r="A5142">
        <v>9</v>
      </c>
      <c r="B5142">
        <v>5</v>
      </c>
      <c r="C5142">
        <v>2020</v>
      </c>
      <c r="D5142" s="16" t="s">
        <v>171</v>
      </c>
      <c r="E5142" s="16" t="s">
        <v>56</v>
      </c>
      <c r="F5142">
        <v>13</v>
      </c>
    </row>
    <row r="5143" spans="1:6" x14ac:dyDescent="0.25">
      <c r="A5143">
        <v>9</v>
      </c>
      <c r="B5143">
        <v>5</v>
      </c>
      <c r="C5143">
        <v>2020</v>
      </c>
      <c r="D5143" s="16" t="s">
        <v>132</v>
      </c>
      <c r="E5143" s="16" t="s">
        <v>59</v>
      </c>
      <c r="F5143">
        <v>59</v>
      </c>
    </row>
    <row r="5144" spans="1:6" x14ac:dyDescent="0.25">
      <c r="A5144">
        <v>9</v>
      </c>
      <c r="B5144">
        <v>5</v>
      </c>
      <c r="C5144">
        <v>2020</v>
      </c>
      <c r="D5144" s="16" t="s">
        <v>132</v>
      </c>
      <c r="E5144" s="16" t="s">
        <v>56</v>
      </c>
      <c r="F5144">
        <v>4</v>
      </c>
    </row>
    <row r="5145" spans="1:6" x14ac:dyDescent="0.25">
      <c r="A5145">
        <v>9</v>
      </c>
      <c r="B5145">
        <v>5</v>
      </c>
      <c r="C5145">
        <v>2020</v>
      </c>
      <c r="D5145" s="16" t="s">
        <v>210</v>
      </c>
      <c r="E5145" s="16" t="s">
        <v>56</v>
      </c>
      <c r="F5145">
        <v>25</v>
      </c>
    </row>
    <row r="5146" spans="1:6" x14ac:dyDescent="0.25">
      <c r="A5146">
        <v>9</v>
      </c>
      <c r="B5146">
        <v>5</v>
      </c>
      <c r="C5146">
        <v>2020</v>
      </c>
      <c r="D5146" s="16" t="s">
        <v>137</v>
      </c>
      <c r="E5146" s="16" t="s">
        <v>56</v>
      </c>
      <c r="F5146">
        <v>78</v>
      </c>
    </row>
    <row r="5147" spans="1:6" x14ac:dyDescent="0.25">
      <c r="A5147">
        <v>9</v>
      </c>
      <c r="B5147">
        <v>5</v>
      </c>
      <c r="C5147">
        <v>2020</v>
      </c>
      <c r="D5147" s="16" t="s">
        <v>138</v>
      </c>
      <c r="E5147" s="16" t="s">
        <v>56</v>
      </c>
      <c r="F5147">
        <v>50</v>
      </c>
    </row>
    <row r="5148" spans="1:6" x14ac:dyDescent="0.25">
      <c r="A5148">
        <v>9</v>
      </c>
      <c r="B5148">
        <v>5</v>
      </c>
      <c r="C5148">
        <v>2020</v>
      </c>
      <c r="D5148" s="16" t="s">
        <v>138</v>
      </c>
      <c r="E5148" s="16" t="s">
        <v>59</v>
      </c>
      <c r="F5148">
        <v>54</v>
      </c>
    </row>
    <row r="5149" spans="1:6" x14ac:dyDescent="0.25">
      <c r="A5149">
        <v>9</v>
      </c>
      <c r="B5149">
        <v>5</v>
      </c>
      <c r="C5149">
        <v>2020</v>
      </c>
      <c r="D5149" s="16" t="s">
        <v>219</v>
      </c>
      <c r="E5149" s="16" t="s">
        <v>56</v>
      </c>
      <c r="F5149">
        <v>43</v>
      </c>
    </row>
    <row r="5150" spans="1:6" x14ac:dyDescent="0.25">
      <c r="A5150">
        <v>9</v>
      </c>
      <c r="B5150">
        <v>5</v>
      </c>
      <c r="C5150">
        <v>2020</v>
      </c>
      <c r="D5150" s="16" t="s">
        <v>219</v>
      </c>
      <c r="E5150" s="16" t="s">
        <v>56</v>
      </c>
      <c r="F5150">
        <v>22</v>
      </c>
    </row>
    <row r="5151" spans="1:6" x14ac:dyDescent="0.25">
      <c r="A5151">
        <v>9</v>
      </c>
      <c r="B5151">
        <v>5</v>
      </c>
      <c r="C5151">
        <v>2020</v>
      </c>
      <c r="D5151" s="16" t="s">
        <v>219</v>
      </c>
      <c r="E5151" s="16" t="s">
        <v>56</v>
      </c>
      <c r="F5151">
        <v>64</v>
      </c>
    </row>
    <row r="5152" spans="1:6" x14ac:dyDescent="0.25">
      <c r="A5152">
        <v>9</v>
      </c>
      <c r="B5152">
        <v>5</v>
      </c>
      <c r="C5152">
        <v>2020</v>
      </c>
      <c r="D5152" s="16" t="s">
        <v>219</v>
      </c>
      <c r="E5152" s="16" t="s">
        <v>59</v>
      </c>
      <c r="F5152">
        <v>25</v>
      </c>
    </row>
    <row r="5153" spans="1:6" x14ac:dyDescent="0.25">
      <c r="A5153">
        <v>9</v>
      </c>
      <c r="B5153">
        <v>5</v>
      </c>
      <c r="C5153">
        <v>2020</v>
      </c>
      <c r="D5153" s="16" t="s">
        <v>219</v>
      </c>
      <c r="E5153" s="16" t="s">
        <v>56</v>
      </c>
      <c r="F5153">
        <v>52</v>
      </c>
    </row>
    <row r="5154" spans="1:6" x14ac:dyDescent="0.25">
      <c r="A5154">
        <v>9</v>
      </c>
      <c r="B5154">
        <v>5</v>
      </c>
      <c r="C5154">
        <v>2020</v>
      </c>
      <c r="D5154" s="16" t="s">
        <v>219</v>
      </c>
      <c r="E5154" s="16" t="s">
        <v>59</v>
      </c>
      <c r="F5154">
        <v>34</v>
      </c>
    </row>
    <row r="5155" spans="1:6" x14ac:dyDescent="0.25">
      <c r="A5155">
        <v>9</v>
      </c>
      <c r="B5155">
        <v>5</v>
      </c>
      <c r="C5155">
        <v>2020</v>
      </c>
      <c r="D5155" s="16" t="s">
        <v>219</v>
      </c>
      <c r="E5155" s="16" t="s">
        <v>59</v>
      </c>
      <c r="F5155">
        <v>29</v>
      </c>
    </row>
    <row r="5156" spans="1:6" x14ac:dyDescent="0.25">
      <c r="A5156">
        <v>9</v>
      </c>
      <c r="B5156">
        <v>5</v>
      </c>
      <c r="C5156">
        <v>2020</v>
      </c>
      <c r="D5156" s="16" t="s">
        <v>219</v>
      </c>
      <c r="E5156" s="16" t="s">
        <v>59</v>
      </c>
      <c r="F5156">
        <v>10</v>
      </c>
    </row>
    <row r="5157" spans="1:6" x14ac:dyDescent="0.25">
      <c r="A5157">
        <v>9</v>
      </c>
      <c r="B5157">
        <v>5</v>
      </c>
      <c r="C5157">
        <v>2020</v>
      </c>
      <c r="D5157" s="16" t="s">
        <v>145</v>
      </c>
      <c r="E5157" s="16" t="s">
        <v>56</v>
      </c>
      <c r="F5157">
        <v>37</v>
      </c>
    </row>
    <row r="5158" spans="1:6" x14ac:dyDescent="0.25">
      <c r="A5158">
        <v>9</v>
      </c>
      <c r="B5158">
        <v>5</v>
      </c>
      <c r="C5158">
        <v>2020</v>
      </c>
      <c r="D5158" s="16" t="s">
        <v>145</v>
      </c>
      <c r="E5158" s="16" t="s">
        <v>56</v>
      </c>
      <c r="F5158">
        <v>51</v>
      </c>
    </row>
    <row r="5159" spans="1:6" x14ac:dyDescent="0.25">
      <c r="A5159">
        <v>9</v>
      </c>
      <c r="B5159">
        <v>5</v>
      </c>
      <c r="C5159">
        <v>2020</v>
      </c>
      <c r="D5159" s="16" t="s">
        <v>145</v>
      </c>
      <c r="E5159" s="16" t="s">
        <v>59</v>
      </c>
      <c r="F5159">
        <v>29</v>
      </c>
    </row>
    <row r="5160" spans="1:6" x14ac:dyDescent="0.25">
      <c r="A5160">
        <v>9</v>
      </c>
      <c r="B5160">
        <v>5</v>
      </c>
      <c r="C5160">
        <v>2020</v>
      </c>
      <c r="D5160" s="16" t="s">
        <v>150</v>
      </c>
      <c r="E5160" s="16" t="s">
        <v>59</v>
      </c>
      <c r="F5160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7EE-9AD2-497F-A5E7-7B3E7165C777}">
  <dimension ref="A1:AK76"/>
  <sheetViews>
    <sheetView zoomScaleNormal="100" workbookViewId="0">
      <pane ySplit="1" topLeftCell="A44" activePane="bottomLeft" state="frozen"/>
      <selection pane="bottomLeft" activeCell="B1" sqref="B1"/>
    </sheetView>
  </sheetViews>
  <sheetFormatPr defaultRowHeight="14.3" x14ac:dyDescent="0.25"/>
  <cols>
    <col min="1" max="1" width="9.375" style="1" customWidth="1"/>
    <col min="2" max="3" width="7.875" customWidth="1"/>
    <col min="4" max="4" width="7.875" hidden="1" customWidth="1"/>
    <col min="5" max="5" width="6.25" customWidth="1"/>
    <col min="6" max="6" width="10.375" style="2" customWidth="1"/>
    <col min="7" max="7" width="10" style="2" customWidth="1"/>
    <col min="8" max="11" width="9" customWidth="1"/>
    <col min="12" max="13" width="9" hidden="1" customWidth="1"/>
    <col min="14" max="14" width="10" hidden="1" customWidth="1"/>
    <col min="15" max="16" width="6.875" customWidth="1"/>
    <col min="17" max="17" width="9.5" style="3" customWidth="1"/>
    <col min="18" max="18" width="5.625" customWidth="1"/>
    <col min="19" max="19" width="6.625" customWidth="1"/>
    <col min="20" max="21" width="9" style="3" customWidth="1"/>
    <col min="22" max="24" width="5.5" customWidth="1"/>
    <col min="25" max="25" width="5" hidden="1" customWidth="1"/>
    <col min="26" max="26" width="5.25" customWidth="1"/>
    <col min="27" max="27" width="7.375" style="3" customWidth="1"/>
    <col min="28" max="28" width="9.25" style="15" customWidth="1"/>
    <col min="29" max="29" width="5" hidden="1" customWidth="1"/>
    <col min="30" max="30" width="6.375" customWidth="1"/>
    <col min="31" max="31" width="6.25" customWidth="1"/>
    <col min="32" max="32" width="9" style="3" customWidth="1"/>
    <col min="33" max="33" width="6.5" customWidth="1"/>
    <col min="34" max="34" width="5.5" customWidth="1"/>
    <col min="35" max="35" width="8.5" style="3" customWidth="1"/>
    <col min="36" max="36" width="7.625" style="4" customWidth="1"/>
    <col min="37" max="37" width="10.75" customWidth="1"/>
    <col min="38" max="1030" width="8.5" customWidth="1"/>
  </cols>
  <sheetData>
    <row r="1" spans="1:37" s="5" customFormat="1" ht="110.75" x14ac:dyDescent="0.25">
      <c r="A1" s="5" t="s">
        <v>0</v>
      </c>
      <c r="B1" s="18" t="s">
        <v>1</v>
      </c>
      <c r="C1" s="5" t="s">
        <v>28</v>
      </c>
      <c r="E1" s="18" t="s">
        <v>2</v>
      </c>
      <c r="F1" s="6" t="s">
        <v>3</v>
      </c>
      <c r="G1" s="6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32</v>
      </c>
      <c r="Q1" s="7" t="s">
        <v>13</v>
      </c>
      <c r="R1" s="5" t="s">
        <v>14</v>
      </c>
      <c r="S1" s="5" t="s">
        <v>15</v>
      </c>
      <c r="T1" s="7" t="s">
        <v>16</v>
      </c>
      <c r="U1" s="7" t="s">
        <v>17</v>
      </c>
      <c r="V1" s="5" t="s">
        <v>18</v>
      </c>
      <c r="W1" s="5" t="s">
        <v>19</v>
      </c>
      <c r="X1" s="5" t="s">
        <v>20</v>
      </c>
      <c r="Y1" s="5" t="s">
        <v>259</v>
      </c>
      <c r="Z1" s="18" t="s">
        <v>21</v>
      </c>
      <c r="AA1" s="7" t="s">
        <v>22</v>
      </c>
      <c r="AB1" s="14" t="s">
        <v>29</v>
      </c>
      <c r="AC1" s="5" t="s">
        <v>259</v>
      </c>
      <c r="AD1" s="18" t="s">
        <v>30</v>
      </c>
      <c r="AE1" s="5" t="s">
        <v>31</v>
      </c>
      <c r="AF1" s="7" t="s">
        <v>23</v>
      </c>
      <c r="AG1" s="5" t="s">
        <v>24</v>
      </c>
      <c r="AH1" s="5" t="s">
        <v>25</v>
      </c>
      <c r="AI1" s="7" t="s">
        <v>26</v>
      </c>
      <c r="AJ1" s="8" t="s">
        <v>27</v>
      </c>
      <c r="AK1" s="5" t="s">
        <v>0</v>
      </c>
    </row>
    <row r="2" spans="1:37" x14ac:dyDescent="0.25">
      <c r="A2" s="9">
        <v>43895</v>
      </c>
      <c r="B2">
        <v>0</v>
      </c>
      <c r="C2" s="4">
        <f t="shared" ref="C2:C62" si="0">B2-O2-S2</f>
        <v>0</v>
      </c>
      <c r="D2" s="4"/>
      <c r="E2" s="10">
        <v>0</v>
      </c>
      <c r="H2">
        <v>56</v>
      </c>
      <c r="I2" s="11">
        <v>56</v>
      </c>
      <c r="J2" s="12">
        <f t="shared" ref="J2:J62" si="1">E2/I2</f>
        <v>0</v>
      </c>
      <c r="K2" s="12"/>
      <c r="R2">
        <v>0</v>
      </c>
      <c r="S2">
        <v>0</v>
      </c>
      <c r="AE2" s="10"/>
      <c r="AH2" s="4">
        <f t="shared" ref="AH2:AH7" si="2">B2-O2-S2-AD2</f>
        <v>0</v>
      </c>
      <c r="AK2" s="9">
        <v>43895</v>
      </c>
    </row>
    <row r="3" spans="1:37" x14ac:dyDescent="0.25">
      <c r="A3" s="9">
        <v>43896</v>
      </c>
      <c r="B3">
        <f ca="1">OFFSET(SerbiaOfficialData!$F$5,(ROW(B1)*17)-17,0)</f>
        <v>1</v>
      </c>
      <c r="C3" s="4">
        <f t="shared" ca="1" si="0"/>
        <v>1</v>
      </c>
      <c r="D3" s="4">
        <f>(ROW(E1)*17)-16+3</f>
        <v>4</v>
      </c>
      <c r="E3" s="10">
        <f ca="1">OFFSET(SerbiaOfficialData!$F$4,(ROW(E1)*17)-17,0)</f>
        <v>1</v>
      </c>
      <c r="H3">
        <v>67</v>
      </c>
      <c r="I3" s="11">
        <f t="shared" ref="I3:I62" si="3">H3-H2</f>
        <v>11</v>
      </c>
      <c r="J3" s="12">
        <f t="shared" ca="1" si="1"/>
        <v>9.0909090909090912E-2</v>
      </c>
      <c r="K3" s="12"/>
      <c r="R3">
        <v>0</v>
      </c>
      <c r="S3">
        <v>0</v>
      </c>
      <c r="Y3">
        <f>(ROW(Z1)*17)-17+2</f>
        <v>2</v>
      </c>
      <c r="Z3">
        <f ca="1">OFFSET(SerbiaOfficialData!$F$2,(ROW(Z1)*17)-17,0)</f>
        <v>0</v>
      </c>
      <c r="AB3" s="15">
        <f ca="1">S3+Z3</f>
        <v>0</v>
      </c>
      <c r="AC3">
        <f>(ROW(AD1)*17)-16+2</f>
        <v>3</v>
      </c>
      <c r="AD3">
        <f ca="1">OFFSET(SerbiaOfficialData!$F$3,(ROW(AD1)*17)-17,0)</f>
        <v>1</v>
      </c>
      <c r="AE3" s="10"/>
      <c r="AH3" s="4">
        <f t="shared" ca="1" si="2"/>
        <v>0</v>
      </c>
      <c r="AK3" s="9">
        <v>43896</v>
      </c>
    </row>
    <row r="4" spans="1:37" x14ac:dyDescent="0.25">
      <c r="A4" s="9">
        <f t="shared" ref="A4:A62" si="4">A3+1</f>
        <v>43897</v>
      </c>
      <c r="B4">
        <f ca="1">OFFSET(SerbiaOfficialData!$F$5,(ROW(B2)*17)-17,0)</f>
        <v>1</v>
      </c>
      <c r="C4" s="4">
        <f t="shared" ca="1" si="0"/>
        <v>1</v>
      </c>
      <c r="D4" s="4">
        <f t="shared" ref="D4:D62" si="5">(ROW(E2)*17)-16+3</f>
        <v>21</v>
      </c>
      <c r="E4" s="10">
        <f ca="1">OFFSET(SerbiaOfficialData!$F$4,(ROW(E2)*17)-17,0)</f>
        <v>0</v>
      </c>
      <c r="F4" s="2">
        <f t="shared" ref="F4:F62" ca="1" si="6">E4/B3</f>
        <v>0</v>
      </c>
      <c r="H4">
        <v>91</v>
      </c>
      <c r="I4" s="11">
        <f t="shared" si="3"/>
        <v>24</v>
      </c>
      <c r="J4" s="12">
        <f t="shared" ca="1" si="1"/>
        <v>0</v>
      </c>
      <c r="K4" s="12"/>
      <c r="R4">
        <v>0</v>
      </c>
      <c r="S4">
        <v>0</v>
      </c>
      <c r="Y4">
        <f t="shared" ref="Y4:Y62" si="7">(ROW(Z2)*17)-17+2</f>
        <v>19</v>
      </c>
      <c r="Z4">
        <f ca="1">OFFSET(SerbiaOfficialData!$F$2,(ROW(Z2)*17)-17,0)</f>
        <v>0</v>
      </c>
      <c r="AB4" s="15">
        <f t="shared" ref="AB4:AB62" ca="1" si="8">S4+Z4</f>
        <v>0</v>
      </c>
      <c r="AC4">
        <f t="shared" ref="AC4:AC62" si="9">(ROW(AD2)*17)-16+2</f>
        <v>20</v>
      </c>
      <c r="AD4">
        <f ca="1">OFFSET(SerbiaOfficialData!$F$3,(ROW(AD2)*17)-17,0)</f>
        <v>1</v>
      </c>
      <c r="AE4" s="10"/>
      <c r="AH4" s="4">
        <f t="shared" ca="1" si="2"/>
        <v>0</v>
      </c>
      <c r="AK4" s="9">
        <f t="shared" ref="AK4:AK67" si="10">AK3+1</f>
        <v>43897</v>
      </c>
    </row>
    <row r="5" spans="1:37" x14ac:dyDescent="0.25">
      <c r="A5" s="9">
        <f t="shared" si="4"/>
        <v>43898</v>
      </c>
      <c r="B5">
        <f ca="1">OFFSET(SerbiaOfficialData!$F$5,(ROW(B3)*17)-17,0)</f>
        <v>1</v>
      </c>
      <c r="C5" s="4">
        <f t="shared" ca="1" si="0"/>
        <v>1</v>
      </c>
      <c r="D5" s="4">
        <f t="shared" si="5"/>
        <v>38</v>
      </c>
      <c r="E5" s="10">
        <f ca="1">OFFSET(SerbiaOfficialData!$F$4,(ROW(E3)*17)-17,0)</f>
        <v>0</v>
      </c>
      <c r="F5" s="2">
        <f t="shared" ca="1" si="6"/>
        <v>0</v>
      </c>
      <c r="H5">
        <v>94</v>
      </c>
      <c r="I5" s="11">
        <f t="shared" si="3"/>
        <v>3</v>
      </c>
      <c r="J5" s="12">
        <f t="shared" ca="1" si="1"/>
        <v>0</v>
      </c>
      <c r="K5" s="12"/>
      <c r="R5">
        <v>0</v>
      </c>
      <c r="S5">
        <v>0</v>
      </c>
      <c r="Y5">
        <f t="shared" si="7"/>
        <v>36</v>
      </c>
      <c r="Z5">
        <f ca="1">OFFSET(SerbiaOfficialData!$F$2,(ROW(Z3)*17)-17,0)</f>
        <v>0</v>
      </c>
      <c r="AB5" s="15">
        <f t="shared" ca="1" si="8"/>
        <v>0</v>
      </c>
      <c r="AC5">
        <f t="shared" si="9"/>
        <v>37</v>
      </c>
      <c r="AD5">
        <f ca="1">OFFSET(SerbiaOfficialData!$F$3,(ROW(AD3)*17)-17,0)</f>
        <v>1</v>
      </c>
      <c r="AE5" s="10"/>
      <c r="AH5" s="4">
        <f t="shared" ca="1" si="2"/>
        <v>0</v>
      </c>
      <c r="AK5" s="9">
        <f t="shared" si="10"/>
        <v>43898</v>
      </c>
    </row>
    <row r="6" spans="1:37" x14ac:dyDescent="0.25">
      <c r="A6" s="9">
        <f t="shared" si="4"/>
        <v>43899</v>
      </c>
      <c r="B6">
        <f ca="1">OFFSET(SerbiaOfficialData!$F$5,(ROW(B4)*17)-17,0)</f>
        <v>2</v>
      </c>
      <c r="C6" s="4">
        <f t="shared" ca="1" si="0"/>
        <v>2</v>
      </c>
      <c r="D6" s="4">
        <f t="shared" si="5"/>
        <v>55</v>
      </c>
      <c r="E6" s="10">
        <f ca="1">OFFSET(SerbiaOfficialData!$F$4,(ROW(E4)*17)-17,0)</f>
        <v>1</v>
      </c>
      <c r="F6" s="2">
        <f t="shared" ca="1" si="6"/>
        <v>1</v>
      </c>
      <c r="H6">
        <v>101</v>
      </c>
      <c r="I6" s="11">
        <f t="shared" si="3"/>
        <v>7</v>
      </c>
      <c r="J6" s="12">
        <f t="shared" ca="1" si="1"/>
        <v>0.14285714285714285</v>
      </c>
      <c r="K6" s="12"/>
      <c r="R6">
        <v>0</v>
      </c>
      <c r="S6">
        <v>0</v>
      </c>
      <c r="Y6">
        <f t="shared" si="7"/>
        <v>53</v>
      </c>
      <c r="Z6">
        <f ca="1">OFFSET(SerbiaOfficialData!$F$2,(ROW(Z4)*17)-17,0)</f>
        <v>0</v>
      </c>
      <c r="AB6" s="15">
        <f t="shared" ca="1" si="8"/>
        <v>0</v>
      </c>
      <c r="AC6">
        <f t="shared" si="9"/>
        <v>54</v>
      </c>
      <c r="AD6">
        <f ca="1">OFFSET(SerbiaOfficialData!$F$3,(ROW(AD4)*17)-17,0)</f>
        <v>2</v>
      </c>
      <c r="AE6" s="10"/>
      <c r="AH6" s="4">
        <f t="shared" ca="1" si="2"/>
        <v>0</v>
      </c>
      <c r="AK6" s="9">
        <f t="shared" si="10"/>
        <v>43899</v>
      </c>
    </row>
    <row r="7" spans="1:37" x14ac:dyDescent="0.25">
      <c r="A7" s="9">
        <f t="shared" si="4"/>
        <v>43900</v>
      </c>
      <c r="B7">
        <f ca="1">OFFSET(SerbiaOfficialData!$F$5,(ROW(B5)*17)-17,0)</f>
        <v>5</v>
      </c>
      <c r="C7" s="4">
        <f t="shared" ca="1" si="0"/>
        <v>5</v>
      </c>
      <c r="D7" s="4">
        <f t="shared" si="5"/>
        <v>72</v>
      </c>
      <c r="E7" s="10">
        <f ca="1">OFFSET(SerbiaOfficialData!$F$4,(ROW(E5)*17)-17,0)</f>
        <v>3</v>
      </c>
      <c r="F7" s="2">
        <f t="shared" ca="1" si="6"/>
        <v>1.5</v>
      </c>
      <c r="G7" s="13"/>
      <c r="H7">
        <v>117</v>
      </c>
      <c r="I7" s="11">
        <f t="shared" si="3"/>
        <v>16</v>
      </c>
      <c r="J7" s="12">
        <f t="shared" ca="1" si="1"/>
        <v>0.1875</v>
      </c>
      <c r="K7" s="12"/>
      <c r="R7">
        <v>0</v>
      </c>
      <c r="S7">
        <v>0</v>
      </c>
      <c r="Y7">
        <f t="shared" si="7"/>
        <v>70</v>
      </c>
      <c r="Z7">
        <f ca="1">OFFSET(SerbiaOfficialData!$F$2,(ROW(Z5)*17)-17,0)</f>
        <v>0</v>
      </c>
      <c r="AB7" s="15">
        <f t="shared" ca="1" si="8"/>
        <v>0</v>
      </c>
      <c r="AC7">
        <f t="shared" si="9"/>
        <v>71</v>
      </c>
      <c r="AD7">
        <f ca="1">OFFSET(SerbiaOfficialData!$F$3,(ROW(AD5)*17)-17,0)</f>
        <v>3</v>
      </c>
      <c r="AE7" s="10"/>
      <c r="AH7" s="4">
        <f t="shared" ca="1" si="2"/>
        <v>2</v>
      </c>
      <c r="AK7" s="9">
        <f t="shared" si="10"/>
        <v>43900</v>
      </c>
    </row>
    <row r="8" spans="1:37" x14ac:dyDescent="0.25">
      <c r="A8" s="9">
        <f t="shared" si="4"/>
        <v>43901</v>
      </c>
      <c r="B8">
        <f ca="1">OFFSET(SerbiaOfficialData!$F$5,(ROW(B6)*17)-17,0)</f>
        <v>18</v>
      </c>
      <c r="C8" s="4">
        <f t="shared" ca="1" si="0"/>
        <v>18</v>
      </c>
      <c r="D8" s="4">
        <f t="shared" si="5"/>
        <v>89</v>
      </c>
      <c r="E8" s="10">
        <f ca="1">OFFSET(SerbiaOfficialData!$F$4,(ROW(E6)*17)-17,0)</f>
        <v>13</v>
      </c>
      <c r="F8" s="2">
        <f t="shared" ca="1" si="6"/>
        <v>2.6</v>
      </c>
      <c r="G8" s="13"/>
      <c r="H8">
        <v>151</v>
      </c>
      <c r="I8" s="11">
        <f t="shared" si="3"/>
        <v>34</v>
      </c>
      <c r="J8" s="12">
        <f t="shared" ca="1" si="1"/>
        <v>0.38235294117647056</v>
      </c>
      <c r="K8" s="12"/>
      <c r="R8">
        <v>0</v>
      </c>
      <c r="S8">
        <v>0</v>
      </c>
      <c r="Y8">
        <f t="shared" si="7"/>
        <v>87</v>
      </c>
      <c r="Z8">
        <f ca="1">OFFSET(SerbiaOfficialData!$F$2,(ROW(Z6)*17)-17,0)</f>
        <v>0</v>
      </c>
      <c r="AB8" s="15">
        <f t="shared" ca="1" si="8"/>
        <v>0</v>
      </c>
      <c r="AC8">
        <f t="shared" si="9"/>
        <v>88</v>
      </c>
      <c r="AD8">
        <f ca="1">OFFSET(SerbiaOfficialData!$F$3,(ROW(AD6)*17)-17,0)</f>
        <v>12</v>
      </c>
      <c r="AE8" s="10"/>
      <c r="AH8" s="4"/>
      <c r="AK8" s="9">
        <f t="shared" si="10"/>
        <v>43901</v>
      </c>
    </row>
    <row r="9" spans="1:37" x14ac:dyDescent="0.25">
      <c r="A9" s="9">
        <f t="shared" si="4"/>
        <v>43902</v>
      </c>
      <c r="B9">
        <f ca="1">OFFSET(SerbiaOfficialData!$F$5,(ROW(B7)*17)-17,0)</f>
        <v>24</v>
      </c>
      <c r="C9" s="4">
        <f t="shared" ca="1" si="0"/>
        <v>24</v>
      </c>
      <c r="D9" s="4">
        <f t="shared" si="5"/>
        <v>106</v>
      </c>
      <c r="E9" s="10">
        <f ca="1">OFFSET(SerbiaOfficialData!$F$4,(ROW(E7)*17)-17,0)</f>
        <v>6</v>
      </c>
      <c r="F9" s="2">
        <f t="shared" ca="1" si="6"/>
        <v>0.33333333333333331</v>
      </c>
      <c r="G9" s="13"/>
      <c r="H9">
        <v>185</v>
      </c>
      <c r="I9" s="11">
        <f t="shared" si="3"/>
        <v>34</v>
      </c>
      <c r="J9" s="12">
        <f t="shared" ca="1" si="1"/>
        <v>0.17647058823529413</v>
      </c>
      <c r="K9" s="13"/>
      <c r="R9">
        <v>0</v>
      </c>
      <c r="S9">
        <v>0</v>
      </c>
      <c r="Y9">
        <f t="shared" si="7"/>
        <v>104</v>
      </c>
      <c r="Z9">
        <f ca="1">OFFSET(SerbiaOfficialData!$F$2,(ROW(Z7)*17)-17,0)</f>
        <v>1</v>
      </c>
      <c r="AB9" s="15">
        <f t="shared" ca="1" si="8"/>
        <v>1</v>
      </c>
      <c r="AC9">
        <f t="shared" si="9"/>
        <v>105</v>
      </c>
      <c r="AD9">
        <f ca="1">OFFSET(SerbiaOfficialData!$F$3,(ROW(AD7)*17)-17,0)</f>
        <v>19</v>
      </c>
      <c r="AE9" s="10"/>
      <c r="AH9" s="4"/>
      <c r="AK9" s="9">
        <f t="shared" si="10"/>
        <v>43902</v>
      </c>
    </row>
    <row r="10" spans="1:37" x14ac:dyDescent="0.25">
      <c r="A10" s="9">
        <f t="shared" si="4"/>
        <v>43903</v>
      </c>
      <c r="B10">
        <f ca="1">OFFSET(SerbiaOfficialData!$F$5,(ROW(B8)*17)-17,0)</f>
        <v>35</v>
      </c>
      <c r="C10" s="4">
        <f t="shared" ca="1" si="0"/>
        <v>35</v>
      </c>
      <c r="D10" s="4">
        <f t="shared" si="5"/>
        <v>123</v>
      </c>
      <c r="E10" s="10">
        <f ca="1">OFFSET(SerbiaOfficialData!$F$4,(ROW(E8)*17)-17,0)</f>
        <v>11</v>
      </c>
      <c r="F10" s="2">
        <f t="shared" ca="1" si="6"/>
        <v>0.45833333333333331</v>
      </c>
      <c r="G10" s="13"/>
      <c r="H10">
        <v>239</v>
      </c>
      <c r="I10" s="11">
        <f t="shared" si="3"/>
        <v>54</v>
      </c>
      <c r="J10" s="12">
        <f t="shared" ca="1" si="1"/>
        <v>0.20370370370370369</v>
      </c>
      <c r="K10" s="13"/>
      <c r="R10">
        <v>0</v>
      </c>
      <c r="S10">
        <v>0</v>
      </c>
      <c r="Y10">
        <f t="shared" si="7"/>
        <v>121</v>
      </c>
      <c r="Z10">
        <f ca="1">OFFSET(SerbiaOfficialData!$F$2,(ROW(Z8)*17)-17,0)</f>
        <v>1</v>
      </c>
      <c r="AB10" s="15">
        <f t="shared" ca="1" si="8"/>
        <v>1</v>
      </c>
      <c r="AC10">
        <f t="shared" si="9"/>
        <v>122</v>
      </c>
      <c r="AD10">
        <f ca="1">OFFSET(SerbiaOfficialData!$F$3,(ROW(AD8)*17)-17,0)</f>
        <v>21</v>
      </c>
      <c r="AE10" s="10"/>
      <c r="AH10" s="4"/>
      <c r="AK10" s="9">
        <f t="shared" si="10"/>
        <v>43903</v>
      </c>
    </row>
    <row r="11" spans="1:37" x14ac:dyDescent="0.25">
      <c r="A11" s="9">
        <f t="shared" si="4"/>
        <v>43904</v>
      </c>
      <c r="B11">
        <f ca="1">OFFSET(SerbiaOfficialData!$F$5,(ROW(B9)*17)-17,0)</f>
        <v>46</v>
      </c>
      <c r="C11" s="4">
        <f t="shared" ca="1" si="0"/>
        <v>46</v>
      </c>
      <c r="D11" s="4">
        <f t="shared" si="5"/>
        <v>140</v>
      </c>
      <c r="E11" s="10">
        <f ca="1">OFFSET(SerbiaOfficialData!$F$4,(ROW(E9)*17)-17,0)</f>
        <v>11</v>
      </c>
      <c r="F11" s="2">
        <f t="shared" ca="1" si="6"/>
        <v>0.31428571428571428</v>
      </c>
      <c r="G11" s="13"/>
      <c r="H11">
        <v>268</v>
      </c>
      <c r="I11" s="11">
        <f t="shared" si="3"/>
        <v>29</v>
      </c>
      <c r="J11" s="12">
        <f t="shared" ca="1" si="1"/>
        <v>0.37931034482758619</v>
      </c>
      <c r="K11" s="12"/>
      <c r="R11">
        <v>0</v>
      </c>
      <c r="S11">
        <v>0</v>
      </c>
      <c r="Y11">
        <f t="shared" si="7"/>
        <v>138</v>
      </c>
      <c r="Z11">
        <f ca="1">OFFSET(SerbiaOfficialData!$F$2,(ROW(Z9)*17)-17,0)</f>
        <v>1</v>
      </c>
      <c r="AB11" s="15">
        <f t="shared" ca="1" si="8"/>
        <v>1</v>
      </c>
      <c r="AC11">
        <f t="shared" si="9"/>
        <v>139</v>
      </c>
      <c r="AD11">
        <f ca="1">OFFSET(SerbiaOfficialData!$F$3,(ROW(AD9)*17)-17,0)</f>
        <v>23</v>
      </c>
      <c r="AE11" s="10"/>
      <c r="AH11" s="4"/>
      <c r="AK11" s="9">
        <f t="shared" si="10"/>
        <v>43904</v>
      </c>
    </row>
    <row r="12" spans="1:37" x14ac:dyDescent="0.25">
      <c r="A12" s="9">
        <f t="shared" si="4"/>
        <v>43905</v>
      </c>
      <c r="B12">
        <f ca="1">OFFSET(SerbiaOfficialData!$F$5,(ROW(B10)*17)-17,0)</f>
        <v>48</v>
      </c>
      <c r="C12" s="4">
        <f t="shared" ca="1" si="0"/>
        <v>48</v>
      </c>
      <c r="D12" s="4">
        <f t="shared" si="5"/>
        <v>157</v>
      </c>
      <c r="E12" s="10">
        <f ca="1">OFFSET(SerbiaOfficialData!$F$4,(ROW(E10)*17)-17,0)</f>
        <v>2</v>
      </c>
      <c r="F12" s="2">
        <f t="shared" ca="1" si="6"/>
        <v>4.3478260869565216E-2</v>
      </c>
      <c r="G12" s="13"/>
      <c r="H12">
        <v>283</v>
      </c>
      <c r="I12" s="11">
        <f t="shared" si="3"/>
        <v>15</v>
      </c>
      <c r="J12" s="12">
        <f t="shared" ca="1" si="1"/>
        <v>0.13333333333333333</v>
      </c>
      <c r="K12" s="12"/>
      <c r="R12">
        <v>0</v>
      </c>
      <c r="S12">
        <v>0</v>
      </c>
      <c r="Y12">
        <f t="shared" si="7"/>
        <v>155</v>
      </c>
      <c r="Z12">
        <f ca="1">OFFSET(SerbiaOfficialData!$F$2,(ROW(Z10)*17)-17,0)</f>
        <v>1</v>
      </c>
      <c r="AB12" s="15">
        <f t="shared" ca="1" si="8"/>
        <v>1</v>
      </c>
      <c r="AC12">
        <f t="shared" si="9"/>
        <v>156</v>
      </c>
      <c r="AD12">
        <f ca="1">OFFSET(SerbiaOfficialData!$F$3,(ROW(AD10)*17)-17,0)</f>
        <v>23</v>
      </c>
      <c r="AE12" s="10"/>
      <c r="AH12" s="4"/>
      <c r="AK12" s="9">
        <f t="shared" si="10"/>
        <v>43905</v>
      </c>
    </row>
    <row r="13" spans="1:37" x14ac:dyDescent="0.25">
      <c r="A13" s="9">
        <f t="shared" si="4"/>
        <v>43906</v>
      </c>
      <c r="B13">
        <f ca="1">OFFSET(SerbiaOfficialData!$F$5,(ROW(B11)*17)-17,0)</f>
        <v>57</v>
      </c>
      <c r="C13" s="4">
        <f t="shared" ca="1" si="0"/>
        <v>57</v>
      </c>
      <c r="D13" s="4">
        <f t="shared" si="5"/>
        <v>174</v>
      </c>
      <c r="E13" s="10">
        <f ca="1">OFFSET(SerbiaOfficialData!$F$4,(ROW(E11)*17)-17,0)</f>
        <v>9</v>
      </c>
      <c r="F13" s="2">
        <f t="shared" ca="1" si="6"/>
        <v>0.1875</v>
      </c>
      <c r="G13" s="13"/>
      <c r="H13">
        <v>316</v>
      </c>
      <c r="I13" s="11">
        <f t="shared" si="3"/>
        <v>33</v>
      </c>
      <c r="J13" s="12">
        <f t="shared" ca="1" si="1"/>
        <v>0.27272727272727271</v>
      </c>
      <c r="K13" s="12"/>
      <c r="R13">
        <v>0</v>
      </c>
      <c r="S13">
        <v>0</v>
      </c>
      <c r="Y13">
        <f t="shared" si="7"/>
        <v>172</v>
      </c>
      <c r="Z13">
        <f ca="1">OFFSET(SerbiaOfficialData!$F$2,(ROW(Z11)*17)-17,0)</f>
        <v>2</v>
      </c>
      <c r="AB13" s="15">
        <f t="shared" ca="1" si="8"/>
        <v>2</v>
      </c>
      <c r="AC13">
        <f t="shared" si="9"/>
        <v>173</v>
      </c>
      <c r="AD13">
        <f ca="1">OFFSET(SerbiaOfficialData!$F$3,(ROW(AD11)*17)-17,0)</f>
        <v>29</v>
      </c>
      <c r="AE13" s="10"/>
      <c r="AH13" s="4"/>
      <c r="AK13" s="9">
        <f t="shared" si="10"/>
        <v>43906</v>
      </c>
    </row>
    <row r="14" spans="1:37" x14ac:dyDescent="0.25">
      <c r="A14" s="9">
        <f t="shared" si="4"/>
        <v>43907</v>
      </c>
      <c r="B14">
        <f ca="1">OFFSET(SerbiaOfficialData!$F$5,(ROW(B12)*17)-17,0)</f>
        <v>72</v>
      </c>
      <c r="C14" s="4">
        <f t="shared" ca="1" si="0"/>
        <v>72</v>
      </c>
      <c r="D14" s="4">
        <f t="shared" si="5"/>
        <v>191</v>
      </c>
      <c r="E14" s="10">
        <f ca="1">OFFSET(SerbiaOfficialData!$F$4,(ROW(E12)*17)-17,0)</f>
        <v>15</v>
      </c>
      <c r="F14" s="2">
        <f t="shared" ca="1" si="6"/>
        <v>0.26315789473684209</v>
      </c>
      <c r="G14" s="13">
        <f t="shared" ref="G14:G49" ca="1" si="11">AVERAGE(((SUM(E5:E14)-E5)/(SUM(B5:B14)-B5)))</f>
        <v>0.23127035830618892</v>
      </c>
      <c r="H14">
        <v>374</v>
      </c>
      <c r="I14" s="11">
        <f t="shared" si="3"/>
        <v>58</v>
      </c>
      <c r="J14" s="12">
        <f t="shared" ca="1" si="1"/>
        <v>0.25862068965517243</v>
      </c>
      <c r="K14" s="13">
        <f t="shared" ref="K14:K62" ca="1" si="12">AVERAGE(((SUM(E5:E14)-E5)/(SUM(I5:I14)-I5)))</f>
        <v>0.25357142857142856</v>
      </c>
      <c r="R14">
        <v>0</v>
      </c>
      <c r="S14">
        <v>0</v>
      </c>
      <c r="Y14">
        <f t="shared" si="7"/>
        <v>189</v>
      </c>
      <c r="Z14">
        <f ca="1">OFFSET(SerbiaOfficialData!$F$2,(ROW(Z12)*17)-17,0)</f>
        <v>4</v>
      </c>
      <c r="AB14" s="15">
        <f t="shared" ca="1" si="8"/>
        <v>4</v>
      </c>
      <c r="AC14">
        <f t="shared" si="9"/>
        <v>190</v>
      </c>
      <c r="AD14">
        <f ca="1">OFFSET(SerbiaOfficialData!$F$3,(ROW(AD12)*17)-17,0)</f>
        <v>38</v>
      </c>
      <c r="AE14" s="10"/>
      <c r="AH14" s="4"/>
      <c r="AK14" s="9">
        <f t="shared" si="10"/>
        <v>43907</v>
      </c>
    </row>
    <row r="15" spans="1:37" x14ac:dyDescent="0.25">
      <c r="A15" s="9">
        <f t="shared" si="4"/>
        <v>43908</v>
      </c>
      <c r="B15">
        <f ca="1">OFFSET(SerbiaOfficialData!$F$5,(ROW(B13)*17)-17,0)</f>
        <v>89</v>
      </c>
      <c r="C15" s="4">
        <f t="shared" ca="1" si="0"/>
        <v>89</v>
      </c>
      <c r="D15" s="4">
        <f t="shared" si="5"/>
        <v>208</v>
      </c>
      <c r="E15" s="10">
        <f ca="1">OFFSET(SerbiaOfficialData!$F$4,(ROW(E13)*17)-17,0)</f>
        <v>17</v>
      </c>
      <c r="F15" s="2">
        <f t="shared" ca="1" si="6"/>
        <v>0.2361111111111111</v>
      </c>
      <c r="G15" s="13">
        <f t="shared" ca="1" si="11"/>
        <v>0.22081218274111675</v>
      </c>
      <c r="H15">
        <v>440</v>
      </c>
      <c r="I15" s="11">
        <f t="shared" si="3"/>
        <v>66</v>
      </c>
      <c r="J15" s="12">
        <f t="shared" ca="1" si="1"/>
        <v>0.25757575757575757</v>
      </c>
      <c r="K15" s="13">
        <f t="shared" ca="1" si="12"/>
        <v>0.25663716814159293</v>
      </c>
      <c r="R15">
        <v>0</v>
      </c>
      <c r="S15">
        <v>0</v>
      </c>
      <c r="Y15">
        <f t="shared" si="7"/>
        <v>206</v>
      </c>
      <c r="Z15">
        <f ca="1">OFFSET(SerbiaOfficialData!$F$2,(ROW(Z13)*17)-17,0)</f>
        <v>6</v>
      </c>
      <c r="AB15" s="15">
        <f t="shared" ca="1" si="8"/>
        <v>6</v>
      </c>
      <c r="AC15">
        <f t="shared" si="9"/>
        <v>207</v>
      </c>
      <c r="AD15">
        <f ca="1">OFFSET(SerbiaOfficialData!$F$3,(ROW(AD13)*17)-17,0)</f>
        <v>48</v>
      </c>
      <c r="AE15" s="10"/>
      <c r="AH15" s="4"/>
      <c r="AK15" s="9">
        <f t="shared" si="10"/>
        <v>43908</v>
      </c>
    </row>
    <row r="16" spans="1:37" x14ac:dyDescent="0.25">
      <c r="A16" s="9">
        <f t="shared" si="4"/>
        <v>43909</v>
      </c>
      <c r="B16">
        <f ca="1">OFFSET(SerbiaOfficialData!$F$5,(ROW(B14)*17)-17,0)</f>
        <v>103</v>
      </c>
      <c r="C16" s="4">
        <f t="shared" ca="1" si="0"/>
        <v>103</v>
      </c>
      <c r="D16" s="4">
        <f t="shared" si="5"/>
        <v>225</v>
      </c>
      <c r="E16" s="10">
        <f ca="1">OFFSET(SerbiaOfficialData!$F$4,(ROW(E14)*17)-17,0)</f>
        <v>14</v>
      </c>
      <c r="F16" s="2">
        <f t="shared" ca="1" si="6"/>
        <v>0.15730337078651685</v>
      </c>
      <c r="G16" s="13">
        <f t="shared" ca="1" si="11"/>
        <v>0.1991869918699187</v>
      </c>
      <c r="H16">
        <v>506</v>
      </c>
      <c r="I16" s="11">
        <f t="shared" si="3"/>
        <v>66</v>
      </c>
      <c r="J16" s="12">
        <f t="shared" ca="1" si="1"/>
        <v>0.21212121212121213</v>
      </c>
      <c r="K16" s="13">
        <f t="shared" ca="1" si="12"/>
        <v>0.25192802056555269</v>
      </c>
      <c r="R16">
        <v>0</v>
      </c>
      <c r="S16">
        <v>0</v>
      </c>
      <c r="Y16">
        <f t="shared" si="7"/>
        <v>223</v>
      </c>
      <c r="Z16">
        <f ca="1">OFFSET(SerbiaOfficialData!$F$2,(ROW(Z14)*17)-17,0)</f>
        <v>6</v>
      </c>
      <c r="AB16" s="15">
        <f t="shared" ca="1" si="8"/>
        <v>6</v>
      </c>
      <c r="AC16">
        <f t="shared" si="9"/>
        <v>224</v>
      </c>
      <c r="AD16">
        <f ca="1">OFFSET(SerbiaOfficialData!$F$3,(ROW(AD14)*17)-17,0)</f>
        <v>55</v>
      </c>
      <c r="AE16" s="10"/>
      <c r="AH16" s="4"/>
      <c r="AK16" s="9">
        <f t="shared" si="10"/>
        <v>43909</v>
      </c>
    </row>
    <row r="17" spans="1:37" x14ac:dyDescent="0.25">
      <c r="A17" s="9">
        <f t="shared" si="4"/>
        <v>43910</v>
      </c>
      <c r="B17">
        <f ca="1">OFFSET(SerbiaOfficialData!$F$5,(ROW(B15)*17)-17,0)</f>
        <v>135</v>
      </c>
      <c r="C17" s="4">
        <f t="shared" ca="1" si="0"/>
        <v>135</v>
      </c>
      <c r="D17" s="4">
        <f t="shared" si="5"/>
        <v>242</v>
      </c>
      <c r="E17" s="10">
        <f ca="1">OFFSET(SerbiaOfficialData!$F$4,(ROW(E15)*17)-17,0)</f>
        <v>32</v>
      </c>
      <c r="F17" s="2">
        <f t="shared" ca="1" si="6"/>
        <v>0.31067961165048541</v>
      </c>
      <c r="G17" s="13">
        <f t="shared" ca="1" si="11"/>
        <v>0.19211822660098521</v>
      </c>
      <c r="H17">
        <v>585</v>
      </c>
      <c r="I17" s="11">
        <f t="shared" si="3"/>
        <v>79</v>
      </c>
      <c r="J17" s="12">
        <f t="shared" ca="1" si="1"/>
        <v>0.4050632911392405</v>
      </c>
      <c r="K17" s="13">
        <f t="shared" ca="1" si="12"/>
        <v>0.2695852534562212</v>
      </c>
      <c r="R17">
        <v>0</v>
      </c>
      <c r="S17">
        <v>0</v>
      </c>
      <c r="Y17">
        <f t="shared" si="7"/>
        <v>240</v>
      </c>
      <c r="Z17">
        <f ca="1">OFFSET(SerbiaOfficialData!$F$2,(ROW(Z15)*17)-17,0)</f>
        <v>8</v>
      </c>
      <c r="AB17" s="15">
        <f t="shared" ca="1" si="8"/>
        <v>8</v>
      </c>
      <c r="AC17">
        <f t="shared" si="9"/>
        <v>241</v>
      </c>
      <c r="AD17">
        <f ca="1">OFFSET(SerbiaOfficialData!$F$3,(ROW(AD15)*17)-17,0)</f>
        <v>71</v>
      </c>
      <c r="AE17" s="10"/>
      <c r="AH17" s="4"/>
      <c r="AK17" s="9">
        <f t="shared" si="10"/>
        <v>43910</v>
      </c>
    </row>
    <row r="18" spans="1:37" x14ac:dyDescent="0.25">
      <c r="A18" s="9">
        <f t="shared" si="4"/>
        <v>43911</v>
      </c>
      <c r="B18">
        <f ca="1">OFFSET(SerbiaOfficialData!$F$5,(ROW(B16)*17)-17,0)</f>
        <v>171</v>
      </c>
      <c r="C18" s="4">
        <f t="shared" ca="1" si="0"/>
        <v>170</v>
      </c>
      <c r="D18" s="4">
        <f t="shared" si="5"/>
        <v>259</v>
      </c>
      <c r="E18" s="10">
        <f ca="1">OFFSET(SerbiaOfficialData!$F$4,(ROW(E16)*17)-17,0)</f>
        <v>36</v>
      </c>
      <c r="F18" s="2">
        <f t="shared" ca="1" si="6"/>
        <v>0.26666666666666666</v>
      </c>
      <c r="G18" s="13">
        <f t="shared" ca="1" si="11"/>
        <v>0.19444444444444445</v>
      </c>
      <c r="H18">
        <v>672</v>
      </c>
      <c r="I18" s="11">
        <f t="shared" si="3"/>
        <v>87</v>
      </c>
      <c r="J18" s="12">
        <f t="shared" ca="1" si="1"/>
        <v>0.41379310344827586</v>
      </c>
      <c r="K18" s="13">
        <f t="shared" ca="1" si="12"/>
        <v>0.30184804928131415</v>
      </c>
      <c r="R18">
        <v>1</v>
      </c>
      <c r="S18">
        <f t="shared" ref="S18:S62" si="13">R18+S17</f>
        <v>1</v>
      </c>
      <c r="T18" s="3">
        <f t="shared" ref="T18:T62" ca="1" si="14">S18/B18</f>
        <v>5.8479532163742687E-3</v>
      </c>
      <c r="U18" s="3">
        <f t="shared" ref="U18:U62" ca="1" si="15">S18/B9</f>
        <v>4.1666666666666664E-2</v>
      </c>
      <c r="Y18">
        <f t="shared" si="7"/>
        <v>257</v>
      </c>
      <c r="Z18">
        <f ca="1">OFFSET(SerbiaOfficialData!$F$2,(ROW(Z16)*17)-17,0)</f>
        <v>12</v>
      </c>
      <c r="AB18" s="15">
        <f t="shared" ca="1" si="8"/>
        <v>13</v>
      </c>
      <c r="AC18">
        <f t="shared" si="9"/>
        <v>258</v>
      </c>
      <c r="AD18">
        <f ca="1">OFFSET(SerbiaOfficialData!$F$3,(ROW(AD16)*17)-17,0)</f>
        <v>88</v>
      </c>
      <c r="AE18" s="10"/>
      <c r="AH18" s="4"/>
      <c r="AJ18" s="4">
        <f ca="1">IF(_xlfn.FORECAST.ETS(AK18,$B$9:B17,$AK$9:AK17)&gt;0,_xlfn.FORECAST.ETS(AK18,$B$9:B17,$AK$9:AK17),0)</f>
        <v>158.7528813008345</v>
      </c>
      <c r="AK18" s="9">
        <f t="shared" si="10"/>
        <v>43911</v>
      </c>
    </row>
    <row r="19" spans="1:37" x14ac:dyDescent="0.25">
      <c r="A19" s="9">
        <f t="shared" si="4"/>
        <v>43912</v>
      </c>
      <c r="B19">
        <f ca="1">OFFSET(SerbiaOfficialData!$F$5,(ROW(B17)*17)-17,0)</f>
        <v>222</v>
      </c>
      <c r="C19" s="4">
        <f t="shared" ca="1" si="0"/>
        <v>221</v>
      </c>
      <c r="D19" s="4">
        <f t="shared" si="5"/>
        <v>276</v>
      </c>
      <c r="E19" s="10">
        <f ca="1">OFFSET(SerbiaOfficialData!$F$4,(ROW(E17)*17)-17,0)</f>
        <v>51</v>
      </c>
      <c r="F19" s="2">
        <f t="shared" ca="1" si="6"/>
        <v>0.2982456140350877</v>
      </c>
      <c r="G19" s="13">
        <f t="shared" ca="1" si="11"/>
        <v>0.19830328738069988</v>
      </c>
      <c r="H19">
        <v>761</v>
      </c>
      <c r="I19" s="11">
        <f t="shared" si="3"/>
        <v>89</v>
      </c>
      <c r="J19" s="12">
        <f t="shared" ca="1" si="1"/>
        <v>0.5730337078651685</v>
      </c>
      <c r="K19" s="13">
        <f t="shared" ca="1" si="12"/>
        <v>0.35823754789272033</v>
      </c>
      <c r="R19">
        <v>0</v>
      </c>
      <c r="S19">
        <f t="shared" si="13"/>
        <v>1</v>
      </c>
      <c r="T19" s="3">
        <f t="shared" ca="1" si="14"/>
        <v>4.5045045045045045E-3</v>
      </c>
      <c r="U19" s="3">
        <f t="shared" ca="1" si="15"/>
        <v>2.8571428571428571E-2</v>
      </c>
      <c r="Y19">
        <f t="shared" si="7"/>
        <v>274</v>
      </c>
      <c r="Z19">
        <f ca="1">OFFSET(SerbiaOfficialData!$F$2,(ROW(Z17)*17)-17,0)</f>
        <v>14</v>
      </c>
      <c r="AB19" s="15">
        <f t="shared" ca="1" si="8"/>
        <v>15</v>
      </c>
      <c r="AC19">
        <f t="shared" si="9"/>
        <v>275</v>
      </c>
      <c r="AD19">
        <f ca="1">OFFSET(SerbiaOfficialData!$F$3,(ROW(AD17)*17)-17,0)</f>
        <v>97</v>
      </c>
      <c r="AE19" s="10"/>
      <c r="AH19" s="4"/>
      <c r="AJ19" s="4">
        <f ca="1">IF(_xlfn.FORECAST.ETS(AK19,$B$9:B18,$AK$9:AK18)&gt;0,_xlfn.FORECAST.ETS(AK19,$B$9:B18,$AK$9:AK18),0)</f>
        <v>206.43494787871265</v>
      </c>
      <c r="AK19" s="9">
        <f t="shared" si="10"/>
        <v>43912</v>
      </c>
    </row>
    <row r="20" spans="1:37" x14ac:dyDescent="0.25">
      <c r="A20" s="9">
        <f t="shared" si="4"/>
        <v>43913</v>
      </c>
      <c r="B20">
        <f ca="1">OFFSET(SerbiaOfficialData!$F$5,(ROW(B18)*17)-17,0)</f>
        <v>249</v>
      </c>
      <c r="C20" s="4">
        <f t="shared" ca="1" si="0"/>
        <v>244</v>
      </c>
      <c r="D20" s="4">
        <f t="shared" si="5"/>
        <v>293</v>
      </c>
      <c r="E20" s="10">
        <f ca="1">OFFSET(SerbiaOfficialData!$F$4,(ROW(E18)*17)-17,0)</f>
        <v>27</v>
      </c>
      <c r="F20" s="2">
        <f t="shared" ca="1" si="6"/>
        <v>0.12162162162162163</v>
      </c>
      <c r="G20" s="13">
        <f t="shared" ca="1" si="11"/>
        <v>0.17713787085514834</v>
      </c>
      <c r="H20">
        <v>822</v>
      </c>
      <c r="I20" s="11">
        <f t="shared" si="3"/>
        <v>61</v>
      </c>
      <c r="J20" s="12">
        <f t="shared" ca="1" si="1"/>
        <v>0.44262295081967212</v>
      </c>
      <c r="K20" s="13">
        <f t="shared" ca="1" si="12"/>
        <v>0.36642599277978338</v>
      </c>
      <c r="O20">
        <v>3</v>
      </c>
      <c r="Q20" s="3">
        <f t="shared" ref="Q20:Q62" ca="1" si="16">O20/B11</f>
        <v>6.5217391304347824E-2</v>
      </c>
      <c r="R20">
        <v>1</v>
      </c>
      <c r="S20">
        <f t="shared" si="13"/>
        <v>2</v>
      </c>
      <c r="T20" s="3">
        <f t="shared" ca="1" si="14"/>
        <v>8.0321285140562242E-3</v>
      </c>
      <c r="U20" s="3">
        <f t="shared" ca="1" si="15"/>
        <v>4.3478260869565216E-2</v>
      </c>
      <c r="Y20">
        <f t="shared" si="7"/>
        <v>291</v>
      </c>
      <c r="Z20">
        <f ca="1">OFFSET(SerbiaOfficialData!$F$2,(ROW(Z18)*17)-17,0)</f>
        <v>16</v>
      </c>
      <c r="AA20" s="3">
        <f t="shared" ref="AA20:AA62" ca="1" si="17">Z20/B20</f>
        <v>6.4257028112449793E-2</v>
      </c>
      <c r="AB20" s="15">
        <f t="shared" ca="1" si="8"/>
        <v>18</v>
      </c>
      <c r="AC20">
        <f t="shared" si="9"/>
        <v>292</v>
      </c>
      <c r="AD20">
        <f ca="1">OFFSET(SerbiaOfficialData!$F$3,(ROW(AD18)*17)-17,0)</f>
        <v>125</v>
      </c>
      <c r="AE20" s="10"/>
      <c r="AH20" s="4"/>
      <c r="AJ20" s="4">
        <f ca="1">IF(_xlfn.FORECAST.ETS(AK20,$B$9:B19,$AK$9:AK19)&gt;0,_xlfn.FORECAST.ETS(AK20,$B$9:B19,$AK$9:AK19),0)</f>
        <v>267.3841997037668</v>
      </c>
      <c r="AK20" s="9">
        <f t="shared" si="10"/>
        <v>43913</v>
      </c>
    </row>
    <row r="21" spans="1:37" x14ac:dyDescent="0.25">
      <c r="A21" s="9">
        <f t="shared" si="4"/>
        <v>43914</v>
      </c>
      <c r="B21">
        <f ca="1">OFFSET(SerbiaOfficialData!$F$5,(ROW(B19)*17)-17,0)</f>
        <v>303</v>
      </c>
      <c r="C21" s="4">
        <f t="shared" ca="1" si="0"/>
        <v>285</v>
      </c>
      <c r="D21" s="4">
        <f t="shared" si="5"/>
        <v>310</v>
      </c>
      <c r="E21" s="10">
        <f ca="1">OFFSET(SerbiaOfficialData!$F$4,(ROW(E19)*17)-17,0)</f>
        <v>54</v>
      </c>
      <c r="F21" s="2">
        <f t="shared" ca="1" si="6"/>
        <v>0.21686746987951808</v>
      </c>
      <c r="G21" s="13">
        <f t="shared" ca="1" si="11"/>
        <v>0.18201284796573874</v>
      </c>
      <c r="H21">
        <v>916</v>
      </c>
      <c r="I21" s="11">
        <f t="shared" si="3"/>
        <v>94</v>
      </c>
      <c r="J21" s="12">
        <f t="shared" ca="1" si="1"/>
        <v>0.57446808510638303</v>
      </c>
      <c r="K21" s="13">
        <f t="shared" ca="1" si="12"/>
        <v>0.40284360189573459</v>
      </c>
      <c r="O21">
        <v>15</v>
      </c>
      <c r="P21">
        <f>O21-O20</f>
        <v>12</v>
      </c>
      <c r="Q21" s="3">
        <f t="shared" ca="1" si="16"/>
        <v>0.3125</v>
      </c>
      <c r="R21">
        <v>1</v>
      </c>
      <c r="S21">
        <f t="shared" si="13"/>
        <v>3</v>
      </c>
      <c r="T21" s="3">
        <f t="shared" ca="1" si="14"/>
        <v>9.9009900990099011E-3</v>
      </c>
      <c r="U21" s="3">
        <f t="shared" ca="1" si="15"/>
        <v>6.25E-2</v>
      </c>
      <c r="Y21">
        <f t="shared" si="7"/>
        <v>308</v>
      </c>
      <c r="Z21">
        <f ca="1">OFFSET(SerbiaOfficialData!$F$2,(ROW(Z19)*17)-17,0)</f>
        <v>21</v>
      </c>
      <c r="AA21" s="3">
        <f t="shared" ca="1" si="17"/>
        <v>6.9306930693069313E-2</v>
      </c>
      <c r="AB21" s="15">
        <f t="shared" ca="1" si="8"/>
        <v>24</v>
      </c>
      <c r="AC21">
        <f t="shared" si="9"/>
        <v>309</v>
      </c>
      <c r="AD21">
        <f ca="1">OFFSET(SerbiaOfficialData!$F$3,(ROW(AD19)*17)-17,0)</f>
        <v>152</v>
      </c>
      <c r="AE21" s="10"/>
      <c r="AH21" s="4"/>
      <c r="AJ21" s="4">
        <f ca="1">IF(_xlfn.FORECAST.ETS(AK21,$B$9:B20,$AK$9:AK20)&gt;0,_xlfn.FORECAST.ETS(AK21,$B$9:B20,$AK$9:AK20),0)</f>
        <v>239.97559702198791</v>
      </c>
      <c r="AK21" s="9">
        <f t="shared" si="10"/>
        <v>43914</v>
      </c>
    </row>
    <row r="22" spans="1:37" x14ac:dyDescent="0.25">
      <c r="A22" s="9">
        <f t="shared" si="4"/>
        <v>43915</v>
      </c>
      <c r="B22">
        <f ca="1">OFFSET(SerbiaOfficialData!$F$5,(ROW(B20)*17)-17,0)</f>
        <v>384</v>
      </c>
      <c r="C22" s="4">
        <f t="shared" ca="1" si="0"/>
        <v>365</v>
      </c>
      <c r="D22" s="4">
        <f t="shared" si="5"/>
        <v>327</v>
      </c>
      <c r="E22" s="10">
        <f ca="1">OFFSET(SerbiaOfficialData!$F$4,(ROW(E20)*17)-17,0)</f>
        <v>81</v>
      </c>
      <c r="F22" s="2">
        <f t="shared" ca="1" si="6"/>
        <v>0.26732673267326734</v>
      </c>
      <c r="G22" s="13">
        <f t="shared" ca="1" si="11"/>
        <v>0.1892361111111111</v>
      </c>
      <c r="H22">
        <v>1161</v>
      </c>
      <c r="I22" s="11">
        <f t="shared" si="3"/>
        <v>245</v>
      </c>
      <c r="J22" s="12">
        <f t="shared" ca="1" si="1"/>
        <v>0.33061224489795921</v>
      </c>
      <c r="K22" s="13">
        <f t="shared" ca="1" si="12"/>
        <v>0.38698224852071006</v>
      </c>
      <c r="O22">
        <v>15</v>
      </c>
      <c r="P22">
        <f>O22-O21</f>
        <v>0</v>
      </c>
      <c r="Q22" s="3">
        <f t="shared" ca="1" si="16"/>
        <v>0.26315789473684209</v>
      </c>
      <c r="R22">
        <v>1</v>
      </c>
      <c r="S22">
        <f t="shared" si="13"/>
        <v>4</v>
      </c>
      <c r="T22" s="3">
        <f t="shared" ca="1" si="14"/>
        <v>1.0416666666666666E-2</v>
      </c>
      <c r="U22" s="3">
        <f t="shared" ca="1" si="15"/>
        <v>7.0175438596491224E-2</v>
      </c>
      <c r="Y22">
        <f t="shared" si="7"/>
        <v>325</v>
      </c>
      <c r="Z22">
        <f ca="1">OFFSET(SerbiaOfficialData!$F$2,(ROW(Z20)*17)-17,0)</f>
        <v>24</v>
      </c>
      <c r="AA22" s="3">
        <f t="shared" ca="1" si="17"/>
        <v>6.25E-2</v>
      </c>
      <c r="AB22" s="15">
        <f t="shared" ca="1" si="8"/>
        <v>28</v>
      </c>
      <c r="AC22">
        <f t="shared" si="9"/>
        <v>326</v>
      </c>
      <c r="AD22">
        <f ca="1">OFFSET(SerbiaOfficialData!$F$3,(ROW(AD20)*17)-17,0)</f>
        <v>203</v>
      </c>
      <c r="AE22" s="10"/>
      <c r="AH22" s="4"/>
      <c r="AJ22" s="4">
        <f ca="1">IF(_xlfn.FORECAST.ETS(AK22,$B$9:B21,$AK$9:AK21)&gt;0,_xlfn.FORECAST.ETS(AK22,$B$9:B21,$AK$9:AK21),0)</f>
        <v>284.27422588703706</v>
      </c>
      <c r="AK22" s="9">
        <f t="shared" si="10"/>
        <v>43915</v>
      </c>
    </row>
    <row r="23" spans="1:37" x14ac:dyDescent="0.25">
      <c r="A23" s="9">
        <f t="shared" si="4"/>
        <v>43916</v>
      </c>
      <c r="B23">
        <f ca="1">OFFSET(SerbiaOfficialData!$F$5,(ROW(B21)*17)-17,0)</f>
        <v>457</v>
      </c>
      <c r="C23" s="4">
        <f t="shared" ca="1" si="0"/>
        <v>435</v>
      </c>
      <c r="D23" s="4">
        <f t="shared" si="5"/>
        <v>344</v>
      </c>
      <c r="E23" s="10">
        <f ca="1">OFFSET(SerbiaOfficialData!$F$4,(ROW(E21)*17)-17,0)</f>
        <v>73</v>
      </c>
      <c r="F23" s="2">
        <f t="shared" ca="1" si="6"/>
        <v>0.19010416666666666</v>
      </c>
      <c r="G23" s="13">
        <f t="shared" ca="1" si="11"/>
        <v>0.18220539517274018</v>
      </c>
      <c r="H23">
        <v>1456</v>
      </c>
      <c r="I23" s="11">
        <f t="shared" si="3"/>
        <v>295</v>
      </c>
      <c r="J23" s="12">
        <f t="shared" ca="1" si="1"/>
        <v>0.24745762711864408</v>
      </c>
      <c r="K23" s="13">
        <f t="shared" ca="1" si="12"/>
        <v>0.35582255083179298</v>
      </c>
      <c r="O23">
        <v>15</v>
      </c>
      <c r="P23">
        <f t="shared" ref="P23:P62" si="18">O23-O22</f>
        <v>0</v>
      </c>
      <c r="Q23" s="3">
        <f t="shared" ca="1" si="16"/>
        <v>0.20833333333333334</v>
      </c>
      <c r="R23">
        <v>3</v>
      </c>
      <c r="S23">
        <f t="shared" si="13"/>
        <v>7</v>
      </c>
      <c r="T23" s="3">
        <f t="shared" ca="1" si="14"/>
        <v>1.5317286652078774E-2</v>
      </c>
      <c r="U23" s="3">
        <f t="shared" ca="1" si="15"/>
        <v>9.7222222222222224E-2</v>
      </c>
      <c r="Y23">
        <f t="shared" si="7"/>
        <v>342</v>
      </c>
      <c r="Z23">
        <f ca="1">OFFSET(SerbiaOfficialData!$F$2,(ROW(Z21)*17)-17,0)</f>
        <v>25</v>
      </c>
      <c r="AA23" s="3">
        <f t="shared" ca="1" si="17"/>
        <v>5.4704595185995623E-2</v>
      </c>
      <c r="AB23" s="15">
        <f t="shared" ca="1" si="8"/>
        <v>32</v>
      </c>
      <c r="AC23">
        <f t="shared" si="9"/>
        <v>343</v>
      </c>
      <c r="AD23">
        <f ca="1">OFFSET(SerbiaOfficialData!$F$3,(ROW(AD21)*17)-17,0)</f>
        <v>250</v>
      </c>
      <c r="AE23" s="10"/>
      <c r="AH23" s="4"/>
      <c r="AJ23" s="4">
        <f ca="1">IF(_xlfn.FORECAST.ETS(AK23,$B$9:B22,$AK$9:AK22)&gt;0,_xlfn.FORECAST.ETS(AK23,$B$9:B22,$AK$9:AK22),0)</f>
        <v>462.0020790424004</v>
      </c>
      <c r="AK23" s="9">
        <f t="shared" si="10"/>
        <v>43916</v>
      </c>
    </row>
    <row r="24" spans="1:37" x14ac:dyDescent="0.25">
      <c r="A24" s="9">
        <f t="shared" si="4"/>
        <v>43917</v>
      </c>
      <c r="B24">
        <f ca="1">OFFSET(SerbiaOfficialData!$F$5,(ROW(B22)*17)-17,0)</f>
        <v>528</v>
      </c>
      <c r="C24" s="4">
        <f t="shared" ca="1" si="0"/>
        <v>479</v>
      </c>
      <c r="D24" s="4">
        <f t="shared" si="5"/>
        <v>361</v>
      </c>
      <c r="E24" s="10">
        <f ca="1">OFFSET(SerbiaOfficialData!$F$4,(ROW(E22)*17)-17,0)</f>
        <v>71</v>
      </c>
      <c r="F24" s="2">
        <f t="shared" ca="1" si="6"/>
        <v>0.15536105032822758</v>
      </c>
      <c r="G24" s="13">
        <f t="shared" ca="1" si="11"/>
        <v>0.17202194357366771</v>
      </c>
      <c r="H24">
        <v>1715</v>
      </c>
      <c r="I24" s="11">
        <f t="shared" si="3"/>
        <v>259</v>
      </c>
      <c r="J24" s="12">
        <f t="shared" ca="1" si="1"/>
        <v>0.27413127413127414</v>
      </c>
      <c r="K24" s="13">
        <f t="shared" ca="1" si="12"/>
        <v>0.34431372549019607</v>
      </c>
      <c r="O24">
        <v>42</v>
      </c>
      <c r="P24">
        <f t="shared" si="18"/>
        <v>27</v>
      </c>
      <c r="Q24" s="3">
        <f t="shared" ca="1" si="16"/>
        <v>0.47191011235955055</v>
      </c>
      <c r="R24">
        <v>0</v>
      </c>
      <c r="S24">
        <f t="shared" si="13"/>
        <v>7</v>
      </c>
      <c r="T24" s="3">
        <f t="shared" ca="1" si="14"/>
        <v>1.3257575757575758E-2</v>
      </c>
      <c r="U24" s="3">
        <f t="shared" ca="1" si="15"/>
        <v>7.8651685393258425E-2</v>
      </c>
      <c r="Y24">
        <f t="shared" si="7"/>
        <v>359</v>
      </c>
      <c r="Z24">
        <f ca="1">OFFSET(SerbiaOfficialData!$F$2,(ROW(Z22)*17)-17,0)</f>
        <v>45</v>
      </c>
      <c r="AA24" s="3">
        <f t="shared" ca="1" si="17"/>
        <v>8.5227272727272721E-2</v>
      </c>
      <c r="AB24" s="15">
        <f t="shared" ca="1" si="8"/>
        <v>52</v>
      </c>
      <c r="AC24">
        <f t="shared" si="9"/>
        <v>360</v>
      </c>
      <c r="AD24">
        <f ca="1">OFFSET(SerbiaOfficialData!$F$3,(ROW(AD22)*17)-17,0)</f>
        <v>302</v>
      </c>
      <c r="AE24" s="10"/>
      <c r="AH24" s="4"/>
      <c r="AJ24" s="4">
        <f ca="1">IF(_xlfn.FORECAST.ETS(AK24,$B$9:B23,$AK$9:AK23)&gt;0,_xlfn.FORECAST.ETS(AK24,$B$9:B23,$AK$9:AK23),0)</f>
        <v>530.57438389971207</v>
      </c>
      <c r="AK24" s="9">
        <f t="shared" si="10"/>
        <v>43917</v>
      </c>
    </row>
    <row r="25" spans="1:37" x14ac:dyDescent="0.25">
      <c r="A25" s="9">
        <f t="shared" si="4"/>
        <v>43918</v>
      </c>
      <c r="B25">
        <f ca="1">OFFSET(SerbiaOfficialData!$F$5,(ROW(B23)*17)-17,0)</f>
        <v>659</v>
      </c>
      <c r="C25" s="4">
        <f t="shared" ca="1" si="0"/>
        <v>607</v>
      </c>
      <c r="D25" s="4">
        <f t="shared" si="5"/>
        <v>378</v>
      </c>
      <c r="E25" s="10">
        <f ca="1">OFFSET(SerbiaOfficialData!$F$4,(ROW(E23)*17)-17,0)</f>
        <v>131</v>
      </c>
      <c r="F25" s="2">
        <f t="shared" ca="1" si="6"/>
        <v>0.24810606060606061</v>
      </c>
      <c r="G25" s="13">
        <f t="shared" ca="1" si="11"/>
        <v>0.17889317889317891</v>
      </c>
      <c r="H25">
        <v>2086</v>
      </c>
      <c r="I25" s="11">
        <f t="shared" si="3"/>
        <v>371</v>
      </c>
      <c r="J25" s="12">
        <f t="shared" ca="1" si="1"/>
        <v>0.35309973045822102</v>
      </c>
      <c r="K25" s="13">
        <f t="shared" ca="1" si="12"/>
        <v>0.35189873417721518</v>
      </c>
      <c r="O25">
        <v>42</v>
      </c>
      <c r="P25">
        <f t="shared" si="18"/>
        <v>0</v>
      </c>
      <c r="Q25" s="3">
        <f t="shared" ca="1" si="16"/>
        <v>0.40776699029126212</v>
      </c>
      <c r="R25">
        <v>3</v>
      </c>
      <c r="S25">
        <f t="shared" si="13"/>
        <v>10</v>
      </c>
      <c r="T25" s="3">
        <f t="shared" ca="1" si="14"/>
        <v>1.5174506828528073E-2</v>
      </c>
      <c r="U25" s="3">
        <f t="shared" ca="1" si="15"/>
        <v>9.7087378640776698E-2</v>
      </c>
      <c r="Y25">
        <f t="shared" si="7"/>
        <v>376</v>
      </c>
      <c r="Z25">
        <f ca="1">OFFSET(SerbiaOfficialData!$F$2,(ROW(Z23)*17)-17,0)</f>
        <v>49</v>
      </c>
      <c r="AA25" s="3">
        <f t="shared" ca="1" si="17"/>
        <v>7.4355083459787558E-2</v>
      </c>
      <c r="AB25" s="15">
        <f t="shared" ca="1" si="8"/>
        <v>59</v>
      </c>
      <c r="AC25">
        <f t="shared" si="9"/>
        <v>377</v>
      </c>
      <c r="AD25">
        <f ca="1">OFFSET(SerbiaOfficialData!$F$3,(ROW(AD23)*17)-17,0)</f>
        <v>334</v>
      </c>
      <c r="AE25" s="10"/>
      <c r="AH25" s="4"/>
      <c r="AJ25" s="4">
        <f ca="1">IF(_xlfn.FORECAST.ETS(AK25,$B$9:B24,$AK$9:AK24)&gt;0,_xlfn.FORECAST.ETS(AK25,$B$9:B24,$AK$9:AK24),0)</f>
        <v>599.87156670197783</v>
      </c>
      <c r="AK25" s="9">
        <f t="shared" si="10"/>
        <v>43918</v>
      </c>
    </row>
    <row r="26" spans="1:37" x14ac:dyDescent="0.25">
      <c r="A26" s="9">
        <f t="shared" si="4"/>
        <v>43919</v>
      </c>
      <c r="B26">
        <f ca="1">OFFSET(SerbiaOfficialData!$F$5,(ROW(B24)*17)-17,0)</f>
        <v>741</v>
      </c>
      <c r="C26" s="4">
        <f t="shared" ca="1" si="0"/>
        <v>686</v>
      </c>
      <c r="D26" s="4">
        <f t="shared" si="5"/>
        <v>395</v>
      </c>
      <c r="E26" s="10">
        <f ca="1">OFFSET(SerbiaOfficialData!$F$4,(ROW(E24)*17)-17,0)</f>
        <v>82</v>
      </c>
      <c r="F26" s="2">
        <f t="shared" ca="1" si="6"/>
        <v>0.1244309559939302</v>
      </c>
      <c r="G26" s="13">
        <f t="shared" ca="1" si="11"/>
        <v>0.16316639741518579</v>
      </c>
      <c r="H26">
        <v>2462</v>
      </c>
      <c r="I26" s="11">
        <f t="shared" si="3"/>
        <v>376</v>
      </c>
      <c r="J26" s="12">
        <f t="shared" ca="1" si="1"/>
        <v>0.21808510638297873</v>
      </c>
      <c r="K26" s="13">
        <f t="shared" ca="1" si="12"/>
        <v>0.32285562067128398</v>
      </c>
      <c r="O26">
        <v>42</v>
      </c>
      <c r="P26">
        <f t="shared" si="18"/>
        <v>0</v>
      </c>
      <c r="Q26" s="3">
        <f t="shared" ca="1" si="16"/>
        <v>0.31111111111111112</v>
      </c>
      <c r="R26">
        <v>3</v>
      </c>
      <c r="S26">
        <f t="shared" si="13"/>
        <v>13</v>
      </c>
      <c r="T26" s="3">
        <f t="shared" ca="1" si="14"/>
        <v>1.7543859649122806E-2</v>
      </c>
      <c r="U26" s="3">
        <f t="shared" ca="1" si="15"/>
        <v>9.6296296296296297E-2</v>
      </c>
      <c r="Y26">
        <f t="shared" si="7"/>
        <v>393</v>
      </c>
      <c r="Z26">
        <f ca="1">OFFSET(SerbiaOfficialData!$F$2,(ROW(Z24)*17)-17,0)</f>
        <v>55</v>
      </c>
      <c r="AA26" s="3">
        <f t="shared" ca="1" si="17"/>
        <v>7.4224021592442652E-2</v>
      </c>
      <c r="AB26" s="15">
        <f t="shared" ca="1" si="8"/>
        <v>68</v>
      </c>
      <c r="AC26">
        <f t="shared" si="9"/>
        <v>394</v>
      </c>
      <c r="AD26">
        <f ca="1">OFFSET(SerbiaOfficialData!$F$3,(ROW(AD24)*17)-17,0)</f>
        <v>331</v>
      </c>
      <c r="AE26" s="10"/>
      <c r="AH26" s="4"/>
      <c r="AJ26" s="4">
        <f ca="1">IF(_xlfn.FORECAST.ETS(AK26,$B$9:B25,$AK$9:AK25)&gt;0,_xlfn.FORECAST.ETS(AK26,$B$9:B25,$AK$9:AK25),0)</f>
        <v>777.51268099352774</v>
      </c>
      <c r="AK26" s="9">
        <f t="shared" si="10"/>
        <v>43919</v>
      </c>
    </row>
    <row r="27" spans="1:37" x14ac:dyDescent="0.25">
      <c r="A27" s="9">
        <f t="shared" si="4"/>
        <v>43920</v>
      </c>
      <c r="B27">
        <f ca="1">OFFSET(SerbiaOfficialData!$F$5,(ROW(B25)*17)-17,0)</f>
        <v>785</v>
      </c>
      <c r="C27" s="4">
        <f t="shared" ca="1" si="0"/>
        <v>727</v>
      </c>
      <c r="D27" s="4">
        <f t="shared" si="5"/>
        <v>412</v>
      </c>
      <c r="E27" s="10">
        <f ca="1">OFFSET(SerbiaOfficialData!$F$4,(ROW(E25)*17)-17,0)</f>
        <v>44</v>
      </c>
      <c r="F27" s="2">
        <f t="shared" ca="1" si="6"/>
        <v>5.9379217273954114E-2</v>
      </c>
      <c r="G27" s="13">
        <f t="shared" ca="1" si="11"/>
        <v>0.14186691312384472</v>
      </c>
      <c r="H27">
        <v>3084</v>
      </c>
      <c r="I27" s="11">
        <f t="shared" si="3"/>
        <v>622</v>
      </c>
      <c r="J27" s="12">
        <f t="shared" ca="1" si="1"/>
        <v>7.0739549839228297E-2</v>
      </c>
      <c r="K27" s="13">
        <f t="shared" ca="1" si="12"/>
        <v>0.25456053067993367</v>
      </c>
      <c r="O27">
        <v>42</v>
      </c>
      <c r="P27">
        <f t="shared" si="18"/>
        <v>0</v>
      </c>
      <c r="Q27" s="3">
        <f t="shared" ca="1" si="16"/>
        <v>0.24561403508771928</v>
      </c>
      <c r="R27">
        <v>3</v>
      </c>
      <c r="S27">
        <f t="shared" si="13"/>
        <v>16</v>
      </c>
      <c r="T27" s="3">
        <f t="shared" ca="1" si="14"/>
        <v>2.038216560509554E-2</v>
      </c>
      <c r="U27" s="3">
        <f t="shared" ca="1" si="15"/>
        <v>9.3567251461988299E-2</v>
      </c>
      <c r="Y27">
        <f t="shared" si="7"/>
        <v>410</v>
      </c>
      <c r="Z27">
        <f ca="1">OFFSET(SerbiaOfficialData!$F$2,(ROW(Z25)*17)-17,0)</f>
        <v>62</v>
      </c>
      <c r="AA27" s="3">
        <f t="shared" ca="1" si="17"/>
        <v>7.8980891719745219E-2</v>
      </c>
      <c r="AB27" s="15">
        <f t="shared" ca="1" si="8"/>
        <v>78</v>
      </c>
      <c r="AC27">
        <f t="shared" si="9"/>
        <v>411</v>
      </c>
      <c r="AD27">
        <f ca="1">OFFSET(SerbiaOfficialData!$F$3,(ROW(AD25)*17)-17,0)</f>
        <v>540</v>
      </c>
      <c r="AE27" s="10"/>
      <c r="AF27" s="3">
        <f ca="1">(AD27+S27)/B27</f>
        <v>0.70828025477707002</v>
      </c>
      <c r="AH27" s="4">
        <f ca="1">B27-O27-S27-AD27</f>
        <v>187</v>
      </c>
      <c r="AI27" s="3">
        <f ca="1">AH27/B27</f>
        <v>0.23821656050955414</v>
      </c>
      <c r="AJ27" s="4">
        <f ca="1">IF(_xlfn.FORECAST.ETS(AK27,$B$9:B26,$AK$9:AK26)&gt;0,_xlfn.FORECAST.ETS(AK27,$B$9:B26,$AK$9:AK26),0)</f>
        <v>836.25189219183198</v>
      </c>
      <c r="AK27" s="9">
        <f t="shared" si="10"/>
        <v>43920</v>
      </c>
    </row>
    <row r="28" spans="1:37" x14ac:dyDescent="0.25">
      <c r="A28" s="9">
        <f t="shared" si="4"/>
        <v>43921</v>
      </c>
      <c r="B28">
        <f ca="1">OFFSET(SerbiaOfficialData!$F$5,(ROW(B26)*17)-17,0)</f>
        <v>900</v>
      </c>
      <c r="C28" s="4">
        <f t="shared" ca="1" si="0"/>
        <v>835</v>
      </c>
      <c r="D28" s="4">
        <f t="shared" si="5"/>
        <v>429</v>
      </c>
      <c r="E28" s="10">
        <f ca="1">OFFSET(SerbiaOfficialData!$F$4,(ROW(E26)*17)-17,0)</f>
        <v>115</v>
      </c>
      <c r="F28" s="2">
        <f t="shared" ca="1" si="6"/>
        <v>0.1464968152866242</v>
      </c>
      <c r="G28" s="13">
        <f t="shared" ca="1" si="11"/>
        <v>0.13543747502996403</v>
      </c>
      <c r="H28">
        <v>3561</v>
      </c>
      <c r="I28" s="11">
        <f t="shared" si="3"/>
        <v>477</v>
      </c>
      <c r="J28" s="12">
        <f t="shared" ca="1" si="1"/>
        <v>0.24109014675052412</v>
      </c>
      <c r="K28" s="13">
        <f t="shared" ca="1" si="12"/>
        <v>0.24214285714285713</v>
      </c>
      <c r="O28">
        <v>42</v>
      </c>
      <c r="P28">
        <f t="shared" si="18"/>
        <v>0</v>
      </c>
      <c r="Q28" s="3">
        <f t="shared" ca="1" si="16"/>
        <v>0.1891891891891892</v>
      </c>
      <c r="R28">
        <v>7</v>
      </c>
      <c r="S28">
        <f t="shared" si="13"/>
        <v>23</v>
      </c>
      <c r="T28" s="3">
        <f t="shared" ca="1" si="14"/>
        <v>2.5555555555555557E-2</v>
      </c>
      <c r="U28" s="3">
        <f t="shared" ca="1" si="15"/>
        <v>0.1036036036036036</v>
      </c>
      <c r="Y28">
        <f t="shared" si="7"/>
        <v>427</v>
      </c>
      <c r="Z28" s="19"/>
      <c r="AA28" s="3">
        <f t="shared" ca="1" si="17"/>
        <v>0</v>
      </c>
      <c r="AB28" s="15">
        <f t="shared" si="8"/>
        <v>23</v>
      </c>
      <c r="AC28">
        <f t="shared" si="9"/>
        <v>428</v>
      </c>
      <c r="AD28" s="17"/>
      <c r="AE28" s="10"/>
      <c r="AH28" s="4"/>
      <c r="AJ28" s="4">
        <f ca="1">IF(_xlfn.FORECAST.ETS(AK28,$B$9:B27,$AK$9:AK27)&gt;0,_xlfn.FORECAST.ETS(AK28,$B$9:B27,$AK$9:AK27),0)</f>
        <v>910.03981925987273</v>
      </c>
      <c r="AK28" s="9">
        <f t="shared" si="10"/>
        <v>43921</v>
      </c>
    </row>
    <row r="29" spans="1:37" x14ac:dyDescent="0.25">
      <c r="A29" s="9">
        <f t="shared" si="4"/>
        <v>43922</v>
      </c>
      <c r="B29">
        <f ca="1">OFFSET(SerbiaOfficialData!$F$5,(ROW(B27)*17)-17,0)</f>
        <v>1060</v>
      </c>
      <c r="C29" s="4">
        <f t="shared" ca="1" si="0"/>
        <v>990</v>
      </c>
      <c r="D29" s="4">
        <f t="shared" si="5"/>
        <v>446</v>
      </c>
      <c r="E29" s="10">
        <f ca="1">OFFSET(SerbiaOfficialData!$F$4,(ROW(E27)*17)-17,0)</f>
        <v>160</v>
      </c>
      <c r="F29" s="2">
        <f t="shared" ca="1" si="6"/>
        <v>0.17777777777777778</v>
      </c>
      <c r="G29" s="13">
        <f t="shared" ca="1" si="11"/>
        <v>0.13941894447309611</v>
      </c>
      <c r="H29">
        <v>4371</v>
      </c>
      <c r="I29" s="11">
        <f t="shared" si="3"/>
        <v>810</v>
      </c>
      <c r="J29" s="12">
        <f t="shared" ca="1" si="1"/>
        <v>0.19753086419753085</v>
      </c>
      <c r="K29" s="13">
        <f t="shared" ca="1" si="12"/>
        <v>0.22851507466892082</v>
      </c>
      <c r="O29">
        <v>42</v>
      </c>
      <c r="P29">
        <f t="shared" si="18"/>
        <v>0</v>
      </c>
      <c r="Q29" s="3">
        <f t="shared" ca="1" si="16"/>
        <v>0.16867469879518071</v>
      </c>
      <c r="R29">
        <v>5</v>
      </c>
      <c r="S29">
        <f t="shared" si="13"/>
        <v>28</v>
      </c>
      <c r="T29" s="3">
        <f t="shared" ca="1" si="14"/>
        <v>2.6415094339622643E-2</v>
      </c>
      <c r="U29" s="3">
        <f t="shared" ca="1" si="15"/>
        <v>0.11244979919678715</v>
      </c>
      <c r="Y29">
        <f t="shared" si="7"/>
        <v>444</v>
      </c>
      <c r="Z29">
        <f ca="1">OFFSET(SerbiaOfficialData!$F$2,(ROW(Z27)*17)-17,0)</f>
        <v>72</v>
      </c>
      <c r="AA29" s="3">
        <f t="shared" ca="1" si="17"/>
        <v>6.7924528301886791E-2</v>
      </c>
      <c r="AB29" s="15">
        <f t="shared" ca="1" si="8"/>
        <v>100</v>
      </c>
      <c r="AC29">
        <f t="shared" si="9"/>
        <v>445</v>
      </c>
      <c r="AD29">
        <f ca="1">OFFSET(SerbiaOfficialData!$F$3,(ROW(AD27)*17)-17,0)</f>
        <v>648</v>
      </c>
      <c r="AE29" s="10">
        <f ca="1">AD29-AD27</f>
        <v>108</v>
      </c>
      <c r="AF29" s="3">
        <f t="shared" ref="AF29:AF62" ca="1" si="19">(AD29+S29)/B29</f>
        <v>0.63773584905660374</v>
      </c>
      <c r="AH29" s="4">
        <f t="shared" ref="AH29:AH62" ca="1" si="20">B29-O29-S29-AD29</f>
        <v>342</v>
      </c>
      <c r="AI29" s="3">
        <f t="shared" ref="AI29:AI62" ca="1" si="21">AH29/B29</f>
        <v>0.32264150943396225</v>
      </c>
      <c r="AJ29" s="4">
        <f ca="1">IF(_xlfn.FORECAST.ETS(AK29,$B$9:B28,$AK$9:AK28)&gt;0,_xlfn.FORECAST.ETS(AK29,$B$9:B28,$AK$9:AK28),0)</f>
        <v>1001.2133231334371</v>
      </c>
      <c r="AK29" s="9">
        <f t="shared" si="10"/>
        <v>43922</v>
      </c>
    </row>
    <row r="30" spans="1:37" x14ac:dyDescent="0.25">
      <c r="A30" s="9">
        <f t="shared" si="4"/>
        <v>43923</v>
      </c>
      <c r="B30">
        <f ca="1">OFFSET(SerbiaOfficialData!$F$5,(ROW(B28)*17)-17,0)</f>
        <v>1171</v>
      </c>
      <c r="C30" s="4">
        <f t="shared" ca="1" si="0"/>
        <v>1098</v>
      </c>
      <c r="D30" s="4">
        <f t="shared" si="5"/>
        <v>463</v>
      </c>
      <c r="E30" s="10">
        <f ca="1">OFFSET(SerbiaOfficialData!$F$4,(ROW(E28)*17)-17,0)</f>
        <v>111</v>
      </c>
      <c r="F30" s="2">
        <f t="shared" ca="1" si="6"/>
        <v>0.10471698113207548</v>
      </c>
      <c r="G30" s="13">
        <f t="shared" ca="1" si="11"/>
        <v>0.12984293193717278</v>
      </c>
      <c r="H30">
        <v>5008</v>
      </c>
      <c r="I30" s="11">
        <f t="shared" si="3"/>
        <v>637</v>
      </c>
      <c r="J30" s="12">
        <f t="shared" ca="1" si="1"/>
        <v>0.17425431711145997</v>
      </c>
      <c r="K30" s="13">
        <f t="shared" ca="1" si="12"/>
        <v>0.21212121212121213</v>
      </c>
      <c r="O30">
        <v>42</v>
      </c>
      <c r="P30">
        <f t="shared" si="18"/>
        <v>0</v>
      </c>
      <c r="Q30" s="3">
        <f t="shared" ca="1" si="16"/>
        <v>0.13861386138613863</v>
      </c>
      <c r="R30">
        <v>3</v>
      </c>
      <c r="S30">
        <f t="shared" si="13"/>
        <v>31</v>
      </c>
      <c r="T30" s="3">
        <f t="shared" ca="1" si="14"/>
        <v>2.6473099914602904E-2</v>
      </c>
      <c r="U30" s="3">
        <f t="shared" ca="1" si="15"/>
        <v>0.10231023102310231</v>
      </c>
      <c r="V30">
        <v>2</v>
      </c>
      <c r="W30">
        <v>1</v>
      </c>
      <c r="X30">
        <v>58.7</v>
      </c>
      <c r="Y30">
        <f t="shared" si="7"/>
        <v>461</v>
      </c>
      <c r="Z30">
        <f ca="1">OFFSET(SerbiaOfficialData!$F$2,(ROW(Z28)*17)-17,0)</f>
        <v>81</v>
      </c>
      <c r="AA30" s="3">
        <f t="shared" ca="1" si="17"/>
        <v>6.9171648163962429E-2</v>
      </c>
      <c r="AB30" s="15">
        <f t="shared" ca="1" si="8"/>
        <v>112</v>
      </c>
      <c r="AC30">
        <f t="shared" si="9"/>
        <v>462</v>
      </c>
      <c r="AD30">
        <f ca="1">OFFSET(SerbiaOfficialData!$F$3,(ROW(AD28)*17)-17,0)</f>
        <v>783</v>
      </c>
      <c r="AE30" s="10">
        <f ca="1">AD30-AD29</f>
        <v>135</v>
      </c>
      <c r="AF30" s="3">
        <f t="shared" ca="1" si="19"/>
        <v>0.69513236549957302</v>
      </c>
      <c r="AH30" s="4">
        <f t="shared" ca="1" si="20"/>
        <v>315</v>
      </c>
      <c r="AI30" s="3">
        <f t="shared" ca="1" si="21"/>
        <v>0.26900085397096501</v>
      </c>
      <c r="AJ30" s="4">
        <f ca="1">IF(_xlfn.FORECAST.ETS(AK30,$B$9:B29,$AK$9:AK29)&gt;0,_xlfn.FORECAST.ETS(AK30,$B$9:B29,$AK$9:AK29),0)</f>
        <v>1123.9746006274963</v>
      </c>
      <c r="AK30" s="9">
        <f t="shared" si="10"/>
        <v>43923</v>
      </c>
    </row>
    <row r="31" spans="1:37" x14ac:dyDescent="0.25">
      <c r="A31" s="9">
        <f t="shared" si="4"/>
        <v>43924</v>
      </c>
      <c r="B31">
        <f ca="1">OFFSET(SerbiaOfficialData!$F$5,(ROW(B29)*17)-17,0)</f>
        <v>1476</v>
      </c>
      <c r="C31" s="4">
        <f t="shared" ca="1" si="0"/>
        <v>1383</v>
      </c>
      <c r="D31" s="4">
        <f t="shared" si="5"/>
        <v>480</v>
      </c>
      <c r="E31" s="10">
        <f ca="1">OFFSET(SerbiaOfficialData!$F$4,(ROW(E29)*17)-17,0)</f>
        <v>305</v>
      </c>
      <c r="F31" s="2">
        <f t="shared" ca="1" si="6"/>
        <v>0.26046114432109307</v>
      </c>
      <c r="G31" s="13">
        <f t="shared" ca="1" si="11"/>
        <v>0.14041404140414041</v>
      </c>
      <c r="H31">
        <v>5756</v>
      </c>
      <c r="I31" s="11">
        <f t="shared" si="3"/>
        <v>748</v>
      </c>
      <c r="J31" s="12">
        <f t="shared" ca="1" si="1"/>
        <v>0.40775401069518719</v>
      </c>
      <c r="K31" s="13">
        <f t="shared" ca="1" si="12"/>
        <v>0.23764961915125135</v>
      </c>
      <c r="O31">
        <v>54</v>
      </c>
      <c r="P31">
        <f t="shared" si="18"/>
        <v>12</v>
      </c>
      <c r="Q31" s="3">
        <f t="shared" ca="1" si="16"/>
        <v>0.140625</v>
      </c>
      <c r="R31">
        <v>8</v>
      </c>
      <c r="S31">
        <f t="shared" si="13"/>
        <v>39</v>
      </c>
      <c r="T31" s="3">
        <f t="shared" ca="1" si="14"/>
        <v>2.6422764227642278E-2</v>
      </c>
      <c r="U31" s="3">
        <f t="shared" ca="1" si="15"/>
        <v>0.1015625</v>
      </c>
      <c r="V31">
        <v>6</v>
      </c>
      <c r="W31">
        <v>2</v>
      </c>
      <c r="X31">
        <v>70.75</v>
      </c>
      <c r="Y31">
        <f t="shared" si="7"/>
        <v>478</v>
      </c>
      <c r="Z31">
        <f ca="1">OFFSET(SerbiaOfficialData!$F$2,(ROW(Z29)*17)-17,0)</f>
        <v>81</v>
      </c>
      <c r="AA31" s="3">
        <f t="shared" ca="1" si="17"/>
        <v>5.4878048780487805E-2</v>
      </c>
      <c r="AB31" s="15">
        <f t="shared" ca="1" si="8"/>
        <v>120</v>
      </c>
      <c r="AC31">
        <f t="shared" si="9"/>
        <v>479</v>
      </c>
      <c r="AD31">
        <f ca="1">OFFSET(SerbiaOfficialData!$F$3,(ROW(AD29)*17)-17,0)</f>
        <v>874</v>
      </c>
      <c r="AE31" s="10">
        <f t="shared" ref="AE31:AE40" ca="1" si="22">AD31-AD30</f>
        <v>91</v>
      </c>
      <c r="AF31" s="3">
        <f t="shared" ca="1" si="19"/>
        <v>0.61856368563685638</v>
      </c>
      <c r="AH31" s="4">
        <f t="shared" ca="1" si="20"/>
        <v>509</v>
      </c>
      <c r="AI31" s="3">
        <f t="shared" ca="1" si="21"/>
        <v>0.34485094850948511</v>
      </c>
      <c r="AJ31" s="4">
        <f ca="1">IF(_xlfn.FORECAST.ETS(AK31,$B$9:B30,$AK$9:AK30)&gt;0,_xlfn.FORECAST.ETS(AK31,$B$9:B30,$AK$9:AK30),0)</f>
        <v>1296.9007088581729</v>
      </c>
      <c r="AK31" s="9">
        <f t="shared" si="10"/>
        <v>43924</v>
      </c>
    </row>
    <row r="32" spans="1:37" x14ac:dyDescent="0.25">
      <c r="A32" s="9">
        <f t="shared" si="4"/>
        <v>43925</v>
      </c>
      <c r="B32">
        <f ca="1">OFFSET(SerbiaOfficialData!$F$5,(ROW(B30)*17)-17,0)</f>
        <v>1624</v>
      </c>
      <c r="C32" s="4">
        <f t="shared" ca="1" si="0"/>
        <v>1526</v>
      </c>
      <c r="D32" s="4">
        <f t="shared" si="5"/>
        <v>497</v>
      </c>
      <c r="E32" s="10">
        <f ca="1">OFFSET(SerbiaOfficialData!$F$4,(ROW(E30)*17)-17,0)</f>
        <v>148</v>
      </c>
      <c r="F32" s="2">
        <f t="shared" ca="1" si="6"/>
        <v>0.1002710027100271</v>
      </c>
      <c r="G32" s="13">
        <f t="shared" ca="1" si="11"/>
        <v>0.13047853309481217</v>
      </c>
      <c r="H32">
        <v>6401</v>
      </c>
      <c r="I32" s="11">
        <f t="shared" si="3"/>
        <v>645</v>
      </c>
      <c r="J32" s="12">
        <f t="shared" ca="1" si="1"/>
        <v>0.22945736434108527</v>
      </c>
      <c r="K32" s="13">
        <f t="shared" ca="1" si="12"/>
        <v>0.23599595551061678</v>
      </c>
      <c r="O32">
        <v>54</v>
      </c>
      <c r="P32">
        <f t="shared" si="18"/>
        <v>0</v>
      </c>
      <c r="Q32" s="3">
        <f t="shared" ca="1" si="16"/>
        <v>0.11816192560175055</v>
      </c>
      <c r="R32">
        <v>5</v>
      </c>
      <c r="S32">
        <f t="shared" si="13"/>
        <v>44</v>
      </c>
      <c r="T32" s="3">
        <f t="shared" ca="1" si="14"/>
        <v>2.7093596059113302E-2</v>
      </c>
      <c r="U32" s="3">
        <f t="shared" ca="1" si="15"/>
        <v>9.6280087527352301E-2</v>
      </c>
      <c r="V32">
        <v>5</v>
      </c>
      <c r="W32">
        <v>0</v>
      </c>
      <c r="X32">
        <v>63.2</v>
      </c>
      <c r="Y32">
        <f t="shared" si="7"/>
        <v>495</v>
      </c>
      <c r="Z32">
        <f ca="1">OFFSET(SerbiaOfficialData!$F$2,(ROW(Z30)*17)-17,0)</f>
        <v>89</v>
      </c>
      <c r="AA32" s="3">
        <f t="shared" ca="1" si="17"/>
        <v>5.4802955665024633E-2</v>
      </c>
      <c r="AB32" s="15">
        <f t="shared" ca="1" si="8"/>
        <v>133</v>
      </c>
      <c r="AC32">
        <f t="shared" si="9"/>
        <v>496</v>
      </c>
      <c r="AD32">
        <f ca="1">OFFSET(SerbiaOfficialData!$F$3,(ROW(AD30)*17)-17,0)</f>
        <v>1046</v>
      </c>
      <c r="AE32" s="10">
        <f t="shared" ca="1" si="22"/>
        <v>172</v>
      </c>
      <c r="AF32" s="3">
        <f t="shared" ca="1" si="19"/>
        <v>0.6711822660098522</v>
      </c>
      <c r="AG32">
        <v>69</v>
      </c>
      <c r="AH32" s="4">
        <f t="shared" ca="1" si="20"/>
        <v>480</v>
      </c>
      <c r="AI32" s="3">
        <f t="shared" ca="1" si="21"/>
        <v>0.29556650246305421</v>
      </c>
      <c r="AJ32" s="4">
        <f ca="1">IF(_xlfn.FORECAST.ETS(AK32,$B$9:B31,$AK$9:AK31)&gt;0,_xlfn.FORECAST.ETS(AK32,$B$9:B31,$AK$9:AK31),0)</f>
        <v>1740.7250413775009</v>
      </c>
      <c r="AK32" s="9">
        <f t="shared" si="10"/>
        <v>43925</v>
      </c>
    </row>
    <row r="33" spans="1:37" x14ac:dyDescent="0.25">
      <c r="A33" s="9">
        <f t="shared" si="4"/>
        <v>43926</v>
      </c>
      <c r="B33">
        <f ca="1">OFFSET(SerbiaOfficialData!$F$5,(ROW(B31)*17)-17,0)</f>
        <v>1908</v>
      </c>
      <c r="C33" s="4">
        <f t="shared" ca="1" si="0"/>
        <v>1803</v>
      </c>
      <c r="D33" s="4">
        <f t="shared" si="5"/>
        <v>514</v>
      </c>
      <c r="E33" s="10">
        <f ca="1">OFFSET(SerbiaOfficialData!$F$4,(ROW(E31)*17)-17,0)</f>
        <v>284</v>
      </c>
      <c r="F33" s="2">
        <f t="shared" ca="1" si="6"/>
        <v>0.1748768472906404</v>
      </c>
      <c r="G33" s="13">
        <f t="shared" ca="1" si="11"/>
        <v>0.1336691204959318</v>
      </c>
      <c r="H33">
        <v>7360</v>
      </c>
      <c r="I33" s="11">
        <f t="shared" si="3"/>
        <v>959</v>
      </c>
      <c r="J33" s="12">
        <f t="shared" ca="1" si="1"/>
        <v>0.2961418143899896</v>
      </c>
      <c r="K33" s="13">
        <f t="shared" ca="1" si="12"/>
        <v>0.24446412754650132</v>
      </c>
      <c r="O33">
        <v>54</v>
      </c>
      <c r="P33">
        <f t="shared" si="18"/>
        <v>0</v>
      </c>
      <c r="Q33" s="3">
        <f t="shared" ca="1" si="16"/>
        <v>0.10227272727272728</v>
      </c>
      <c r="R33">
        <v>7</v>
      </c>
      <c r="S33">
        <f t="shared" si="13"/>
        <v>51</v>
      </c>
      <c r="T33" s="3">
        <f t="shared" ca="1" si="14"/>
        <v>2.6729559748427674E-2</v>
      </c>
      <c r="U33" s="3">
        <f t="shared" ca="1" si="15"/>
        <v>9.6590909090909088E-2</v>
      </c>
      <c r="V33">
        <v>5</v>
      </c>
      <c r="W33">
        <v>2</v>
      </c>
      <c r="Y33">
        <f t="shared" si="7"/>
        <v>512</v>
      </c>
      <c r="Z33">
        <f ca="1">OFFSET(SerbiaOfficialData!$F$2,(ROW(Z31)*17)-17,0)</f>
        <v>98</v>
      </c>
      <c r="AA33" s="3">
        <f t="shared" ca="1" si="17"/>
        <v>5.1362683438155136E-2</v>
      </c>
      <c r="AB33" s="15">
        <f t="shared" ca="1" si="8"/>
        <v>149</v>
      </c>
      <c r="AC33">
        <f t="shared" si="9"/>
        <v>513</v>
      </c>
      <c r="AD33">
        <f ca="1">OFFSET(SerbiaOfficialData!$F$3,(ROW(AD31)*17)-17,0)</f>
        <v>1082</v>
      </c>
      <c r="AE33" s="10">
        <f t="shared" ca="1" si="22"/>
        <v>36</v>
      </c>
      <c r="AF33" s="3">
        <f t="shared" ca="1" si="19"/>
        <v>0.59381551362683438</v>
      </c>
      <c r="AG33">
        <v>88</v>
      </c>
      <c r="AH33" s="4">
        <f t="shared" ca="1" si="20"/>
        <v>721</v>
      </c>
      <c r="AI33" s="3">
        <f t="shared" ca="1" si="21"/>
        <v>0.3778825995807128</v>
      </c>
      <c r="AJ33" s="4">
        <f ca="1">IF(_xlfn.FORECAST.ETS(AK33,$B$9:B32,$AK$9:AK32)&gt;0,_xlfn.FORECAST.ETS(AK33,$B$9:B32,$AK$9:AK32),0)</f>
        <v>1848.1504778938656</v>
      </c>
      <c r="AK33" s="9">
        <f t="shared" si="10"/>
        <v>43926</v>
      </c>
    </row>
    <row r="34" spans="1:37" x14ac:dyDescent="0.25">
      <c r="A34" s="9">
        <f t="shared" si="4"/>
        <v>43927</v>
      </c>
      <c r="B34">
        <f ca="1">OFFSET(SerbiaOfficialData!$F$5,(ROW(B32)*17)-17,0)</f>
        <v>2200</v>
      </c>
      <c r="C34" s="4">
        <f t="shared" ca="1" si="0"/>
        <v>2024</v>
      </c>
      <c r="D34" s="4">
        <f t="shared" si="5"/>
        <v>531</v>
      </c>
      <c r="E34" s="10">
        <f ca="1">OFFSET(SerbiaOfficialData!$F$4,(ROW(E32)*17)-17,0)</f>
        <v>292</v>
      </c>
      <c r="F34" s="2">
        <f t="shared" ca="1" si="6"/>
        <v>0.15303983228511531</v>
      </c>
      <c r="G34" s="13">
        <f t="shared" ca="1" si="11"/>
        <v>0.12987779182469447</v>
      </c>
      <c r="H34">
        <v>8552</v>
      </c>
      <c r="I34" s="11">
        <f t="shared" si="3"/>
        <v>1192</v>
      </c>
      <c r="J34" s="12">
        <f t="shared" ca="1" si="1"/>
        <v>0.24496644295302014</v>
      </c>
      <c r="K34" s="13">
        <f t="shared" ca="1" si="12"/>
        <v>0.23832353850912466</v>
      </c>
      <c r="O34">
        <v>118</v>
      </c>
      <c r="P34">
        <f t="shared" si="18"/>
        <v>64</v>
      </c>
      <c r="Q34" s="3">
        <f t="shared" ca="1" si="16"/>
        <v>0.17905918057663125</v>
      </c>
      <c r="R34">
        <v>7</v>
      </c>
      <c r="S34">
        <f t="shared" si="13"/>
        <v>58</v>
      </c>
      <c r="T34" s="3">
        <f t="shared" ca="1" si="14"/>
        <v>2.6363636363636363E-2</v>
      </c>
      <c r="U34" s="3">
        <f t="shared" ca="1" si="15"/>
        <v>8.8012139605462822E-2</v>
      </c>
      <c r="V34">
        <v>3</v>
      </c>
      <c r="W34">
        <v>4</v>
      </c>
      <c r="X34">
        <v>64.5</v>
      </c>
      <c r="Y34">
        <f t="shared" si="7"/>
        <v>529</v>
      </c>
      <c r="Z34">
        <f ca="1">OFFSET(SerbiaOfficialData!$F$2,(ROW(Z32)*17)-17,0)</f>
        <v>101</v>
      </c>
      <c r="AA34" s="3">
        <f t="shared" ca="1" si="17"/>
        <v>4.5909090909090906E-2</v>
      </c>
      <c r="AB34" s="15">
        <f t="shared" ca="1" si="8"/>
        <v>159</v>
      </c>
      <c r="AC34">
        <f t="shared" si="9"/>
        <v>530</v>
      </c>
      <c r="AD34">
        <f ca="1">OFFSET(SerbiaOfficialData!$F$3,(ROW(AD32)*17)-17,0)</f>
        <v>1197</v>
      </c>
      <c r="AE34" s="10">
        <f t="shared" ca="1" si="22"/>
        <v>115</v>
      </c>
      <c r="AF34" s="3">
        <f t="shared" ca="1" si="19"/>
        <v>0.57045454545454544</v>
      </c>
      <c r="AH34" s="4">
        <f t="shared" ca="1" si="20"/>
        <v>827</v>
      </c>
      <c r="AI34" s="3">
        <f t="shared" ca="1" si="21"/>
        <v>0.37590909090909091</v>
      </c>
      <c r="AJ34" s="4">
        <f ca="1">IF(_xlfn.FORECAST.ETS(AK34,$B$9:B33,$AK$9:AK33)&gt;0,_xlfn.FORECAST.ETS(AK34,$B$9:B33,$AK$9:AK33),0)</f>
        <v>2144.4600982370512</v>
      </c>
      <c r="AK34" s="9">
        <f t="shared" si="10"/>
        <v>43927</v>
      </c>
    </row>
    <row r="35" spans="1:37" x14ac:dyDescent="0.25">
      <c r="A35" s="9">
        <f t="shared" si="4"/>
        <v>43928</v>
      </c>
      <c r="B35">
        <f ca="1">OFFSET(SerbiaOfficialData!$F$5,(ROW(B33)*17)-17,0)</f>
        <v>2447</v>
      </c>
      <c r="C35" s="4">
        <f t="shared" ca="1" si="0"/>
        <v>2268</v>
      </c>
      <c r="D35" s="4">
        <f t="shared" si="5"/>
        <v>548</v>
      </c>
      <c r="E35" s="10">
        <f ca="1">OFFSET(SerbiaOfficialData!$F$4,(ROW(E33)*17)-17,0)</f>
        <v>247</v>
      </c>
      <c r="F35" s="2">
        <f t="shared" ca="1" si="6"/>
        <v>0.11227272727272727</v>
      </c>
      <c r="G35" s="13">
        <f t="shared" ca="1" si="11"/>
        <v>0.12570923292314495</v>
      </c>
      <c r="H35">
        <v>9626</v>
      </c>
      <c r="I35" s="11">
        <f t="shared" si="3"/>
        <v>1074</v>
      </c>
      <c r="J35" s="12">
        <f t="shared" ca="1" si="1"/>
        <v>0.22998137802607077</v>
      </c>
      <c r="K35" s="13">
        <f t="shared" ca="1" si="12"/>
        <v>0.23813512004466778</v>
      </c>
      <c r="O35">
        <v>118</v>
      </c>
      <c r="P35">
        <f t="shared" si="18"/>
        <v>0</v>
      </c>
      <c r="Q35" s="3">
        <f t="shared" ca="1" si="16"/>
        <v>0.15924426450742241</v>
      </c>
      <c r="R35">
        <v>3</v>
      </c>
      <c r="S35">
        <f t="shared" si="13"/>
        <v>61</v>
      </c>
      <c r="T35" s="3">
        <f t="shared" ca="1" si="14"/>
        <v>2.4928483857785042E-2</v>
      </c>
      <c r="U35" s="3">
        <f t="shared" ca="1" si="15"/>
        <v>8.2321187584345479E-2</v>
      </c>
      <c r="V35">
        <v>2</v>
      </c>
      <c r="W35">
        <v>1</v>
      </c>
      <c r="X35">
        <v>62.66</v>
      </c>
      <c r="Y35">
        <f t="shared" si="7"/>
        <v>546</v>
      </c>
      <c r="Z35">
        <f ca="1">OFFSET(SerbiaOfficialData!$F$2,(ROW(Z33)*17)-17,0)</f>
        <v>109</v>
      </c>
      <c r="AA35" s="3">
        <f t="shared" ca="1" si="17"/>
        <v>4.4544340008173276E-2</v>
      </c>
      <c r="AB35" s="15">
        <f t="shared" ca="1" si="8"/>
        <v>170</v>
      </c>
      <c r="AC35">
        <f t="shared" si="9"/>
        <v>547</v>
      </c>
      <c r="AD35">
        <f ca="1">OFFSET(SerbiaOfficialData!$F$3,(ROW(AD33)*17)-17,0)</f>
        <v>1394</v>
      </c>
      <c r="AE35" s="10">
        <f t="shared" ca="1" si="22"/>
        <v>197</v>
      </c>
      <c r="AF35" s="3">
        <f t="shared" ca="1" si="19"/>
        <v>0.59460563955864321</v>
      </c>
      <c r="AH35" s="4">
        <f t="shared" ca="1" si="20"/>
        <v>874</v>
      </c>
      <c r="AI35" s="3">
        <f t="shared" ca="1" si="21"/>
        <v>0.3571720474049857</v>
      </c>
      <c r="AJ35" s="4">
        <f ca="1">IF(_xlfn.FORECAST.ETS(AK35,$B$9:B34,$AK$9:AK34)&gt;0,_xlfn.FORECAST.ETS(AK35,$B$9:B34,$AK$9:AK34),0)</f>
        <v>2461.7710185761161</v>
      </c>
      <c r="AK35" s="9">
        <f t="shared" si="10"/>
        <v>43928</v>
      </c>
    </row>
    <row r="36" spans="1:37" x14ac:dyDescent="0.25">
      <c r="A36" s="9">
        <f t="shared" si="4"/>
        <v>43929</v>
      </c>
      <c r="B36">
        <f ca="1">OFFSET(SerbiaOfficialData!$F$5,(ROW(B34)*17)-17,0)</f>
        <v>2666</v>
      </c>
      <c r="C36" s="4">
        <f t="shared" ca="1" si="0"/>
        <v>2483</v>
      </c>
      <c r="D36" s="4">
        <f t="shared" si="5"/>
        <v>565</v>
      </c>
      <c r="E36" s="10">
        <f ca="1">OFFSET(SerbiaOfficialData!$F$4,(ROW(E34)*17)-17,0)</f>
        <v>219</v>
      </c>
      <c r="F36" s="2">
        <f t="shared" ca="1" si="6"/>
        <v>8.94973436861463E-2</v>
      </c>
      <c r="G36" s="13">
        <f t="shared" ca="1" si="11"/>
        <v>0.121731814651825</v>
      </c>
      <c r="H36">
        <v>10761</v>
      </c>
      <c r="I36" s="11">
        <f t="shared" si="3"/>
        <v>1135</v>
      </c>
      <c r="J36" s="12">
        <f t="shared" ca="1" si="1"/>
        <v>0.19295154185022026</v>
      </c>
      <c r="K36" s="13">
        <f t="shared" ca="1" si="12"/>
        <v>0.24501758499413834</v>
      </c>
      <c r="O36">
        <v>118</v>
      </c>
      <c r="P36">
        <f t="shared" si="18"/>
        <v>0</v>
      </c>
      <c r="Q36" s="3">
        <f t="shared" ca="1" si="16"/>
        <v>0.15031847133757961</v>
      </c>
      <c r="R36">
        <v>4</v>
      </c>
      <c r="S36">
        <f t="shared" si="13"/>
        <v>65</v>
      </c>
      <c r="T36" s="3">
        <f t="shared" ca="1" si="14"/>
        <v>2.4381095273818456E-2</v>
      </c>
      <c r="U36" s="3">
        <f t="shared" ca="1" si="15"/>
        <v>8.2802547770700632E-2</v>
      </c>
      <c r="V36">
        <v>4</v>
      </c>
      <c r="W36">
        <v>0</v>
      </c>
      <c r="X36">
        <v>62</v>
      </c>
      <c r="Y36">
        <f t="shared" si="7"/>
        <v>563</v>
      </c>
      <c r="Z36">
        <f ca="1">OFFSET(SerbiaOfficialData!$F$2,(ROW(Z34)*17)-17,0)</f>
        <v>112</v>
      </c>
      <c r="AA36" s="3">
        <f t="shared" ca="1" si="17"/>
        <v>4.2010502625656414E-2</v>
      </c>
      <c r="AB36" s="15">
        <f t="shared" ca="1" si="8"/>
        <v>177</v>
      </c>
      <c r="AC36">
        <f t="shared" si="9"/>
        <v>564</v>
      </c>
      <c r="AD36">
        <f ca="1">OFFSET(SerbiaOfficialData!$F$3,(ROW(AD34)*17)-17,0)</f>
        <v>1705</v>
      </c>
      <c r="AE36" s="10">
        <f t="shared" ca="1" si="22"/>
        <v>311</v>
      </c>
      <c r="AF36" s="3">
        <f t="shared" ca="1" si="19"/>
        <v>0.66391597899474863</v>
      </c>
      <c r="AH36" s="4">
        <f t="shared" ca="1" si="20"/>
        <v>778</v>
      </c>
      <c r="AI36" s="3">
        <f t="shared" ca="1" si="21"/>
        <v>0.29182295573893474</v>
      </c>
      <c r="AJ36" s="4">
        <f ca="1">IF(_xlfn.FORECAST.ETS(AK36,$B$9:B35,$AK$9:AK35)&gt;0,_xlfn.FORECAST.ETS(AK36,$B$9:B35,$AK$9:AK35),0)</f>
        <v>2698.4810752978997</v>
      </c>
      <c r="AK36" s="9">
        <f t="shared" si="10"/>
        <v>43929</v>
      </c>
    </row>
    <row r="37" spans="1:37" x14ac:dyDescent="0.25">
      <c r="A37" s="9">
        <f t="shared" si="4"/>
        <v>43930</v>
      </c>
      <c r="B37">
        <f ca="1">OFFSET(SerbiaOfficialData!$F$5,(ROW(B35)*17)-17,0)</f>
        <v>2867</v>
      </c>
      <c r="C37" s="4">
        <f t="shared" ca="1" si="0"/>
        <v>2683</v>
      </c>
      <c r="D37" s="4">
        <f t="shared" si="5"/>
        <v>582</v>
      </c>
      <c r="E37" s="10">
        <f ca="1">OFFSET(SerbiaOfficialData!$F$4,(ROW(E35)*17)-17,0)</f>
        <v>201</v>
      </c>
      <c r="F37" s="2">
        <f t="shared" ca="1" si="6"/>
        <v>7.5393848462115526E-2</v>
      </c>
      <c r="G37" s="13">
        <f t="shared" ca="1" si="11"/>
        <v>0.11292267064699466</v>
      </c>
      <c r="H37">
        <v>12347</v>
      </c>
      <c r="I37" s="11">
        <f t="shared" si="3"/>
        <v>1586</v>
      </c>
      <c r="J37" s="12">
        <f t="shared" ca="1" si="1"/>
        <v>0.12673392181588902</v>
      </c>
      <c r="K37" s="13">
        <f t="shared" ca="1" si="12"/>
        <v>0.22387889824721147</v>
      </c>
      <c r="O37">
        <v>118</v>
      </c>
      <c r="P37">
        <f t="shared" si="18"/>
        <v>0</v>
      </c>
      <c r="Q37" s="3">
        <f t="shared" ca="1" si="16"/>
        <v>0.13111111111111112</v>
      </c>
      <c r="R37">
        <v>1</v>
      </c>
      <c r="S37">
        <f t="shared" si="13"/>
        <v>66</v>
      </c>
      <c r="T37" s="3">
        <f t="shared" ca="1" si="14"/>
        <v>2.3020579002441578E-2</v>
      </c>
      <c r="U37" s="3">
        <f t="shared" ca="1" si="15"/>
        <v>7.3333333333333334E-2</v>
      </c>
      <c r="V37">
        <v>1</v>
      </c>
      <c r="W37">
        <v>0</v>
      </c>
      <c r="X37">
        <v>64.3</v>
      </c>
      <c r="Y37">
        <f t="shared" si="7"/>
        <v>580</v>
      </c>
      <c r="Z37">
        <f ca="1">OFFSET(SerbiaOfficialData!$F$2,(ROW(Z35)*17)-17,0)</f>
        <v>127</v>
      </c>
      <c r="AA37" s="3">
        <f t="shared" ca="1" si="17"/>
        <v>4.4297174747122428E-2</v>
      </c>
      <c r="AB37" s="15">
        <f t="shared" ca="1" si="8"/>
        <v>193</v>
      </c>
      <c r="AC37">
        <f t="shared" si="9"/>
        <v>581</v>
      </c>
      <c r="AD37">
        <f ca="1">OFFSET(SerbiaOfficialData!$F$3,(ROW(AD35)*17)-17,0)</f>
        <v>1907</v>
      </c>
      <c r="AE37" s="10">
        <f t="shared" ca="1" si="22"/>
        <v>202</v>
      </c>
      <c r="AF37" s="3">
        <f t="shared" ca="1" si="19"/>
        <v>0.68817579351238223</v>
      </c>
      <c r="AH37" s="4">
        <f t="shared" ca="1" si="20"/>
        <v>776</v>
      </c>
      <c r="AI37" s="3">
        <f t="shared" ca="1" si="21"/>
        <v>0.27066620160446458</v>
      </c>
      <c r="AJ37" s="4">
        <f ca="1">IF(_xlfn.FORECAST.ETS(AK37,$B$9:B36,$AK$9:AK36)&gt;0,_xlfn.FORECAST.ETS(AK37,$B$9:B36,$AK$9:AK36),0)</f>
        <v>2797.9793063888455</v>
      </c>
      <c r="AK37" s="9">
        <f t="shared" si="10"/>
        <v>43930</v>
      </c>
    </row>
    <row r="38" spans="1:37" x14ac:dyDescent="0.25">
      <c r="A38" s="9">
        <f t="shared" si="4"/>
        <v>43931</v>
      </c>
      <c r="B38">
        <f ca="1">OFFSET(SerbiaOfficialData!$F$5,(ROW(B36)*17)-17,0)</f>
        <v>3105</v>
      </c>
      <c r="C38" s="4">
        <f t="shared" ca="1" si="0"/>
        <v>2916</v>
      </c>
      <c r="D38" s="4">
        <f t="shared" si="5"/>
        <v>599</v>
      </c>
      <c r="E38" s="10">
        <f ca="1">OFFSET(SerbiaOfficialData!$F$4,(ROW(E36)*17)-17,0)</f>
        <v>238</v>
      </c>
      <c r="F38" s="2">
        <f t="shared" ca="1" si="6"/>
        <v>8.3013603069410538E-2</v>
      </c>
      <c r="G38" s="13">
        <f t="shared" ca="1" si="11"/>
        <v>0.10506576243321003</v>
      </c>
      <c r="H38">
        <v>14240</v>
      </c>
      <c r="I38" s="11">
        <f t="shared" si="3"/>
        <v>1893</v>
      </c>
      <c r="J38" s="12">
        <f t="shared" ca="1" si="1"/>
        <v>0.12572636027469625</v>
      </c>
      <c r="K38" s="13">
        <f t="shared" ca="1" si="12"/>
        <v>0.2072145100820752</v>
      </c>
      <c r="O38">
        <v>118</v>
      </c>
      <c r="P38">
        <f t="shared" si="18"/>
        <v>0</v>
      </c>
      <c r="Q38" s="3">
        <f t="shared" ca="1" si="16"/>
        <v>0.11132075471698114</v>
      </c>
      <c r="R38">
        <v>5</v>
      </c>
      <c r="S38">
        <f t="shared" si="13"/>
        <v>71</v>
      </c>
      <c r="T38" s="3">
        <f t="shared" ca="1" si="14"/>
        <v>2.2866344605475042E-2</v>
      </c>
      <c r="U38" s="3">
        <f t="shared" ca="1" si="15"/>
        <v>6.6981132075471697E-2</v>
      </c>
      <c r="V38">
        <v>4</v>
      </c>
      <c r="W38">
        <v>1</v>
      </c>
      <c r="X38">
        <v>60.4</v>
      </c>
      <c r="Y38">
        <f t="shared" si="7"/>
        <v>597</v>
      </c>
      <c r="Z38">
        <f ca="1">OFFSET(SerbiaOfficialData!$F$2,(ROW(Z36)*17)-17,0)</f>
        <v>136</v>
      </c>
      <c r="AA38" s="3">
        <f t="shared" ca="1" si="17"/>
        <v>4.3800322061191624E-2</v>
      </c>
      <c r="AB38" s="15">
        <f t="shared" ca="1" si="8"/>
        <v>207</v>
      </c>
      <c r="AC38">
        <f t="shared" si="9"/>
        <v>598</v>
      </c>
      <c r="AD38">
        <f ca="1">OFFSET(SerbiaOfficialData!$F$3,(ROW(AD36)*17)-17,0)</f>
        <v>2107</v>
      </c>
      <c r="AE38" s="10">
        <f t="shared" ca="1" si="22"/>
        <v>200</v>
      </c>
      <c r="AF38" s="3">
        <f t="shared" ca="1" si="19"/>
        <v>0.70144927536231882</v>
      </c>
      <c r="AH38" s="4">
        <f t="shared" ca="1" si="20"/>
        <v>809</v>
      </c>
      <c r="AI38" s="3">
        <f t="shared" ca="1" si="21"/>
        <v>0.26054750402576488</v>
      </c>
      <c r="AJ38" s="4">
        <f ca="1">IF(_xlfn.FORECAST.ETS(AK38,$B$9:B37,$AK$9:AK37)&gt;0,_xlfn.FORECAST.ETS(AK38,$B$9:B37,$AK$9:AK37),0)</f>
        <v>3106.8659729037308</v>
      </c>
      <c r="AK38" s="9">
        <f t="shared" si="10"/>
        <v>43931</v>
      </c>
    </row>
    <row r="39" spans="1:37" x14ac:dyDescent="0.25">
      <c r="A39" s="9">
        <f t="shared" si="4"/>
        <v>43932</v>
      </c>
      <c r="B39">
        <f ca="1">OFFSET(SerbiaOfficialData!$F$5,(ROW(B37)*17)-17,0)</f>
        <v>3380</v>
      </c>
      <c r="C39" s="4">
        <f t="shared" ca="1" si="0"/>
        <v>2906</v>
      </c>
      <c r="D39" s="4">
        <f t="shared" si="5"/>
        <v>616</v>
      </c>
      <c r="E39" s="10">
        <f ca="1">OFFSET(SerbiaOfficialData!$F$4,(ROW(E37)*17)-17,0)</f>
        <v>275</v>
      </c>
      <c r="F39" s="2">
        <f t="shared" ca="1" si="6"/>
        <v>8.8566827697262485E-2</v>
      </c>
      <c r="G39" s="13">
        <f t="shared" ca="1" si="11"/>
        <v>0.1019240529691321</v>
      </c>
      <c r="H39">
        <v>16399</v>
      </c>
      <c r="I39" s="11">
        <f t="shared" si="3"/>
        <v>2159</v>
      </c>
      <c r="J39" s="12">
        <f t="shared" ca="1" si="1"/>
        <v>0.12737378415933304</v>
      </c>
      <c r="K39" s="13">
        <f t="shared" ca="1" si="12"/>
        <v>0.19392502853129664</v>
      </c>
      <c r="O39">
        <v>400</v>
      </c>
      <c r="P39">
        <f t="shared" si="18"/>
        <v>282</v>
      </c>
      <c r="Q39" s="3">
        <f t="shared" ca="1" si="16"/>
        <v>0.34158838599487618</v>
      </c>
      <c r="R39">
        <v>3</v>
      </c>
      <c r="S39">
        <f t="shared" si="13"/>
        <v>74</v>
      </c>
      <c r="T39" s="3">
        <f t="shared" ca="1" si="14"/>
        <v>2.1893491124260357E-2</v>
      </c>
      <c r="U39" s="3">
        <f t="shared" ca="1" si="15"/>
        <v>6.3193851409052093E-2</v>
      </c>
      <c r="V39">
        <v>1</v>
      </c>
      <c r="W39">
        <v>2</v>
      </c>
      <c r="X39">
        <v>68.599999999999994</v>
      </c>
      <c r="Y39">
        <f t="shared" si="7"/>
        <v>614</v>
      </c>
      <c r="Z39">
        <f ca="1">OFFSET(SerbiaOfficialData!$F$2,(ROW(Z37)*17)-17,0)</f>
        <v>145</v>
      </c>
      <c r="AA39" s="3">
        <f t="shared" ca="1" si="17"/>
        <v>4.2899408284023666E-2</v>
      </c>
      <c r="AB39" s="15">
        <f t="shared" ca="1" si="8"/>
        <v>219</v>
      </c>
      <c r="AC39">
        <f t="shared" si="9"/>
        <v>615</v>
      </c>
      <c r="AD39">
        <f ca="1">OFFSET(SerbiaOfficialData!$F$3,(ROW(AD37)*17)-17,0)</f>
        <v>2436</v>
      </c>
      <c r="AE39" s="10">
        <f t="shared" ca="1" si="22"/>
        <v>329</v>
      </c>
      <c r="AF39" s="3">
        <f t="shared" ca="1" si="19"/>
        <v>0.74260355029585801</v>
      </c>
      <c r="AH39" s="4">
        <f t="shared" ca="1" si="20"/>
        <v>470</v>
      </c>
      <c r="AI39" s="3">
        <f t="shared" ca="1" si="21"/>
        <v>0.13905325443786981</v>
      </c>
      <c r="AJ39" s="4">
        <f ca="1">IF(_xlfn.FORECAST.ETS(AK39,$B$9:B38,$AK$9:AK38)&gt;0,_xlfn.FORECAST.ETS(AK39,$B$9:B38,$AK$9:AK38),0)</f>
        <v>3405.8335847049575</v>
      </c>
      <c r="AK39" s="9">
        <f t="shared" si="10"/>
        <v>43932</v>
      </c>
    </row>
    <row r="40" spans="1:37" x14ac:dyDescent="0.25">
      <c r="A40" s="9">
        <f t="shared" si="4"/>
        <v>43933</v>
      </c>
      <c r="B40">
        <f ca="1">OFFSET(SerbiaOfficialData!$F$5,(ROW(B38)*17)-17,0)</f>
        <v>3630</v>
      </c>
      <c r="C40" s="4">
        <f t="shared" ca="1" si="0"/>
        <v>3150</v>
      </c>
      <c r="D40" s="4">
        <f t="shared" si="5"/>
        <v>633</v>
      </c>
      <c r="E40" s="10">
        <f ca="1">OFFSET(SerbiaOfficialData!$F$4,(ROW(E38)*17)-17,0)</f>
        <v>250</v>
      </c>
      <c r="F40" s="2">
        <f t="shared" ca="1" si="6"/>
        <v>7.3964497041420121E-2</v>
      </c>
      <c r="G40" s="13">
        <f t="shared" ca="1" si="11"/>
        <v>9.0401645192428756E-2</v>
      </c>
      <c r="H40">
        <v>18312</v>
      </c>
      <c r="I40" s="11">
        <f t="shared" si="3"/>
        <v>1913</v>
      </c>
      <c r="J40" s="12">
        <f t="shared" ca="1" si="1"/>
        <v>0.13068478829064298</v>
      </c>
      <c r="K40" s="13">
        <f t="shared" ca="1" si="12"/>
        <v>0.17155144950621218</v>
      </c>
      <c r="O40">
        <v>400</v>
      </c>
      <c r="P40">
        <f t="shared" si="18"/>
        <v>0</v>
      </c>
      <c r="Q40" s="3">
        <f t="shared" ca="1" si="16"/>
        <v>0.27100271002710025</v>
      </c>
      <c r="R40">
        <v>6</v>
      </c>
      <c r="S40">
        <f t="shared" si="13"/>
        <v>80</v>
      </c>
      <c r="T40" s="3">
        <f t="shared" ca="1" si="14"/>
        <v>2.2038567493112948E-2</v>
      </c>
      <c r="U40" s="3">
        <f t="shared" ca="1" si="15"/>
        <v>5.4200542005420058E-2</v>
      </c>
      <c r="V40">
        <v>3</v>
      </c>
      <c r="W40">
        <v>3</v>
      </c>
      <c r="X40">
        <v>57.5</v>
      </c>
      <c r="Y40">
        <f t="shared" si="7"/>
        <v>631</v>
      </c>
      <c r="Z40">
        <f ca="1">OFFSET(SerbiaOfficialData!$F$2,(ROW(Z38)*17)-17,0)</f>
        <v>146</v>
      </c>
      <c r="AA40" s="3">
        <f t="shared" ca="1" si="17"/>
        <v>4.0220385674931129E-2</v>
      </c>
      <c r="AB40" s="15">
        <f t="shared" ca="1" si="8"/>
        <v>226</v>
      </c>
      <c r="AC40">
        <f t="shared" si="9"/>
        <v>632</v>
      </c>
      <c r="AD40">
        <f ca="1">OFFSET(SerbiaOfficialData!$F$3,(ROW(AD38)*17)-17,0)</f>
        <v>2684</v>
      </c>
      <c r="AE40" s="10">
        <f t="shared" ca="1" si="22"/>
        <v>248</v>
      </c>
      <c r="AF40" s="3">
        <f t="shared" ca="1" si="19"/>
        <v>0.76143250688705233</v>
      </c>
      <c r="AH40" s="4">
        <f t="shared" ca="1" si="20"/>
        <v>466</v>
      </c>
      <c r="AI40" s="3">
        <f t="shared" ca="1" si="21"/>
        <v>0.12837465564738293</v>
      </c>
      <c r="AJ40" s="4">
        <f ca="1">IF(_xlfn.FORECAST.ETS(AK40,$B$9:B39,$AK$9:AK39)&gt;0,_xlfn.FORECAST.ETS(AK40,$B$9:B39,$AK$9:AK39),0)</f>
        <v>3649.3203644098676</v>
      </c>
      <c r="AK40" s="9">
        <f t="shared" si="10"/>
        <v>43933</v>
      </c>
    </row>
    <row r="41" spans="1:37" x14ac:dyDescent="0.25">
      <c r="A41" s="9">
        <f t="shared" si="4"/>
        <v>43934</v>
      </c>
      <c r="B41">
        <f ca="1">OFFSET(SerbiaOfficialData!$F$5,(ROW(B39)*17)-17,0)</f>
        <v>4054</v>
      </c>
      <c r="C41" s="4">
        <f t="shared" ca="1" si="0"/>
        <v>3569</v>
      </c>
      <c r="D41" s="4">
        <f t="shared" si="5"/>
        <v>650</v>
      </c>
      <c r="E41" s="10">
        <f ca="1">OFFSET(SerbiaOfficialData!$F$4,(ROW(E39)*17)-17,0)</f>
        <v>424</v>
      </c>
      <c r="F41" s="2">
        <f t="shared" ca="1" si="6"/>
        <v>0.11680440771349862</v>
      </c>
      <c r="G41" s="13">
        <f t="shared" ca="1" si="11"/>
        <v>9.2546749438245035E-2</v>
      </c>
      <c r="H41">
        <v>20958</v>
      </c>
      <c r="I41" s="11">
        <f t="shared" si="3"/>
        <v>2646</v>
      </c>
      <c r="J41" s="12">
        <f t="shared" ca="1" si="1"/>
        <v>0.16024187452758881</v>
      </c>
      <c r="K41" s="13">
        <f t="shared" ca="1" si="12"/>
        <v>0.16692999931304528</v>
      </c>
      <c r="O41">
        <v>400</v>
      </c>
      <c r="P41">
        <f t="shared" si="18"/>
        <v>0</v>
      </c>
      <c r="Q41" s="3">
        <f t="shared" ca="1" si="16"/>
        <v>0.24630541871921183</v>
      </c>
      <c r="R41">
        <v>5</v>
      </c>
      <c r="S41">
        <f t="shared" si="13"/>
        <v>85</v>
      </c>
      <c r="T41" s="3">
        <f t="shared" ca="1" si="14"/>
        <v>2.0966946225949679E-2</v>
      </c>
      <c r="U41" s="3">
        <f t="shared" ca="1" si="15"/>
        <v>5.2339901477832511E-2</v>
      </c>
      <c r="V41">
        <v>3</v>
      </c>
      <c r="W41">
        <v>2</v>
      </c>
      <c r="X41">
        <v>76</v>
      </c>
      <c r="Y41">
        <f t="shared" si="7"/>
        <v>648</v>
      </c>
      <c r="Z41">
        <f ca="1">OFFSET(SerbiaOfficialData!$F$2,(ROW(Z39)*17)-17,0)</f>
        <v>138</v>
      </c>
      <c r="AA41" s="3">
        <f t="shared" ca="1" si="17"/>
        <v>3.4040453872718306E-2</v>
      </c>
      <c r="AB41" s="15">
        <f t="shared" ca="1" si="8"/>
        <v>223</v>
      </c>
      <c r="AC41">
        <f t="shared" si="9"/>
        <v>649</v>
      </c>
      <c r="AD41">
        <f ca="1">OFFSET(SerbiaOfficialData!$F$3,(ROW(AD39)*17)-17,0)</f>
        <v>2890</v>
      </c>
      <c r="AE41" s="10">
        <f ca="1">AD41-AD38</f>
        <v>783</v>
      </c>
      <c r="AF41" s="3">
        <f t="shared" ca="1" si="19"/>
        <v>0.73384311790823875</v>
      </c>
      <c r="AH41" s="4">
        <f t="shared" ca="1" si="20"/>
        <v>679</v>
      </c>
      <c r="AI41" s="3">
        <f t="shared" ca="1" si="21"/>
        <v>0.16748889985199802</v>
      </c>
      <c r="AJ41" s="4">
        <f ca="1">IF(_xlfn.FORECAST.ETS(AK41,$B$9:B40,$AK$9:AK40)&gt;0,_xlfn.FORECAST.ETS(AK41,$B$9:B40,$AK$9:AK40),0)</f>
        <v>3942.8649894714463</v>
      </c>
      <c r="AK41" s="9">
        <f t="shared" si="10"/>
        <v>43934</v>
      </c>
    </row>
    <row r="42" spans="1:37" x14ac:dyDescent="0.25">
      <c r="A42" s="9">
        <f t="shared" si="4"/>
        <v>43935</v>
      </c>
      <c r="B42">
        <f ca="1">OFFSET(SerbiaOfficialData!$F$5,(ROW(B40)*17)-17,0)</f>
        <v>4465</v>
      </c>
      <c r="C42" s="4">
        <f t="shared" ca="1" si="0"/>
        <v>3971</v>
      </c>
      <c r="D42" s="4">
        <f t="shared" si="5"/>
        <v>667</v>
      </c>
      <c r="E42" s="10">
        <f ca="1">OFFSET(SerbiaOfficialData!$F$4,(ROW(E40)*17)-17,0)</f>
        <v>411</v>
      </c>
      <c r="F42" s="2">
        <f t="shared" ca="1" si="6"/>
        <v>0.10138135175135668</v>
      </c>
      <c r="G42" s="13">
        <f t="shared" ca="1" si="11"/>
        <v>8.8741583952245434E-2</v>
      </c>
      <c r="H42">
        <v>23398</v>
      </c>
      <c r="I42" s="11">
        <f t="shared" si="3"/>
        <v>2440</v>
      </c>
      <c r="J42" s="12">
        <f t="shared" ca="1" si="1"/>
        <v>0.16844262295081966</v>
      </c>
      <c r="K42" s="13">
        <f t="shared" ca="1" si="12"/>
        <v>0.15943384461902979</v>
      </c>
      <c r="O42">
        <v>400</v>
      </c>
      <c r="P42">
        <f t="shared" si="18"/>
        <v>0</v>
      </c>
      <c r="Q42" s="3">
        <f t="shared" ca="1" si="16"/>
        <v>0.20964360587002095</v>
      </c>
      <c r="R42">
        <v>9</v>
      </c>
      <c r="S42">
        <f t="shared" si="13"/>
        <v>94</v>
      </c>
      <c r="T42" s="3">
        <f t="shared" ca="1" si="14"/>
        <v>2.1052631578947368E-2</v>
      </c>
      <c r="U42" s="3">
        <f t="shared" ca="1" si="15"/>
        <v>4.9266247379454925E-2</v>
      </c>
      <c r="V42">
        <v>7</v>
      </c>
      <c r="W42">
        <v>2</v>
      </c>
      <c r="X42">
        <v>69</v>
      </c>
      <c r="Y42">
        <f t="shared" si="7"/>
        <v>665</v>
      </c>
      <c r="Z42">
        <f ca="1">OFFSET(SerbiaOfficialData!$F$2,(ROW(Z40)*17)-17,0)</f>
        <v>131</v>
      </c>
      <c r="AA42" s="3">
        <f t="shared" ca="1" si="17"/>
        <v>2.9339305711086228E-2</v>
      </c>
      <c r="AB42" s="15">
        <f t="shared" ca="1" si="8"/>
        <v>225</v>
      </c>
      <c r="AC42">
        <f t="shared" si="9"/>
        <v>666</v>
      </c>
      <c r="AD42">
        <f ca="1">OFFSET(SerbiaOfficialData!$F$3,(ROW(AD40)*17)-17,0)</f>
        <v>3006</v>
      </c>
      <c r="AE42" s="10">
        <f t="shared" ref="AE42:AE62" ca="1" si="23">AD42-AD41</f>
        <v>116</v>
      </c>
      <c r="AF42" s="3">
        <f t="shared" ca="1" si="19"/>
        <v>0.6942889137737962</v>
      </c>
      <c r="AH42" s="4">
        <f t="shared" ca="1" si="20"/>
        <v>965</v>
      </c>
      <c r="AI42" s="3">
        <f t="shared" ca="1" si="21"/>
        <v>0.21612541993281076</v>
      </c>
      <c r="AJ42" s="4">
        <f ca="1">IF(_xlfn.FORECAST.ETS(AK42,$B$9:B41,$AK$9:AK41)&gt;0,_xlfn.FORECAST.ETS(AK42,$B$9:B41,$AK$9:AK41),0)</f>
        <v>4398.6883153358722</v>
      </c>
      <c r="AK42" s="9">
        <f t="shared" si="10"/>
        <v>43935</v>
      </c>
    </row>
    <row r="43" spans="1:37" x14ac:dyDescent="0.25">
      <c r="A43" s="9">
        <f t="shared" si="4"/>
        <v>43936</v>
      </c>
      <c r="B43">
        <f ca="1">OFFSET(SerbiaOfficialData!$F$5,(ROW(B41)*17)-17,0)</f>
        <v>4873</v>
      </c>
      <c r="C43" s="4">
        <f t="shared" ca="1" si="0"/>
        <v>4374</v>
      </c>
      <c r="D43" s="4">
        <f t="shared" si="5"/>
        <v>684</v>
      </c>
      <c r="E43" s="10">
        <f ca="1">OFFSET(SerbiaOfficialData!$F$4,(ROW(E41)*17)-17,0)</f>
        <v>408</v>
      </c>
      <c r="F43" s="2">
        <f t="shared" ca="1" si="6"/>
        <v>9.1377379619260915E-2</v>
      </c>
      <c r="G43" s="13">
        <f t="shared" ca="1" si="11"/>
        <v>8.4892177724140122E-2</v>
      </c>
      <c r="H43">
        <v>26278</v>
      </c>
      <c r="I43" s="11">
        <f t="shared" si="3"/>
        <v>2880</v>
      </c>
      <c r="J43" s="12">
        <f t="shared" ca="1" si="1"/>
        <v>0.14166666666666666</v>
      </c>
      <c r="K43" s="13">
        <f t="shared" ca="1" si="12"/>
        <v>0.15079544172402121</v>
      </c>
      <c r="O43">
        <v>400</v>
      </c>
      <c r="P43">
        <f t="shared" si="18"/>
        <v>0</v>
      </c>
      <c r="Q43" s="3">
        <f t="shared" ca="1" si="16"/>
        <v>0.18181818181818182</v>
      </c>
      <c r="R43">
        <v>5</v>
      </c>
      <c r="S43">
        <f t="shared" si="13"/>
        <v>99</v>
      </c>
      <c r="T43" s="3">
        <f t="shared" ca="1" si="14"/>
        <v>2.0316027088036117E-2</v>
      </c>
      <c r="U43" s="3">
        <f t="shared" ca="1" si="15"/>
        <v>4.4999999999999998E-2</v>
      </c>
      <c r="V43">
        <v>2</v>
      </c>
      <c r="W43">
        <v>3</v>
      </c>
      <c r="X43">
        <v>69</v>
      </c>
      <c r="Y43">
        <f t="shared" si="7"/>
        <v>682</v>
      </c>
      <c r="Z43">
        <f ca="1">OFFSET(SerbiaOfficialData!$F$2,(ROW(Z41)*17)-17,0)</f>
        <v>128</v>
      </c>
      <c r="AA43" s="3">
        <f t="shared" ca="1" si="17"/>
        <v>2.6267186538066898E-2</v>
      </c>
      <c r="AB43" s="15">
        <f t="shared" ca="1" si="8"/>
        <v>227</v>
      </c>
      <c r="AC43">
        <f t="shared" si="9"/>
        <v>683</v>
      </c>
      <c r="AD43">
        <f ca="1">OFFSET(SerbiaOfficialData!$F$3,(ROW(AD41)*17)-17,0)</f>
        <v>3245</v>
      </c>
      <c r="AE43" s="10">
        <f t="shared" ca="1" si="23"/>
        <v>239</v>
      </c>
      <c r="AF43" s="3">
        <f t="shared" ca="1" si="19"/>
        <v>0.68623024830699775</v>
      </c>
      <c r="AH43" s="4">
        <f t="shared" ca="1" si="20"/>
        <v>1129</v>
      </c>
      <c r="AI43" s="3">
        <f t="shared" ca="1" si="21"/>
        <v>0.23168479376154319</v>
      </c>
      <c r="AJ43" s="4">
        <f ca="1">IF(_xlfn.FORECAST.ETS(AK43,$B$9:B42,$AK$9:AK42)&gt;0,_xlfn.FORECAST.ETS(AK43,$B$9:B42,$AK$9:AK42),0)</f>
        <v>4818.7783784765998</v>
      </c>
      <c r="AK43" s="9">
        <f t="shared" si="10"/>
        <v>43936</v>
      </c>
    </row>
    <row r="44" spans="1:37" x14ac:dyDescent="0.25">
      <c r="A44" s="9">
        <f t="shared" si="4"/>
        <v>43937</v>
      </c>
      <c r="B44">
        <f ca="1">OFFSET(SerbiaOfficialData!$F$5,(ROW(B42)*17)-17,0)</f>
        <v>5318</v>
      </c>
      <c r="C44" s="4">
        <f t="shared" ca="1" si="0"/>
        <v>4772</v>
      </c>
      <c r="D44" s="4">
        <f t="shared" si="5"/>
        <v>701</v>
      </c>
      <c r="E44" s="10">
        <f ca="1">OFFSET(SerbiaOfficialData!$F$4,(ROW(E42)*17)-17,0)</f>
        <v>445</v>
      </c>
      <c r="F44" s="2">
        <f t="shared" ca="1" si="6"/>
        <v>9.1319515698748202E-2</v>
      </c>
      <c r="G44" s="13">
        <f t="shared" ca="1" si="11"/>
        <v>8.3561324873391934E-2</v>
      </c>
      <c r="H44">
        <v>29472</v>
      </c>
      <c r="I44" s="11">
        <f t="shared" si="3"/>
        <v>3194</v>
      </c>
      <c r="J44" s="12">
        <f t="shared" ca="1" si="1"/>
        <v>0.13932373199749531</v>
      </c>
      <c r="K44" s="13">
        <f t="shared" ca="1" si="12"/>
        <v>0.14466391212334978</v>
      </c>
      <c r="O44">
        <v>443</v>
      </c>
      <c r="P44">
        <f t="shared" si="18"/>
        <v>43</v>
      </c>
      <c r="Q44" s="3">
        <f t="shared" ca="1" si="16"/>
        <v>0.18103800572129139</v>
      </c>
      <c r="R44">
        <v>4</v>
      </c>
      <c r="S44">
        <f t="shared" si="13"/>
        <v>103</v>
      </c>
      <c r="T44" s="3">
        <f t="shared" ca="1" si="14"/>
        <v>1.9368183527641969E-2</v>
      </c>
      <c r="U44" s="3">
        <f t="shared" ca="1" si="15"/>
        <v>4.2092357989374746E-2</v>
      </c>
      <c r="V44">
        <v>3</v>
      </c>
      <c r="W44">
        <v>1</v>
      </c>
      <c r="Y44">
        <f t="shared" si="7"/>
        <v>699</v>
      </c>
      <c r="Z44">
        <f ca="1">OFFSET(SerbiaOfficialData!$F$2,(ROW(Z42)*17)-17,0)</f>
        <v>120</v>
      </c>
      <c r="AA44" s="3">
        <f t="shared" ca="1" si="17"/>
        <v>2.2564874012786763E-2</v>
      </c>
      <c r="AB44" s="15">
        <f t="shared" ca="1" si="8"/>
        <v>223</v>
      </c>
      <c r="AC44">
        <f t="shared" si="9"/>
        <v>700</v>
      </c>
      <c r="AD44">
        <f ca="1">OFFSET(SerbiaOfficialData!$F$3,(ROW(AD42)*17)-17,0)</f>
        <v>3511</v>
      </c>
      <c r="AE44" s="10">
        <f t="shared" ca="1" si="23"/>
        <v>266</v>
      </c>
      <c r="AF44" s="3">
        <f t="shared" ca="1" si="19"/>
        <v>0.67957878901842794</v>
      </c>
      <c r="AH44" s="4">
        <f t="shared" ca="1" si="20"/>
        <v>1261</v>
      </c>
      <c r="AI44" s="3">
        <f t="shared" ca="1" si="21"/>
        <v>0.23711921775103423</v>
      </c>
      <c r="AJ44" s="4">
        <f ca="1">IF(_xlfn.FORECAST.ETS(AK44,$B$9:B43,$AK$9:AK43)&gt;0,_xlfn.FORECAST.ETS(AK44,$B$9:B43,$AK$9:AK43),0)</f>
        <v>5281.3036305427731</v>
      </c>
      <c r="AK44" s="9">
        <f t="shared" si="10"/>
        <v>43937</v>
      </c>
    </row>
    <row r="45" spans="1:37" x14ac:dyDescent="0.25">
      <c r="A45" s="9">
        <f t="shared" si="4"/>
        <v>43938</v>
      </c>
      <c r="B45">
        <f ca="1">OFFSET(SerbiaOfficialData!$F$5,(ROW(B43)*17)-17,0)</f>
        <v>5690</v>
      </c>
      <c r="C45" s="4">
        <f t="shared" ca="1" si="0"/>
        <v>5046</v>
      </c>
      <c r="D45" s="4">
        <f t="shared" si="5"/>
        <v>718</v>
      </c>
      <c r="E45" s="10">
        <f ca="1">OFFSET(SerbiaOfficialData!$F$4,(ROW(E43)*17)-17,0)</f>
        <v>372</v>
      </c>
      <c r="F45" s="2">
        <f t="shared" ca="1" si="6"/>
        <v>6.9951109439638962E-2</v>
      </c>
      <c r="G45" s="13">
        <f t="shared" ca="1" si="11"/>
        <v>8.089454817826762E-2</v>
      </c>
      <c r="H45">
        <v>32566</v>
      </c>
      <c r="I45" s="11">
        <f t="shared" si="3"/>
        <v>3094</v>
      </c>
      <c r="J45" s="12">
        <f t="shared" ca="1" si="1"/>
        <v>0.12023270846800259</v>
      </c>
      <c r="K45" s="13">
        <f t="shared" ca="1" si="12"/>
        <v>0.13868378812199036</v>
      </c>
      <c r="O45">
        <v>534</v>
      </c>
      <c r="P45">
        <f t="shared" si="18"/>
        <v>91</v>
      </c>
      <c r="Q45" s="3">
        <f t="shared" ca="1" si="16"/>
        <v>0.20030007501875469</v>
      </c>
      <c r="R45">
        <v>7</v>
      </c>
      <c r="S45">
        <f t="shared" si="13"/>
        <v>110</v>
      </c>
      <c r="T45" s="3">
        <f t="shared" ca="1" si="14"/>
        <v>1.9332161687170474E-2</v>
      </c>
      <c r="U45" s="3">
        <f t="shared" ca="1" si="15"/>
        <v>4.1260315078769691E-2</v>
      </c>
      <c r="V45">
        <v>5</v>
      </c>
      <c r="W45">
        <v>2</v>
      </c>
      <c r="Y45">
        <f t="shared" si="7"/>
        <v>716</v>
      </c>
      <c r="Z45">
        <f ca="1">OFFSET(SerbiaOfficialData!$F$2,(ROW(Z43)*17)-17,0)</f>
        <v>122</v>
      </c>
      <c r="AA45" s="3">
        <f t="shared" ca="1" si="17"/>
        <v>2.1441124780316345E-2</v>
      </c>
      <c r="AB45" s="15">
        <f t="shared" ca="1" si="8"/>
        <v>232</v>
      </c>
      <c r="AC45">
        <f t="shared" si="9"/>
        <v>717</v>
      </c>
      <c r="AD45">
        <f ca="1">OFFSET(SerbiaOfficialData!$F$3,(ROW(AD43)*17)-17,0)</f>
        <v>3765</v>
      </c>
      <c r="AE45" s="10">
        <f t="shared" ca="1" si="23"/>
        <v>254</v>
      </c>
      <c r="AF45" s="3">
        <f t="shared" ca="1" si="19"/>
        <v>0.6810193321616872</v>
      </c>
      <c r="AH45" s="4">
        <f t="shared" ca="1" si="20"/>
        <v>1281</v>
      </c>
      <c r="AI45" s="3">
        <f t="shared" ca="1" si="21"/>
        <v>0.22513181019332162</v>
      </c>
      <c r="AJ45" s="4">
        <f ca="1">IF(_xlfn.FORECAST.ETS(AK45,$B$9:B44,$AK$9:AK44)&gt;0,_xlfn.FORECAST.ETS(AK45,$B$9:B44,$AK$9:AK44),0)</f>
        <v>5751.3613367201597</v>
      </c>
      <c r="AK45" s="9">
        <f t="shared" si="10"/>
        <v>43938</v>
      </c>
    </row>
    <row r="46" spans="1:37" x14ac:dyDescent="0.25">
      <c r="A46" s="9">
        <f t="shared" si="4"/>
        <v>43939</v>
      </c>
      <c r="B46">
        <f ca="1">OFFSET(SerbiaOfficialData!$F$5,(ROW(B44)*17)-17,0)</f>
        <v>5994</v>
      </c>
      <c r="C46" s="4">
        <f t="shared" ca="1" si="0"/>
        <v>5343</v>
      </c>
      <c r="D46" s="4">
        <f t="shared" si="5"/>
        <v>735</v>
      </c>
      <c r="E46" s="10">
        <f ca="1">OFFSET(SerbiaOfficialData!$F$4,(ROW(E44)*17)-17,0)</f>
        <v>304</v>
      </c>
      <c r="F46" s="2">
        <f t="shared" ca="1" si="6"/>
        <v>5.342706502636204E-2</v>
      </c>
      <c r="G46" s="13">
        <f t="shared" ca="1" si="11"/>
        <v>7.7192722604853242E-2</v>
      </c>
      <c r="H46">
        <v>36028</v>
      </c>
      <c r="I46" s="11">
        <f t="shared" si="3"/>
        <v>3462</v>
      </c>
      <c r="J46" s="12">
        <f t="shared" ca="1" si="1"/>
        <v>8.7810514153668404E-2</v>
      </c>
      <c r="K46" s="13">
        <f t="shared" ca="1" si="12"/>
        <v>0.13204678856467211</v>
      </c>
      <c r="O46">
        <v>534</v>
      </c>
      <c r="P46">
        <f t="shared" si="18"/>
        <v>0</v>
      </c>
      <c r="Q46" s="3">
        <f t="shared" ca="1" si="16"/>
        <v>0.18625741192884548</v>
      </c>
      <c r="R46">
        <v>7</v>
      </c>
      <c r="S46">
        <f t="shared" si="13"/>
        <v>117</v>
      </c>
      <c r="T46" s="3">
        <f t="shared" ca="1" si="14"/>
        <v>1.951951951951952E-2</v>
      </c>
      <c r="U46" s="3">
        <f t="shared" ca="1" si="15"/>
        <v>4.0809208231600974E-2</v>
      </c>
      <c r="V46">
        <v>4</v>
      </c>
      <c r="W46">
        <v>3</v>
      </c>
      <c r="Y46">
        <f t="shared" si="7"/>
        <v>733</v>
      </c>
      <c r="Z46">
        <f ca="1">OFFSET(SerbiaOfficialData!$F$2,(ROW(Z44)*17)-17,0)</f>
        <v>126</v>
      </c>
      <c r="AA46" s="3">
        <f t="shared" ca="1" si="17"/>
        <v>2.1021021021021023E-2</v>
      </c>
      <c r="AB46" s="15">
        <f t="shared" ca="1" si="8"/>
        <v>243</v>
      </c>
      <c r="AC46">
        <f t="shared" si="9"/>
        <v>734</v>
      </c>
      <c r="AD46">
        <f ca="1">OFFSET(SerbiaOfficialData!$F$3,(ROW(AD44)*17)-17,0)</f>
        <v>3853</v>
      </c>
      <c r="AE46" s="10">
        <f t="shared" ca="1" si="23"/>
        <v>88</v>
      </c>
      <c r="AF46" s="3">
        <f t="shared" ca="1" si="19"/>
        <v>0.66232899566232895</v>
      </c>
      <c r="AH46" s="4">
        <f t="shared" ca="1" si="20"/>
        <v>1490</v>
      </c>
      <c r="AI46" s="3">
        <f t="shared" ca="1" si="21"/>
        <v>0.24858191524858192</v>
      </c>
      <c r="AJ46" s="4">
        <f ca="1">IF(_xlfn.FORECAST.ETS(AK46,$B$9:B45,$AK$9:AK45)&gt;0,_xlfn.FORECAST.ETS(AK46,$B$9:B45,$AK$9:AK45),0)</f>
        <v>6154.3347588580509</v>
      </c>
      <c r="AK46" s="9">
        <f t="shared" si="10"/>
        <v>43939</v>
      </c>
    </row>
    <row r="47" spans="1:37" x14ac:dyDescent="0.25">
      <c r="A47" s="9">
        <f t="shared" si="4"/>
        <v>43940</v>
      </c>
      <c r="B47">
        <f ca="1">OFFSET(SerbiaOfficialData!$F$5,(ROW(B45)*17)-17,0)</f>
        <v>6318</v>
      </c>
      <c r="C47" s="4">
        <f t="shared" ca="1" si="0"/>
        <v>5443</v>
      </c>
      <c r="D47" s="4">
        <f t="shared" si="5"/>
        <v>752</v>
      </c>
      <c r="E47" s="10">
        <f ca="1">OFFSET(SerbiaOfficialData!$F$4,(ROW(E45)*17)-17,0)</f>
        <v>324</v>
      </c>
      <c r="F47" s="2">
        <f t="shared" ca="1" si="6"/>
        <v>5.4054054054054057E-2</v>
      </c>
      <c r="G47" s="13">
        <f t="shared" ca="1" si="11"/>
        <v>7.3487031700288183E-2</v>
      </c>
      <c r="H47">
        <v>38701</v>
      </c>
      <c r="I47" s="11">
        <f t="shared" si="3"/>
        <v>2673</v>
      </c>
      <c r="J47" s="12">
        <f t="shared" ca="1" si="1"/>
        <v>0.12121212121212122</v>
      </c>
      <c r="K47" s="13">
        <f t="shared" ca="1" si="12"/>
        <v>0.13135194799885533</v>
      </c>
      <c r="O47">
        <v>753</v>
      </c>
      <c r="P47">
        <f t="shared" si="18"/>
        <v>219</v>
      </c>
      <c r="Q47" s="3">
        <f t="shared" ca="1" si="16"/>
        <v>0.24251207729468599</v>
      </c>
      <c r="R47">
        <v>5</v>
      </c>
      <c r="S47">
        <f t="shared" si="13"/>
        <v>122</v>
      </c>
      <c r="T47" s="3">
        <f t="shared" ca="1" si="14"/>
        <v>1.9309908198797087E-2</v>
      </c>
      <c r="U47" s="3">
        <f t="shared" ca="1" si="15"/>
        <v>3.9291465378421903E-2</v>
      </c>
      <c r="V47">
        <v>1</v>
      </c>
      <c r="W47">
        <v>4</v>
      </c>
      <c r="Y47">
        <f t="shared" si="7"/>
        <v>750</v>
      </c>
      <c r="Z47">
        <f ca="1">OFFSET(SerbiaOfficialData!$F$2,(ROW(Z45)*17)-17,0)</f>
        <v>120</v>
      </c>
      <c r="AA47" s="3">
        <f t="shared" ca="1" si="17"/>
        <v>1.8993352326685659E-2</v>
      </c>
      <c r="AB47" s="15">
        <f t="shared" ca="1" si="8"/>
        <v>242</v>
      </c>
      <c r="AC47">
        <f t="shared" si="9"/>
        <v>751</v>
      </c>
      <c r="AD47">
        <f ca="1">OFFSET(SerbiaOfficialData!$F$3,(ROW(AD45)*17)-17,0)</f>
        <v>3900</v>
      </c>
      <c r="AE47" s="10">
        <f t="shared" ca="1" si="23"/>
        <v>47</v>
      </c>
      <c r="AF47" s="3">
        <f t="shared" ca="1" si="19"/>
        <v>0.63659385881608099</v>
      </c>
      <c r="AH47" s="4">
        <f t="shared" ca="1" si="20"/>
        <v>1543</v>
      </c>
      <c r="AI47" s="3">
        <f t="shared" ca="1" si="21"/>
        <v>0.24422285533396645</v>
      </c>
      <c r="AJ47" s="4">
        <f ca="1">IF(_xlfn.FORECAST.ETS(AK47,$B$9:B46,$AK$9:AK46)&gt;0,_xlfn.FORECAST.ETS(AK47,$B$9:B46,$AK$9:AK46),0)</f>
        <v>6549.4748653872184</v>
      </c>
      <c r="AK47" s="9">
        <f t="shared" si="10"/>
        <v>43940</v>
      </c>
    </row>
    <row r="48" spans="1:37" x14ac:dyDescent="0.25">
      <c r="A48" s="9">
        <f t="shared" si="4"/>
        <v>43941</v>
      </c>
      <c r="B48">
        <f ca="1">OFFSET(SerbiaOfficialData!$F$5,(ROW(B46)*17)-17,0)</f>
        <v>6630</v>
      </c>
      <c r="C48" s="4">
        <f t="shared" ca="1" si="0"/>
        <v>5635</v>
      </c>
      <c r="D48" s="4">
        <f t="shared" si="5"/>
        <v>769</v>
      </c>
      <c r="E48" s="10">
        <f ca="1">OFFSET(SerbiaOfficialData!$F$4,(ROW(E46)*17)-17,0)</f>
        <v>312</v>
      </c>
      <c r="F48" s="2">
        <f t="shared" ca="1" si="6"/>
        <v>4.9382716049382713E-2</v>
      </c>
      <c r="G48" s="13">
        <f t="shared" ca="1" si="11"/>
        <v>6.9190155837520223E-2</v>
      </c>
      <c r="H48">
        <v>41812</v>
      </c>
      <c r="I48" s="11">
        <f t="shared" si="3"/>
        <v>3111</v>
      </c>
      <c r="J48" s="12">
        <f t="shared" ca="1" si="1"/>
        <v>0.10028929604628736</v>
      </c>
      <c r="K48" s="13">
        <f t="shared" ca="1" si="12"/>
        <v>0.12788730177468224</v>
      </c>
      <c r="O48">
        <v>870</v>
      </c>
      <c r="P48">
        <f t="shared" si="18"/>
        <v>117</v>
      </c>
      <c r="Q48" s="3">
        <f t="shared" ca="1" si="16"/>
        <v>0.25739644970414199</v>
      </c>
      <c r="R48">
        <v>3</v>
      </c>
      <c r="S48">
        <f t="shared" si="13"/>
        <v>125</v>
      </c>
      <c r="T48" s="3">
        <f t="shared" ca="1" si="14"/>
        <v>1.8853695324283559E-2</v>
      </c>
      <c r="U48" s="3">
        <f t="shared" ca="1" si="15"/>
        <v>3.6982248520710061E-2</v>
      </c>
      <c r="V48">
        <v>2</v>
      </c>
      <c r="W48">
        <v>1</v>
      </c>
      <c r="Y48">
        <f t="shared" si="7"/>
        <v>767</v>
      </c>
      <c r="Z48">
        <f ca="1">OFFSET(SerbiaOfficialData!$F$2,(ROW(Z46)*17)-17,0)</f>
        <v>108</v>
      </c>
      <c r="AA48" s="3">
        <f t="shared" ca="1" si="17"/>
        <v>1.6289592760180997E-2</v>
      </c>
      <c r="AB48" s="15">
        <f t="shared" ca="1" si="8"/>
        <v>233</v>
      </c>
      <c r="AC48">
        <f t="shared" si="9"/>
        <v>768</v>
      </c>
      <c r="AD48">
        <f ca="1">OFFSET(SerbiaOfficialData!$F$3,(ROW(AD46)*17)-17,0)</f>
        <v>3703</v>
      </c>
      <c r="AE48" s="10">
        <f t="shared" ca="1" si="23"/>
        <v>-197</v>
      </c>
      <c r="AF48" s="3">
        <f t="shared" ca="1" si="19"/>
        <v>0.57737556561085968</v>
      </c>
      <c r="AH48" s="4">
        <f t="shared" ca="1" si="20"/>
        <v>1932</v>
      </c>
      <c r="AI48" s="3">
        <f t="shared" ca="1" si="21"/>
        <v>0.29140271493212672</v>
      </c>
      <c r="AJ48" s="4">
        <f ca="1">IF(_xlfn.FORECAST.ETS(AK48,$B$9:B47,$AK$9:AK47)&gt;0,_xlfn.FORECAST.ETS(AK48,$B$9:B47,$AK$9:AK47),0)</f>
        <v>6897.8673397121065</v>
      </c>
      <c r="AK48" s="9">
        <f t="shared" si="10"/>
        <v>43941</v>
      </c>
    </row>
    <row r="49" spans="1:37" x14ac:dyDescent="0.25">
      <c r="A49" s="9">
        <f t="shared" si="4"/>
        <v>43942</v>
      </c>
      <c r="B49">
        <f ca="1">OFFSET(SerbiaOfficialData!$F$5,(ROW(B47)*17)-17,0)</f>
        <v>6890</v>
      </c>
      <c r="C49" s="4">
        <f t="shared" ca="1" si="0"/>
        <v>5783</v>
      </c>
      <c r="D49" s="4">
        <f t="shared" si="5"/>
        <v>786</v>
      </c>
      <c r="E49" s="10">
        <f ca="1">OFFSET(SerbiaOfficialData!$F$4,(ROW(E47)*17)-17,0)</f>
        <v>260</v>
      </c>
      <c r="F49" s="2">
        <f t="shared" ca="1" si="6"/>
        <v>3.9215686274509803E-2</v>
      </c>
      <c r="G49" s="13">
        <f t="shared" ca="1" si="11"/>
        <v>6.4898869246695329E-2</v>
      </c>
      <c r="H49">
        <v>45355</v>
      </c>
      <c r="I49" s="11">
        <f t="shared" si="3"/>
        <v>3543</v>
      </c>
      <c r="J49" s="12">
        <f t="shared" ca="1" si="1"/>
        <v>7.3384137736381597E-2</v>
      </c>
      <c r="K49" s="13">
        <f t="shared" ca="1" si="12"/>
        <v>0.12054875568538993</v>
      </c>
      <c r="O49">
        <v>977</v>
      </c>
      <c r="P49">
        <f t="shared" si="18"/>
        <v>107</v>
      </c>
      <c r="Q49" s="3">
        <f t="shared" ca="1" si="16"/>
        <v>0.26914600550964185</v>
      </c>
      <c r="R49">
        <v>5</v>
      </c>
      <c r="S49">
        <f t="shared" si="13"/>
        <v>130</v>
      </c>
      <c r="T49" s="3">
        <f t="shared" ca="1" si="14"/>
        <v>1.8867924528301886E-2</v>
      </c>
      <c r="U49" s="3">
        <f t="shared" ca="1" si="15"/>
        <v>3.5812672176308541E-2</v>
      </c>
      <c r="V49">
        <v>3</v>
      </c>
      <c r="W49">
        <v>2</v>
      </c>
      <c r="Y49">
        <f t="shared" si="7"/>
        <v>784</v>
      </c>
      <c r="Z49">
        <f ca="1">OFFSET(SerbiaOfficialData!$F$2,(ROW(Z47)*17)-17,0)</f>
        <v>101</v>
      </c>
      <c r="AA49" s="3">
        <f t="shared" ca="1" si="17"/>
        <v>1.4658925979680697E-2</v>
      </c>
      <c r="AB49" s="15">
        <f t="shared" ca="1" si="8"/>
        <v>231</v>
      </c>
      <c r="AC49">
        <f t="shared" si="9"/>
        <v>785</v>
      </c>
      <c r="AD49">
        <f ca="1">OFFSET(SerbiaOfficialData!$F$3,(ROW(AD47)*17)-17,0)</f>
        <v>3660</v>
      </c>
      <c r="AE49" s="10">
        <f t="shared" ca="1" si="23"/>
        <v>-43</v>
      </c>
      <c r="AF49" s="3">
        <f t="shared" ca="1" si="19"/>
        <v>0.5500725689404935</v>
      </c>
      <c r="AH49" s="4">
        <f t="shared" ca="1" si="20"/>
        <v>2123</v>
      </c>
      <c r="AI49" s="3">
        <f t="shared" ca="1" si="21"/>
        <v>0.3081277213352685</v>
      </c>
      <c r="AJ49" s="4">
        <f ca="1">IF(_xlfn.FORECAST.ETS(AK49,$B$9:B48,$AK$9:AK48)&gt;0,_xlfn.FORECAST.ETS(AK49,$B$9:B48,$AK$9:AK48),0)</f>
        <v>7174.7559090221239</v>
      </c>
      <c r="AK49" s="9">
        <f t="shared" si="10"/>
        <v>43942</v>
      </c>
    </row>
    <row r="50" spans="1:37" x14ac:dyDescent="0.25">
      <c r="A50" s="9">
        <f t="shared" si="4"/>
        <v>43943</v>
      </c>
      <c r="B50">
        <f ca="1">OFFSET(SerbiaOfficialData!$F$5,(ROW(B48)*17)-17,0)</f>
        <v>7114</v>
      </c>
      <c r="C50" s="4">
        <f t="shared" ca="1" si="0"/>
        <v>5955</v>
      </c>
      <c r="D50" s="4">
        <f t="shared" si="5"/>
        <v>803</v>
      </c>
      <c r="E50" s="10">
        <f ca="1">OFFSET(SerbiaOfficialData!$F$4,(ROW(E48)*17)-17,0)</f>
        <v>224</v>
      </c>
      <c r="F50" s="2">
        <f t="shared" ca="1" si="6"/>
        <v>3.251088534107402E-2</v>
      </c>
      <c r="G50" s="13">
        <f t="shared" ref="G50:G51" ca="1" si="24">AVERAGE(((SUM(E41:E50)-E41)/(SUM(B41:B50)-B41)))</f>
        <v>5.7419500112587257E-2</v>
      </c>
      <c r="H50">
        <v>48636</v>
      </c>
      <c r="I50" s="11">
        <f t="shared" si="3"/>
        <v>3281</v>
      </c>
      <c r="J50" s="12">
        <f t="shared" ca="1" si="1"/>
        <v>6.8271868332825364E-2</v>
      </c>
      <c r="K50" s="13">
        <f t="shared" ca="1" si="12"/>
        <v>0.11055712117927596</v>
      </c>
      <c r="O50">
        <v>1025</v>
      </c>
      <c r="P50">
        <f t="shared" si="18"/>
        <v>48</v>
      </c>
      <c r="Q50" s="3">
        <f t="shared" ca="1" si="16"/>
        <v>0.25283670448939322</v>
      </c>
      <c r="R50">
        <v>4</v>
      </c>
      <c r="S50">
        <f t="shared" si="13"/>
        <v>134</v>
      </c>
      <c r="T50" s="3">
        <f t="shared" ca="1" si="14"/>
        <v>1.8836097835254428E-2</v>
      </c>
      <c r="U50" s="3">
        <f t="shared" ca="1" si="15"/>
        <v>3.3053774050320672E-2</v>
      </c>
      <c r="V50">
        <v>3</v>
      </c>
      <c r="W50">
        <v>1</v>
      </c>
      <c r="Y50">
        <f t="shared" si="7"/>
        <v>801</v>
      </c>
      <c r="Z50">
        <f ca="1">OFFSET(SerbiaOfficialData!$F$2,(ROW(Z48)*17)-17,0)</f>
        <v>103</v>
      </c>
      <c r="AA50" s="3">
        <f t="shared" ca="1" si="17"/>
        <v>1.4478493112173179E-2</v>
      </c>
      <c r="AB50" s="15">
        <f t="shared" ca="1" si="8"/>
        <v>237</v>
      </c>
      <c r="AC50">
        <f t="shared" si="9"/>
        <v>802</v>
      </c>
      <c r="AD50">
        <f ca="1">OFFSET(SerbiaOfficialData!$F$3,(ROW(AD48)*17)-17,0)</f>
        <v>3266</v>
      </c>
      <c r="AE50" s="10">
        <f t="shared" ca="1" si="23"/>
        <v>-394</v>
      </c>
      <c r="AF50" s="3">
        <f t="shared" ca="1" si="19"/>
        <v>0.47793084059600788</v>
      </c>
      <c r="AH50" s="4">
        <f t="shared" ca="1" si="20"/>
        <v>2689</v>
      </c>
      <c r="AI50" s="3">
        <f t="shared" ca="1" si="21"/>
        <v>0.37798706775372504</v>
      </c>
      <c r="AJ50" s="4">
        <f ca="1">IF(_xlfn.FORECAST.ETS(AK50,$B$9:B49,$AK$9:AK49)&gt;0,_xlfn.FORECAST.ETS(AK50,$B$9:B49,$AK$9:AK49),0)</f>
        <v>7518.0851207054329</v>
      </c>
      <c r="AK50" s="9">
        <f t="shared" si="10"/>
        <v>43943</v>
      </c>
    </row>
    <row r="51" spans="1:37" x14ac:dyDescent="0.25">
      <c r="A51" s="9">
        <f t="shared" si="4"/>
        <v>43944</v>
      </c>
      <c r="B51">
        <f ca="1">OFFSET(SerbiaOfficialData!$F$5,(ROW(B49)*17)-17,0)</f>
        <v>7276</v>
      </c>
      <c r="C51" s="4">
        <f t="shared" ca="1" si="0"/>
        <v>6074</v>
      </c>
      <c r="D51" s="4">
        <f t="shared" si="5"/>
        <v>820</v>
      </c>
      <c r="E51" s="10">
        <f ca="1">OFFSET(SerbiaOfficialData!$F$4,(ROW(E49)*17)-17,0)</f>
        <v>162</v>
      </c>
      <c r="F51" s="2">
        <f t="shared" ca="1" si="6"/>
        <v>2.2771998875456844E-2</v>
      </c>
      <c r="G51" s="13">
        <f t="shared" ca="1" si="24"/>
        <v>5.0104272498796856E-2</v>
      </c>
      <c r="H51">
        <v>51324</v>
      </c>
      <c r="I51" s="11">
        <f t="shared" si="3"/>
        <v>2688</v>
      </c>
      <c r="J51" s="12">
        <f t="shared" ca="1" si="1"/>
        <v>6.0267857142857144E-2</v>
      </c>
      <c r="K51" s="13">
        <f t="shared" ca="1" si="12"/>
        <v>0.10065888419394113</v>
      </c>
      <c r="O51">
        <v>1063</v>
      </c>
      <c r="P51">
        <f t="shared" si="18"/>
        <v>38</v>
      </c>
      <c r="Q51" s="3">
        <f t="shared" ca="1" si="16"/>
        <v>0.23807390817469204</v>
      </c>
      <c r="R51">
        <v>5</v>
      </c>
      <c r="S51">
        <f t="shared" si="13"/>
        <v>139</v>
      </c>
      <c r="T51" s="3">
        <f t="shared" ca="1" si="14"/>
        <v>1.9103903243540409E-2</v>
      </c>
      <c r="U51" s="3">
        <f t="shared" ca="1" si="15"/>
        <v>3.1131019036954088E-2</v>
      </c>
      <c r="V51">
        <v>4</v>
      </c>
      <c r="W51">
        <v>1</v>
      </c>
      <c r="Y51">
        <f t="shared" si="7"/>
        <v>818</v>
      </c>
      <c r="Z51">
        <f ca="1">OFFSET(SerbiaOfficialData!$F$2,(ROW(Z49)*17)-17,0)</f>
        <v>96</v>
      </c>
      <c r="AA51" s="3">
        <f t="shared" ca="1" si="17"/>
        <v>1.3194062671797692E-2</v>
      </c>
      <c r="AB51" s="15">
        <f t="shared" ca="1" si="8"/>
        <v>235</v>
      </c>
      <c r="AC51">
        <f t="shared" si="9"/>
        <v>819</v>
      </c>
      <c r="AD51">
        <f ca="1">OFFSET(SerbiaOfficialData!$F$3,(ROW(AD49)*17)-17,0)</f>
        <v>3477</v>
      </c>
      <c r="AE51" s="10">
        <f t="shared" ca="1" si="23"/>
        <v>211</v>
      </c>
      <c r="AF51" s="3">
        <f t="shared" ca="1" si="19"/>
        <v>0.49697636063771305</v>
      </c>
      <c r="AH51" s="4">
        <f t="shared" ca="1" si="20"/>
        <v>2597</v>
      </c>
      <c r="AI51" s="3">
        <f t="shared" ca="1" si="21"/>
        <v>0.35692688290269381</v>
      </c>
      <c r="AJ51" s="4">
        <f ca="1">IF(_xlfn.FORECAST.ETS(AK51,$B$9:B50,$AK$9:AK50)&gt;0,_xlfn.FORECAST.ETS(AK51,$B$9:B50,$AK$9:AK50),0)</f>
        <v>7795.3760024226103</v>
      </c>
      <c r="AK51" s="9">
        <f t="shared" si="10"/>
        <v>43944</v>
      </c>
    </row>
    <row r="52" spans="1:37" x14ac:dyDescent="0.25">
      <c r="A52" s="9">
        <f t="shared" si="4"/>
        <v>43945</v>
      </c>
      <c r="B52">
        <f ca="1">OFFSET(SerbiaOfficialData!$F$5,(ROW(B50)*17)-17,0)</f>
        <v>7483</v>
      </c>
      <c r="C52" s="4">
        <f t="shared" ca="1" si="0"/>
        <v>6245</v>
      </c>
      <c r="D52" s="4">
        <f t="shared" si="5"/>
        <v>837</v>
      </c>
      <c r="E52" s="10">
        <f ca="1">OFFSET(SerbiaOfficialData!$F$4,(ROW(E50)*17)-17,0)</f>
        <v>207</v>
      </c>
      <c r="F52" s="2">
        <f t="shared" ca="1" si="6"/>
        <v>2.8449697636063771E-2</v>
      </c>
      <c r="G52" s="13">
        <f t="shared" ref="G52:G53" ca="1" si="25">AVERAGE(((SUM(E43:E52)-E43)/(SUM(B43:B52)-B43)))</f>
        <v>4.4453528179449184E-2</v>
      </c>
      <c r="H52">
        <v>54887</v>
      </c>
      <c r="I52" s="11">
        <f t="shared" si="3"/>
        <v>3563</v>
      </c>
      <c r="J52" s="12">
        <f t="shared" ca="1" si="1"/>
        <v>5.8097109177659277E-2</v>
      </c>
      <c r="K52" s="13">
        <f t="shared" ca="1" si="12"/>
        <v>9.1230032507252964E-2</v>
      </c>
      <c r="O52">
        <v>1094</v>
      </c>
      <c r="P52">
        <f t="shared" si="18"/>
        <v>31</v>
      </c>
      <c r="Q52" s="3">
        <f t="shared" ca="1" si="16"/>
        <v>0.22450235994254053</v>
      </c>
      <c r="R52">
        <v>5</v>
      </c>
      <c r="S52">
        <f t="shared" si="13"/>
        <v>144</v>
      </c>
      <c r="T52" s="3">
        <f t="shared" ca="1" si="14"/>
        <v>1.9243618869437391E-2</v>
      </c>
      <c r="U52" s="3">
        <f t="shared" ca="1" si="15"/>
        <v>2.9550584855325263E-2</v>
      </c>
      <c r="V52">
        <v>2</v>
      </c>
      <c r="W52">
        <v>3</v>
      </c>
      <c r="Y52">
        <f t="shared" si="7"/>
        <v>835</v>
      </c>
      <c r="Z52">
        <f ca="1">OFFSET(SerbiaOfficialData!$F$2,(ROW(Z50)*17)-17,0)</f>
        <v>95</v>
      </c>
      <c r="AA52" s="3">
        <f t="shared" ca="1" si="17"/>
        <v>1.2695443004142723E-2</v>
      </c>
      <c r="AB52" s="15">
        <f t="shared" ca="1" si="8"/>
        <v>239</v>
      </c>
      <c r="AC52">
        <f t="shared" si="9"/>
        <v>836</v>
      </c>
      <c r="AD52">
        <f ca="1">OFFSET(SerbiaOfficialData!$F$3,(ROW(AD50)*17)-17,0)</f>
        <v>3164</v>
      </c>
      <c r="AE52" s="10">
        <f t="shared" ca="1" si="23"/>
        <v>-313</v>
      </c>
      <c r="AF52" s="3">
        <f t="shared" ca="1" si="19"/>
        <v>0.44206868902846452</v>
      </c>
      <c r="AH52" s="4">
        <f t="shared" ca="1" si="20"/>
        <v>3081</v>
      </c>
      <c r="AI52" s="3">
        <f t="shared" ca="1" si="21"/>
        <v>0.41173326206067085</v>
      </c>
      <c r="AJ52" s="4">
        <f ca="1">IF(_xlfn.FORECAST.ETS(AK52,$B$9:B51,$AK$9:AK51)&gt;0,_xlfn.FORECAST.ETS(AK52,$B$9:B51,$AK$9:AK51),0)</f>
        <v>7486.2783694638183</v>
      </c>
      <c r="AK52" s="9">
        <f t="shared" si="10"/>
        <v>43945</v>
      </c>
    </row>
    <row r="53" spans="1:37" x14ac:dyDescent="0.25">
      <c r="A53" s="9">
        <f t="shared" si="4"/>
        <v>43946</v>
      </c>
      <c r="B53">
        <f ca="1">OFFSET(SerbiaOfficialData!$F$5,(ROW(B51)*17)-17,0)</f>
        <v>7779</v>
      </c>
      <c r="C53" s="4">
        <f t="shared" ca="1" si="0"/>
        <v>6476</v>
      </c>
      <c r="D53" s="4">
        <f t="shared" si="5"/>
        <v>854</v>
      </c>
      <c r="E53" s="10">
        <f ca="1">OFFSET(SerbiaOfficialData!$F$4,(ROW(E51)*17)-17,0)</f>
        <v>296</v>
      </c>
      <c r="F53" s="2">
        <f t="shared" ca="1" si="6"/>
        <v>3.9556327676065747E-2</v>
      </c>
      <c r="G53" s="13">
        <f t="shared" ca="1" si="25"/>
        <v>4.0229509268643542E-2</v>
      </c>
      <c r="H53">
        <v>59938</v>
      </c>
      <c r="I53" s="11">
        <f t="shared" si="3"/>
        <v>5051</v>
      </c>
      <c r="J53" s="12">
        <f t="shared" ca="1" si="1"/>
        <v>5.8602256978816075E-2</v>
      </c>
      <c r="K53" s="13">
        <f t="shared" ca="1" si="12"/>
        <v>8.0778572835291801E-2</v>
      </c>
      <c r="O53">
        <v>1152</v>
      </c>
      <c r="P53">
        <f t="shared" si="18"/>
        <v>58</v>
      </c>
      <c r="Q53" s="3">
        <f t="shared" ca="1" si="16"/>
        <v>0.21662279052275291</v>
      </c>
      <c r="R53">
        <v>7</v>
      </c>
      <c r="S53">
        <f t="shared" si="13"/>
        <v>151</v>
      </c>
      <c r="T53" s="3">
        <f t="shared" ca="1" si="14"/>
        <v>1.9411235377297852E-2</v>
      </c>
      <c r="U53" s="3">
        <f t="shared" ca="1" si="15"/>
        <v>2.8394133132756676E-2</v>
      </c>
      <c r="V53">
        <v>4</v>
      </c>
      <c r="W53">
        <v>3</v>
      </c>
      <c r="Y53">
        <f t="shared" si="7"/>
        <v>852</v>
      </c>
      <c r="Z53">
        <f ca="1">OFFSET(SerbiaOfficialData!$F$2,(ROW(Z51)*17)-17,0)</f>
        <v>91</v>
      </c>
      <c r="AA53" s="3">
        <f t="shared" ca="1" si="17"/>
        <v>1.1698161717444401E-2</v>
      </c>
      <c r="AB53" s="15">
        <f t="shared" ca="1" si="8"/>
        <v>242</v>
      </c>
      <c r="AC53">
        <f t="shared" si="9"/>
        <v>853</v>
      </c>
      <c r="AD53">
        <f ca="1">OFFSET(SerbiaOfficialData!$F$3,(ROW(AD51)*17)-17,0)</f>
        <v>3135</v>
      </c>
      <c r="AE53" s="10">
        <f t="shared" ca="1" si="23"/>
        <v>-29</v>
      </c>
      <c r="AF53" s="3">
        <f t="shared" ca="1" si="19"/>
        <v>0.42241933410464072</v>
      </c>
      <c r="AH53" s="4">
        <f t="shared" ca="1" si="20"/>
        <v>3341</v>
      </c>
      <c r="AI53" s="3">
        <f t="shared" ca="1" si="21"/>
        <v>0.42948965162617303</v>
      </c>
      <c r="AJ53" s="4">
        <f ca="1">IF(_xlfn.FORECAST.ETS(AK53,$B$9:B52,$AK$9:AK52)&gt;0,_xlfn.FORECAST.ETS(AK53,$B$9:B52,$AK$9:AK52),0)</f>
        <v>7730.7222456483378</v>
      </c>
      <c r="AK53" s="9">
        <f t="shared" si="10"/>
        <v>43946</v>
      </c>
    </row>
    <row r="54" spans="1:37" x14ac:dyDescent="0.25">
      <c r="A54" s="9">
        <f t="shared" si="4"/>
        <v>43947</v>
      </c>
      <c r="B54">
        <f ca="1">OFFSET(SerbiaOfficialData!$F$5,(ROW(B52)*17)-17,0)</f>
        <v>8042</v>
      </c>
      <c r="C54" s="4">
        <f t="shared" ca="1" si="0"/>
        <v>6704</v>
      </c>
      <c r="D54" s="4">
        <f t="shared" si="5"/>
        <v>871</v>
      </c>
      <c r="E54" s="10">
        <f ca="1">OFFSET(SerbiaOfficialData!$F$4,(ROW(E52)*17)-17,0)</f>
        <v>263</v>
      </c>
      <c r="F54" s="2">
        <f t="shared" ca="1" si="6"/>
        <v>3.3808972875690964E-2</v>
      </c>
      <c r="G54" s="13">
        <f t="shared" ref="G54:G55" ca="1" si="26">AVERAGE(((SUM(E45:E54)-E45)/(SUM(B45:B54)-B45)))</f>
        <v>3.702421055945597E-2</v>
      </c>
      <c r="H54">
        <v>64303</v>
      </c>
      <c r="I54" s="11">
        <f t="shared" si="3"/>
        <v>4365</v>
      </c>
      <c r="J54" s="12">
        <f t="shared" ca="1" si="1"/>
        <v>6.025200458190149E-2</v>
      </c>
      <c r="K54" s="13">
        <f t="shared" ca="1" si="12"/>
        <v>7.4109084034407788E-2</v>
      </c>
      <c r="O54">
        <v>1182</v>
      </c>
      <c r="P54">
        <f t="shared" si="18"/>
        <v>30</v>
      </c>
      <c r="Q54" s="3">
        <f t="shared" ca="1" si="16"/>
        <v>0.20773286467486818</v>
      </c>
      <c r="R54">
        <v>5</v>
      </c>
      <c r="S54">
        <f t="shared" si="13"/>
        <v>156</v>
      </c>
      <c r="T54" s="3">
        <f t="shared" ca="1" si="14"/>
        <v>1.9398159661775678E-2</v>
      </c>
      <c r="U54" s="3">
        <f t="shared" ca="1" si="15"/>
        <v>2.7416520210896311E-2</v>
      </c>
      <c r="V54">
        <v>2</v>
      </c>
      <c r="W54">
        <v>3</v>
      </c>
      <c r="Y54">
        <f t="shared" si="7"/>
        <v>869</v>
      </c>
      <c r="Z54">
        <f ca="1">OFFSET(SerbiaOfficialData!$F$2,(ROW(Z52)*17)-17,0)</f>
        <v>85</v>
      </c>
      <c r="AA54" s="3">
        <f t="shared" ca="1" si="17"/>
        <v>1.0569510072121363E-2</v>
      </c>
      <c r="AB54" s="15">
        <f t="shared" ca="1" si="8"/>
        <v>241</v>
      </c>
      <c r="AC54">
        <f t="shared" si="9"/>
        <v>870</v>
      </c>
      <c r="AD54">
        <f ca="1">OFFSET(SerbiaOfficialData!$F$3,(ROW(AD52)*17)-17,0)</f>
        <v>3044</v>
      </c>
      <c r="AE54" s="10">
        <f t="shared" ca="1" si="23"/>
        <v>-91</v>
      </c>
      <c r="AF54" s="3">
        <f t="shared" ca="1" si="19"/>
        <v>0.39791096742103954</v>
      </c>
      <c r="AH54" s="4">
        <f t="shared" ca="1" si="20"/>
        <v>3660</v>
      </c>
      <c r="AI54" s="3">
        <f t="shared" ca="1" si="21"/>
        <v>0.45511066898781399</v>
      </c>
      <c r="AJ54" s="4">
        <f ca="1">IF(_xlfn.FORECAST.ETS(AK54,$B$9:B53,$AK$9:AK53)&gt;0,_xlfn.FORECAST.ETS(AK54,$B$9:B53,$AK$9:AK53),0)</f>
        <v>8038.5380000231216</v>
      </c>
      <c r="AK54" s="9">
        <f t="shared" si="10"/>
        <v>43947</v>
      </c>
    </row>
    <row r="55" spans="1:37" x14ac:dyDescent="0.25">
      <c r="A55" s="9">
        <f t="shared" si="4"/>
        <v>43948</v>
      </c>
      <c r="B55">
        <f ca="1">OFFSET(SerbiaOfficialData!$F$5,(ROW(B53)*17)-17,0)</f>
        <v>8275</v>
      </c>
      <c r="C55" s="4">
        <f t="shared" ca="1" si="0"/>
        <v>6904</v>
      </c>
      <c r="D55" s="4">
        <f t="shared" si="5"/>
        <v>888</v>
      </c>
      <c r="E55" s="10">
        <f ca="1">OFFSET(SerbiaOfficialData!$F$4,(ROW(E53)*17)-17,0)</f>
        <v>233</v>
      </c>
      <c r="F55" s="2">
        <f t="shared" ca="1" si="6"/>
        <v>2.8972892315344442E-2</v>
      </c>
      <c r="G55" s="13">
        <f t="shared" ca="1" si="26"/>
        <v>3.4661966052243684E-2</v>
      </c>
      <c r="H55">
        <v>67917</v>
      </c>
      <c r="I55" s="11">
        <f t="shared" si="3"/>
        <v>3614</v>
      </c>
      <c r="J55" s="12">
        <f t="shared" ca="1" si="1"/>
        <v>6.4471499723298284E-2</v>
      </c>
      <c r="K55" s="13">
        <f t="shared" ca="1" si="12"/>
        <v>7.1529367493493048E-2</v>
      </c>
      <c r="O55">
        <v>1209</v>
      </c>
      <c r="P55">
        <f t="shared" si="18"/>
        <v>27</v>
      </c>
      <c r="Q55" s="3">
        <f t="shared" ca="1" si="16"/>
        <v>0.20170170170170171</v>
      </c>
      <c r="R55">
        <v>6</v>
      </c>
      <c r="S55">
        <f t="shared" si="13"/>
        <v>162</v>
      </c>
      <c r="T55" s="3">
        <f t="shared" ca="1" si="14"/>
        <v>1.9577039274924473E-2</v>
      </c>
      <c r="U55" s="3">
        <f t="shared" ca="1" si="15"/>
        <v>2.7027027027027029E-2</v>
      </c>
      <c r="V55">
        <v>3</v>
      </c>
      <c r="W55">
        <v>3</v>
      </c>
      <c r="Y55">
        <f t="shared" si="7"/>
        <v>886</v>
      </c>
      <c r="Z55">
        <f ca="1">OFFSET(SerbiaOfficialData!$F$2,(ROW(Z53)*17)-17,0)</f>
        <v>85</v>
      </c>
      <c r="AA55" s="3">
        <f t="shared" ca="1" si="17"/>
        <v>1.0271903323262841E-2</v>
      </c>
      <c r="AB55" s="15">
        <f t="shared" ca="1" si="8"/>
        <v>247</v>
      </c>
      <c r="AC55">
        <f t="shared" si="9"/>
        <v>887</v>
      </c>
      <c r="AD55">
        <f ca="1">OFFSET(SerbiaOfficialData!$F$3,(ROW(AD53)*17)-17,0)</f>
        <v>2701</v>
      </c>
      <c r="AE55" s="10">
        <f t="shared" ca="1" si="23"/>
        <v>-343</v>
      </c>
      <c r="AF55" s="3">
        <f t="shared" ca="1" si="19"/>
        <v>0.34598187311178247</v>
      </c>
      <c r="AH55" s="4">
        <f t="shared" ca="1" si="20"/>
        <v>4203</v>
      </c>
      <c r="AI55" s="3">
        <f t="shared" ca="1" si="21"/>
        <v>0.5079154078549849</v>
      </c>
      <c r="AJ55" s="4">
        <f ca="1">IF(_xlfn.FORECAST.ETS(AK55,$B$9:B54,$AK$9:AK54)&gt;0,_xlfn.FORECAST.ETS(AK55,$B$9:B54,$AK$9:AK54),0)</f>
        <v>8307.4432657498219</v>
      </c>
      <c r="AK55" s="9">
        <f t="shared" si="10"/>
        <v>43948</v>
      </c>
    </row>
    <row r="56" spans="1:37" x14ac:dyDescent="0.25">
      <c r="A56" s="9">
        <f t="shared" si="4"/>
        <v>43949</v>
      </c>
      <c r="B56" s="17">
        <f ca="1">OFFSET(SerbiaOfficialData!$F$5,(ROW(B54)*17)-18,0)</f>
        <v>8497</v>
      </c>
      <c r="C56" s="4">
        <f t="shared" ca="1" si="0"/>
        <v>7069</v>
      </c>
      <c r="D56" s="4">
        <f t="shared" si="5"/>
        <v>905</v>
      </c>
      <c r="E56" s="20">
        <f ca="1">OFFSET(SerbiaOfficialData!$F$4,(ROW(E54)*17)-18,0)</f>
        <v>222</v>
      </c>
      <c r="F56" s="2">
        <f t="shared" ca="1" si="6"/>
        <v>2.6827794561933536E-2</v>
      </c>
      <c r="G56" s="13">
        <f t="shared" ref="G56:G62" ca="1" si="27">AVERAGE(((SUM(E47:E56)-E47)/(SUM(B47:B56)-B47)))</f>
        <v>3.2050716323949048E-2</v>
      </c>
      <c r="H56">
        <v>73363</v>
      </c>
      <c r="I56" s="11">
        <f t="shared" si="3"/>
        <v>5446</v>
      </c>
      <c r="J56" s="12">
        <f t="shared" ca="1" si="1"/>
        <v>4.0763863385971356E-2</v>
      </c>
      <c r="K56" s="13">
        <f t="shared" ca="1" si="12"/>
        <v>6.2864231723501238E-2</v>
      </c>
      <c r="O56">
        <v>1260</v>
      </c>
      <c r="P56">
        <f t="shared" si="18"/>
        <v>51</v>
      </c>
      <c r="Q56" s="3">
        <f t="shared" ca="1" si="16"/>
        <v>0.19943019943019943</v>
      </c>
      <c r="R56">
        <v>6</v>
      </c>
      <c r="S56">
        <f t="shared" si="13"/>
        <v>168</v>
      </c>
      <c r="T56" s="3">
        <f t="shared" ca="1" si="14"/>
        <v>1.9771684123808402E-2</v>
      </c>
      <c r="U56" s="3">
        <f t="shared" ca="1" si="15"/>
        <v>2.6590693257359924E-2</v>
      </c>
      <c r="V56">
        <v>3</v>
      </c>
      <c r="W56">
        <v>3</v>
      </c>
      <c r="Y56" s="17">
        <f t="shared" si="7"/>
        <v>903</v>
      </c>
      <c r="Z56" s="17">
        <v>79</v>
      </c>
      <c r="AA56" s="3">
        <f t="shared" ca="1" si="17"/>
        <v>9.2973990820289509E-3</v>
      </c>
      <c r="AB56" s="15">
        <f t="shared" si="8"/>
        <v>247</v>
      </c>
      <c r="AC56">
        <f t="shared" si="9"/>
        <v>904</v>
      </c>
      <c r="AD56" s="19">
        <f ca="1">OFFSET(SerbiaOfficialData!$F$3,(ROW(AD54)*17)-18,0)</f>
        <v>2517</v>
      </c>
      <c r="AE56" s="10">
        <f t="shared" ca="1" si="23"/>
        <v>-184</v>
      </c>
      <c r="AF56" s="3">
        <f t="shared" ca="1" si="19"/>
        <v>0.31599388019300928</v>
      </c>
      <c r="AH56" s="4">
        <f t="shared" ca="1" si="20"/>
        <v>4552</v>
      </c>
      <c r="AI56" s="3">
        <f t="shared" ca="1" si="21"/>
        <v>0.53571848887842766</v>
      </c>
      <c r="AJ56" s="4">
        <f ca="1">IF(_xlfn.FORECAST.ETS(AK56,$B$9:B55,$AK$9:AK55)&gt;0,_xlfn.FORECAST.ETS(AK56,$B$9:B55,$AK$9:AK55),0)</f>
        <v>8537.3163165034402</v>
      </c>
      <c r="AK56" s="9">
        <f t="shared" si="10"/>
        <v>43949</v>
      </c>
    </row>
    <row r="57" spans="1:37" x14ac:dyDescent="0.25">
      <c r="A57" s="9">
        <f t="shared" si="4"/>
        <v>43950</v>
      </c>
      <c r="B57" s="17">
        <f ca="1">OFFSET(SerbiaOfficialData!$F$5,(ROW(B55)*17)-18,0)</f>
        <v>8724</v>
      </c>
      <c r="C57" s="4">
        <f t="shared" ca="1" si="0"/>
        <v>7259</v>
      </c>
      <c r="D57" s="4">
        <f t="shared" si="5"/>
        <v>922</v>
      </c>
      <c r="E57" s="20">
        <f ca="1">OFFSET(SerbiaOfficialData!$F$4,(ROW(E55)*17)-18,0)</f>
        <v>227</v>
      </c>
      <c r="F57" s="2">
        <f t="shared" ca="1" si="6"/>
        <v>2.6715311286336352E-2</v>
      </c>
      <c r="G57" s="13">
        <f t="shared" ca="1" si="27"/>
        <v>2.9880136986301369E-2</v>
      </c>
      <c r="H57">
        <v>78942</v>
      </c>
      <c r="I57" s="11">
        <f t="shared" si="3"/>
        <v>5579</v>
      </c>
      <c r="J57" s="12">
        <f t="shared" ca="1" si="1"/>
        <v>4.0688295393439683E-2</v>
      </c>
      <c r="K57" s="13">
        <f t="shared" ca="1" si="12"/>
        <v>5.639644492324266E-2</v>
      </c>
      <c r="O57">
        <v>1292</v>
      </c>
      <c r="P57">
        <f t="shared" si="18"/>
        <v>32</v>
      </c>
      <c r="Q57" s="3">
        <f t="shared" ca="1" si="16"/>
        <v>0.19487179487179487</v>
      </c>
      <c r="R57">
        <v>5</v>
      </c>
      <c r="S57">
        <f t="shared" si="13"/>
        <v>173</v>
      </c>
      <c r="T57" s="3">
        <f t="shared" ca="1" si="14"/>
        <v>1.9830353049060064E-2</v>
      </c>
      <c r="U57" s="3">
        <f t="shared" ca="1" si="15"/>
        <v>2.6093514328808447E-2</v>
      </c>
      <c r="V57">
        <v>3</v>
      </c>
      <c r="W57">
        <v>2</v>
      </c>
      <c r="Y57">
        <f>(ROW(Z55)*17)-18+2</f>
        <v>919</v>
      </c>
      <c r="Z57">
        <f ca="1">OFFSET(SerbiaOfficialData!$F$2,(ROW(Z55)*17)-18,0)</f>
        <v>78</v>
      </c>
      <c r="AA57" s="3">
        <f t="shared" ca="1" si="17"/>
        <v>8.9408528198074277E-3</v>
      </c>
      <c r="AB57" s="15">
        <f t="shared" ca="1" si="8"/>
        <v>251</v>
      </c>
      <c r="AC57">
        <f t="shared" si="9"/>
        <v>921</v>
      </c>
      <c r="AD57" s="19">
        <f ca="1">OFFSET(SerbiaOfficialData!$F$3,(ROW(AD55)*17)-18,0)</f>
        <v>2470</v>
      </c>
      <c r="AE57" s="10">
        <f t="shared" ca="1" si="23"/>
        <v>-47</v>
      </c>
      <c r="AF57" s="3">
        <f t="shared" ca="1" si="19"/>
        <v>0.30295735900962861</v>
      </c>
      <c r="AH57" s="4">
        <f t="shared" ca="1" si="20"/>
        <v>4789</v>
      </c>
      <c r="AI57" s="3">
        <f t="shared" ca="1" si="21"/>
        <v>0.54894543787253558</v>
      </c>
      <c r="AJ57" s="4">
        <f ca="1">IF(_xlfn.FORECAST.ETS(AK57,$B$9:B56,$AK$9:AK56)&gt;0,_xlfn.FORECAST.ETS(AK57,$B$9:B56,$AK$9:AK56),0)</f>
        <v>8755.3612947349266</v>
      </c>
      <c r="AK57" s="9">
        <f t="shared" si="10"/>
        <v>43950</v>
      </c>
    </row>
    <row r="58" spans="1:37" x14ac:dyDescent="0.25">
      <c r="A58" s="9">
        <f t="shared" si="4"/>
        <v>43951</v>
      </c>
      <c r="B58" s="17">
        <f ca="1">OFFSET(SerbiaOfficialData!$F$5,(ROW(B56)*17)-18,0)</f>
        <v>9009</v>
      </c>
      <c r="C58" s="4">
        <f t="shared" ca="1" si="0"/>
        <v>7487</v>
      </c>
      <c r="D58" s="4">
        <f t="shared" si="5"/>
        <v>939</v>
      </c>
      <c r="E58" s="20">
        <f ca="1">OFFSET(SerbiaOfficialData!$F$4,(ROW(E56)*17)-18,0)</f>
        <v>285</v>
      </c>
      <c r="F58" s="2">
        <f t="shared" ca="1" si="6"/>
        <v>3.2668500687757909E-2</v>
      </c>
      <c r="G58" s="13">
        <f t="shared" ca="1" si="27"/>
        <v>2.9349436972811258E-2</v>
      </c>
      <c r="H58">
        <v>85645</v>
      </c>
      <c r="I58" s="11">
        <f t="shared" si="3"/>
        <v>6703</v>
      </c>
      <c r="J58" s="12">
        <f t="shared" ca="1" si="1"/>
        <v>4.2518275399075038E-2</v>
      </c>
      <c r="K58" s="13">
        <f t="shared" ca="1" si="12"/>
        <v>5.2593695706130553E-2</v>
      </c>
      <c r="O58">
        <v>1343</v>
      </c>
      <c r="P58">
        <f t="shared" si="18"/>
        <v>51</v>
      </c>
      <c r="Q58" s="3">
        <f t="shared" ca="1" si="16"/>
        <v>0.19492017416545718</v>
      </c>
      <c r="R58">
        <v>6</v>
      </c>
      <c r="S58">
        <f t="shared" si="13"/>
        <v>179</v>
      </c>
      <c r="T58" s="3">
        <f t="shared" ca="1" si="14"/>
        <v>1.9869019869019868E-2</v>
      </c>
      <c r="U58" s="3">
        <f t="shared" ca="1" si="15"/>
        <v>2.597968069666183E-2</v>
      </c>
      <c r="V58">
        <v>2</v>
      </c>
      <c r="W58">
        <v>4</v>
      </c>
      <c r="Y58">
        <f t="shared" si="7"/>
        <v>937</v>
      </c>
      <c r="Z58">
        <f ca="1">OFFSET(SerbiaOfficialData!$F$2,(ROW(Z56)*17)-18,0)</f>
        <v>71</v>
      </c>
      <c r="AA58" s="3">
        <f t="shared" ca="1" si="17"/>
        <v>7.8810078810078819E-3</v>
      </c>
      <c r="AB58" s="15">
        <f t="shared" ca="1" si="8"/>
        <v>250</v>
      </c>
      <c r="AC58">
        <f t="shared" si="9"/>
        <v>938</v>
      </c>
      <c r="AD58" s="19">
        <f ca="1">OFFSET(SerbiaOfficialData!$F$3,(ROW(AD56)*17)-18,0)</f>
        <v>2479</v>
      </c>
      <c r="AE58" s="10">
        <f t="shared" ca="1" si="23"/>
        <v>9</v>
      </c>
      <c r="AF58" s="3">
        <f t="shared" ca="1" si="19"/>
        <v>0.29503829503829504</v>
      </c>
      <c r="AH58" s="4">
        <f t="shared" ca="1" si="20"/>
        <v>5008</v>
      </c>
      <c r="AI58" s="3">
        <f t="shared" ca="1" si="21"/>
        <v>0.5558885558885559</v>
      </c>
      <c r="AJ58" s="4">
        <f ca="1">IF(_xlfn.FORECAST.ETS(AK58,$B$9:B57,$AK$9:AK57)&gt;0,_xlfn.FORECAST.ETS(AK58,$B$9:B57,$AK$9:AK57),0)</f>
        <v>8979.2554496279536</v>
      </c>
      <c r="AK58" s="9">
        <f t="shared" si="10"/>
        <v>43951</v>
      </c>
    </row>
    <row r="59" spans="1:37" x14ac:dyDescent="0.25">
      <c r="A59" s="9">
        <f t="shared" si="4"/>
        <v>43952</v>
      </c>
      <c r="B59" s="17">
        <f ca="1">OFFSET(SerbiaOfficialData!$F$5,(ROW(B57)*17)-18,0)</f>
        <v>9205</v>
      </c>
      <c r="C59" s="4">
        <f t="shared" ca="1" si="0"/>
        <v>7641</v>
      </c>
      <c r="D59" s="4">
        <f t="shared" si="5"/>
        <v>956</v>
      </c>
      <c r="E59" s="20">
        <f ca="1">OFFSET(SerbiaOfficialData!$F$4,(ROW(E57)*17)-18,0)</f>
        <v>196</v>
      </c>
      <c r="F59" s="2">
        <f t="shared" ca="1" si="6"/>
        <v>2.1756021756021756E-2</v>
      </c>
      <c r="G59" s="13">
        <f t="shared" ca="1" si="27"/>
        <v>2.8146453089244853E-2</v>
      </c>
      <c r="H59">
        <v>91551</v>
      </c>
      <c r="I59" s="11">
        <f t="shared" si="3"/>
        <v>5906</v>
      </c>
      <c r="J59" s="12">
        <f t="shared" ca="1" si="1"/>
        <v>3.3186589908567557E-2</v>
      </c>
      <c r="K59" s="13">
        <f t="shared" ca="1" si="12"/>
        <v>4.8724222299895141E-2</v>
      </c>
      <c r="O59">
        <v>1379</v>
      </c>
      <c r="P59">
        <f t="shared" si="18"/>
        <v>36</v>
      </c>
      <c r="Q59" s="3">
        <f t="shared" ca="1" si="16"/>
        <v>0.19384312622996908</v>
      </c>
      <c r="R59">
        <v>6</v>
      </c>
      <c r="S59">
        <f t="shared" si="13"/>
        <v>185</v>
      </c>
      <c r="T59" s="3">
        <f t="shared" ca="1" si="14"/>
        <v>2.0097772949483977E-2</v>
      </c>
      <c r="U59" s="3">
        <f t="shared" ca="1" si="15"/>
        <v>2.6005060444194546E-2</v>
      </c>
      <c r="V59">
        <v>2</v>
      </c>
      <c r="W59">
        <v>4</v>
      </c>
      <c r="Y59">
        <f t="shared" si="7"/>
        <v>954</v>
      </c>
      <c r="Z59">
        <f ca="1">OFFSET(SerbiaOfficialData!$F$2,(ROW(Z57)*17)-18,0)</f>
        <v>65</v>
      </c>
      <c r="AA59" s="3">
        <f t="shared" ca="1" si="17"/>
        <v>7.0613796849538293E-3</v>
      </c>
      <c r="AB59" s="15">
        <f t="shared" ca="1" si="8"/>
        <v>250</v>
      </c>
      <c r="AC59">
        <f t="shared" si="9"/>
        <v>955</v>
      </c>
      <c r="AD59" s="19">
        <f ca="1">OFFSET(SerbiaOfficialData!$F$3,(ROW(AD57)*17)-18,0)</f>
        <v>2375</v>
      </c>
      <c r="AE59" s="10">
        <f t="shared" ca="1" si="23"/>
        <v>-104</v>
      </c>
      <c r="AF59" s="3">
        <f t="shared" ca="1" si="19"/>
        <v>0.2781097229766431</v>
      </c>
      <c r="AH59" s="4">
        <f t="shared" ca="1" si="20"/>
        <v>5266</v>
      </c>
      <c r="AI59" s="3">
        <f t="shared" ca="1" si="21"/>
        <v>0.57208039109179798</v>
      </c>
      <c r="AJ59" s="4">
        <f ca="1">IF(_xlfn.FORECAST.ETS(AK59,$B$9:B58,$AK$9:AK58)&gt;0,_xlfn.FORECAST.ETS(AK59,$B$9:B58,$AK$9:AK58),0)</f>
        <v>9235.1825227720783</v>
      </c>
      <c r="AK59" s="9">
        <f t="shared" si="10"/>
        <v>43952</v>
      </c>
    </row>
    <row r="60" spans="1:37" x14ac:dyDescent="0.25">
      <c r="A60" s="9">
        <f t="shared" si="4"/>
        <v>43953</v>
      </c>
      <c r="B60" s="17">
        <f ca="1">OFFSET(SerbiaOfficialData!$F$5,(ROW(B58)*17)-18,0)</f>
        <v>9362</v>
      </c>
      <c r="C60" s="4">
        <f t="shared" ca="1" si="0"/>
        <v>7747</v>
      </c>
      <c r="D60" s="4">
        <f t="shared" si="5"/>
        <v>973</v>
      </c>
      <c r="E60" s="20">
        <f ca="1">OFFSET(SerbiaOfficialData!$F$4,(ROW(E58)*17)-18,0)</f>
        <v>157</v>
      </c>
      <c r="F60" s="2">
        <f t="shared" ca="1" si="6"/>
        <v>1.7055947854426941E-2</v>
      </c>
      <c r="G60" s="13">
        <f t="shared" ca="1" si="27"/>
        <v>2.7312244684193989E-2</v>
      </c>
      <c r="H60">
        <v>96637</v>
      </c>
      <c r="I60" s="11">
        <f t="shared" si="3"/>
        <v>5086</v>
      </c>
      <c r="J60" s="12">
        <f t="shared" ca="1" si="1"/>
        <v>3.0869052300432558E-2</v>
      </c>
      <c r="K60" s="13">
        <f t="shared" ca="1" si="12"/>
        <v>4.6035354092644497E-2</v>
      </c>
      <c r="O60">
        <v>1426</v>
      </c>
      <c r="P60">
        <f t="shared" si="18"/>
        <v>47</v>
      </c>
      <c r="Q60" s="3">
        <f t="shared" ca="1" si="16"/>
        <v>0.1959868059373282</v>
      </c>
      <c r="R60">
        <v>4</v>
      </c>
      <c r="S60">
        <f t="shared" si="13"/>
        <v>189</v>
      </c>
      <c r="T60" s="3">
        <f t="shared" ca="1" si="14"/>
        <v>2.0187994018372141E-2</v>
      </c>
      <c r="U60" s="3">
        <f t="shared" ca="1" si="15"/>
        <v>2.5975810885101706E-2</v>
      </c>
      <c r="V60">
        <v>3</v>
      </c>
      <c r="W60">
        <v>1</v>
      </c>
      <c r="Y60">
        <f t="shared" si="7"/>
        <v>971</v>
      </c>
      <c r="Z60">
        <f ca="1">OFFSET(SerbiaOfficialData!$F$2,(ROW(Z58)*17)-18,0)</f>
        <v>57</v>
      </c>
      <c r="AA60" s="3">
        <f t="shared" ca="1" si="17"/>
        <v>6.0884426404614403E-3</v>
      </c>
      <c r="AB60" s="15">
        <f t="shared" ca="1" si="8"/>
        <v>246</v>
      </c>
      <c r="AC60">
        <f t="shared" si="9"/>
        <v>972</v>
      </c>
      <c r="AD60" s="19">
        <f ca="1">OFFSET(SerbiaOfficialData!$F$3,(ROW(AD58)*17)-18,0)</f>
        <v>2286</v>
      </c>
      <c r="AE60" s="10">
        <f t="shared" ca="1" si="23"/>
        <v>-89</v>
      </c>
      <c r="AF60" s="3">
        <f t="shared" ca="1" si="19"/>
        <v>0.26436658833582566</v>
      </c>
      <c r="AH60" s="4">
        <f t="shared" ca="1" si="20"/>
        <v>5461</v>
      </c>
      <c r="AI60" s="3">
        <f t="shared" ca="1" si="21"/>
        <v>0.5833155308694723</v>
      </c>
      <c r="AJ60" s="4">
        <f ca="1">IF(_xlfn.FORECAST.ETS(AK60,$B$9:B59,$AK$9:AK59)&gt;0,_xlfn.FORECAST.ETS(AK60,$B$9:B59,$AK$9:AK59),0)</f>
        <v>9448.4096187683299</v>
      </c>
      <c r="AK60" s="9">
        <f t="shared" si="10"/>
        <v>43953</v>
      </c>
    </row>
    <row r="61" spans="1:37" x14ac:dyDescent="0.25">
      <c r="A61" s="9">
        <f t="shared" si="4"/>
        <v>43954</v>
      </c>
      <c r="B61" s="17">
        <f ca="1">OFFSET(SerbiaOfficialData!$F$5,(ROW(B59)*17)-18,0)</f>
        <v>9464</v>
      </c>
      <c r="C61" s="4">
        <f t="shared" ca="1" si="0"/>
        <v>7720</v>
      </c>
      <c r="D61" s="4">
        <f t="shared" si="5"/>
        <v>990</v>
      </c>
      <c r="E61" s="20">
        <f ca="1">OFFSET(SerbiaOfficialData!$F$4,(ROW(E59)*17)-18,0)</f>
        <v>102</v>
      </c>
      <c r="F61" s="2">
        <f t="shared" ca="1" si="6"/>
        <v>1.0895107882930999E-2</v>
      </c>
      <c r="G61" s="13">
        <f t="shared" ca="1" si="27"/>
        <v>2.5281723394208557E-2</v>
      </c>
      <c r="H61">
        <v>101911</v>
      </c>
      <c r="I61" s="11">
        <f t="shared" si="3"/>
        <v>5274</v>
      </c>
      <c r="J61" s="12">
        <f t="shared" ca="1" si="1"/>
        <v>1.9340159271899887E-2</v>
      </c>
      <c r="K61" s="13">
        <f t="shared" ca="1" si="12"/>
        <v>4.212742429397754E-2</v>
      </c>
      <c r="O61">
        <v>1551</v>
      </c>
      <c r="P61">
        <f t="shared" si="18"/>
        <v>125</v>
      </c>
      <c r="Q61" s="3">
        <f t="shared" ca="1" si="16"/>
        <v>0.20726981157289856</v>
      </c>
      <c r="R61">
        <v>4</v>
      </c>
      <c r="S61">
        <f t="shared" si="13"/>
        <v>193</v>
      </c>
      <c r="T61" s="3">
        <f t="shared" ca="1" si="14"/>
        <v>2.0393068469991546E-2</v>
      </c>
      <c r="U61" s="3">
        <f t="shared" ca="1" si="15"/>
        <v>2.579179473473206E-2</v>
      </c>
      <c r="V61">
        <v>3</v>
      </c>
      <c r="W61">
        <v>1</v>
      </c>
      <c r="Y61">
        <f t="shared" si="7"/>
        <v>988</v>
      </c>
      <c r="Z61">
        <f ca="1">OFFSET(SerbiaOfficialData!$F$2,(ROW(Z59)*17)-18,0)</f>
        <v>54</v>
      </c>
      <c r="AA61" s="3">
        <f t="shared" ca="1" si="17"/>
        <v>5.7058326289095521E-3</v>
      </c>
      <c r="AB61" s="15">
        <f t="shared" ca="1" si="8"/>
        <v>247</v>
      </c>
      <c r="AC61">
        <f t="shared" si="9"/>
        <v>989</v>
      </c>
      <c r="AD61" s="19">
        <f ca="1">OFFSET(SerbiaOfficialData!$F$3,(ROW(AD59)*17)-18,0)</f>
        <v>2116</v>
      </c>
      <c r="AE61" s="10">
        <f t="shared" ca="1" si="23"/>
        <v>-170</v>
      </c>
      <c r="AF61" s="3">
        <f t="shared" ca="1" si="19"/>
        <v>0.24397717666948437</v>
      </c>
      <c r="AH61" s="4">
        <f t="shared" ca="1" si="20"/>
        <v>5604</v>
      </c>
      <c r="AI61" s="3">
        <f t="shared" ca="1" si="21"/>
        <v>0.59213863060016902</v>
      </c>
      <c r="AJ61" s="4">
        <f ca="1">IF(_xlfn.FORECAST.ETS(AK61,$B$9:B60,$AK$9:AK60)&gt;0,_xlfn.FORECAST.ETS(AK61,$B$9:B60,$AK$9:AK60),0)</f>
        <v>9523.7435093897311</v>
      </c>
      <c r="AK61" s="9">
        <f t="shared" si="10"/>
        <v>43954</v>
      </c>
    </row>
    <row r="62" spans="1:37" x14ac:dyDescent="0.25">
      <c r="A62" s="9">
        <f t="shared" si="4"/>
        <v>43955</v>
      </c>
      <c r="B62" s="17">
        <f ca="1">OFFSET(SerbiaOfficialData!$F$5,(ROW(B60)*17)-18,0)</f>
        <v>9557</v>
      </c>
      <c r="C62" s="4">
        <f t="shared" ca="1" si="0"/>
        <v>7786</v>
      </c>
      <c r="D62" s="4">
        <f t="shared" si="5"/>
        <v>1007</v>
      </c>
      <c r="E62" s="20">
        <f ca="1">OFFSET(SerbiaOfficialData!$F$4,(ROW(E60)*17)-18,0)</f>
        <v>93</v>
      </c>
      <c r="F62" s="2">
        <f t="shared" ca="1" si="6"/>
        <v>9.8267117497886722E-3</v>
      </c>
      <c r="G62" s="13">
        <f t="shared" ca="1" si="27"/>
        <v>2.218755849503962E-2</v>
      </c>
      <c r="H62">
        <v>106461</v>
      </c>
      <c r="I62" s="11">
        <f t="shared" si="3"/>
        <v>4550</v>
      </c>
      <c r="J62" s="12">
        <f t="shared" ca="1" si="1"/>
        <v>2.0439560439560439E-2</v>
      </c>
      <c r="K62" s="13">
        <f t="shared" ca="1" si="12"/>
        <v>3.8217655783161018E-2</v>
      </c>
      <c r="O62">
        <v>1574</v>
      </c>
      <c r="P62">
        <f t="shared" si="18"/>
        <v>23</v>
      </c>
      <c r="Q62" s="3">
        <f t="shared" ca="1" si="16"/>
        <v>0.20233963234348887</v>
      </c>
      <c r="R62">
        <v>4</v>
      </c>
      <c r="S62">
        <f t="shared" si="13"/>
        <v>197</v>
      </c>
      <c r="T62" s="3">
        <f t="shared" ca="1" si="14"/>
        <v>2.0613163126504134E-2</v>
      </c>
      <c r="U62" s="3">
        <f t="shared" ca="1" si="15"/>
        <v>2.5324591849852165E-2</v>
      </c>
      <c r="Y62">
        <f t="shared" si="7"/>
        <v>1005</v>
      </c>
      <c r="Z62">
        <f ca="1">OFFSET(SerbiaOfficialData!$F$2,(ROW(Z60)*17)-18,0)</f>
        <v>53</v>
      </c>
      <c r="AA62" s="3">
        <f t="shared" ca="1" si="17"/>
        <v>5.5456733284503503E-3</v>
      </c>
      <c r="AB62" s="15">
        <f t="shared" ca="1" si="8"/>
        <v>250</v>
      </c>
      <c r="AC62">
        <f t="shared" si="9"/>
        <v>1006</v>
      </c>
      <c r="AD62" s="19">
        <f ca="1">OFFSET(SerbiaOfficialData!$F$3,(ROW(AD60)*17)-18,0)</f>
        <v>2023</v>
      </c>
      <c r="AE62" s="10">
        <f t="shared" ca="1" si="23"/>
        <v>-93</v>
      </c>
      <c r="AF62" s="3">
        <f t="shared" ca="1" si="19"/>
        <v>0.23229046771999581</v>
      </c>
      <c r="AH62" s="4">
        <f t="shared" ca="1" si="20"/>
        <v>5763</v>
      </c>
      <c r="AI62" s="3">
        <f t="shared" ca="1" si="21"/>
        <v>0.60301349795961079</v>
      </c>
      <c r="AJ62" s="4">
        <f ca="1">IF(_xlfn.FORECAST.ETS(AK62,$B$9:B61,$AK$9:AK61)&gt;0,_xlfn.FORECAST.ETS(AK62,$B$9:B61,$AK$9:AK61),0)</f>
        <v>9571.887033100722</v>
      </c>
      <c r="AK62" s="9">
        <f t="shared" si="10"/>
        <v>43955</v>
      </c>
    </row>
    <row r="63" spans="1:37" x14ac:dyDescent="0.25">
      <c r="A63" s="9"/>
      <c r="I63" s="11"/>
      <c r="AJ63" s="4">
        <f ca="1">IF(_xlfn.FORECAST.ETS(AK63,$B$9:B62,$AK$9:AK62)&gt;0,_xlfn.FORECAST.ETS(AK63,$B$9:B62,$AK$9:AK62),0)</f>
        <v>9677.0741123675089</v>
      </c>
      <c r="AK63" s="9">
        <f t="shared" si="10"/>
        <v>43956</v>
      </c>
    </row>
    <row r="64" spans="1:37" x14ac:dyDescent="0.25">
      <c r="A64" s="9"/>
      <c r="I64" s="11"/>
      <c r="AJ64" s="4">
        <f ca="1">IF(_xlfn.FORECAST.ETS(AK64,$B$9:B63,$AK$9:AK63)&gt;0,_xlfn.FORECAST.ETS(AK64,$B$9:B63,$AK$9:AK63),0)</f>
        <v>9797.03985763522</v>
      </c>
      <c r="AK64" s="9">
        <f t="shared" si="10"/>
        <v>43957</v>
      </c>
    </row>
    <row r="65" spans="1:37" x14ac:dyDescent="0.25">
      <c r="A65" s="9"/>
      <c r="AJ65" s="4">
        <f ca="1">IF(_xlfn.FORECAST.ETS(AK65,$B$9:B64,$AK$9:AK64)&gt;0,_xlfn.FORECAST.ETS(AK65,$B$9:B64,$AK$9:AK64),0)</f>
        <v>9917.0056029029311</v>
      </c>
      <c r="AK65" s="9">
        <f t="shared" si="10"/>
        <v>43958</v>
      </c>
    </row>
    <row r="66" spans="1:37" x14ac:dyDescent="0.25">
      <c r="A66" s="9"/>
      <c r="AJ66" s="4">
        <f ca="1">IF(_xlfn.FORECAST.ETS(AK66,$B$9:B65,$AK$9:AK65)&gt;0,_xlfn.FORECAST.ETS(AK66,$B$9:B65,$AK$9:AK65),0)</f>
        <v>10036.97134817064</v>
      </c>
      <c r="AK66" s="9">
        <f t="shared" si="10"/>
        <v>43959</v>
      </c>
    </row>
    <row r="67" spans="1:37" x14ac:dyDescent="0.25">
      <c r="A67" s="9"/>
      <c r="AJ67" s="4">
        <f ca="1">IF(_xlfn.FORECAST.ETS(AK67,$B$9:B66,$AK$9:AK66)&gt;0,_xlfn.FORECAST.ETS(AK67,$B$9:B66,$AK$9:AK66),0)</f>
        <v>10156.937093438351</v>
      </c>
      <c r="AK67" s="9">
        <f t="shared" si="10"/>
        <v>43960</v>
      </c>
    </row>
    <row r="68" spans="1:37" x14ac:dyDescent="0.25">
      <c r="A68" s="9"/>
      <c r="AJ68" s="4">
        <f ca="1">IF(_xlfn.FORECAST.ETS(AK68,$B$9:B67,$AK$9:AK67)&gt;0,_xlfn.FORECAST.ETS(AK68,$B$9:B67,$AK$9:AK67),0)</f>
        <v>10276.902838706063</v>
      </c>
      <c r="AK68" s="9">
        <f t="shared" ref="AK68:AK76" si="28">AK67+1</f>
        <v>43961</v>
      </c>
    </row>
    <row r="69" spans="1:37" x14ac:dyDescent="0.25">
      <c r="A69" s="9"/>
      <c r="AJ69" s="4">
        <f ca="1">IF(_xlfn.FORECAST.ETS(AK69,$B$9:B68,$AK$9:AK68)&gt;0,_xlfn.FORECAST.ETS(AK69,$B$9:B68,$AK$9:AK68),0)</f>
        <v>10396.868583973774</v>
      </c>
      <c r="AK69" s="9">
        <f t="shared" si="28"/>
        <v>43962</v>
      </c>
    </row>
    <row r="70" spans="1:37" x14ac:dyDescent="0.25">
      <c r="A70" s="9"/>
      <c r="AJ70" s="4">
        <f ca="1">IF(_xlfn.FORECAST.ETS(AK70,$B$9:B69,$AK$9:AK69)&gt;0,_xlfn.FORECAST.ETS(AK70,$B$9:B69,$AK$9:AK69),0)</f>
        <v>10516.834329241485</v>
      </c>
      <c r="AK70" s="9">
        <f t="shared" si="28"/>
        <v>43963</v>
      </c>
    </row>
    <row r="71" spans="1:37" x14ac:dyDescent="0.25">
      <c r="A71" s="9"/>
      <c r="AJ71" s="4">
        <f ca="1">IF(_xlfn.FORECAST.ETS(AK71,$B$9:B70,$AK$9:AK70)&gt;0,_xlfn.FORECAST.ETS(AK71,$B$9:B70,$AK$9:AK70),0)</f>
        <v>10636.800074509196</v>
      </c>
      <c r="AK71" s="9">
        <f t="shared" si="28"/>
        <v>43964</v>
      </c>
    </row>
    <row r="72" spans="1:37" x14ac:dyDescent="0.25">
      <c r="A72" s="9"/>
      <c r="AJ72" s="4">
        <f ca="1">IF(_xlfn.FORECAST.ETS(AK72,$B$9:B71,$AK$9:AK71)&gt;0,_xlfn.FORECAST.ETS(AK72,$B$9:B71,$AK$9:AK71),0)</f>
        <v>10756.765819776905</v>
      </c>
      <c r="AK72" s="9">
        <f t="shared" si="28"/>
        <v>43965</v>
      </c>
    </row>
    <row r="73" spans="1:37" x14ac:dyDescent="0.25">
      <c r="A73" s="9"/>
      <c r="AJ73" s="4">
        <f ca="1">IF(_xlfn.FORECAST.ETS(AK73,$B$9:B72,$AK$9:AK72)&gt;0,_xlfn.FORECAST.ETS(AK73,$B$9:B72,$AK$9:AK72),0)</f>
        <v>10876.731565044616</v>
      </c>
      <c r="AK73" s="9">
        <f t="shared" si="28"/>
        <v>43966</v>
      </c>
    </row>
    <row r="74" spans="1:37" x14ac:dyDescent="0.25">
      <c r="A74" s="9"/>
      <c r="AJ74" s="4">
        <f ca="1">IF(_xlfn.FORECAST.ETS(AK74,$B$9:B73,$AK$9:AK73)&gt;0,_xlfn.FORECAST.ETS(AK74,$B$9:B73,$AK$9:AK73),0)</f>
        <v>10996.697310312327</v>
      </c>
      <c r="AK74" s="9">
        <f t="shared" si="28"/>
        <v>43967</v>
      </c>
    </row>
    <row r="75" spans="1:37" x14ac:dyDescent="0.25">
      <c r="A75" s="9"/>
      <c r="AJ75" s="4">
        <f ca="1">IF(_xlfn.FORECAST.ETS(AK75,$B$9:B74,$AK$9:AK74)&gt;0,_xlfn.FORECAST.ETS(AK75,$B$9:B74,$AK$9:AK74),0)</f>
        <v>11116.663055580038</v>
      </c>
      <c r="AK75" s="9">
        <f t="shared" si="28"/>
        <v>43968</v>
      </c>
    </row>
    <row r="76" spans="1:37" x14ac:dyDescent="0.25">
      <c r="A76" s="9"/>
      <c r="AJ76" s="4">
        <f ca="1">IF(_xlfn.FORECAST.ETS(AK76,$B$9:B75,$AK$9:AK75)&gt;0,_xlfn.FORECAST.ETS(AK76,$B$9:B75,$AK$9:AK75),0)</f>
        <v>11236.62880084775</v>
      </c>
      <c r="AK76" s="9">
        <f t="shared" si="28"/>
        <v>43969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M E E A A B Q S w M E F A A C A A g A C Z q q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J m q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q q U L 8 b m v q 5 A Q A A l A Q A A B M A H A B G b 3 J t d W x h c y 9 T Z W N 0 a W 9 u M S 5 t I K I Y A C i g F A A A A A A A A A A A A A A A A A A A A A A A A A A A A N 2 S z Y r b M B S F 9 4 G 8 g / B s E v D / 2 M 6 4 x Y t g h z b Q x m l t 2 s X Q x b V 9 k 7 j Y U p D k o U O Y d + n L 9 L 2 q x C n T 4 D D M p p t q I + k 7 4 t x 7 x R F Y y p p R k v W 7 8 3 Y 8 G o / E D j h W 5 E a b u Q U E b u k Y 4 N 7 5 h o c 2 G k W I h e F 5 r u O 4 o V P e 2 r Z G I t K g H I + I W h n r e I m K x O L B T F j Z t U j l 5 C s W Z s y o V G c x 0 X Z S 7 s U b y 6 p A g r l l D y Y X l u C n q 0 A p L G 6 9 p i z R p v p 9 g k 3 d 1 h J 5 p O m a T m L W d C 0 V 0 U w n C 1 q y q q b b K P B t 2 9 H J p 4 5 J z O R j g 9 H z 0 V w x i t + m e t / 7 j b b m r F V a R d 4 j V M j F c b Q c C v X w r J z 5 p B 9 T J / d n P m + a r I Q G u I g k 7 / 6 2 j H d A t 8 o x f 9 z j s 1 3 O g Y o N 4 2 3 f 8 V E U k y v 1 9 c N B y + o N B z W c V I + I x B / y S S c H b Z n k y G v J e P 0 d B 2 I C V L E l l Y F n H r 1 P 8 C M K L I f 4 3 f G b Y M i / q A R Q J u Q f c 9 q 1 B f K T l O 5 r c V H z a T o e 1 f T q y J d 5 C n w n u L W d 0 i i g m h l e 6 I M B N m w M 3 w s R w j u n C j b / I k + v K f t S n o L / K U / J f H U l H I t s E V 8 J R 5 o s V / M h T 9 e / f u a 9 c p m 8 d f p h w L J 8 / j n N 8 k u X l y L z G 1 B L A Q I t A B Q A A g A I A A m a q l B U w Q x r p g A A A P g A A A A S A A A A A A A A A A A A A A A A A A A A A A B D b 2 5 m a W c v U G F j a 2 F n Z S 5 4 b W x Q S w E C L Q A U A A I A C A A J m q p Q D 8 r p q 6 Q A A A D p A A A A E w A A A A A A A A A A A A A A A A D y A A A A W 0 N v b n R l b n R f V H l w Z X N d L n h t b F B L A Q I t A B Q A A g A I A A m a q l C / G 5 r 6 u Q E A A J Q E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Z A A A A A A A A a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z J i Y T Y y Y z F f Y T I 4 N V 8 0 Z T B l X 2 I 5 Z W J f N D Q y M T E y O T F j M z A w I i A v P j x F b n R y e S B U e X B l P S J G a W x s Z W R D b 2 1 w b G V 0 Z V J l c 3 V s d F R v V 2 9 y a 3 N o Z W V 0 I i B W Y W x 1 Z T 0 i b D E i I C 8 + P E V u d H J 5 I F R 5 c G U 9 I l F 1 Z X J 5 S U Q i I F Z h b H V l P S J z Y j Z j M D l j Y j M t M z Z m M i 0 0 Y W U 4 L W F k N j I t M T g 4 N D N k O W U z O T A w I i A v P j x F b n R y e S B U e X B l P S J G a W x s T G F z d F V w Z G F 0 Z W Q i I F Z h b H V l P S J k M j A y M C 0 w N S 0 x M F Q x N z o x N j o x O S 4 1 N j I x M j Q 0 W i I g L z 4 8 R W 5 0 c n k g V H l w Z T 0 i R m l s b E N v b H V t b l R 5 c G V z I i B W Y W x 1 Z T 0 i c 0 J n W U R B d 0 1 G Q m c 9 P S I g L z 4 8 R W 5 0 c n k g V H l w Z T 0 i R m l s b E N v b H V t b k 5 h b W V z I i B W Y W x 1 Z T 0 i c 1 s m c X V v d D t T a W Z y Y S Z x d W 9 0 O y w m c X V v d D t J R F R l c m l 0 b 3 J p a m U m c X V v d D s s J n F 1 b 3 Q 7 R G F u J n F 1 b 3 Q 7 L C Z x d W 9 0 O 0 1 l c 2 V j J n F 1 b 3 Q 7 L C Z x d W 9 0 O 0 d v Z G l u Y S Z x d W 9 0 O y w m c X V v d D t W c m V k b m 9 z d C Z x d W 9 0 O y w m c X V v d D t P c G l z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w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M m J h N j J j M S 1 h M j g 1 L T R l M G U t Y j l l Y i 0 0 N D I x M T I 5 M W M z M D A v Q 2 h h b m d l Z C B U e X B l L n t T a W Z y Y S w w f S Z x d W 9 0 O y w m c X V v d D t T Z W N 0 a W 9 u M S 8 3 M m J h N j J j M S 1 h M j g 1 L T R l M G U t Y j l l Y i 0 0 N D I x M T I 5 M W M z M D A v Q 2 h h b m d l Z C B U e X B l L n t J R F R l c m l 0 b 3 J p a m U s M X 0 m c X V v d D s s J n F 1 b 3 Q 7 U 2 V j d G l v b j E v N z J i Y T Y y Y z E t Y T I 4 N S 0 0 Z T B l L W I 5 Z W I t N D Q y M T E y O T F j M z A w L 0 N o Y W 5 n Z W Q g V H l w Z S 5 7 R G F u L D J 9 J n F 1 b 3 Q 7 L C Z x d W 9 0 O 1 N l Y 3 R p b 2 4 x L z c y Y m E 2 M m M x L W E y O D U t N G U w Z S 1 i O W V i L T Q 0 M j E x M j k x Y z M w M C 9 D a G F u Z 2 V k I F R 5 c G U u e 0 1 l c 2 V j L D N 9 J n F 1 b 3 Q 7 L C Z x d W 9 0 O 1 N l Y 3 R p b 2 4 x L z c y Y m E 2 M m M x L W E y O D U t N G U w Z S 1 i O W V i L T Q 0 M j E x M j k x Y z M w M C 9 D a G F u Z 2 V k I F R 5 c G U u e 0 d v Z G l u Y S w 0 f S Z x d W 9 0 O y w m c X V v d D t T Z W N 0 a W 9 u M S 8 3 M m J h N j J j M S 1 h M j g 1 L T R l M G U t Y j l l Y i 0 0 N D I x M T I 5 M W M z M D A v Q 2 h h b m d l Z C B U e X B l L n t W c m V k b m 9 z d C w 1 f S Z x d W 9 0 O y w m c X V v d D t T Z W N 0 a W 9 u M S 8 3 M m J h N j J j M S 1 h M j g 1 L T R l M G U t Y j l l Y i 0 0 N D I x M T I 5 M W M z M D A v Q 2 h h b m d l Z C B U e X B l L n t P c G l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c y Y m E 2 M m M x L W E y O D U t N G U w Z S 1 i O W V i L T Q 0 M j E x M j k x Y z M w M C 9 D a G F u Z 2 V k I F R 5 c G U u e 1 N p Z n J h L D B 9 J n F 1 b 3 Q 7 L C Z x d W 9 0 O 1 N l Y 3 R p b 2 4 x L z c y Y m E 2 M m M x L W E y O D U t N G U w Z S 1 i O W V i L T Q 0 M j E x M j k x Y z M w M C 9 D a G F u Z 2 V k I F R 5 c G U u e 0 l E V G V y a X R v c m l q Z S w x f S Z x d W 9 0 O y w m c X V v d D t T Z W N 0 a W 9 u M S 8 3 M m J h N j J j M S 1 h M j g 1 L T R l M G U t Y j l l Y i 0 0 N D I x M T I 5 M W M z M D A v Q 2 h h b m d l Z C B U e X B l L n t E Y W 4 s M n 0 m c X V v d D s s J n F 1 b 3 Q 7 U 2 V j d G l v b j E v N z J i Y T Y y Y z E t Y T I 4 N S 0 0 Z T B l L W I 5 Z W I t N D Q y M T E y O T F j M z A w L 0 N o Y W 5 n Z W Q g V H l w Z S 5 7 T W V z Z W M s M 3 0 m c X V v d D s s J n F 1 b 3 Q 7 U 2 V j d G l v b j E v N z J i Y T Y y Y z E t Y T I 4 N S 0 0 Z T B l L W I 5 Z W I t N D Q y M T E y O T F j M z A w L 0 N o Y W 5 n Z W Q g V H l w Z S 5 7 R 2 9 k a W 5 h L D R 9 J n F 1 b 3 Q 7 L C Z x d W 9 0 O 1 N l Y 3 R p b 2 4 x L z c y Y m E 2 M m M x L W E y O D U t N G U w Z S 1 i O W V i L T Q 0 M j E x M j k x Y z M w M C 9 D a G F u Z 2 V k I F R 5 c G U u e 1 Z y Z W R u b 3 N 0 L D V 9 J n F 1 b 3 Q 7 L C Z x d W 9 0 O 1 N l Y 3 R p b 2 4 x L z c y Y m E 2 M m M x L W E y O D U t N G U w Z S 1 i O W V i L T Q 0 M j E x M j k x Y z M w M C 9 D a G F u Z 2 V k I F R 5 c G U u e 0 9 w a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m J h N j J j M S 1 h M j g 1 L T R l M G U t Y j l l Y i 0 0 N D I x M T I 5 M W M z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J i Y T Y y Y z E t Y T I 4 N S 0 0 Z T B l L W I 5 Z W I t N D Q y M T E y O T F j M z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Y 1 M T Y z M D F j X 2 J h Z D d f N D k 1 Y V 9 h M G F m X z U 0 O W V h O T g x Z D Z m M C I g L z 4 8 R W 5 0 c n k g V H l w Z T 0 i R m l s b G V k Q 2 9 t c G x l d G V S Z X N 1 b H R U b 1 d v c m t z a G V l d C I g V m F s d W U 9 I m w x I i A v P j x F b n R y e S B U e X B l P S J R d W V y e U l E I i B W Y W x 1 Z T 0 i c 2 M z M z Z h N j Y y L W N k N D I t N G N i Y i 0 4 Z T g 1 L W Y 5 M 2 J j N D J j M T h i Y S I g L z 4 8 R W 5 0 c n k g V H l w Z T 0 i R m l s b E x h c 3 R V c G R h d G V k I i B W Y W x 1 Z T 0 i Z D I w M j A t M D U t M T B U M T c 6 M T Y 6 M T k u N j Q w M j c w N F o i I C 8 + P E V u d H J 5 I F R 5 c G U 9 I k Z p b G x D b 2 x 1 b W 5 U e X B l c y I g V m F s d W U 9 I n N B d 0 1 E Q m d Z R C I g L z 4 8 R W 5 0 c n k g V H l w Z T 0 i R m l s b E N v b H V t b k 5 h b W V z I i B W Y W x 1 Z T 0 i c 1 s m c X V v d D t E Q U 4 m c X V v d D s s J n F 1 b 3 Q 7 T U V T R U M m c X V v d D s s J n F 1 b 3 Q 7 R 0 9 E S U 5 B J n F 1 b 3 Q 7 L C Z x d W 9 0 O 0 9 Q x a B U S U 5 B J n F 1 b 3 Q 7 L C Z x d W 9 0 O 1 B P T C Z x d W 9 0 O y w m c X V v d D t T V E F S T 1 N U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1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N T E 2 M z A x Y y 1 i Y W Q 3 L T Q 5 N W E t Y T B h Z i 0 1 N D l l Y T k 4 M W Q 2 Z j A v Q 2 h h b m d l Z C B U e X B l L n t E Q U 4 s M H 0 m c X V v d D s s J n F 1 b 3 Q 7 U 2 V j d G l v b j E v N j U x N j M w M W M t Y m F k N y 0 0 O T V h L W E w Y W Y t N T Q 5 Z W E 5 O D F k N m Y w L 0 N o Y W 5 n Z W Q g V H l w Z S 5 7 T U V T R U M s M X 0 m c X V v d D s s J n F 1 b 3 Q 7 U 2 V j d G l v b j E v N j U x N j M w M W M t Y m F k N y 0 0 O T V h L W E w Y W Y t N T Q 5 Z W E 5 O D F k N m Y w L 0 N o Y W 5 n Z W Q g V H l w Z S 5 7 R 0 9 E S U 5 B L D J 9 J n F 1 b 3 Q 7 L C Z x d W 9 0 O 1 N l Y 3 R p b 2 4 x L z Y 1 M T Y z M D F j L W J h Z D c t N D k 1 Y S 1 h M G F m L T U 0 O W V h O T g x Z D Z m M C 9 D a G F u Z 2 V k I F R 5 c G U u e 0 9 Q x a B U S U 5 B L D N 9 J n F 1 b 3 Q 7 L C Z x d W 9 0 O 1 N l Y 3 R p b 2 4 x L z Y 1 M T Y z M D F j L W J h Z D c t N D k 1 Y S 1 h M G F m L T U 0 O W V h O T g x Z D Z m M C 9 D a G F u Z 2 V k I F R 5 c G U u e 1 B P T C w 0 f S Z x d W 9 0 O y w m c X V v d D t T Z W N 0 a W 9 u M S 8 2 N T E 2 M z A x Y y 1 i Y W Q 3 L T Q 5 N W E t Y T B h Z i 0 1 N D l l Y T k 4 M W Q 2 Z j A v Q 2 h h b m d l Z C B U e X B l L n t T V E F S T 1 N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Y 1 M T Y z M D F j L W J h Z D c t N D k 1 Y S 1 h M G F m L T U 0 O W V h O T g x Z D Z m M C 9 D a G F u Z 2 V k I F R 5 c G U u e 0 R B T i w w f S Z x d W 9 0 O y w m c X V v d D t T Z W N 0 a W 9 u M S 8 2 N T E 2 M z A x Y y 1 i Y W Q 3 L T Q 5 N W E t Y T B h Z i 0 1 N D l l Y T k 4 M W Q 2 Z j A v Q 2 h h b m d l Z C B U e X B l L n t N R V N F Q y w x f S Z x d W 9 0 O y w m c X V v d D t T Z W N 0 a W 9 u M S 8 2 N T E 2 M z A x Y y 1 i Y W Q 3 L T Q 5 N W E t Y T B h Z i 0 1 N D l l Y T k 4 M W Q 2 Z j A v Q 2 h h b m d l Z C B U e X B l L n t H T 0 R J T k E s M n 0 m c X V v d D s s J n F 1 b 3 Q 7 U 2 V j d G l v b j E v N j U x N j M w M W M t Y m F k N y 0 0 O T V h L W E w Y W Y t N T Q 5 Z W E 5 O D F k N m Y w L 0 N o Y W 5 n Z W Q g V H l w Z S 5 7 T 1 D F o F R J T k E s M 3 0 m c X V v d D s s J n F 1 b 3 Q 7 U 2 V j d G l v b j E v N j U x N j M w M W M t Y m F k N y 0 0 O T V h L W E w Y W Y t N T Q 5 Z W E 5 O D F k N m Y w L 0 N o Y W 5 n Z W Q g V H l w Z S 5 7 U E 9 M L D R 9 J n F 1 b 3 Q 7 L C Z x d W 9 0 O 1 N l Y 3 R p b 2 4 x L z Y 1 M T Y z M D F j L W J h Z D c t N D k 1 Y S 1 h M G F m L T U 0 O W V h O T g x Z D Z m M C 9 D a G F u Z 2 V k I F R 5 c G U u e 1 N U Q V J P U 1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Y 1 M T Y z M D F j L W J h Z D c t N D k 1 Y S 1 h M G F m L T U 0 O W V h O T g x Z D Z m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1 + l 7 8 r Q x J q E 5 6 I g j P T 3 8 A A A A A A g A A A A A A E G Y A A A A B A A A g A A A A M C V o V X S C 5 a D 0 z U 4 X x e i C v 4 R 3 9 T e K 9 h 5 Z N h f M 8 3 B 2 X 7 Y A A A A A D o A A A A A C A A A g A A A A U g R 7 i W Q Q V P m F 7 N 8 y C P l l 4 M o x f J Q u R H t C j s g H K F q W j V 5 Q A A A A Z X F G u 3 Y F D F I E N t / 4 C l z v 4 M Q C p 3 Y X 5 r T A 0 o Y 5 a R H q T / K b Q n S 1 v M + + Q U q V H k k H u m N t Z b B 6 F g m L B + u j p J L a h 3 g q g Y 1 V 6 L j c f 9 7 f I V K T R i y d U T 1 A A A A A p D g C z C 6 5 / C 6 R R B 3 R h e Q O m O 3 / K j u J n l j / 3 G j f 2 v R I G v D I n Y 3 K O 6 A d q s 7 L J C o y K O D F d N Y h J B i + u i + r N Z q P J D Y n Y g = =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Charts</vt:lpstr>
      <vt:lpstr>Interactive Charts</vt:lpstr>
      <vt:lpstr>SerbiaOfficialData</vt:lpstr>
      <vt:lpstr>SerbiaCitiesData</vt:lpstr>
      <vt:lpstr>temp, old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2020-05-10T17:16:56Z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