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6878ECE2-6010-4C2A-91A5-9FC66B4FEC3F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rez" sheetId="8" r:id="rId5"/>
  </sheets>
  <definedNames>
    <definedName name="ExternalData_1" localSheetId="3" hidden="1">SerbiaCitiesData!$A$1:$F$5071</definedName>
    <definedName name="ExternalData_1" localSheetId="2" hidden="1">SerbiaOfficialData!$A$1:$G$1088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65" i="1"/>
  <c r="AN77" i="1"/>
  <c r="AN78" i="1" s="1"/>
  <c r="AH120" i="1"/>
  <c r="AD120" i="1"/>
  <c r="AC120" i="1"/>
  <c r="AB120" i="1"/>
  <c r="AA120" i="1"/>
  <c r="Z120" i="1"/>
  <c r="W120" i="1"/>
  <c r="V120" i="1"/>
  <c r="R120" i="1"/>
  <c r="K120" i="1"/>
  <c r="J120" i="1"/>
  <c r="B120" i="1"/>
  <c r="A120" i="1" s="1"/>
  <c r="AK120" i="1" s="1"/>
  <c r="AH119" i="1"/>
  <c r="AD119" i="1"/>
  <c r="AC119" i="1"/>
  <c r="AB119" i="1"/>
  <c r="AA119" i="1"/>
  <c r="Z119" i="1"/>
  <c r="W119" i="1"/>
  <c r="V119" i="1"/>
  <c r="R119" i="1"/>
  <c r="K119" i="1"/>
  <c r="J119" i="1"/>
  <c r="B119" i="1"/>
  <c r="A119" i="1" s="1"/>
  <c r="Y119" i="1" s="1"/>
  <c r="AH118" i="1"/>
  <c r="AD118" i="1"/>
  <c r="AC118" i="1"/>
  <c r="AB118" i="1"/>
  <c r="AA118" i="1"/>
  <c r="Z118" i="1"/>
  <c r="W118" i="1"/>
  <c r="V118" i="1"/>
  <c r="R118" i="1"/>
  <c r="K118" i="1"/>
  <c r="J118" i="1"/>
  <c r="B118" i="1"/>
  <c r="A118" i="1" s="1"/>
  <c r="AH117" i="1"/>
  <c r="AD117" i="1"/>
  <c r="AC117" i="1"/>
  <c r="AB117" i="1"/>
  <c r="AA117" i="1"/>
  <c r="Z117" i="1"/>
  <c r="W117" i="1"/>
  <c r="V117" i="1"/>
  <c r="R117" i="1"/>
  <c r="K117" i="1"/>
  <c r="J117" i="1"/>
  <c r="B117" i="1"/>
  <c r="A117" i="1" s="1"/>
  <c r="F117" i="1" s="1"/>
  <c r="AH116" i="1"/>
  <c r="AD116" i="1"/>
  <c r="AC116" i="1"/>
  <c r="AB116" i="1"/>
  <c r="AA116" i="1"/>
  <c r="Z116" i="1"/>
  <c r="W116" i="1"/>
  <c r="V116" i="1"/>
  <c r="R116" i="1"/>
  <c r="K116" i="1"/>
  <c r="J116" i="1"/>
  <c r="B116" i="1"/>
  <c r="A116" i="1" s="1"/>
  <c r="AK116" i="1" s="1"/>
  <c r="AH115" i="1"/>
  <c r="AD115" i="1"/>
  <c r="AC115" i="1"/>
  <c r="AB115" i="1"/>
  <c r="AA115" i="1"/>
  <c r="Z115" i="1"/>
  <c r="W115" i="1"/>
  <c r="V115" i="1"/>
  <c r="R115" i="1"/>
  <c r="K115" i="1"/>
  <c r="J115" i="1"/>
  <c r="B115" i="1"/>
  <c r="A115" i="1" s="1"/>
  <c r="AL115" i="1" s="1"/>
  <c r="AH114" i="1"/>
  <c r="AD114" i="1"/>
  <c r="AC114" i="1"/>
  <c r="AB114" i="1"/>
  <c r="AA114" i="1"/>
  <c r="Z114" i="1"/>
  <c r="W114" i="1"/>
  <c r="V114" i="1"/>
  <c r="R114" i="1"/>
  <c r="K114" i="1"/>
  <c r="J114" i="1"/>
  <c r="B114" i="1"/>
  <c r="A114" i="1" s="1"/>
  <c r="AF114" i="1" s="1"/>
  <c r="AH113" i="1"/>
  <c r="AD113" i="1"/>
  <c r="AC113" i="1"/>
  <c r="AB113" i="1"/>
  <c r="AA113" i="1"/>
  <c r="Z113" i="1"/>
  <c r="W113" i="1"/>
  <c r="V113" i="1"/>
  <c r="R113" i="1"/>
  <c r="K113" i="1"/>
  <c r="J113" i="1"/>
  <c r="B113" i="1"/>
  <c r="A113" i="1" s="1"/>
  <c r="F113" i="1" s="1"/>
  <c r="AH112" i="1"/>
  <c r="AD112" i="1"/>
  <c r="AC112" i="1"/>
  <c r="AB112" i="1"/>
  <c r="AA112" i="1"/>
  <c r="Z112" i="1"/>
  <c r="W112" i="1"/>
  <c r="V112" i="1"/>
  <c r="R112" i="1"/>
  <c r="K112" i="1"/>
  <c r="J112" i="1"/>
  <c r="B112" i="1"/>
  <c r="A112" i="1" s="1"/>
  <c r="AH111" i="1"/>
  <c r="AD111" i="1"/>
  <c r="AC111" i="1"/>
  <c r="AB111" i="1"/>
  <c r="AA111" i="1"/>
  <c r="Z111" i="1"/>
  <c r="W111" i="1"/>
  <c r="V111" i="1"/>
  <c r="R111" i="1"/>
  <c r="K111" i="1"/>
  <c r="J111" i="1"/>
  <c r="B111" i="1"/>
  <c r="A111" i="1" s="1"/>
  <c r="AH110" i="1"/>
  <c r="AD110" i="1"/>
  <c r="AC110" i="1"/>
  <c r="AB110" i="1"/>
  <c r="AA110" i="1"/>
  <c r="Z110" i="1"/>
  <c r="W110" i="1"/>
  <c r="V110" i="1"/>
  <c r="R110" i="1"/>
  <c r="K110" i="1"/>
  <c r="J110" i="1"/>
  <c r="B110" i="1"/>
  <c r="A110" i="1" s="1"/>
  <c r="AF110" i="1" s="1"/>
  <c r="AH109" i="1"/>
  <c r="AD109" i="1"/>
  <c r="AC109" i="1"/>
  <c r="AB109" i="1"/>
  <c r="AA109" i="1"/>
  <c r="Z109" i="1"/>
  <c r="W109" i="1"/>
  <c r="V109" i="1"/>
  <c r="R109" i="1"/>
  <c r="K109" i="1"/>
  <c r="J109" i="1"/>
  <c r="B109" i="1"/>
  <c r="A109" i="1" s="1"/>
  <c r="M109" i="1" s="1"/>
  <c r="AH108" i="1"/>
  <c r="AD108" i="1"/>
  <c r="AC108" i="1"/>
  <c r="AB108" i="1"/>
  <c r="AA108" i="1"/>
  <c r="Z108" i="1"/>
  <c r="W108" i="1"/>
  <c r="V108" i="1"/>
  <c r="R108" i="1"/>
  <c r="K108" i="1"/>
  <c r="J108" i="1"/>
  <c r="B108" i="1"/>
  <c r="A108" i="1" s="1"/>
  <c r="AH107" i="1"/>
  <c r="AD107" i="1"/>
  <c r="AC107" i="1"/>
  <c r="AB107" i="1"/>
  <c r="AA107" i="1"/>
  <c r="Z107" i="1"/>
  <c r="W107" i="1"/>
  <c r="V107" i="1"/>
  <c r="R107" i="1"/>
  <c r="K107" i="1"/>
  <c r="J107" i="1"/>
  <c r="B107" i="1"/>
  <c r="A107" i="1" s="1"/>
  <c r="X107" i="1" s="1"/>
  <c r="AH106" i="1"/>
  <c r="AD106" i="1"/>
  <c r="AC106" i="1"/>
  <c r="AB106" i="1"/>
  <c r="AA106" i="1"/>
  <c r="Z106" i="1"/>
  <c r="W106" i="1"/>
  <c r="V106" i="1"/>
  <c r="R106" i="1"/>
  <c r="K106" i="1"/>
  <c r="J106" i="1"/>
  <c r="B106" i="1"/>
  <c r="A106" i="1" s="1"/>
  <c r="AH105" i="1"/>
  <c r="AD105" i="1"/>
  <c r="AC105" i="1"/>
  <c r="AB105" i="1"/>
  <c r="AA105" i="1"/>
  <c r="Z105" i="1"/>
  <c r="W105" i="1"/>
  <c r="V105" i="1"/>
  <c r="R105" i="1"/>
  <c r="K105" i="1"/>
  <c r="J105" i="1"/>
  <c r="B105" i="1"/>
  <c r="A105" i="1" s="1"/>
  <c r="AH104" i="1"/>
  <c r="AD104" i="1"/>
  <c r="AC104" i="1"/>
  <c r="AB104" i="1"/>
  <c r="AA104" i="1"/>
  <c r="Z104" i="1"/>
  <c r="W104" i="1"/>
  <c r="V104" i="1"/>
  <c r="R104" i="1"/>
  <c r="K104" i="1"/>
  <c r="J104" i="1"/>
  <c r="B104" i="1"/>
  <c r="A104" i="1" s="1"/>
  <c r="AH103" i="1"/>
  <c r="AD103" i="1"/>
  <c r="AC103" i="1"/>
  <c r="AB103" i="1"/>
  <c r="AA103" i="1"/>
  <c r="Z103" i="1"/>
  <c r="W103" i="1"/>
  <c r="V103" i="1"/>
  <c r="R103" i="1"/>
  <c r="K103" i="1"/>
  <c r="J103" i="1"/>
  <c r="B103" i="1"/>
  <c r="A103" i="1" s="1"/>
  <c r="AH102" i="1"/>
  <c r="AD102" i="1"/>
  <c r="AC102" i="1"/>
  <c r="AB102" i="1"/>
  <c r="AA102" i="1"/>
  <c r="Z102" i="1"/>
  <c r="W102" i="1"/>
  <c r="V102" i="1"/>
  <c r="R102" i="1"/>
  <c r="K102" i="1"/>
  <c r="J102" i="1"/>
  <c r="B102" i="1"/>
  <c r="A102" i="1" s="1"/>
  <c r="AH101" i="1"/>
  <c r="AD101" i="1"/>
  <c r="AC101" i="1"/>
  <c r="AB101" i="1"/>
  <c r="AA101" i="1"/>
  <c r="Z101" i="1"/>
  <c r="W101" i="1"/>
  <c r="V101" i="1"/>
  <c r="R101" i="1"/>
  <c r="K101" i="1"/>
  <c r="J101" i="1"/>
  <c r="B101" i="1"/>
  <c r="A101" i="1" s="1"/>
  <c r="AL101" i="1" s="1"/>
  <c r="AH100" i="1"/>
  <c r="AD100" i="1"/>
  <c r="AC100" i="1"/>
  <c r="AB100" i="1"/>
  <c r="AA100" i="1"/>
  <c r="Z100" i="1"/>
  <c r="W100" i="1"/>
  <c r="V100" i="1"/>
  <c r="R100" i="1"/>
  <c r="K100" i="1"/>
  <c r="J100" i="1"/>
  <c r="B100" i="1"/>
  <c r="A100" i="1" s="1"/>
  <c r="AF100" i="1" s="1"/>
  <c r="AH99" i="1"/>
  <c r="AD99" i="1"/>
  <c r="AC99" i="1"/>
  <c r="AB99" i="1"/>
  <c r="AA99" i="1"/>
  <c r="Z99" i="1"/>
  <c r="W99" i="1"/>
  <c r="V99" i="1"/>
  <c r="R99" i="1"/>
  <c r="K99" i="1"/>
  <c r="J99" i="1"/>
  <c r="B99" i="1"/>
  <c r="A99" i="1" s="1"/>
  <c r="F99" i="1" s="1"/>
  <c r="AH98" i="1"/>
  <c r="AD98" i="1"/>
  <c r="AC98" i="1"/>
  <c r="AB98" i="1"/>
  <c r="AA98" i="1"/>
  <c r="Z98" i="1"/>
  <c r="W98" i="1"/>
  <c r="V98" i="1"/>
  <c r="R98" i="1"/>
  <c r="K98" i="1"/>
  <c r="J98" i="1"/>
  <c r="B98" i="1"/>
  <c r="A98" i="1" s="1"/>
  <c r="AI98" i="1" s="1"/>
  <c r="AH97" i="1"/>
  <c r="AD97" i="1"/>
  <c r="AC97" i="1"/>
  <c r="AB97" i="1"/>
  <c r="AA97" i="1"/>
  <c r="Z97" i="1"/>
  <c r="W97" i="1"/>
  <c r="V97" i="1"/>
  <c r="R97" i="1"/>
  <c r="K97" i="1"/>
  <c r="J97" i="1"/>
  <c r="B97" i="1"/>
  <c r="A97" i="1" s="1"/>
  <c r="AH96" i="1"/>
  <c r="AD96" i="1"/>
  <c r="AC96" i="1"/>
  <c r="AB96" i="1"/>
  <c r="AA96" i="1"/>
  <c r="Z96" i="1"/>
  <c r="W96" i="1"/>
  <c r="V96" i="1"/>
  <c r="R96" i="1"/>
  <c r="K96" i="1"/>
  <c r="J96" i="1"/>
  <c r="B96" i="1"/>
  <c r="A96" i="1" s="1"/>
  <c r="S96" i="1" s="1"/>
  <c r="AH95" i="1"/>
  <c r="AD95" i="1"/>
  <c r="AC95" i="1"/>
  <c r="AB95" i="1"/>
  <c r="AA95" i="1"/>
  <c r="Z95" i="1"/>
  <c r="W95" i="1"/>
  <c r="V95" i="1"/>
  <c r="R95" i="1"/>
  <c r="K95" i="1"/>
  <c r="J95" i="1"/>
  <c r="B95" i="1"/>
  <c r="A95" i="1" s="1"/>
  <c r="F95" i="1" s="1"/>
  <c r="AH94" i="1"/>
  <c r="AD94" i="1"/>
  <c r="AC94" i="1"/>
  <c r="AB94" i="1"/>
  <c r="AA94" i="1"/>
  <c r="Z94" i="1"/>
  <c r="W94" i="1"/>
  <c r="V94" i="1"/>
  <c r="R94" i="1"/>
  <c r="K94" i="1"/>
  <c r="J94" i="1"/>
  <c r="B94" i="1"/>
  <c r="A94" i="1" s="1"/>
  <c r="AI94" i="1" s="1"/>
  <c r="AH93" i="1"/>
  <c r="AD93" i="1"/>
  <c r="AC93" i="1"/>
  <c r="AB93" i="1"/>
  <c r="AA93" i="1"/>
  <c r="Z93" i="1"/>
  <c r="W93" i="1"/>
  <c r="V93" i="1"/>
  <c r="R93" i="1"/>
  <c r="K93" i="1"/>
  <c r="J93" i="1"/>
  <c r="B93" i="1"/>
  <c r="A93" i="1" s="1"/>
  <c r="Y93" i="1" s="1"/>
  <c r="AH92" i="1"/>
  <c r="AD92" i="1"/>
  <c r="AC92" i="1"/>
  <c r="AB92" i="1"/>
  <c r="AA92" i="1"/>
  <c r="Z92" i="1"/>
  <c r="W92" i="1"/>
  <c r="V92" i="1"/>
  <c r="R92" i="1"/>
  <c r="K92" i="1"/>
  <c r="J92" i="1"/>
  <c r="B92" i="1"/>
  <c r="A92" i="1" s="1"/>
  <c r="AF92" i="1" s="1"/>
  <c r="AH91" i="1"/>
  <c r="AD91" i="1"/>
  <c r="AC91" i="1"/>
  <c r="AB91" i="1"/>
  <c r="AA91" i="1"/>
  <c r="Z91" i="1"/>
  <c r="W91" i="1"/>
  <c r="V91" i="1"/>
  <c r="R91" i="1"/>
  <c r="K91" i="1"/>
  <c r="J91" i="1"/>
  <c r="B91" i="1"/>
  <c r="A91" i="1" s="1"/>
  <c r="AH90" i="1"/>
  <c r="AD90" i="1"/>
  <c r="AC90" i="1"/>
  <c r="AB90" i="1"/>
  <c r="AA90" i="1"/>
  <c r="Z90" i="1"/>
  <c r="W90" i="1"/>
  <c r="V90" i="1"/>
  <c r="R90" i="1"/>
  <c r="K90" i="1"/>
  <c r="J90" i="1"/>
  <c r="B90" i="1"/>
  <c r="A90" i="1" s="1"/>
  <c r="AJ90" i="1" s="1"/>
  <c r="AH89" i="1"/>
  <c r="AD89" i="1"/>
  <c r="AC89" i="1"/>
  <c r="AB89" i="1"/>
  <c r="AA89" i="1"/>
  <c r="Z89" i="1"/>
  <c r="W89" i="1"/>
  <c r="V89" i="1"/>
  <c r="R89" i="1"/>
  <c r="K89" i="1"/>
  <c r="J89" i="1"/>
  <c r="B89" i="1"/>
  <c r="A89" i="1" s="1"/>
  <c r="AJ89" i="1" s="1"/>
  <c r="AH88" i="1"/>
  <c r="AD88" i="1"/>
  <c r="AC88" i="1"/>
  <c r="AB88" i="1"/>
  <c r="AA88" i="1"/>
  <c r="Z88" i="1"/>
  <c r="W88" i="1"/>
  <c r="V88" i="1"/>
  <c r="R88" i="1"/>
  <c r="K88" i="1"/>
  <c r="J88" i="1"/>
  <c r="B88" i="1"/>
  <c r="A88" i="1" s="1"/>
  <c r="AK88" i="1" s="1"/>
  <c r="AH87" i="1"/>
  <c r="AD87" i="1"/>
  <c r="AC87" i="1"/>
  <c r="AB87" i="1"/>
  <c r="AA87" i="1"/>
  <c r="Z87" i="1"/>
  <c r="W87" i="1"/>
  <c r="V87" i="1"/>
  <c r="R87" i="1"/>
  <c r="K87" i="1"/>
  <c r="J87" i="1"/>
  <c r="B87" i="1"/>
  <c r="A87" i="1" s="1"/>
  <c r="AH86" i="1"/>
  <c r="AD86" i="1"/>
  <c r="AC86" i="1"/>
  <c r="AB86" i="1"/>
  <c r="AA86" i="1"/>
  <c r="Z86" i="1"/>
  <c r="W86" i="1"/>
  <c r="V86" i="1"/>
  <c r="R86" i="1"/>
  <c r="K86" i="1"/>
  <c r="J86" i="1"/>
  <c r="B86" i="1"/>
  <c r="A86" i="1" s="1"/>
  <c r="AK86" i="1" s="1"/>
  <c r="AH85" i="1"/>
  <c r="AD85" i="1"/>
  <c r="AC85" i="1"/>
  <c r="AB85" i="1"/>
  <c r="AA85" i="1"/>
  <c r="Z85" i="1"/>
  <c r="W85" i="1"/>
  <c r="V85" i="1"/>
  <c r="R85" i="1"/>
  <c r="K85" i="1"/>
  <c r="J85" i="1"/>
  <c r="B85" i="1"/>
  <c r="A85" i="1" s="1"/>
  <c r="AJ85" i="1" s="1"/>
  <c r="AH84" i="1"/>
  <c r="AD84" i="1"/>
  <c r="AC84" i="1"/>
  <c r="AB84" i="1"/>
  <c r="AA84" i="1"/>
  <c r="Z84" i="1"/>
  <c r="W84" i="1"/>
  <c r="V84" i="1"/>
  <c r="R84" i="1"/>
  <c r="K84" i="1"/>
  <c r="J84" i="1"/>
  <c r="B84" i="1"/>
  <c r="A84" i="1" s="1"/>
  <c r="AH83" i="1"/>
  <c r="AD83" i="1"/>
  <c r="AC83" i="1"/>
  <c r="AB83" i="1"/>
  <c r="AA83" i="1"/>
  <c r="Z83" i="1"/>
  <c r="W83" i="1"/>
  <c r="V83" i="1"/>
  <c r="R83" i="1"/>
  <c r="K83" i="1"/>
  <c r="J83" i="1"/>
  <c r="B83" i="1"/>
  <c r="A83" i="1" s="1"/>
  <c r="AH82" i="1"/>
  <c r="AD82" i="1"/>
  <c r="AC82" i="1"/>
  <c r="AB82" i="1"/>
  <c r="AA82" i="1"/>
  <c r="Z82" i="1"/>
  <c r="W82" i="1"/>
  <c r="V82" i="1"/>
  <c r="R82" i="1"/>
  <c r="K82" i="1"/>
  <c r="J82" i="1"/>
  <c r="B82" i="1"/>
  <c r="A82" i="1" s="1"/>
  <c r="AK82" i="1" s="1"/>
  <c r="AH81" i="1"/>
  <c r="AD81" i="1"/>
  <c r="AC81" i="1"/>
  <c r="AB81" i="1"/>
  <c r="AA81" i="1"/>
  <c r="Z81" i="1"/>
  <c r="W81" i="1"/>
  <c r="V81" i="1"/>
  <c r="R81" i="1"/>
  <c r="K81" i="1"/>
  <c r="J81" i="1"/>
  <c r="B81" i="1"/>
  <c r="A81" i="1" s="1"/>
  <c r="AH80" i="1"/>
  <c r="AD80" i="1"/>
  <c r="AC80" i="1"/>
  <c r="AB80" i="1"/>
  <c r="AA80" i="1"/>
  <c r="Z80" i="1"/>
  <c r="W80" i="1"/>
  <c r="V80" i="1"/>
  <c r="R80" i="1"/>
  <c r="K80" i="1"/>
  <c r="J80" i="1"/>
  <c r="B80" i="1"/>
  <c r="A80" i="1" s="1"/>
  <c r="AK80" i="1" s="1"/>
  <c r="AH79" i="1"/>
  <c r="AD79" i="1"/>
  <c r="AC79" i="1"/>
  <c r="AB79" i="1"/>
  <c r="AA79" i="1"/>
  <c r="Z79" i="1"/>
  <c r="W79" i="1"/>
  <c r="V79" i="1"/>
  <c r="R79" i="1"/>
  <c r="K79" i="1"/>
  <c r="J79" i="1"/>
  <c r="B79" i="1"/>
  <c r="A79" i="1" s="1"/>
  <c r="AH78" i="1"/>
  <c r="AD78" i="1"/>
  <c r="AC78" i="1"/>
  <c r="AB78" i="1"/>
  <c r="AA78" i="1"/>
  <c r="Z78" i="1"/>
  <c r="W78" i="1"/>
  <c r="V78" i="1"/>
  <c r="R78" i="1"/>
  <c r="K78" i="1"/>
  <c r="J78" i="1"/>
  <c r="B78" i="1"/>
  <c r="A78" i="1" s="1"/>
  <c r="F78" i="1" s="1"/>
  <c r="AH77" i="1"/>
  <c r="AD77" i="1"/>
  <c r="AC77" i="1"/>
  <c r="AB77" i="1"/>
  <c r="AA77" i="1"/>
  <c r="Z77" i="1"/>
  <c r="W77" i="1"/>
  <c r="V77" i="1"/>
  <c r="R77" i="1"/>
  <c r="K77" i="1"/>
  <c r="J77" i="1"/>
  <c r="B77" i="1"/>
  <c r="A77" i="1" s="1"/>
  <c r="AH76" i="1"/>
  <c r="AD76" i="1"/>
  <c r="AC76" i="1"/>
  <c r="AB76" i="1"/>
  <c r="AA76" i="1"/>
  <c r="Z76" i="1"/>
  <c r="W76" i="1"/>
  <c r="V76" i="1"/>
  <c r="R76" i="1"/>
  <c r="K76" i="1"/>
  <c r="J76" i="1"/>
  <c r="B76" i="1"/>
  <c r="A76" i="1" s="1"/>
  <c r="AK76" i="1" s="1"/>
  <c r="AH75" i="1"/>
  <c r="AD75" i="1"/>
  <c r="AC75" i="1"/>
  <c r="AB75" i="1"/>
  <c r="AA75" i="1"/>
  <c r="Z75" i="1"/>
  <c r="W75" i="1"/>
  <c r="V75" i="1"/>
  <c r="R75" i="1"/>
  <c r="K75" i="1"/>
  <c r="J75" i="1"/>
  <c r="B75" i="1"/>
  <c r="A75" i="1" s="1"/>
  <c r="AL75" i="1" s="1"/>
  <c r="AH74" i="1"/>
  <c r="AD74" i="1"/>
  <c r="AC74" i="1"/>
  <c r="AB74" i="1"/>
  <c r="AA74" i="1"/>
  <c r="Z74" i="1"/>
  <c r="W74" i="1"/>
  <c r="V74" i="1"/>
  <c r="R74" i="1"/>
  <c r="K74" i="1"/>
  <c r="J74" i="1"/>
  <c r="B74" i="1"/>
  <c r="A74" i="1" s="1"/>
  <c r="AH73" i="1"/>
  <c r="AD73" i="1"/>
  <c r="AC73" i="1"/>
  <c r="AB73" i="1"/>
  <c r="AA73" i="1"/>
  <c r="Z73" i="1"/>
  <c r="W73" i="1"/>
  <c r="V73" i="1"/>
  <c r="R73" i="1"/>
  <c r="K73" i="1"/>
  <c r="J73" i="1"/>
  <c r="B73" i="1"/>
  <c r="A73" i="1" s="1"/>
  <c r="AH72" i="1"/>
  <c r="AD72" i="1"/>
  <c r="AC72" i="1"/>
  <c r="AB72" i="1"/>
  <c r="AA72" i="1"/>
  <c r="Z72" i="1"/>
  <c r="W72" i="1"/>
  <c r="V72" i="1"/>
  <c r="R72" i="1"/>
  <c r="K72" i="1"/>
  <c r="J72" i="1"/>
  <c r="B72" i="1"/>
  <c r="A72" i="1" s="1"/>
  <c r="AJ72" i="1" s="1"/>
  <c r="AH71" i="1"/>
  <c r="AD71" i="1"/>
  <c r="AC71" i="1"/>
  <c r="AB71" i="1"/>
  <c r="AA71" i="1"/>
  <c r="Z71" i="1"/>
  <c r="W71" i="1"/>
  <c r="V71" i="1"/>
  <c r="R71" i="1"/>
  <c r="K71" i="1"/>
  <c r="J71" i="1"/>
  <c r="B71" i="1"/>
  <c r="A71" i="1" s="1"/>
  <c r="AH70" i="1"/>
  <c r="AD70" i="1"/>
  <c r="AC70" i="1"/>
  <c r="AB70" i="1"/>
  <c r="AA70" i="1"/>
  <c r="Z70" i="1"/>
  <c r="W70" i="1"/>
  <c r="V70" i="1"/>
  <c r="R70" i="1"/>
  <c r="K70" i="1"/>
  <c r="J70" i="1"/>
  <c r="B70" i="1"/>
  <c r="A70" i="1" s="1"/>
  <c r="AH69" i="1"/>
  <c r="AD69" i="1"/>
  <c r="AC69" i="1"/>
  <c r="AB69" i="1"/>
  <c r="AA69" i="1"/>
  <c r="Z69" i="1"/>
  <c r="W69" i="1"/>
  <c r="V69" i="1"/>
  <c r="R69" i="1"/>
  <c r="K69" i="1"/>
  <c r="J69" i="1"/>
  <c r="B69" i="1"/>
  <c r="A69" i="1" s="1"/>
  <c r="AK69" i="1" s="1"/>
  <c r="AH68" i="1"/>
  <c r="AD68" i="1"/>
  <c r="AC68" i="1"/>
  <c r="AB68" i="1"/>
  <c r="AA68" i="1"/>
  <c r="Z68" i="1"/>
  <c r="W68" i="1"/>
  <c r="V68" i="1"/>
  <c r="R68" i="1"/>
  <c r="K68" i="1"/>
  <c r="J68" i="1"/>
  <c r="B68" i="1"/>
  <c r="A68" i="1" s="1"/>
  <c r="AJ68" i="1" s="1"/>
  <c r="AH67" i="1"/>
  <c r="AD67" i="1"/>
  <c r="AC67" i="1"/>
  <c r="AB67" i="1"/>
  <c r="AA67" i="1"/>
  <c r="Z67" i="1"/>
  <c r="W67" i="1"/>
  <c r="V67" i="1"/>
  <c r="R67" i="1"/>
  <c r="K67" i="1"/>
  <c r="J67" i="1"/>
  <c r="B67" i="1"/>
  <c r="A67" i="1" s="1"/>
  <c r="AH66" i="1"/>
  <c r="AD66" i="1"/>
  <c r="AC66" i="1"/>
  <c r="AB66" i="1"/>
  <c r="AA66" i="1"/>
  <c r="Z66" i="1"/>
  <c r="W66" i="1"/>
  <c r="V66" i="1"/>
  <c r="R66" i="1"/>
  <c r="K66" i="1"/>
  <c r="J66" i="1"/>
  <c r="B66" i="1"/>
  <c r="K65" i="1"/>
  <c r="AH65" i="1"/>
  <c r="AD65" i="1"/>
  <c r="AB65" i="1"/>
  <c r="AA65" i="1"/>
  <c r="Z65" i="1"/>
  <c r="W65" i="1"/>
  <c r="V65" i="1"/>
  <c r="R65" i="1"/>
  <c r="AC65" i="1"/>
  <c r="J64" i="1"/>
  <c r="J65" i="1"/>
  <c r="E64" i="1"/>
  <c r="B65" i="1"/>
  <c r="A65" i="1" s="1"/>
  <c r="A66" i="1" l="1"/>
  <c r="AL119" i="1"/>
  <c r="AL106" i="1"/>
  <c r="AE106" i="1"/>
  <c r="AK108" i="1"/>
  <c r="T108" i="1"/>
  <c r="G110" i="1"/>
  <c r="S110" i="1"/>
  <c r="T120" i="1"/>
  <c r="I85" i="1"/>
  <c r="L115" i="1"/>
  <c r="Y115" i="1"/>
  <c r="AJ81" i="1"/>
  <c r="I81" i="1"/>
  <c r="M81" i="1"/>
  <c r="AI104" i="1"/>
  <c r="AL104" i="1"/>
  <c r="AE104" i="1"/>
  <c r="H104" i="1"/>
  <c r="L104" i="1"/>
  <c r="AI77" i="1"/>
  <c r="F77" i="1"/>
  <c r="M77" i="1"/>
  <c r="AK84" i="1"/>
  <c r="AI84" i="1"/>
  <c r="M84" i="1"/>
  <c r="I84" i="1"/>
  <c r="AL84" i="1"/>
  <c r="L84" i="1"/>
  <c r="H84" i="1"/>
  <c r="Y84" i="1"/>
  <c r="C84" i="1"/>
  <c r="T84" i="1"/>
  <c r="I91" i="1"/>
  <c r="Y91" i="1"/>
  <c r="M91" i="1"/>
  <c r="AI91" i="1"/>
  <c r="C91" i="1"/>
  <c r="AK97" i="1"/>
  <c r="Y97" i="1"/>
  <c r="H97" i="1"/>
  <c r="AL97" i="1"/>
  <c r="L97" i="1"/>
  <c r="T97" i="1"/>
  <c r="C97" i="1"/>
  <c r="AK112" i="1"/>
  <c r="AI112" i="1"/>
  <c r="M112" i="1"/>
  <c r="I112" i="1"/>
  <c r="AL112" i="1"/>
  <c r="L112" i="1"/>
  <c r="H112" i="1"/>
  <c r="Y112" i="1"/>
  <c r="T112" i="1"/>
  <c r="C112" i="1"/>
  <c r="AN79" i="1"/>
  <c r="L76" i="1"/>
  <c r="L80" i="1"/>
  <c r="H88" i="1"/>
  <c r="L88" i="1"/>
  <c r="H101" i="1"/>
  <c r="H116" i="1"/>
  <c r="L116" i="1"/>
  <c r="I76" i="1"/>
  <c r="M76" i="1"/>
  <c r="AI76" i="1"/>
  <c r="I80" i="1"/>
  <c r="M80" i="1"/>
  <c r="AI80" i="1"/>
  <c r="I88" i="1"/>
  <c r="M88" i="1"/>
  <c r="AI88" i="1"/>
  <c r="AF96" i="1"/>
  <c r="T101" i="1"/>
  <c r="H106" i="1"/>
  <c r="H108" i="1"/>
  <c r="L108" i="1"/>
  <c r="H115" i="1"/>
  <c r="I116" i="1"/>
  <c r="M116" i="1"/>
  <c r="AI116" i="1"/>
  <c r="H120" i="1"/>
  <c r="L120" i="1"/>
  <c r="H80" i="1"/>
  <c r="T93" i="1"/>
  <c r="C76" i="1"/>
  <c r="Y76" i="1"/>
  <c r="AL76" i="1"/>
  <c r="C80" i="1"/>
  <c r="Y80" i="1"/>
  <c r="AL80" i="1"/>
  <c r="C88" i="1"/>
  <c r="Y88" i="1"/>
  <c r="AL88" i="1"/>
  <c r="C93" i="1"/>
  <c r="C101" i="1"/>
  <c r="AK106" i="1"/>
  <c r="I108" i="1"/>
  <c r="M108" i="1"/>
  <c r="AI108" i="1"/>
  <c r="AE113" i="1"/>
  <c r="AK114" i="1"/>
  <c r="C116" i="1"/>
  <c r="Y116" i="1"/>
  <c r="AL116" i="1"/>
  <c r="L119" i="1"/>
  <c r="I120" i="1"/>
  <c r="M120" i="1"/>
  <c r="AI120" i="1"/>
  <c r="H76" i="1"/>
  <c r="H93" i="1"/>
  <c r="Y101" i="1"/>
  <c r="T76" i="1"/>
  <c r="T80" i="1"/>
  <c r="M85" i="1"/>
  <c r="T88" i="1"/>
  <c r="M98" i="1"/>
  <c r="L101" i="1"/>
  <c r="C106" i="1"/>
  <c r="AF107" i="1"/>
  <c r="C108" i="1"/>
  <c r="Y108" i="1"/>
  <c r="AL108" i="1"/>
  <c r="X114" i="1"/>
  <c r="T116" i="1"/>
  <c r="C120" i="1"/>
  <c r="Y120" i="1"/>
  <c r="AL120" i="1"/>
  <c r="AI67" i="1"/>
  <c r="M67" i="1"/>
  <c r="I67" i="1"/>
  <c r="AL67" i="1"/>
  <c r="Y67" i="1"/>
  <c r="T67" i="1"/>
  <c r="L67" i="1"/>
  <c r="H67" i="1"/>
  <c r="C67" i="1"/>
  <c r="AK67" i="1"/>
  <c r="AF67" i="1"/>
  <c r="X67" i="1"/>
  <c r="S67" i="1"/>
  <c r="G67" i="1"/>
  <c r="AJ67" i="1"/>
  <c r="AE67" i="1"/>
  <c r="F67" i="1"/>
  <c r="AL70" i="1"/>
  <c r="Y70" i="1"/>
  <c r="T70" i="1"/>
  <c r="L70" i="1"/>
  <c r="H70" i="1"/>
  <c r="C70" i="1"/>
  <c r="AK70" i="1"/>
  <c r="AF70" i="1"/>
  <c r="X70" i="1"/>
  <c r="S70" i="1"/>
  <c r="G70" i="1"/>
  <c r="AJ70" i="1"/>
  <c r="AE70" i="1"/>
  <c r="F70" i="1"/>
  <c r="AI70" i="1"/>
  <c r="M70" i="1"/>
  <c r="I70" i="1"/>
  <c r="AK73" i="1"/>
  <c r="AF73" i="1"/>
  <c r="X73" i="1"/>
  <c r="S73" i="1"/>
  <c r="G73" i="1"/>
  <c r="AJ73" i="1"/>
  <c r="AE73" i="1"/>
  <c r="F73" i="1"/>
  <c r="AI73" i="1"/>
  <c r="M73" i="1"/>
  <c r="I73" i="1"/>
  <c r="AL73" i="1"/>
  <c r="Y73" i="1"/>
  <c r="T73" i="1"/>
  <c r="L73" i="1"/>
  <c r="H73" i="1"/>
  <c r="C73" i="1"/>
  <c r="AI71" i="1"/>
  <c r="M71" i="1"/>
  <c r="I71" i="1"/>
  <c r="AL71" i="1"/>
  <c r="Y71" i="1"/>
  <c r="T71" i="1"/>
  <c r="L71" i="1"/>
  <c r="H71" i="1"/>
  <c r="C71" i="1"/>
  <c r="AK71" i="1"/>
  <c r="AF71" i="1"/>
  <c r="X71" i="1"/>
  <c r="S71" i="1"/>
  <c r="G71" i="1"/>
  <c r="AJ71" i="1"/>
  <c r="AE71" i="1"/>
  <c r="F71" i="1"/>
  <c r="AI74" i="1"/>
  <c r="AL74" i="1"/>
  <c r="Y74" i="1"/>
  <c r="T74" i="1"/>
  <c r="L74" i="1"/>
  <c r="AF74" i="1"/>
  <c r="M74" i="1"/>
  <c r="H74" i="1"/>
  <c r="C74" i="1"/>
  <c r="AK74" i="1"/>
  <c r="AE74" i="1"/>
  <c r="G74" i="1"/>
  <c r="AJ74" i="1"/>
  <c r="S74" i="1"/>
  <c r="F74" i="1"/>
  <c r="X74" i="1"/>
  <c r="I74" i="1"/>
  <c r="G68" i="1"/>
  <c r="S68" i="1"/>
  <c r="X68" i="1"/>
  <c r="AF68" i="1"/>
  <c r="AK68" i="1"/>
  <c r="C69" i="1"/>
  <c r="H69" i="1"/>
  <c r="L69" i="1"/>
  <c r="T69" i="1"/>
  <c r="Y69" i="1"/>
  <c r="AL69" i="1"/>
  <c r="G72" i="1"/>
  <c r="S72" i="1"/>
  <c r="X72" i="1"/>
  <c r="AF72" i="1"/>
  <c r="AK72" i="1"/>
  <c r="C75" i="1"/>
  <c r="S75" i="1"/>
  <c r="X75" i="1"/>
  <c r="AK78" i="1"/>
  <c r="AF78" i="1"/>
  <c r="X78" i="1"/>
  <c r="S78" i="1"/>
  <c r="G78" i="1"/>
  <c r="AJ78" i="1"/>
  <c r="AE78" i="1"/>
  <c r="AI78" i="1"/>
  <c r="M78" i="1"/>
  <c r="I78" i="1"/>
  <c r="AL78" i="1"/>
  <c r="Y78" i="1"/>
  <c r="T78" i="1"/>
  <c r="L78" i="1"/>
  <c r="H78" i="1"/>
  <c r="C78" i="1"/>
  <c r="C68" i="1"/>
  <c r="H68" i="1"/>
  <c r="L68" i="1"/>
  <c r="T68" i="1"/>
  <c r="Y68" i="1"/>
  <c r="AL68" i="1"/>
  <c r="I69" i="1"/>
  <c r="M69" i="1"/>
  <c r="AI69" i="1"/>
  <c r="C72" i="1"/>
  <c r="H72" i="1"/>
  <c r="L72" i="1"/>
  <c r="T72" i="1"/>
  <c r="Y72" i="1"/>
  <c r="AL72" i="1"/>
  <c r="T75" i="1"/>
  <c r="Y75" i="1"/>
  <c r="AK75" i="1"/>
  <c r="AL83" i="1"/>
  <c r="Y83" i="1"/>
  <c r="T83" i="1"/>
  <c r="L83" i="1"/>
  <c r="H83" i="1"/>
  <c r="C83" i="1"/>
  <c r="AK83" i="1"/>
  <c r="AF83" i="1"/>
  <c r="X83" i="1"/>
  <c r="S83" i="1"/>
  <c r="G83" i="1"/>
  <c r="AJ83" i="1"/>
  <c r="AE83" i="1"/>
  <c r="F83" i="1"/>
  <c r="AI83" i="1"/>
  <c r="M83" i="1"/>
  <c r="I83" i="1"/>
  <c r="I68" i="1"/>
  <c r="M68" i="1"/>
  <c r="AI68" i="1"/>
  <c r="F69" i="1"/>
  <c r="AE69" i="1"/>
  <c r="AJ69" i="1"/>
  <c r="I72" i="1"/>
  <c r="M72" i="1"/>
  <c r="AI72" i="1"/>
  <c r="G75" i="1"/>
  <c r="L75" i="1"/>
  <c r="AJ77" i="1"/>
  <c r="AE77" i="1"/>
  <c r="AL77" i="1"/>
  <c r="Y77" i="1"/>
  <c r="T77" i="1"/>
  <c r="L77" i="1"/>
  <c r="H77" i="1"/>
  <c r="C77" i="1"/>
  <c r="AK77" i="1"/>
  <c r="AF77" i="1"/>
  <c r="X77" i="1"/>
  <c r="S77" i="1"/>
  <c r="G77" i="1"/>
  <c r="I77" i="1"/>
  <c r="F68" i="1"/>
  <c r="AE68" i="1"/>
  <c r="G69" i="1"/>
  <c r="S69" i="1"/>
  <c r="X69" i="1"/>
  <c r="AF69" i="1"/>
  <c r="F72" i="1"/>
  <c r="AE72" i="1"/>
  <c r="AJ75" i="1"/>
  <c r="AE75" i="1"/>
  <c r="F75" i="1"/>
  <c r="AI75" i="1"/>
  <c r="M75" i="1"/>
  <c r="I75" i="1"/>
  <c r="H75" i="1"/>
  <c r="AF75" i="1"/>
  <c r="AL79" i="1"/>
  <c r="Y79" i="1"/>
  <c r="T79" i="1"/>
  <c r="L79" i="1"/>
  <c r="H79" i="1"/>
  <c r="C79" i="1"/>
  <c r="AK79" i="1"/>
  <c r="AF79" i="1"/>
  <c r="X79" i="1"/>
  <c r="S79" i="1"/>
  <c r="G79" i="1"/>
  <c r="AJ79" i="1"/>
  <c r="AE79" i="1"/>
  <c r="F79" i="1"/>
  <c r="AI79" i="1"/>
  <c r="M79" i="1"/>
  <c r="I79" i="1"/>
  <c r="AL87" i="1"/>
  <c r="Y87" i="1"/>
  <c r="T87" i="1"/>
  <c r="L87" i="1"/>
  <c r="H87" i="1"/>
  <c r="C87" i="1"/>
  <c r="AK87" i="1"/>
  <c r="AF87" i="1"/>
  <c r="X87" i="1"/>
  <c r="S87" i="1"/>
  <c r="G87" i="1"/>
  <c r="AJ87" i="1"/>
  <c r="AE87" i="1"/>
  <c r="F87" i="1"/>
  <c r="AI87" i="1"/>
  <c r="M87" i="1"/>
  <c r="I87" i="1"/>
  <c r="F76" i="1"/>
  <c r="AE76" i="1"/>
  <c r="AJ76" i="1"/>
  <c r="F80" i="1"/>
  <c r="AE80" i="1"/>
  <c r="AJ80" i="1"/>
  <c r="G81" i="1"/>
  <c r="S81" i="1"/>
  <c r="X81" i="1"/>
  <c r="AF81" i="1"/>
  <c r="AK81" i="1"/>
  <c r="C82" i="1"/>
  <c r="H82" i="1"/>
  <c r="L82" i="1"/>
  <c r="T82" i="1"/>
  <c r="Y82" i="1"/>
  <c r="AL82" i="1"/>
  <c r="F84" i="1"/>
  <c r="AE84" i="1"/>
  <c r="AJ84" i="1"/>
  <c r="G85" i="1"/>
  <c r="S85" i="1"/>
  <c r="X85" i="1"/>
  <c r="AF85" i="1"/>
  <c r="AK85" i="1"/>
  <c r="C86" i="1"/>
  <c r="H86" i="1"/>
  <c r="L86" i="1"/>
  <c r="T86" i="1"/>
  <c r="Y86" i="1"/>
  <c r="AL86" i="1"/>
  <c r="F88" i="1"/>
  <c r="AE88" i="1"/>
  <c r="AJ88" i="1"/>
  <c r="G89" i="1"/>
  <c r="S89" i="1"/>
  <c r="X89" i="1"/>
  <c r="AF89" i="1"/>
  <c r="AK89" i="1"/>
  <c r="C90" i="1"/>
  <c r="H90" i="1"/>
  <c r="L90" i="1"/>
  <c r="T90" i="1"/>
  <c r="Y90" i="1"/>
  <c r="AK91" i="1"/>
  <c r="AF91" i="1"/>
  <c r="X91" i="1"/>
  <c r="S91" i="1"/>
  <c r="G91" i="1"/>
  <c r="F91" i="1"/>
  <c r="T91" i="1"/>
  <c r="AJ91" i="1"/>
  <c r="S92" i="1"/>
  <c r="AK92" i="1"/>
  <c r="I94" i="1"/>
  <c r="AE95" i="1"/>
  <c r="X96" i="1"/>
  <c r="AK96" i="1"/>
  <c r="G100" i="1"/>
  <c r="S100" i="1"/>
  <c r="AL105" i="1"/>
  <c r="Y105" i="1"/>
  <c r="T105" i="1"/>
  <c r="L105" i="1"/>
  <c r="H105" i="1"/>
  <c r="C105" i="1"/>
  <c r="AI105" i="1"/>
  <c r="S105" i="1"/>
  <c r="X105" i="1"/>
  <c r="I105" i="1"/>
  <c r="AK105" i="1"/>
  <c r="AF105" i="1"/>
  <c r="M105" i="1"/>
  <c r="G105" i="1"/>
  <c r="AJ105" i="1"/>
  <c r="AE105" i="1"/>
  <c r="F105" i="1"/>
  <c r="G76" i="1"/>
  <c r="S76" i="1"/>
  <c r="X76" i="1"/>
  <c r="AF76" i="1"/>
  <c r="G80" i="1"/>
  <c r="S80" i="1"/>
  <c r="X80" i="1"/>
  <c r="AF80" i="1"/>
  <c r="C81" i="1"/>
  <c r="H81" i="1"/>
  <c r="L81" i="1"/>
  <c r="T81" i="1"/>
  <c r="Y81" i="1"/>
  <c r="AL81" i="1"/>
  <c r="I82" i="1"/>
  <c r="M82" i="1"/>
  <c r="AI82" i="1"/>
  <c r="G84" i="1"/>
  <c r="S84" i="1"/>
  <c r="X84" i="1"/>
  <c r="AF84" i="1"/>
  <c r="C85" i="1"/>
  <c r="H85" i="1"/>
  <c r="L85" i="1"/>
  <c r="T85" i="1"/>
  <c r="Y85" i="1"/>
  <c r="AL85" i="1"/>
  <c r="I86" i="1"/>
  <c r="M86" i="1"/>
  <c r="AI86" i="1"/>
  <c r="G88" i="1"/>
  <c r="S88" i="1"/>
  <c r="X88" i="1"/>
  <c r="AF88" i="1"/>
  <c r="C89" i="1"/>
  <c r="H89" i="1"/>
  <c r="L89" i="1"/>
  <c r="T89" i="1"/>
  <c r="Y89" i="1"/>
  <c r="AL89" i="1"/>
  <c r="I90" i="1"/>
  <c r="M90" i="1"/>
  <c r="AI90" i="1"/>
  <c r="H91" i="1"/>
  <c r="L91" i="1"/>
  <c r="AE91" i="1"/>
  <c r="AL91" i="1"/>
  <c r="F92" i="1"/>
  <c r="AK93" i="1"/>
  <c r="AF93" i="1"/>
  <c r="X93" i="1"/>
  <c r="S93" i="1"/>
  <c r="G93" i="1"/>
  <c r="AJ93" i="1"/>
  <c r="AE93" i="1"/>
  <c r="AI93" i="1"/>
  <c r="M93" i="1"/>
  <c r="I93" i="1"/>
  <c r="F93" i="1"/>
  <c r="L93" i="1"/>
  <c r="AL93" i="1"/>
  <c r="G96" i="1"/>
  <c r="AL98" i="1"/>
  <c r="Y98" i="1"/>
  <c r="T98" i="1"/>
  <c r="L98" i="1"/>
  <c r="H98" i="1"/>
  <c r="C98" i="1"/>
  <c r="AK98" i="1"/>
  <c r="AF98" i="1"/>
  <c r="X98" i="1"/>
  <c r="S98" i="1"/>
  <c r="G98" i="1"/>
  <c r="AJ98" i="1"/>
  <c r="AE98" i="1"/>
  <c r="F98" i="1"/>
  <c r="AI99" i="1"/>
  <c r="M99" i="1"/>
  <c r="I99" i="1"/>
  <c r="AL99" i="1"/>
  <c r="Y99" i="1"/>
  <c r="T99" i="1"/>
  <c r="L99" i="1"/>
  <c r="H99" i="1"/>
  <c r="C99" i="1"/>
  <c r="AK99" i="1"/>
  <c r="AF99" i="1"/>
  <c r="X99" i="1"/>
  <c r="S99" i="1"/>
  <c r="G99" i="1"/>
  <c r="AJ99" i="1"/>
  <c r="AI81" i="1"/>
  <c r="F82" i="1"/>
  <c r="AE82" i="1"/>
  <c r="AJ82" i="1"/>
  <c r="AI85" i="1"/>
  <c r="F86" i="1"/>
  <c r="AE86" i="1"/>
  <c r="AJ86" i="1"/>
  <c r="I89" i="1"/>
  <c r="M89" i="1"/>
  <c r="AI89" i="1"/>
  <c r="F90" i="1"/>
  <c r="AE90" i="1"/>
  <c r="AK90" i="1"/>
  <c r="AJ92" i="1"/>
  <c r="AE92" i="1"/>
  <c r="AL92" i="1"/>
  <c r="Y92" i="1"/>
  <c r="T92" i="1"/>
  <c r="L92" i="1"/>
  <c r="H92" i="1"/>
  <c r="C92" i="1"/>
  <c r="G92" i="1"/>
  <c r="M92" i="1"/>
  <c r="AL94" i="1"/>
  <c r="Y94" i="1"/>
  <c r="T94" i="1"/>
  <c r="L94" i="1"/>
  <c r="H94" i="1"/>
  <c r="C94" i="1"/>
  <c r="AK94" i="1"/>
  <c r="AF94" i="1"/>
  <c r="X94" i="1"/>
  <c r="S94" i="1"/>
  <c r="G94" i="1"/>
  <c r="AJ94" i="1"/>
  <c r="AE94" i="1"/>
  <c r="F94" i="1"/>
  <c r="AI95" i="1"/>
  <c r="M95" i="1"/>
  <c r="I95" i="1"/>
  <c r="AL95" i="1"/>
  <c r="Y95" i="1"/>
  <c r="T95" i="1"/>
  <c r="L95" i="1"/>
  <c r="H95" i="1"/>
  <c r="C95" i="1"/>
  <c r="AK95" i="1"/>
  <c r="AF95" i="1"/>
  <c r="X95" i="1"/>
  <c r="S95" i="1"/>
  <c r="G95" i="1"/>
  <c r="AJ95" i="1"/>
  <c r="AJ100" i="1"/>
  <c r="AE100" i="1"/>
  <c r="F100" i="1"/>
  <c r="AI100" i="1"/>
  <c r="M100" i="1"/>
  <c r="I100" i="1"/>
  <c r="AL100" i="1"/>
  <c r="Y100" i="1"/>
  <c r="T100" i="1"/>
  <c r="L100" i="1"/>
  <c r="H100" i="1"/>
  <c r="C100" i="1"/>
  <c r="F81" i="1"/>
  <c r="AE81" i="1"/>
  <c r="G82" i="1"/>
  <c r="S82" i="1"/>
  <c r="X82" i="1"/>
  <c r="AF82" i="1"/>
  <c r="F85" i="1"/>
  <c r="AE85" i="1"/>
  <c r="G86" i="1"/>
  <c r="S86" i="1"/>
  <c r="X86" i="1"/>
  <c r="AF86" i="1"/>
  <c r="F89" i="1"/>
  <c r="AE89" i="1"/>
  <c r="G90" i="1"/>
  <c r="S90" i="1"/>
  <c r="X90" i="1"/>
  <c r="AF90" i="1"/>
  <c r="AL90" i="1"/>
  <c r="I92" i="1"/>
  <c r="X92" i="1"/>
  <c r="AI92" i="1"/>
  <c r="M94" i="1"/>
  <c r="AJ96" i="1"/>
  <c r="AE96" i="1"/>
  <c r="F96" i="1"/>
  <c r="AI96" i="1"/>
  <c r="M96" i="1"/>
  <c r="I96" i="1"/>
  <c r="AL96" i="1"/>
  <c r="Y96" i="1"/>
  <c r="T96" i="1"/>
  <c r="L96" i="1"/>
  <c r="H96" i="1"/>
  <c r="C96" i="1"/>
  <c r="I98" i="1"/>
  <c r="AE99" i="1"/>
  <c r="X100" i="1"/>
  <c r="AK100" i="1"/>
  <c r="AI102" i="1"/>
  <c r="M102" i="1"/>
  <c r="I102" i="1"/>
  <c r="F102" i="1"/>
  <c r="T102" i="1"/>
  <c r="Y102" i="1"/>
  <c r="AJ103" i="1"/>
  <c r="AE103" i="1"/>
  <c r="F103" i="1"/>
  <c r="H103" i="1"/>
  <c r="L103" i="1"/>
  <c r="T103" i="1"/>
  <c r="Y103" i="1"/>
  <c r="AI103" i="1"/>
  <c r="AK111" i="1"/>
  <c r="AF111" i="1"/>
  <c r="X111" i="1"/>
  <c r="S111" i="1"/>
  <c r="G111" i="1"/>
  <c r="AJ111" i="1"/>
  <c r="AE111" i="1"/>
  <c r="F111" i="1"/>
  <c r="AI111" i="1"/>
  <c r="M111" i="1"/>
  <c r="I111" i="1"/>
  <c r="T111" i="1"/>
  <c r="AJ118" i="1"/>
  <c r="AE118" i="1"/>
  <c r="F118" i="1"/>
  <c r="AI118" i="1"/>
  <c r="M118" i="1"/>
  <c r="I118" i="1"/>
  <c r="AL118" i="1"/>
  <c r="Y118" i="1"/>
  <c r="T118" i="1"/>
  <c r="L118" i="1"/>
  <c r="H118" i="1"/>
  <c r="C118" i="1"/>
  <c r="I97" i="1"/>
  <c r="M97" i="1"/>
  <c r="AI97" i="1"/>
  <c r="I101" i="1"/>
  <c r="M101" i="1"/>
  <c r="AI101" i="1"/>
  <c r="G102" i="1"/>
  <c r="L102" i="1"/>
  <c r="AJ102" i="1"/>
  <c r="C103" i="1"/>
  <c r="I103" i="1"/>
  <c r="M103" i="1"/>
  <c r="AK103" i="1"/>
  <c r="C104" i="1"/>
  <c r="I104" i="1"/>
  <c r="M104" i="1"/>
  <c r="S106" i="1"/>
  <c r="X106" i="1"/>
  <c r="AF106" i="1"/>
  <c r="G107" i="1"/>
  <c r="S107" i="1"/>
  <c r="AJ109" i="1"/>
  <c r="C111" i="1"/>
  <c r="G114" i="1"/>
  <c r="S114" i="1"/>
  <c r="AK115" i="1"/>
  <c r="AF115" i="1"/>
  <c r="X115" i="1"/>
  <c r="S115" i="1"/>
  <c r="G115" i="1"/>
  <c r="AJ115" i="1"/>
  <c r="AE115" i="1"/>
  <c r="F115" i="1"/>
  <c r="AI115" i="1"/>
  <c r="M115" i="1"/>
  <c r="I115" i="1"/>
  <c r="T115" i="1"/>
  <c r="AE117" i="1"/>
  <c r="X118" i="1"/>
  <c r="AK118" i="1"/>
  <c r="H119" i="1"/>
  <c r="F97" i="1"/>
  <c r="AE97" i="1"/>
  <c r="AJ97" i="1"/>
  <c r="F101" i="1"/>
  <c r="AE101" i="1"/>
  <c r="AJ101" i="1"/>
  <c r="C102" i="1"/>
  <c r="H102" i="1"/>
  <c r="AE102" i="1"/>
  <c r="AK102" i="1"/>
  <c r="AF103" i="1"/>
  <c r="AL103" i="1"/>
  <c r="Y104" i="1"/>
  <c r="AI106" i="1"/>
  <c r="M106" i="1"/>
  <c r="I106" i="1"/>
  <c r="F106" i="1"/>
  <c r="T106" i="1"/>
  <c r="Y106" i="1"/>
  <c r="AJ107" i="1"/>
  <c r="AE107" i="1"/>
  <c r="F107" i="1"/>
  <c r="AI107" i="1"/>
  <c r="H107" i="1"/>
  <c r="L107" i="1"/>
  <c r="T107" i="1"/>
  <c r="Y107" i="1"/>
  <c r="AK107" i="1"/>
  <c r="F109" i="1"/>
  <c r="AJ110" i="1"/>
  <c r="AE110" i="1"/>
  <c r="F110" i="1"/>
  <c r="AI110" i="1"/>
  <c r="M110" i="1"/>
  <c r="I110" i="1"/>
  <c r="AL110" i="1"/>
  <c r="Y110" i="1"/>
  <c r="T110" i="1"/>
  <c r="L110" i="1"/>
  <c r="H110" i="1"/>
  <c r="C110" i="1"/>
  <c r="L111" i="1"/>
  <c r="AL111" i="1"/>
  <c r="AI113" i="1"/>
  <c r="M113" i="1"/>
  <c r="I113" i="1"/>
  <c r="AL113" i="1"/>
  <c r="Y113" i="1"/>
  <c r="T113" i="1"/>
  <c r="L113" i="1"/>
  <c r="H113" i="1"/>
  <c r="C113" i="1"/>
  <c r="AK113" i="1"/>
  <c r="AF113" i="1"/>
  <c r="X113" i="1"/>
  <c r="S113" i="1"/>
  <c r="G113" i="1"/>
  <c r="AJ113" i="1"/>
  <c r="C115" i="1"/>
  <c r="G118" i="1"/>
  <c r="S118" i="1"/>
  <c r="AK119" i="1"/>
  <c r="AF119" i="1"/>
  <c r="X119" i="1"/>
  <c r="S119" i="1"/>
  <c r="G119" i="1"/>
  <c r="AJ119" i="1"/>
  <c r="AE119" i="1"/>
  <c r="F119" i="1"/>
  <c r="AI119" i="1"/>
  <c r="M119" i="1"/>
  <c r="I119" i="1"/>
  <c r="T119" i="1"/>
  <c r="G97" i="1"/>
  <c r="S97" i="1"/>
  <c r="X97" i="1"/>
  <c r="AF97" i="1"/>
  <c r="G101" i="1"/>
  <c r="S101" i="1"/>
  <c r="X101" i="1"/>
  <c r="AF101" i="1"/>
  <c r="AK101" i="1"/>
  <c r="S102" i="1"/>
  <c r="X102" i="1"/>
  <c r="AF102" i="1"/>
  <c r="AL102" i="1"/>
  <c r="G103" i="1"/>
  <c r="S103" i="1"/>
  <c r="X103" i="1"/>
  <c r="AK104" i="1"/>
  <c r="AF104" i="1"/>
  <c r="X104" i="1"/>
  <c r="S104" i="1"/>
  <c r="G104" i="1"/>
  <c r="F104" i="1"/>
  <c r="T104" i="1"/>
  <c r="AJ104" i="1"/>
  <c r="G106" i="1"/>
  <c r="L106" i="1"/>
  <c r="AJ106" i="1"/>
  <c r="C107" i="1"/>
  <c r="I107" i="1"/>
  <c r="M107" i="1"/>
  <c r="AL107" i="1"/>
  <c r="AI109" i="1"/>
  <c r="AL109" i="1"/>
  <c r="Y109" i="1"/>
  <c r="T109" i="1"/>
  <c r="L109" i="1"/>
  <c r="H109" i="1"/>
  <c r="C109" i="1"/>
  <c r="AK109" i="1"/>
  <c r="AF109" i="1"/>
  <c r="X109" i="1"/>
  <c r="S109" i="1"/>
  <c r="G109" i="1"/>
  <c r="I109" i="1"/>
  <c r="AE109" i="1"/>
  <c r="X110" i="1"/>
  <c r="AK110" i="1"/>
  <c r="H111" i="1"/>
  <c r="Y111" i="1"/>
  <c r="AJ114" i="1"/>
  <c r="AE114" i="1"/>
  <c r="F114" i="1"/>
  <c r="AI114" i="1"/>
  <c r="M114" i="1"/>
  <c r="I114" i="1"/>
  <c r="AL114" i="1"/>
  <c r="Y114" i="1"/>
  <c r="T114" i="1"/>
  <c r="L114" i="1"/>
  <c r="H114" i="1"/>
  <c r="C114" i="1"/>
  <c r="AI117" i="1"/>
  <c r="M117" i="1"/>
  <c r="I117" i="1"/>
  <c r="AL117" i="1"/>
  <c r="Y117" i="1"/>
  <c r="T117" i="1"/>
  <c r="L117" i="1"/>
  <c r="H117" i="1"/>
  <c r="C117" i="1"/>
  <c r="AK117" i="1"/>
  <c r="AF117" i="1"/>
  <c r="X117" i="1"/>
  <c r="S117" i="1"/>
  <c r="G117" i="1"/>
  <c r="AJ117" i="1"/>
  <c r="AF118" i="1"/>
  <c r="C119" i="1"/>
  <c r="F108" i="1"/>
  <c r="AE108" i="1"/>
  <c r="AJ108" i="1"/>
  <c r="F112" i="1"/>
  <c r="AE112" i="1"/>
  <c r="AJ112" i="1"/>
  <c r="F116" i="1"/>
  <c r="AE116" i="1"/>
  <c r="AJ116" i="1"/>
  <c r="F120" i="1"/>
  <c r="AE120" i="1"/>
  <c r="AJ120" i="1"/>
  <c r="G108" i="1"/>
  <c r="S108" i="1"/>
  <c r="X108" i="1"/>
  <c r="AF108" i="1"/>
  <c r="G112" i="1"/>
  <c r="S112" i="1"/>
  <c r="X112" i="1"/>
  <c r="AF112" i="1"/>
  <c r="G116" i="1"/>
  <c r="S116" i="1"/>
  <c r="X116" i="1"/>
  <c r="AF116" i="1"/>
  <c r="G120" i="1"/>
  <c r="S120" i="1"/>
  <c r="X120" i="1"/>
  <c r="AF120" i="1"/>
  <c r="AI66" i="1"/>
  <c r="L66" i="1"/>
  <c r="H66" i="1"/>
  <c r="C66" i="1"/>
  <c r="AE66" i="1" s="1"/>
  <c r="AJ66" i="1"/>
  <c r="F66" i="1"/>
  <c r="AK66" i="1"/>
  <c r="AL66" i="1" s="1"/>
  <c r="AF66" i="1"/>
  <c r="X66" i="1"/>
  <c r="S66" i="1"/>
  <c r="AK65" i="1"/>
  <c r="AL65" i="1" s="1"/>
  <c r="H65" i="1"/>
  <c r="AJ65" i="1"/>
  <c r="X65" i="1"/>
  <c r="L65" i="1"/>
  <c r="AF65" i="1"/>
  <c r="C65" i="1"/>
  <c r="AE65" i="1" s="1"/>
  <c r="AH64" i="1"/>
  <c r="AI65" i="1" s="1"/>
  <c r="AG64" i="1"/>
  <c r="AD64" i="1"/>
  <c r="AC64" i="1"/>
  <c r="AB64" i="1"/>
  <c r="AA64" i="1"/>
  <c r="Z64" i="1"/>
  <c r="W64" i="1"/>
  <c r="V64" i="1"/>
  <c r="R64" i="1"/>
  <c r="S65" i="1" s="1"/>
  <c r="K64" i="1"/>
  <c r="D64" i="1"/>
  <c r="B64" i="1"/>
  <c r="F65" i="1" s="1"/>
  <c r="AH63" i="1"/>
  <c r="AG63" i="1"/>
  <c r="AD63" i="1"/>
  <c r="AC63" i="1"/>
  <c r="AB63" i="1"/>
  <c r="AA63" i="1"/>
  <c r="Z63" i="1"/>
  <c r="W63" i="1"/>
  <c r="V63" i="1"/>
  <c r="R63" i="1"/>
  <c r="K63" i="1"/>
  <c r="J63" i="1"/>
  <c r="E63" i="1"/>
  <c r="D63" i="1"/>
  <c r="B63" i="1"/>
  <c r="A63" i="1"/>
  <c r="A64" i="1" s="1"/>
  <c r="AN80" i="1" l="1"/>
  <c r="AF63" i="1"/>
  <c r="H63" i="1"/>
  <c r="F64" i="1"/>
  <c r="AI64" i="1"/>
  <c r="AJ63" i="1"/>
  <c r="C63" i="1"/>
  <c r="AE63" i="1" s="1"/>
  <c r="L64" i="1"/>
  <c r="L63" i="1"/>
  <c r="X63" i="1"/>
  <c r="AK63" i="1"/>
  <c r="AL63" i="1" s="1"/>
  <c r="C64" i="1"/>
  <c r="AE64" i="1" s="1"/>
  <c r="S64" i="1"/>
  <c r="X64" i="1"/>
  <c r="AF64" i="1"/>
  <c r="AJ64" i="1"/>
  <c r="H64" i="1"/>
  <c r="AK64" i="1"/>
  <c r="AL64" i="1" s="1"/>
  <c r="R62" i="1"/>
  <c r="S63" i="1" s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F63" i="1" s="1"/>
  <c r="B61" i="1"/>
  <c r="B60" i="1"/>
  <c r="B59" i="1"/>
  <c r="B58" i="1"/>
  <c r="B57" i="1"/>
  <c r="B56" i="1"/>
  <c r="B55" i="1"/>
  <c r="T64" i="1" s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5" i="1" s="1"/>
  <c r="B4" i="1"/>
  <c r="I4" i="1" s="1"/>
  <c r="B3" i="1"/>
  <c r="D62" i="1"/>
  <c r="D61" i="1"/>
  <c r="D60" i="1"/>
  <c r="D59" i="1"/>
  <c r="D58" i="1"/>
  <c r="D57" i="1"/>
  <c r="E62" i="1"/>
  <c r="E61" i="1"/>
  <c r="E60" i="1"/>
  <c r="E59" i="1"/>
  <c r="E58" i="1"/>
  <c r="E57" i="1"/>
  <c r="E56" i="1"/>
  <c r="AH62" i="1"/>
  <c r="AI63" i="1" s="1"/>
  <c r="AH61" i="1"/>
  <c r="AH60" i="1"/>
  <c r="AH59" i="1"/>
  <c r="AH58" i="1"/>
  <c r="AH57" i="1"/>
  <c r="AH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D8" i="1"/>
  <c r="D7" i="1"/>
  <c r="D6" i="1"/>
  <c r="D5" i="1"/>
  <c r="D4" i="1"/>
  <c r="D3" i="1"/>
  <c r="AG3" i="1"/>
  <c r="AD62" i="1"/>
  <c r="AC62" i="1"/>
  <c r="AG62" i="1"/>
  <c r="AM79" i="1"/>
  <c r="AM78" i="1"/>
  <c r="AM77" i="1"/>
  <c r="AM63" i="1"/>
  <c r="AM70" i="1"/>
  <c r="M65" i="1" l="1"/>
  <c r="G65" i="1"/>
  <c r="G66" i="1"/>
  <c r="M66" i="1"/>
  <c r="I66" i="1"/>
  <c r="I65" i="1"/>
  <c r="Y65" i="1"/>
  <c r="T65" i="1"/>
  <c r="Y66" i="1"/>
  <c r="T66" i="1"/>
  <c r="AN81" i="1"/>
  <c r="I63" i="1"/>
  <c r="I64" i="1"/>
  <c r="G63" i="1"/>
  <c r="M63" i="1"/>
  <c r="M64" i="1"/>
  <c r="G64" i="1"/>
  <c r="T63" i="1"/>
  <c r="Y63" i="1"/>
  <c r="Y64" i="1"/>
  <c r="S62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14" i="1"/>
  <c r="H18" i="1"/>
  <c r="H22" i="1"/>
  <c r="H26" i="1"/>
  <c r="H30" i="1"/>
  <c r="H34" i="1"/>
  <c r="H38" i="1"/>
  <c r="H42" i="1"/>
  <c r="H46" i="1"/>
  <c r="H50" i="1"/>
  <c r="H58" i="1"/>
  <c r="H62" i="1"/>
  <c r="H54" i="1"/>
  <c r="H6" i="1"/>
  <c r="H10" i="1"/>
  <c r="H5" i="1"/>
  <c r="H9" i="1"/>
  <c r="H19" i="1"/>
  <c r="H23" i="1"/>
  <c r="H27" i="1"/>
  <c r="H31" i="1"/>
  <c r="H35" i="1"/>
  <c r="H39" i="1"/>
  <c r="H43" i="1"/>
  <c r="H47" i="1"/>
  <c r="H51" i="1"/>
  <c r="H55" i="1"/>
  <c r="H59" i="1"/>
  <c r="H15" i="1"/>
  <c r="H7" i="1"/>
  <c r="H11" i="1"/>
  <c r="I7" i="1"/>
  <c r="I8" i="1"/>
  <c r="I9" i="1"/>
  <c r="I6" i="1"/>
  <c r="I10" i="1"/>
  <c r="I23" i="1"/>
  <c r="I39" i="1"/>
  <c r="I55" i="1"/>
  <c r="I15" i="1"/>
  <c r="I35" i="1"/>
  <c r="I51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19" i="1"/>
  <c r="I31" i="1"/>
  <c r="I43" i="1"/>
  <c r="I5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11" i="1"/>
  <c r="I27" i="1"/>
  <c r="I47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L62" i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M62" i="1"/>
  <c r="AI62" i="1"/>
  <c r="AI61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AD60" i="1"/>
  <c r="AD59" i="1"/>
  <c r="AD58" i="1"/>
  <c r="AD57" i="1"/>
  <c r="AC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T61" i="1"/>
  <c r="S61" i="1"/>
  <c r="M61" i="1"/>
  <c r="G61" i="1"/>
  <c r="F61" i="1"/>
  <c r="AM80" i="1"/>
  <c r="AJ18" i="8"/>
  <c r="AN82" i="1" l="1"/>
  <c r="AF7" i="1"/>
  <c r="AF15" i="1"/>
  <c r="AF4" i="1"/>
  <c r="AF8" i="1"/>
  <c r="AF12" i="1"/>
  <c r="AF16" i="1"/>
  <c r="AF9" i="1"/>
  <c r="AF17" i="1"/>
  <c r="AF5" i="1"/>
  <c r="AF13" i="1"/>
  <c r="AF3" i="1"/>
  <c r="AF6" i="1"/>
  <c r="AF10" i="1"/>
  <c r="AF14" i="1"/>
  <c r="AF11" i="1"/>
  <c r="AB20" i="8"/>
  <c r="U20" i="8"/>
  <c r="C20" i="8"/>
  <c r="S21" i="8"/>
  <c r="T20" i="8"/>
  <c r="AK20" i="8"/>
  <c r="AI40" i="1"/>
  <c r="AI39" i="1"/>
  <c r="L61" i="1"/>
  <c r="AI60" i="1"/>
  <c r="T60" i="1"/>
  <c r="S60" i="1"/>
  <c r="M60" i="1"/>
  <c r="L60" i="1"/>
  <c r="G60" i="1"/>
  <c r="AM81" i="1"/>
  <c r="AJ19" i="8"/>
  <c r="AN83" i="1" l="1"/>
  <c r="AK21" i="8"/>
  <c r="S22" i="8"/>
  <c r="T21" i="8"/>
  <c r="U21" i="8"/>
  <c r="C21" i="8"/>
  <c r="AB21" i="8"/>
  <c r="F60" i="1"/>
  <c r="AI59" i="1"/>
  <c r="T59" i="1"/>
  <c r="S59" i="1"/>
  <c r="M59" i="1"/>
  <c r="G59" i="1"/>
  <c r="AM82" i="1"/>
  <c r="AJ20" i="8"/>
  <c r="AN84" i="1" l="1"/>
  <c r="S23" i="8"/>
  <c r="AB22" i="8"/>
  <c r="U22" i="8"/>
  <c r="T22" i="8"/>
  <c r="C22" i="8"/>
  <c r="AK22" i="8"/>
  <c r="L59" i="1"/>
  <c r="F59" i="1"/>
  <c r="AI58" i="1"/>
  <c r="T58" i="1"/>
  <c r="S58" i="1"/>
  <c r="M58" i="1"/>
  <c r="G58" i="1"/>
  <c r="AM83" i="1"/>
  <c r="AJ21" i="8"/>
  <c r="AN85" i="1" l="1"/>
  <c r="AK23" i="8"/>
  <c r="T23" i="8"/>
  <c r="S24" i="8"/>
  <c r="U23" i="8"/>
  <c r="AB23" i="8"/>
  <c r="C23" i="8"/>
  <c r="L58" i="1"/>
  <c r="F58" i="1"/>
  <c r="AI57" i="1"/>
  <c r="T57" i="1"/>
  <c r="S57" i="1"/>
  <c r="L57" i="1"/>
  <c r="AM84" i="1"/>
  <c r="AJ22" i="8"/>
  <c r="AN86" i="1" l="1"/>
  <c r="AB24" i="8"/>
  <c r="U24" i="8"/>
  <c r="T24" i="8"/>
  <c r="S25" i="8"/>
  <c r="C24" i="8"/>
  <c r="AK24" i="8"/>
  <c r="F57" i="1"/>
  <c r="AI56" i="1"/>
  <c r="T56" i="1"/>
  <c r="S56" i="1"/>
  <c r="L56" i="1"/>
  <c r="F56" i="1"/>
  <c r="AM85" i="1"/>
  <c r="AJ23" i="8"/>
  <c r="AN87" i="1" l="1"/>
  <c r="S26" i="8"/>
  <c r="AB25" i="8"/>
  <c r="U25" i="8"/>
  <c r="C25" i="8"/>
  <c r="T25" i="8"/>
  <c r="AK25" i="8"/>
  <c r="AI55" i="1"/>
  <c r="AI54" i="1"/>
  <c r="T55" i="1"/>
  <c r="T54" i="1"/>
  <c r="S55" i="1"/>
  <c r="S54" i="1"/>
  <c r="L55" i="1"/>
  <c r="F55" i="1"/>
  <c r="F54" i="1"/>
  <c r="AM86" i="1"/>
  <c r="AJ24" i="8"/>
  <c r="AN88" i="1" l="1"/>
  <c r="S27" i="8"/>
  <c r="AB26" i="8"/>
  <c r="U26" i="8"/>
  <c r="T26" i="8"/>
  <c r="C26" i="8"/>
  <c r="AK26" i="8"/>
  <c r="L54" i="1"/>
  <c r="AI53" i="1"/>
  <c r="T53" i="1"/>
  <c r="S53" i="1"/>
  <c r="L53" i="1"/>
  <c r="F53" i="1"/>
  <c r="AM87" i="1"/>
  <c r="AJ25" i="8"/>
  <c r="AN89" i="1" l="1"/>
  <c r="T27" i="8"/>
  <c r="S28" i="8"/>
  <c r="AH27" i="8"/>
  <c r="AI27" i="8" s="1"/>
  <c r="C27" i="8"/>
  <c r="U27" i="8"/>
  <c r="AB27" i="8"/>
  <c r="AF27" i="8"/>
  <c r="AK27" i="8"/>
  <c r="AI52" i="1"/>
  <c r="T52" i="1"/>
  <c r="S52" i="1"/>
  <c r="L52" i="1"/>
  <c r="AM88" i="1"/>
  <c r="AJ26" i="8"/>
  <c r="AN90" i="1" l="1"/>
  <c r="AK28" i="8"/>
  <c r="U28" i="8"/>
  <c r="C28" i="8"/>
  <c r="S29" i="8"/>
  <c r="AB28" i="8"/>
  <c r="T28" i="8"/>
  <c r="F52" i="1"/>
  <c r="AI51" i="1"/>
  <c r="T51" i="1"/>
  <c r="S51" i="1"/>
  <c r="L51" i="1"/>
  <c r="F51" i="1"/>
  <c r="AM89" i="1"/>
  <c r="AJ27" i="8"/>
  <c r="AN91" i="1" l="1"/>
  <c r="AB29" i="8"/>
  <c r="U29" i="8"/>
  <c r="T29" i="8"/>
  <c r="S30" i="8"/>
  <c r="AH29" i="8"/>
  <c r="AI29" i="8" s="1"/>
  <c r="C29" i="8"/>
  <c r="AF29" i="8"/>
  <c r="AK29" i="8"/>
  <c r="AI50" i="1"/>
  <c r="T50" i="1"/>
  <c r="S50" i="1"/>
  <c r="F50" i="1"/>
  <c r="AM90" i="1"/>
  <c r="AJ28" i="8"/>
  <c r="AN92" i="1" l="1"/>
  <c r="AK30" i="8"/>
  <c r="S31" i="8"/>
  <c r="AB30" i="8"/>
  <c r="U30" i="8"/>
  <c r="C30" i="8"/>
  <c r="T30" i="8"/>
  <c r="AF30" i="8"/>
  <c r="AH30" i="8"/>
  <c r="AI30" i="8" s="1"/>
  <c r="L50" i="1"/>
  <c r="AI49" i="1"/>
  <c r="T49" i="1"/>
  <c r="S49" i="1"/>
  <c r="AM91" i="1"/>
  <c r="AJ29" i="8"/>
  <c r="AN93" i="1" l="1"/>
  <c r="AK31" i="8"/>
  <c r="S32" i="8"/>
  <c r="AF31" i="8"/>
  <c r="AB31" i="8"/>
  <c r="U31" i="8"/>
  <c r="T31" i="8"/>
  <c r="AH31" i="8"/>
  <c r="AI31" i="8" s="1"/>
  <c r="C31" i="8"/>
  <c r="L49" i="1"/>
  <c r="F49" i="1"/>
  <c r="AM92" i="1"/>
  <c r="AJ30" i="8"/>
  <c r="AN94" i="1" l="1"/>
  <c r="AB32" i="8"/>
  <c r="U32" i="8"/>
  <c r="S33" i="8"/>
  <c r="T32" i="8"/>
  <c r="AH32" i="8"/>
  <c r="AI32" i="8" s="1"/>
  <c r="AF32" i="8"/>
  <c r="C32" i="8"/>
  <c r="AK32" i="8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AI48" i="1"/>
  <c r="AI47" i="1"/>
  <c r="AI46" i="1"/>
  <c r="AI45" i="1"/>
  <c r="AI44" i="1"/>
  <c r="AI43" i="1"/>
  <c r="AI42" i="1"/>
  <c r="AI41" i="1"/>
  <c r="AI38" i="1"/>
  <c r="AI37" i="1"/>
  <c r="AI36" i="1"/>
  <c r="AI35" i="1"/>
  <c r="AI34" i="1"/>
  <c r="AI33" i="1"/>
  <c r="AI32" i="1"/>
  <c r="AI31" i="1"/>
  <c r="AI30" i="1"/>
  <c r="AI29" i="1"/>
  <c r="T48" i="1"/>
  <c r="AM93" i="1"/>
  <c r="AJ31" i="8"/>
  <c r="AN95" i="1" l="1"/>
  <c r="AK33" i="8"/>
  <c r="S34" i="8"/>
  <c r="T33" i="8"/>
  <c r="U33" i="8"/>
  <c r="C33" i="8"/>
  <c r="AB33" i="8"/>
  <c r="AF33" i="8"/>
  <c r="AH33" i="8"/>
  <c r="AI33" i="8" s="1"/>
  <c r="L48" i="1"/>
  <c r="M57" i="1"/>
  <c r="G57" i="1"/>
  <c r="F48" i="1"/>
  <c r="T47" i="1"/>
  <c r="T46" i="1"/>
  <c r="F46" i="1"/>
  <c r="AM94" i="1"/>
  <c r="AJ32" i="8"/>
  <c r="AN96" i="1" l="1"/>
  <c r="AF34" i="8"/>
  <c r="AB34" i="8"/>
  <c r="U34" i="8"/>
  <c r="S35" i="8"/>
  <c r="T34" i="8"/>
  <c r="C34" i="8"/>
  <c r="AH34" i="8"/>
  <c r="AI34" i="8" s="1"/>
  <c r="AK34" i="8"/>
  <c r="F47" i="1"/>
  <c r="G56" i="1"/>
  <c r="M56" i="1"/>
  <c r="G55" i="1"/>
  <c r="M55" i="1"/>
  <c r="L47" i="1"/>
  <c r="L46" i="1"/>
  <c r="C17" i="1"/>
  <c r="AE17" i="1" s="1"/>
  <c r="C16" i="1"/>
  <c r="AE16" i="1" s="1"/>
  <c r="C15" i="1"/>
  <c r="AE15" i="1" s="1"/>
  <c r="C14" i="1"/>
  <c r="AE14" i="1" s="1"/>
  <c r="C13" i="1"/>
  <c r="AE13" i="1" s="1"/>
  <c r="C12" i="1"/>
  <c r="AE12" i="1" s="1"/>
  <c r="C11" i="1"/>
  <c r="AE11" i="1" s="1"/>
  <c r="C10" i="1"/>
  <c r="AE10" i="1" s="1"/>
  <c r="C9" i="1"/>
  <c r="AE9" i="1" s="1"/>
  <c r="C8" i="1"/>
  <c r="AE8" i="1" s="1"/>
  <c r="C7" i="1"/>
  <c r="AE7" i="1" s="1"/>
  <c r="C6" i="1"/>
  <c r="AE6" i="1" s="1"/>
  <c r="C5" i="1"/>
  <c r="AE5" i="1" s="1"/>
  <c r="C4" i="1"/>
  <c r="AE4" i="1" s="1"/>
  <c r="C3" i="1"/>
  <c r="AE3" i="1" s="1"/>
  <c r="C2" i="1"/>
  <c r="T45" i="1"/>
  <c r="AM95" i="1"/>
  <c r="AJ33" i="8"/>
  <c r="AN97" i="1" l="1"/>
  <c r="AK35" i="8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F45" i="1"/>
  <c r="F44" i="1"/>
  <c r="T44" i="1"/>
  <c r="L44" i="1"/>
  <c r="T43" i="1"/>
  <c r="L43" i="1"/>
  <c r="F43" i="1"/>
  <c r="T42" i="1"/>
  <c r="M51" i="1"/>
  <c r="F42" i="1"/>
  <c r="T41" i="1"/>
  <c r="T40" i="1"/>
  <c r="T39" i="1"/>
  <c r="T38" i="1"/>
  <c r="T37" i="1"/>
  <c r="T36" i="1"/>
  <c r="T35" i="1"/>
  <c r="T34" i="1"/>
  <c r="T33" i="1"/>
  <c r="F33" i="1"/>
  <c r="T32" i="1"/>
  <c r="T31" i="1"/>
  <c r="F31" i="1"/>
  <c r="T30" i="1"/>
  <c r="T29" i="1"/>
  <c r="T28" i="1"/>
  <c r="T27" i="1"/>
  <c r="T26" i="1"/>
  <c r="F26" i="1"/>
  <c r="T25" i="1"/>
  <c r="T24" i="1"/>
  <c r="T23" i="1"/>
  <c r="T22" i="1"/>
  <c r="F22" i="1"/>
  <c r="T21" i="1"/>
  <c r="T20" i="1"/>
  <c r="G29" i="1"/>
  <c r="AF18" i="1"/>
  <c r="F17" i="1"/>
  <c r="F13" i="1"/>
  <c r="F11" i="1"/>
  <c r="F9" i="1"/>
  <c r="AK7" i="1"/>
  <c r="AK6" i="1"/>
  <c r="F6" i="1"/>
  <c r="AK5" i="1"/>
  <c r="F5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L3" i="1"/>
  <c r="AK2" i="1"/>
  <c r="AM96" i="1"/>
  <c r="AJ34" i="8"/>
  <c r="AN98" i="1" l="1"/>
  <c r="AB36" i="8"/>
  <c r="U36" i="8"/>
  <c r="S37" i="8"/>
  <c r="T36" i="8"/>
  <c r="C36" i="8"/>
  <c r="AF36" i="8"/>
  <c r="AH36" i="8"/>
  <c r="AI36" i="8" s="1"/>
  <c r="AK36" i="8"/>
  <c r="F41" i="1"/>
  <c r="G50" i="1"/>
  <c r="M50" i="1"/>
  <c r="M52" i="1"/>
  <c r="M53" i="1"/>
  <c r="F40" i="1"/>
  <c r="G49" i="1"/>
  <c r="M49" i="1"/>
  <c r="L4" i="1"/>
  <c r="L8" i="1"/>
  <c r="L10" i="1"/>
  <c r="L21" i="1"/>
  <c r="L25" i="1"/>
  <c r="G48" i="1"/>
  <c r="M48" i="1"/>
  <c r="F38" i="1"/>
  <c r="M47" i="1"/>
  <c r="G47" i="1"/>
  <c r="L15" i="1"/>
  <c r="F37" i="1"/>
  <c r="G46" i="1"/>
  <c r="M46" i="1"/>
  <c r="X18" i="1"/>
  <c r="C18" i="1"/>
  <c r="AE18" i="1" s="1"/>
  <c r="M18" i="1"/>
  <c r="M20" i="1"/>
  <c r="M22" i="1"/>
  <c r="Y18" i="1"/>
  <c r="M44" i="1"/>
  <c r="G37" i="1"/>
  <c r="M38" i="1"/>
  <c r="L41" i="1"/>
  <c r="L5" i="1"/>
  <c r="G16" i="1"/>
  <c r="F35" i="1"/>
  <c r="L37" i="1"/>
  <c r="L39" i="1"/>
  <c r="M28" i="1"/>
  <c r="G33" i="1"/>
  <c r="F29" i="1"/>
  <c r="F36" i="1"/>
  <c r="G45" i="1"/>
  <c r="M45" i="1"/>
  <c r="M21" i="1"/>
  <c r="M23" i="1"/>
  <c r="M25" i="1"/>
  <c r="M27" i="1"/>
  <c r="L27" i="1"/>
  <c r="F28" i="1"/>
  <c r="M15" i="1"/>
  <c r="L7" i="1"/>
  <c r="L18" i="1"/>
  <c r="L23" i="1"/>
  <c r="G40" i="1"/>
  <c r="L31" i="1"/>
  <c r="G42" i="1"/>
  <c r="L33" i="1"/>
  <c r="L35" i="1"/>
  <c r="F39" i="1"/>
  <c r="G44" i="1"/>
  <c r="AN19" i="1"/>
  <c r="L17" i="1"/>
  <c r="F10" i="1"/>
  <c r="M33" i="1"/>
  <c r="M43" i="1"/>
  <c r="F34" i="1"/>
  <c r="L34" i="1"/>
  <c r="G43" i="1"/>
  <c r="F4" i="1"/>
  <c r="L6" i="1"/>
  <c r="F8" i="1"/>
  <c r="L9" i="1"/>
  <c r="L11" i="1"/>
  <c r="L13" i="1"/>
  <c r="M14" i="1"/>
  <c r="F15" i="1"/>
  <c r="F16" i="1"/>
  <c r="M16" i="1"/>
  <c r="M17" i="1"/>
  <c r="F18" i="1"/>
  <c r="F19" i="1"/>
  <c r="M19" i="1"/>
  <c r="F20" i="1"/>
  <c r="M30" i="1"/>
  <c r="F21" i="1"/>
  <c r="G22" i="1"/>
  <c r="L24" i="1"/>
  <c r="M34" i="1"/>
  <c r="F25" i="1"/>
  <c r="G26" i="1"/>
  <c r="G32" i="1"/>
  <c r="F7" i="1"/>
  <c r="G14" i="1"/>
  <c r="G15" i="1"/>
  <c r="G17" i="1"/>
  <c r="G18" i="1"/>
  <c r="G19" i="1"/>
  <c r="AF19" i="1"/>
  <c r="G20" i="1"/>
  <c r="G21" i="1"/>
  <c r="F24" i="1"/>
  <c r="M24" i="1"/>
  <c r="G25" i="1"/>
  <c r="G28" i="1"/>
  <c r="G30" i="1"/>
  <c r="L12" i="1"/>
  <c r="G31" i="1"/>
  <c r="L22" i="1"/>
  <c r="M32" i="1"/>
  <c r="F23" i="1"/>
  <c r="G24" i="1"/>
  <c r="G35" i="1"/>
  <c r="M35" i="1"/>
  <c r="L26" i="1"/>
  <c r="M36" i="1"/>
  <c r="F27" i="1"/>
  <c r="L29" i="1"/>
  <c r="M31" i="1"/>
  <c r="M41" i="1"/>
  <c r="F32" i="1"/>
  <c r="L32" i="1"/>
  <c r="G41" i="1"/>
  <c r="L14" i="1"/>
  <c r="L16" i="1"/>
  <c r="L19" i="1"/>
  <c r="L20" i="1"/>
  <c r="G23" i="1"/>
  <c r="M26" i="1"/>
  <c r="G27" i="1"/>
  <c r="M29" i="1"/>
  <c r="F30" i="1"/>
  <c r="L30" i="1"/>
  <c r="G39" i="1"/>
  <c r="G34" i="1"/>
  <c r="G36" i="1"/>
  <c r="G38" i="1"/>
  <c r="M39" i="1"/>
  <c r="F12" i="1"/>
  <c r="F14" i="1"/>
  <c r="L40" i="1"/>
  <c r="M37" i="1"/>
  <c r="M40" i="1"/>
  <c r="L42" i="1"/>
  <c r="L28" i="1"/>
  <c r="L36" i="1"/>
  <c r="L38" i="1"/>
  <c r="M42" i="1"/>
  <c r="AM97" i="1"/>
  <c r="AJ35" i="8"/>
  <c r="AM18" i="1"/>
  <c r="AN99" i="1" l="1"/>
  <c r="AK37" i="8"/>
  <c r="S38" i="8"/>
  <c r="T37" i="8"/>
  <c r="U37" i="8"/>
  <c r="C37" i="8"/>
  <c r="AB37" i="8"/>
  <c r="AH37" i="8"/>
  <c r="AI37" i="8" s="1"/>
  <c r="AF37" i="8"/>
  <c r="C19" i="1"/>
  <c r="AE19" i="1" s="1"/>
  <c r="Y19" i="1"/>
  <c r="AF20" i="1"/>
  <c r="X19" i="1"/>
  <c r="AN20" i="1"/>
  <c r="AM98" i="1"/>
  <c r="AM19" i="1"/>
  <c r="AJ36" i="8"/>
  <c r="AN100" i="1" l="1"/>
  <c r="AK38" i="8"/>
  <c r="S39" i="8"/>
  <c r="AF38" i="8"/>
  <c r="AB38" i="8"/>
  <c r="U38" i="8"/>
  <c r="T38" i="8"/>
  <c r="AH38" i="8"/>
  <c r="AI38" i="8" s="1"/>
  <c r="C38" i="8"/>
  <c r="C20" i="1"/>
  <c r="AE20" i="1" s="1"/>
  <c r="AN21" i="1"/>
  <c r="X20" i="1"/>
  <c r="AF21" i="1"/>
  <c r="Y20" i="1"/>
  <c r="AM99" i="1"/>
  <c r="AM20" i="1"/>
  <c r="AJ37" i="8"/>
  <c r="AN101" i="1" l="1"/>
  <c r="AK39" i="8"/>
  <c r="T39" i="8"/>
  <c r="S40" i="8"/>
  <c r="AH39" i="8"/>
  <c r="AI39" i="8" s="1"/>
  <c r="U39" i="8"/>
  <c r="AB39" i="8"/>
  <c r="AF39" i="8"/>
  <c r="C39" i="8"/>
  <c r="C21" i="1"/>
  <c r="AE21" i="1" s="1"/>
  <c r="AF22" i="1"/>
  <c r="Y21" i="1"/>
  <c r="X21" i="1"/>
  <c r="AN22" i="1"/>
  <c r="AM100" i="1"/>
  <c r="AM21" i="1"/>
  <c r="AJ38" i="8"/>
  <c r="AN102" i="1" l="1"/>
  <c r="AK40" i="8"/>
  <c r="AB40" i="8"/>
  <c r="U40" i="8"/>
  <c r="T40" i="8"/>
  <c r="S41" i="8"/>
  <c r="AH40" i="8"/>
  <c r="AI40" i="8" s="1"/>
  <c r="C40" i="8"/>
  <c r="AF40" i="8"/>
  <c r="C22" i="1"/>
  <c r="AE22" i="1" s="1"/>
  <c r="AN23" i="1"/>
  <c r="AF23" i="1"/>
  <c r="Y22" i="1"/>
  <c r="X22" i="1"/>
  <c r="AM101" i="1"/>
  <c r="AJ39" i="8"/>
  <c r="AM22" i="1"/>
  <c r="AN103" i="1" l="1"/>
  <c r="S42" i="8"/>
  <c r="AB41" i="8"/>
  <c r="U41" i="8"/>
  <c r="C41" i="8"/>
  <c r="T41" i="8"/>
  <c r="AF41" i="8"/>
  <c r="AH41" i="8"/>
  <c r="AI41" i="8" s="1"/>
  <c r="AK41" i="8"/>
  <c r="C23" i="1"/>
  <c r="AE23" i="1" s="1"/>
  <c r="AF24" i="1"/>
  <c r="Y23" i="1"/>
  <c r="X23" i="1"/>
  <c r="AN24" i="1"/>
  <c r="AM102" i="1"/>
  <c r="AM23" i="1"/>
  <c r="AJ40" i="8"/>
  <c r="AN104" i="1" l="1"/>
  <c r="AK42" i="8"/>
  <c r="S43" i="8"/>
  <c r="AF42" i="8"/>
  <c r="AB42" i="8"/>
  <c r="U42" i="8"/>
  <c r="T42" i="8"/>
  <c r="AH42" i="8"/>
  <c r="AI42" i="8" s="1"/>
  <c r="C42" i="8"/>
  <c r="C24" i="1"/>
  <c r="AE24" i="1" s="1"/>
  <c r="AN25" i="1"/>
  <c r="X24" i="1"/>
  <c r="AF25" i="1"/>
  <c r="Y24" i="1"/>
  <c r="AM103" i="1"/>
  <c r="AM24" i="1"/>
  <c r="AJ41" i="8"/>
  <c r="AN105" i="1" l="1"/>
  <c r="T43" i="8"/>
  <c r="S44" i="8"/>
  <c r="AH43" i="8"/>
  <c r="AI43" i="8" s="1"/>
  <c r="AF43" i="8"/>
  <c r="C43" i="8"/>
  <c r="U43" i="8"/>
  <c r="AB43" i="8"/>
  <c r="AK43" i="8"/>
  <c r="C25" i="1"/>
  <c r="AE25" i="1" s="1"/>
  <c r="AF26" i="1"/>
  <c r="Y25" i="1"/>
  <c r="X25" i="1"/>
  <c r="AN26" i="1"/>
  <c r="AM104" i="1"/>
  <c r="AM25" i="1"/>
  <c r="AJ42" i="8"/>
  <c r="AN106" i="1" l="1"/>
  <c r="AB44" i="8"/>
  <c r="U44" i="8"/>
  <c r="T44" i="8"/>
  <c r="S45" i="8"/>
  <c r="AH44" i="8"/>
  <c r="AI44" i="8" s="1"/>
  <c r="AF44" i="8"/>
  <c r="C44" i="8"/>
  <c r="AK44" i="8"/>
  <c r="C26" i="1"/>
  <c r="AE26" i="1" s="1"/>
  <c r="AN27" i="1"/>
  <c r="AF27" i="1"/>
  <c r="Y26" i="1"/>
  <c r="X26" i="1"/>
  <c r="AM105" i="1"/>
  <c r="AJ43" i="8"/>
  <c r="AM26" i="1"/>
  <c r="AN107" i="1" l="1"/>
  <c r="AK45" i="8"/>
  <c r="S46" i="8"/>
  <c r="AH45" i="8"/>
  <c r="AI45" i="8" s="1"/>
  <c r="AB45" i="8"/>
  <c r="U45" i="8"/>
  <c r="C45" i="8"/>
  <c r="T45" i="8"/>
  <c r="AF45" i="8"/>
  <c r="C27" i="1"/>
  <c r="AE27" i="1" s="1"/>
  <c r="Y27" i="1"/>
  <c r="AK27" i="1"/>
  <c r="AL27" i="1" s="1"/>
  <c r="AJ27" i="1"/>
  <c r="AF28" i="1"/>
  <c r="X27" i="1"/>
  <c r="AN28" i="1"/>
  <c r="AM106" i="1"/>
  <c r="AM27" i="1"/>
  <c r="AJ44" i="8"/>
  <c r="AN108" i="1" l="1"/>
  <c r="AB46" i="8"/>
  <c r="U46" i="8"/>
  <c r="S47" i="8"/>
  <c r="T46" i="8"/>
  <c r="AF46" i="8"/>
  <c r="C46" i="8"/>
  <c r="AH46" i="8"/>
  <c r="AI46" i="8" s="1"/>
  <c r="AK46" i="8"/>
  <c r="C28" i="1"/>
  <c r="AE28" i="1" s="1"/>
  <c r="AF29" i="1"/>
  <c r="Y28" i="1"/>
  <c r="X28" i="1"/>
  <c r="AN29" i="1"/>
  <c r="AM107" i="1"/>
  <c r="AM28" i="1"/>
  <c r="AJ45" i="8"/>
  <c r="AN109" i="1" l="1"/>
  <c r="AK47" i="8"/>
  <c r="S48" i="8"/>
  <c r="AB47" i="8"/>
  <c r="U47" i="8"/>
  <c r="AF47" i="8"/>
  <c r="T47" i="8"/>
  <c r="C47" i="8"/>
  <c r="AH47" i="8"/>
  <c r="AI47" i="8" s="1"/>
  <c r="C29" i="1"/>
  <c r="AE29" i="1" s="1"/>
  <c r="AN30" i="1"/>
  <c r="AJ29" i="1"/>
  <c r="Y29" i="1"/>
  <c r="X29" i="1"/>
  <c r="AF30" i="1"/>
  <c r="AK29" i="1"/>
  <c r="AL29" i="1" s="1"/>
  <c r="AM108" i="1"/>
  <c r="AJ46" i="8"/>
  <c r="AM29" i="1"/>
  <c r="AN110" i="1" l="1"/>
  <c r="AF48" i="8"/>
  <c r="AB48" i="8"/>
  <c r="U48" i="8"/>
  <c r="S49" i="8"/>
  <c r="T48" i="8"/>
  <c r="AH48" i="8"/>
  <c r="AI48" i="8" s="1"/>
  <c r="C48" i="8"/>
  <c r="AK48" i="8"/>
  <c r="C30" i="1"/>
  <c r="AE30" i="1" s="1"/>
  <c r="AF31" i="1"/>
  <c r="Y30" i="1"/>
  <c r="AK30" i="1"/>
  <c r="AL30" i="1" s="1"/>
  <c r="X30" i="1"/>
  <c r="AJ30" i="1"/>
  <c r="AN31" i="1"/>
  <c r="AM109" i="1"/>
  <c r="AM30" i="1"/>
  <c r="AJ47" i="8"/>
  <c r="AN111" i="1" l="1"/>
  <c r="AK49" i="8"/>
  <c r="S50" i="8"/>
  <c r="AH49" i="8"/>
  <c r="AI49" i="8" s="1"/>
  <c r="T49" i="8"/>
  <c r="AB49" i="8"/>
  <c r="U49" i="8"/>
  <c r="C49" i="8"/>
  <c r="AF49" i="8"/>
  <c r="C31" i="1"/>
  <c r="AE31" i="1" s="1"/>
  <c r="AN32" i="1"/>
  <c r="AJ31" i="1"/>
  <c r="AF32" i="1"/>
  <c r="AK31" i="1"/>
  <c r="AL31" i="1" s="1"/>
  <c r="X31" i="1"/>
  <c r="Y31" i="1"/>
  <c r="AM110" i="1"/>
  <c r="AM31" i="1"/>
  <c r="AJ48" i="8"/>
  <c r="AN112" i="1" l="1"/>
  <c r="T50" i="8"/>
  <c r="AB50" i="8"/>
  <c r="U50" i="8"/>
  <c r="AH50" i="8"/>
  <c r="AI50" i="8" s="1"/>
  <c r="S51" i="8"/>
  <c r="C50" i="8"/>
  <c r="AF50" i="8"/>
  <c r="AK50" i="8"/>
  <c r="C32" i="1"/>
  <c r="AE32" i="1" s="1"/>
  <c r="AF33" i="1"/>
  <c r="Y32" i="1"/>
  <c r="AK32" i="1"/>
  <c r="AL32" i="1" s="1"/>
  <c r="X32" i="1"/>
  <c r="AJ32" i="1"/>
  <c r="AN33" i="1"/>
  <c r="AM111" i="1"/>
  <c r="AJ49" i="8"/>
  <c r="AM32" i="1"/>
  <c r="AN113" i="1" l="1"/>
  <c r="AB51" i="8"/>
  <c r="U51" i="8"/>
  <c r="C51" i="8"/>
  <c r="T51" i="8"/>
  <c r="S52" i="8"/>
  <c r="AF51" i="8"/>
  <c r="AH51" i="8"/>
  <c r="AI51" i="8" s="1"/>
  <c r="AK51" i="8"/>
  <c r="C33" i="1"/>
  <c r="AE33" i="1" s="1"/>
  <c r="AN34" i="1"/>
  <c r="AJ33" i="1"/>
  <c r="Y33" i="1"/>
  <c r="X33" i="1"/>
  <c r="AF34" i="1"/>
  <c r="AK33" i="1"/>
  <c r="AL33" i="1" s="1"/>
  <c r="AM112" i="1"/>
  <c r="AM33" i="1"/>
  <c r="AJ50" i="8"/>
  <c r="AN114" i="1" l="1"/>
  <c r="S53" i="8"/>
  <c r="AF52" i="8"/>
  <c r="AB52" i="8"/>
  <c r="U52" i="8"/>
  <c r="T52" i="8"/>
  <c r="AH52" i="8"/>
  <c r="AI52" i="8" s="1"/>
  <c r="C52" i="8"/>
  <c r="AK52" i="8"/>
  <c r="C34" i="1"/>
  <c r="AE34" i="1" s="1"/>
  <c r="AF35" i="1"/>
  <c r="Y34" i="1"/>
  <c r="AK34" i="1"/>
  <c r="AL34" i="1" s="1"/>
  <c r="X34" i="1"/>
  <c r="AJ34" i="1"/>
  <c r="AN35" i="1"/>
  <c r="AM113" i="1"/>
  <c r="AJ51" i="8"/>
  <c r="AM34" i="1"/>
  <c r="AN115" i="1" l="1"/>
  <c r="AK53" i="8"/>
  <c r="S54" i="8"/>
  <c r="AF53" i="8"/>
  <c r="AB53" i="8"/>
  <c r="U53" i="8"/>
  <c r="C53" i="8"/>
  <c r="T53" i="8"/>
  <c r="AH53" i="8"/>
  <c r="AI53" i="8" s="1"/>
  <c r="C35" i="1"/>
  <c r="AE35" i="1" s="1"/>
  <c r="AN36" i="1"/>
  <c r="AJ35" i="1"/>
  <c r="AF36" i="1"/>
  <c r="Y35" i="1"/>
  <c r="AK35" i="1"/>
  <c r="AL35" i="1" s="1"/>
  <c r="X35" i="1"/>
  <c r="AM114" i="1"/>
  <c r="AJ52" i="8"/>
  <c r="AM35" i="1"/>
  <c r="AN116" i="1" l="1"/>
  <c r="T54" i="8"/>
  <c r="S55" i="8"/>
  <c r="AH54" i="8"/>
  <c r="AI54" i="8" s="1"/>
  <c r="AB54" i="8"/>
  <c r="U54" i="8"/>
  <c r="AF54" i="8"/>
  <c r="C54" i="8"/>
  <c r="AK54" i="8"/>
  <c r="C36" i="1"/>
  <c r="AE36" i="1" s="1"/>
  <c r="AF37" i="1"/>
  <c r="Y36" i="1"/>
  <c r="AK36" i="1"/>
  <c r="AL36" i="1" s="1"/>
  <c r="X36" i="1"/>
  <c r="AJ36" i="1"/>
  <c r="AN37" i="1"/>
  <c r="AM115" i="1"/>
  <c r="AJ53" i="8"/>
  <c r="AM36" i="1"/>
  <c r="AN117" i="1" l="1"/>
  <c r="AK55" i="8"/>
  <c r="AB55" i="8"/>
  <c r="U55" i="8"/>
  <c r="C55" i="8"/>
  <c r="T55" i="8"/>
  <c r="S56" i="8"/>
  <c r="AH55" i="8"/>
  <c r="AI55" i="8" s="1"/>
  <c r="AF55" i="8"/>
  <c r="C37" i="1"/>
  <c r="AE37" i="1" s="1"/>
  <c r="AN38" i="1"/>
  <c r="AJ37" i="1"/>
  <c r="AF38" i="1"/>
  <c r="Y37" i="1"/>
  <c r="AK37" i="1"/>
  <c r="AL37" i="1" s="1"/>
  <c r="X37" i="1"/>
  <c r="AM116" i="1"/>
  <c r="AM37" i="1"/>
  <c r="AJ54" i="8"/>
  <c r="AN118" i="1" l="1"/>
  <c r="S57" i="8"/>
  <c r="U56" i="8"/>
  <c r="AF56" i="8"/>
  <c r="AB56" i="8"/>
  <c r="T56" i="8"/>
  <c r="C56" i="8"/>
  <c r="AH56" i="8"/>
  <c r="AI56" i="8" s="1"/>
  <c r="AK56" i="8"/>
  <c r="C38" i="1"/>
  <c r="AE38" i="1" s="1"/>
  <c r="Y38" i="1"/>
  <c r="AK38" i="1"/>
  <c r="AL38" i="1" s="1"/>
  <c r="X38" i="1"/>
  <c r="AJ38" i="1"/>
  <c r="AN39" i="1"/>
  <c r="AM117" i="1"/>
  <c r="AM38" i="1"/>
  <c r="AJ55" i="8"/>
  <c r="AN119" i="1" l="1"/>
  <c r="AJ39" i="1"/>
  <c r="AF39" i="1"/>
  <c r="AK39" i="1"/>
  <c r="AL39" i="1" s="1"/>
  <c r="AK57" i="8"/>
  <c r="T57" i="8"/>
  <c r="S58" i="8"/>
  <c r="AH57" i="8"/>
  <c r="AI57" i="8" s="1"/>
  <c r="AB57" i="8"/>
  <c r="U57" i="8"/>
  <c r="AF57" i="8"/>
  <c r="C57" i="8"/>
  <c r="C39" i="1"/>
  <c r="AE39" i="1" s="1"/>
  <c r="AN40" i="1"/>
  <c r="X39" i="1"/>
  <c r="Y39" i="1"/>
  <c r="AM118" i="1"/>
  <c r="AM39" i="1"/>
  <c r="AJ56" i="8"/>
  <c r="AN120" i="1" l="1"/>
  <c r="AK40" i="1"/>
  <c r="AL40" i="1" s="1"/>
  <c r="AJ40" i="1"/>
  <c r="AF40" i="1"/>
  <c r="AB58" i="8"/>
  <c r="U58" i="8"/>
  <c r="C58" i="8"/>
  <c r="T58" i="8"/>
  <c r="S59" i="8"/>
  <c r="AH58" i="8"/>
  <c r="AI58" i="8" s="1"/>
  <c r="AF58" i="8"/>
  <c r="AK58" i="8"/>
  <c r="C40" i="1"/>
  <c r="AE40" i="1" s="1"/>
  <c r="AN41" i="1"/>
  <c r="AF41" i="1"/>
  <c r="Y40" i="1"/>
  <c r="X40" i="1"/>
  <c r="AM119" i="1"/>
  <c r="AM120" i="1"/>
  <c r="AM40" i="1"/>
  <c r="AJ57" i="8"/>
  <c r="AK59" i="8" l="1"/>
  <c r="S60" i="8"/>
  <c r="AF59" i="8"/>
  <c r="AB59" i="8"/>
  <c r="U59" i="8"/>
  <c r="T59" i="8"/>
  <c r="AH59" i="8"/>
  <c r="AI59" i="8" s="1"/>
  <c r="C59" i="8"/>
  <c r="C41" i="1"/>
  <c r="AE41" i="1" s="1"/>
  <c r="AF42" i="1"/>
  <c r="Y41" i="1"/>
  <c r="AK41" i="1"/>
  <c r="AL41" i="1" s="1"/>
  <c r="X41" i="1"/>
  <c r="AJ41" i="1"/>
  <c r="AN42" i="1"/>
  <c r="AJ58" i="8"/>
  <c r="AM41" i="1"/>
  <c r="S61" i="8" l="1"/>
  <c r="AF60" i="8"/>
  <c r="AB60" i="8"/>
  <c r="U60" i="8"/>
  <c r="C60" i="8"/>
  <c r="T60" i="8"/>
  <c r="AH60" i="8"/>
  <c r="AI60" i="8" s="1"/>
  <c r="AK60" i="8"/>
  <c r="C42" i="1"/>
  <c r="AE42" i="1" s="1"/>
  <c r="AN43" i="1"/>
  <c r="AJ42" i="1"/>
  <c r="AF43" i="1"/>
  <c r="Y42" i="1"/>
  <c r="AK42" i="1"/>
  <c r="AL42" i="1" s="1"/>
  <c r="X42" i="1"/>
  <c r="AM42" i="1"/>
  <c r="AJ59" i="8"/>
  <c r="AK61" i="8" l="1"/>
  <c r="T61" i="8"/>
  <c r="S62" i="8"/>
  <c r="AH61" i="8"/>
  <c r="AI61" i="8" s="1"/>
  <c r="AB61" i="8"/>
  <c r="U61" i="8"/>
  <c r="AF61" i="8"/>
  <c r="C61" i="8"/>
  <c r="C43" i="1"/>
  <c r="AE43" i="1" s="1"/>
  <c r="AF44" i="1"/>
  <c r="Y43" i="1"/>
  <c r="X43" i="1"/>
  <c r="AJ43" i="1"/>
  <c r="AK43" i="1"/>
  <c r="AL43" i="1" s="1"/>
  <c r="AN44" i="1"/>
  <c r="AM43" i="1"/>
  <c r="AJ60" i="8"/>
  <c r="AB62" i="8" l="1"/>
  <c r="U62" i="8"/>
  <c r="C62" i="8"/>
  <c r="T62" i="8"/>
  <c r="AH62" i="8"/>
  <c r="AI62" i="8" s="1"/>
  <c r="AF62" i="8"/>
  <c r="AK62" i="8"/>
  <c r="C44" i="1"/>
  <c r="AE44" i="1" s="1"/>
  <c r="Y44" i="1"/>
  <c r="AJ44" i="1"/>
  <c r="AK44" i="1"/>
  <c r="AL44" i="1" s="1"/>
  <c r="X44" i="1"/>
  <c r="AN45" i="1"/>
  <c r="AM44" i="1"/>
  <c r="AJ61" i="8"/>
  <c r="AF46" i="1" l="1"/>
  <c r="AF45" i="1"/>
  <c r="AK63" i="8"/>
  <c r="Y45" i="1"/>
  <c r="AK45" i="1"/>
  <c r="AL45" i="1" s="1"/>
  <c r="C45" i="1"/>
  <c r="AE45" i="1" s="1"/>
  <c r="AJ45" i="1"/>
  <c r="X45" i="1"/>
  <c r="AN46" i="1"/>
  <c r="AJ62" i="8"/>
  <c r="AM45" i="1"/>
  <c r="AF47" i="1" l="1"/>
  <c r="X46" i="1"/>
  <c r="AJ46" i="1"/>
  <c r="C46" i="1"/>
  <c r="AE46" i="1" s="1"/>
  <c r="Y46" i="1"/>
  <c r="AK46" i="1"/>
  <c r="AL46" i="1" s="1"/>
  <c r="AK64" i="8"/>
  <c r="AN47" i="1"/>
  <c r="AM46" i="1"/>
  <c r="AJ63" i="8"/>
  <c r="AK47" i="1" l="1"/>
  <c r="AL47" i="1" s="1"/>
  <c r="AF48" i="1"/>
  <c r="X47" i="1"/>
  <c r="Y47" i="1"/>
  <c r="C47" i="1"/>
  <c r="AE47" i="1" s="1"/>
  <c r="AJ47" i="1"/>
  <c r="AK65" i="8"/>
  <c r="AK48" i="1"/>
  <c r="AL48" i="1" s="1"/>
  <c r="X48" i="1"/>
  <c r="AN48" i="1"/>
  <c r="AJ64" i="8"/>
  <c r="AM47" i="1"/>
  <c r="Y48" i="1" l="1"/>
  <c r="AJ48" i="1"/>
  <c r="C48" i="1"/>
  <c r="AE48" i="1" s="1"/>
  <c r="Y49" i="1"/>
  <c r="AF49" i="1"/>
  <c r="AJ49" i="1"/>
  <c r="AK49" i="1"/>
  <c r="AL49" i="1" s="1"/>
  <c r="C49" i="1"/>
  <c r="AE49" i="1" s="1"/>
  <c r="X49" i="1"/>
  <c r="AK66" i="8"/>
  <c r="AN49" i="1"/>
  <c r="AJ65" i="8"/>
  <c r="AM48" i="1"/>
  <c r="AF50" i="1" l="1"/>
  <c r="AJ50" i="1"/>
  <c r="X50" i="1"/>
  <c r="AK50" i="1"/>
  <c r="AL50" i="1" s="1"/>
  <c r="C50" i="1"/>
  <c r="AE50" i="1" s="1"/>
  <c r="Y50" i="1"/>
  <c r="AK67" i="8"/>
  <c r="AN50" i="1"/>
  <c r="AM49" i="1"/>
  <c r="AJ66" i="8"/>
  <c r="AF51" i="1" l="1"/>
  <c r="AJ51" i="1"/>
  <c r="X51" i="1"/>
  <c r="AK51" i="1"/>
  <c r="AL51" i="1" s="1"/>
  <c r="C51" i="1"/>
  <c r="AE51" i="1" s="1"/>
  <c r="Y51" i="1"/>
  <c r="AK68" i="8"/>
  <c r="AN51" i="1"/>
  <c r="AJ67" i="8"/>
  <c r="AM50" i="1"/>
  <c r="AF52" i="1" l="1"/>
  <c r="AK52" i="1"/>
  <c r="AL52" i="1" s="1"/>
  <c r="C52" i="1"/>
  <c r="AE52" i="1" s="1"/>
  <c r="Y52" i="1"/>
  <c r="AJ52" i="1"/>
  <c r="X52" i="1"/>
  <c r="AK69" i="8"/>
  <c r="AN52" i="1"/>
  <c r="AM51" i="1"/>
  <c r="AJ68" i="8"/>
  <c r="Y53" i="1" l="1"/>
  <c r="AF53" i="1"/>
  <c r="AJ53" i="1"/>
  <c r="AK53" i="1"/>
  <c r="AL53" i="1" s="1"/>
  <c r="X53" i="1"/>
  <c r="C53" i="1"/>
  <c r="AE53" i="1" s="1"/>
  <c r="AK70" i="8"/>
  <c r="AN53" i="1"/>
  <c r="AJ69" i="8"/>
  <c r="AM52" i="1"/>
  <c r="AF54" i="1" l="1"/>
  <c r="AJ54" i="1"/>
  <c r="AK54" i="1"/>
  <c r="AL54" i="1" s="1"/>
  <c r="X54" i="1"/>
  <c r="Y54" i="1"/>
  <c r="C54" i="1"/>
  <c r="AE54" i="1" s="1"/>
  <c r="AK71" i="8"/>
  <c r="AN54" i="1"/>
  <c r="AJ70" i="8"/>
  <c r="AM53" i="1"/>
  <c r="AF55" i="1" l="1"/>
  <c r="AJ55" i="1"/>
  <c r="AK55" i="1"/>
  <c r="AL55" i="1" s="1"/>
  <c r="Y55" i="1"/>
  <c r="X55" i="1"/>
  <c r="C55" i="1"/>
  <c r="AE55" i="1" s="1"/>
  <c r="AK72" i="8"/>
  <c r="AN55" i="1"/>
  <c r="AM54" i="1"/>
  <c r="AJ71" i="8"/>
  <c r="Y56" i="1" l="1"/>
  <c r="AF56" i="1"/>
  <c r="AK56" i="1"/>
  <c r="AL56" i="1" s="1"/>
  <c r="AJ56" i="1"/>
  <c r="C56" i="1"/>
  <c r="AE56" i="1" s="1"/>
  <c r="X56" i="1"/>
  <c r="AK73" i="8"/>
  <c r="AN56" i="1"/>
  <c r="AJ72" i="8"/>
  <c r="AM55" i="1"/>
  <c r="AF57" i="1" l="1"/>
  <c r="AJ57" i="1"/>
  <c r="X57" i="1"/>
  <c r="AK57" i="1"/>
  <c r="AL57" i="1" s="1"/>
  <c r="C57" i="1"/>
  <c r="AE57" i="1" s="1"/>
  <c r="Y57" i="1"/>
  <c r="AK74" i="8"/>
  <c r="AN57" i="1"/>
  <c r="AM56" i="1"/>
  <c r="AJ73" i="8"/>
  <c r="AF58" i="1" l="1"/>
  <c r="Y58" i="1"/>
  <c r="AJ58" i="1"/>
  <c r="X58" i="1"/>
  <c r="AK58" i="1"/>
  <c r="AL58" i="1" s="1"/>
  <c r="C58" i="1"/>
  <c r="AE58" i="1" s="1"/>
  <c r="AK75" i="8"/>
  <c r="AN58" i="1"/>
  <c r="AJ74" i="8"/>
  <c r="AM57" i="1"/>
  <c r="Y59" i="1" l="1"/>
  <c r="AF59" i="1"/>
  <c r="AJ59" i="1"/>
  <c r="C59" i="1"/>
  <c r="AE59" i="1" s="1"/>
  <c r="AK59" i="1"/>
  <c r="AL59" i="1" s="1"/>
  <c r="X59" i="1"/>
  <c r="AK76" i="8"/>
  <c r="AN59" i="1"/>
  <c r="AJ75" i="8"/>
  <c r="AM58" i="1"/>
  <c r="AJ76" i="8"/>
  <c r="Y60" i="1" l="1"/>
  <c r="AJ60" i="1"/>
  <c r="AK60" i="1"/>
  <c r="AL60" i="1" s="1"/>
  <c r="AF60" i="1"/>
  <c r="X60" i="1"/>
  <c r="C60" i="1"/>
  <c r="AE60" i="1" s="1"/>
  <c r="AN60" i="1"/>
  <c r="AM59" i="1"/>
  <c r="C61" i="1" l="1"/>
  <c r="AE61" i="1" s="1"/>
  <c r="Y61" i="1"/>
  <c r="X61" i="1"/>
  <c r="AJ61" i="1"/>
  <c r="AK61" i="1"/>
  <c r="AL61" i="1" s="1"/>
  <c r="AF61" i="1"/>
  <c r="AN61" i="1"/>
  <c r="AM60" i="1"/>
  <c r="Y62" i="1" l="1"/>
  <c r="C62" i="1"/>
  <c r="AE62" i="1" s="1"/>
  <c r="AF62" i="1"/>
  <c r="X62" i="1"/>
  <c r="AK62" i="1"/>
  <c r="AL62" i="1" s="1"/>
  <c r="AJ62" i="1"/>
  <c r="AN62" i="1"/>
  <c r="AM61" i="1"/>
  <c r="AN63" i="1" l="1"/>
  <c r="AM62" i="1"/>
  <c r="AN64" i="1" l="1"/>
  <c r="AN65" i="1" l="1"/>
  <c r="AM64" i="1"/>
  <c r="AN66" i="1" l="1"/>
  <c r="AM65" i="1"/>
  <c r="AN67" i="1" l="1"/>
  <c r="AM66" i="1"/>
  <c r="AN68" i="1" l="1"/>
  <c r="AM67" i="1"/>
  <c r="AN69" i="1" l="1"/>
  <c r="AM68" i="1"/>
  <c r="AN70" i="1" l="1"/>
  <c r="AM69" i="1"/>
  <c r="AN71" i="1" l="1"/>
  <c r="AN72" i="1" l="1"/>
  <c r="AM71" i="1"/>
  <c r="AN73" i="1" l="1"/>
  <c r="AM72" i="1"/>
  <c r="AN74" i="1" l="1"/>
  <c r="AM73" i="1"/>
  <c r="AN75" i="1" l="1"/>
  <c r="AM74" i="1"/>
  <c r="AN76" i="1" l="1"/>
  <c r="AM75" i="1"/>
  <c r="AM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<sst xmlns="http://schemas.openxmlformats.org/spreadsheetml/2006/main" count="13487" uniqueCount="266">
  <si>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</si>
  <si>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</si>
  <si>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</si>
  <si>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</si>
  <si>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</si>
  <si>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</si>
  <si>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</si>
  <si>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</si>
  <si>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</si>
  <si>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</si>
  <si>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</si>
  <si>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</si>
  <si>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</si>
  <si>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</si>
  <si>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</si>
  <si>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</si>
  <si>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</si>
  <si>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</si>
  <si>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</si>
  <si>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</si>
  <si>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</si>
  <si>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</si>
  <si>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</si>
  <si>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</si>
  <si>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</si>
  <si>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</si>
  <si>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</si>
  <si>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</si>
  <si>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</si>
  <si>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</si>
  <si>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</si>
  <si>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</si>
  <si>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</si>
  <si>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</si>
  <si>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</si>
  <si>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</si>
  <si>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</si>
  <si>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</si>
  <si>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</si>
  <si>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</si>
  <si>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</si>
  <si>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</si>
  <si>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</si>
  <si>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</si>
  <si>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</si>
  <si>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</si>
  <si>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</si>
  <si>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</si>
  <si>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</si>
  <si>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</si>
  <si>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</si>
  <si>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</si>
  <si>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</si>
  <si>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</si>
  <si>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</si>
  <si>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</si>
  <si>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</si>
  <si>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</si>
  <si>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</si>
  <si>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</si>
  <si>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</si>
  <si>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</si>
  <si>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</si>
  <si>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</si>
  <si>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</si>
  <si>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</si>
  <si>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</si>
  <si>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</si>
  <si>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</si>
  <si>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</si>
  <si>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</si>
  <si>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</si>
  <si>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</si>
  <si>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</si>
  <si>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</si>
  <si>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</si>
  <si>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</si>
  <si>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</si>
  <si>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</si>
  <si>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</si>
  <si>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</si>
  <si>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</si>
  <si>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</si>
  <si>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</si>
  <si>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</si>
  <si>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</si>
  <si>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</si>
  <si>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</si>
  <si>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</si>
  <si>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</si>
  <si>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</si>
  <si>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</si>
  <si>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</si>
  <si>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</si>
  <si>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</si>
  <si>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</si>
  <si>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</si>
  <si>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</si>
  <si>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</si>
  <si>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</si>
  <si>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</si>
  <si>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</si>
  <si>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</si>
  <si>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</si>
  <si>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</si>
  <si>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</si>
  <si>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</si>
  <si>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</si>
  <si>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</si>
  <si>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</si>
  <si>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</si>
  <si>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</si>
  <si>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</si>
  <si>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</si>
  <si>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</si>
  <si>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</si>
  <si>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</si>
  <si>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</si>
  <si>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</si>
  <si>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</si>
  <si>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</si>
  <si>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</si>
  <si>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</si>
  <si>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</si>
  <si>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</si>
  <si>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</si>
  <si>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</si>
  <si>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</si>
  <si>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</si>
  <si>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</si>
  <si>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</si>
  <si>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</si>
  <si>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</si>
  <si>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</si>
  <si>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</si>
  <si>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</si>
  <si>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</si>
  <si>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</si>
  <si>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</si>
  <si>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</si>
  <si>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</si>
  <si>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</si>
  <si>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</si>
  <si>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</si>
  <si>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</si>
  <si>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</si>
  <si>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</si>
  <si>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</si>
  <si>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</si>
  <si>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</si>
  <si>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</si>
  <si>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</si>
  <si>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</si>
  <si>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</si>
  <si>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</si>
  <si>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</si>
  <si>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</si>
  <si>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</si>
  <si>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</si>
  <si>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</si>
  <si>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</si>
  <si>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</si>
  <si>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</si>
  <si>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</si>
  <si>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</si>
  <si>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</si>
  <si>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</si>
  <si>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</si>
  <si>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</si>
  <si>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</si>
  <si>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</si>
  <si>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</si>
  <si>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</si>
  <si>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</si>
  <si>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</si>
  <si>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</si>
  <si>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</si>
  <si>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</si>
  <si>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</si>
  <si>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</si>
  <si>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</si>
  <si>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</si>
  <si>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</si>
  <si>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</si>
  <si>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</si>
  <si>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</si>
  <si>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</si>
  <si>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</si>
  <si>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</si>
  <si>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</si>
  <si>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</si>
  <si>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</si>
  <si>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</si>
  <si>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</si>
  <si>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</si>
  <si>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</si>
  <si>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</si>
  <si>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</si>
  <si>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</si>
  <si>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</si>
  <si>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</si>
  <si>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</si>
  <si>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</si>
  <si>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</si>
  <si>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</si>
  <si>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</si>
  <si>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</si>
  <si>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</si>
  <si>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</si>
  <si>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</si>
  <si>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</si>
  <si>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</si>
  <si>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</si>
  <si>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</si>
  <si>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</si>
  <si>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</si>
  <si>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</si>
  <si>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</si>
  <si>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</si>
  <si>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</si>
  <si>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</si>
  <si>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</si>
  <si>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</si>
  <si>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</si>
  <si>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</si>
  <si>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</si>
  <si>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</si>
  <si>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</si>
  <si>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</si>
  <si>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</si>
  <si>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</si>
  <si>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</si>
  <si>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</si>
  <si>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</si>
  <si>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</si>
  <si>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</si>
  <si>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</si>
  <si>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</si>
  <si>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</si>
  <si>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</si>
  <si>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</si>
  <si>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</si>
  <si>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</si>
  <si>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</si>
  <si>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</si>
  <si>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</si>
  <si>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</si>
  <si>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</si>
  <si>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</si>
  <si>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</si>
  <si>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</si>
  <si>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</si>
  <si>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</si>
  <si>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</si>
  <si>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</si>
  <si>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</si>
  <si>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</si>
  <si>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</si>
  <si>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</si>
  <si>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</si>
  <si>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</si>
  <si>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Doubling time</t>
  </si>
  <si>
    <t>Daily increase of infections as percentage of total number of infection</t>
  </si>
  <si>
    <t>Daily Hospitalized Change</t>
  </si>
  <si>
    <t>PREŠEVO</t>
  </si>
  <si>
    <t>ODžACI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</si>
</sst>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Data!$A$10:$A$100</c:f>
              <c:strCache>
                <c:ptCount val="57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</c:strCache>
            </c:str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  <c:pt idx="53">
                  <c:v>1.2556241498378152E-2</c:v>
                </c:pt>
                <c:pt idx="54">
                  <c:v>1.1780510488787848E-2</c:v>
                </c:pt>
                <c:pt idx="55">
                  <c:v>5.8216729649678278E-3</c:v>
                </c:pt>
                <c:pt idx="56">
                  <c:v>9.646628757108042E-3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strRef>
              <c:f>Data!$A$10:$A$100</c:f>
              <c:strCache>
                <c:ptCount val="57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</c:strCache>
            </c:str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  <c:pt idx="53">
                  <c:v>1.9995108230402348E-2</c:v>
                </c:pt>
                <c:pt idx="54">
                  <c:v>1.8202338928511395E-2</c:v>
                </c:pt>
                <c:pt idx="55">
                  <c:v>1.5962285997849639E-2</c:v>
                </c:pt>
                <c:pt idx="56">
                  <c:v>1.4198192322027582E-2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3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</c:strCache>
            </c:str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  <c:pt idx="59">
                  <c:v>4.6071310023704708</c:v>
                </c:pt>
                <c:pt idx="60">
                  <c:v>4.6766896923064882</c:v>
                </c:pt>
                <c:pt idx="61">
                  <c:v>4.7491201711522404</c:v>
                </c:pt>
                <c:pt idx="62">
                  <c:v>4.8194710878648506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3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</c:strCache>
            </c:str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  <c:pt idx="59">
                  <c:v>1.2400537356618786E-2</c:v>
                </c:pt>
                <c:pt idx="60">
                  <c:v>1.1643345929935656E-2</c:v>
                </c:pt>
                <c:pt idx="61">
                  <c:v>5.787977254264825E-3</c:v>
                </c:pt>
                <c:pt idx="62">
                  <c:v>9.5544604244191898E-3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8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</c:strCache>
            </c:str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  <c:pt idx="54">
                  <c:v>2.4911770811708533E-2</c:v>
                </c:pt>
                <c:pt idx="55">
                  <c:v>1.8398967075532603E-2</c:v>
                </c:pt>
                <c:pt idx="56">
                  <c:v>1.0324216627422568E-2</c:v>
                </c:pt>
                <c:pt idx="57">
                  <c:v>1.6351118760757316E-2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8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</c:strCache>
            </c:str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  <c:pt idx="54">
                  <c:v>3.4805747738158595E-2</c:v>
                </c:pt>
                <c:pt idx="55">
                  <c:v>3.059103658413544E-2</c:v>
                </c:pt>
                <c:pt idx="56">
                  <c:v>2.7220341715022568E-2</c:v>
                </c:pt>
                <c:pt idx="57">
                  <c:v>2.4446984738182621E-2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  <c:pt idx="45">
                  <c:v>1723</c:v>
                </c:pt>
                <c:pt idx="46">
                  <c:v>1971</c:v>
                </c:pt>
                <c:pt idx="47">
                  <c:v>2160</c:v>
                </c:pt>
                <c:pt idx="48">
                  <c:v>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  <c:pt idx="45">
                  <c:v>200</c:v>
                </c:pt>
                <c:pt idx="46">
                  <c:v>203</c:v>
                </c:pt>
                <c:pt idx="47">
                  <c:v>206</c:v>
                </c:pt>
                <c:pt idx="48">
                  <c:v>209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  <c:pt idx="45">
                  <c:v>2.0667562261031312E-2</c:v>
                </c:pt>
                <c:pt idx="46">
                  <c:v>2.0733326524359105E-2</c:v>
                </c:pt>
                <c:pt idx="47">
                  <c:v>2.091795288383428E-2</c:v>
                </c:pt>
                <c:pt idx="48">
                  <c:v>2.1019812933722216E-2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49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</c:strCache>
            </c:str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  <c:pt idx="45">
                  <c:v>2.4869435463814971E-2</c:v>
                </c:pt>
                <c:pt idx="46">
                  <c:v>2.4531722054380665E-2</c:v>
                </c:pt>
                <c:pt idx="47">
                  <c:v>2.4243850770860303E-2</c:v>
                </c:pt>
                <c:pt idx="48">
                  <c:v>2.39569005043558E-2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  <c:pt idx="60">
                  <c:v>0.21235920223209673</c:v>
                </c:pt>
                <c:pt idx="61">
                  <c:v>0.19946890001021347</c:v>
                </c:pt>
                <c:pt idx="62">
                  <c:v>0.19455727051177904</c:v>
                </c:pt>
                <c:pt idx="63">
                  <c:v>0.17962385597908076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Data!$AL$1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Data!$AL$3:$AL$100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  <c:pt idx="60">
                  <c:v>0.60958974888911854</c:v>
                </c:pt>
                <c:pt idx="61">
                  <c:v>0.59922377693800433</c:v>
                </c:pt>
                <c:pt idx="62">
                  <c:v>0.58610885458976447</c:v>
                </c:pt>
                <c:pt idx="63">
                  <c:v>0.57366991853565319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  <c:pt idx="60">
                  <c:v>200</c:v>
                </c:pt>
                <c:pt idx="61">
                  <c:v>203</c:v>
                </c:pt>
                <c:pt idx="62">
                  <c:v>206</c:v>
                </c:pt>
                <c:pt idx="63">
                  <c:v>209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  <c:pt idx="60">
                  <c:v>51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  <c:pt idx="60">
                  <c:v>9677</c:v>
                </c:pt>
                <c:pt idx="61">
                  <c:v>9791</c:v>
                </c:pt>
                <c:pt idx="62">
                  <c:v>9848</c:v>
                </c:pt>
                <c:pt idx="63">
                  <c:v>9943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  <c:pt idx="60">
                  <c:v>7754</c:v>
                </c:pt>
                <c:pt idx="61">
                  <c:v>7617</c:v>
                </c:pt>
                <c:pt idx="62">
                  <c:v>7482</c:v>
                </c:pt>
                <c:pt idx="63">
                  <c:v>7281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  <c:pt idx="60">
                  <c:v>1723</c:v>
                </c:pt>
                <c:pt idx="61">
                  <c:v>1971</c:v>
                </c:pt>
                <c:pt idx="62">
                  <c:v>2160</c:v>
                </c:pt>
                <c:pt idx="63">
                  <c:v>2453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Daily Hospitalized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75539395967799E-2"/>
          <c:y val="0.11854252611503593"/>
          <c:w val="0.88012763707864738"/>
          <c:h val="0.83939399687640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  <c:pt idx="60">
                  <c:v>-168</c:v>
                </c:pt>
                <c:pt idx="61">
                  <c:v>-105</c:v>
                </c:pt>
                <c:pt idx="62">
                  <c:v>-40</c:v>
                </c:pt>
                <c:pt idx="63">
                  <c:v>-133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4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  <c:pt idx="60">
                  <c:v>149</c:v>
                </c:pt>
                <c:pt idx="61">
                  <c:v>248</c:v>
                </c:pt>
                <c:pt idx="62">
                  <c:v>189</c:v>
                </c:pt>
                <c:pt idx="63">
                  <c:v>293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189625</xdr:colOff>
      <xdr:row>0</xdr:row>
      <xdr:rowOff>43132</xdr:rowOff>
    </xdr:from>
    <xdr:to>
      <xdr:col>23</xdr:col>
      <xdr:colOff>292381</xdr:colOff>
      <xdr:row>20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163916</xdr:colOff>
      <xdr:row>20</xdr:row>
      <xdr:rowOff>137925</xdr:rowOff>
    </xdr:from>
    <xdr:to>
      <xdr:col>23</xdr:col>
      <xdr:colOff>257876</xdr:colOff>
      <xdr:row>40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137936</xdr:rowOff>
    </xdr:from>
    <xdr:to>
      <xdr:col>12</xdr:col>
      <xdr:colOff>189360</xdr:colOff>
      <xdr:row>40</xdr:row>
      <xdr:rowOff>43133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65</xdr:row>
      <xdr:rowOff>163927</xdr:rowOff>
    </xdr:from>
    <xdr:to>
      <xdr:col>12</xdr:col>
      <xdr:colOff>163455</xdr:colOff>
      <xdr:row>84</xdr:row>
      <xdr:rowOff>8625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168249</xdr:colOff>
      <xdr:row>44</xdr:row>
      <xdr:rowOff>4401</xdr:rowOff>
    </xdr:from>
    <xdr:to>
      <xdr:col>23</xdr:col>
      <xdr:colOff>301449</xdr:colOff>
      <xdr:row>65</xdr:row>
      <xdr:rowOff>181154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20</xdr:row>
      <xdr:rowOff>129397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172528</xdr:colOff>
      <xdr:row>65</xdr:row>
      <xdr:rowOff>172526</xdr:rowOff>
    </xdr:from>
    <xdr:to>
      <xdr:col>23</xdr:col>
      <xdr:colOff>293295</xdr:colOff>
      <xdr:row>84</xdr:row>
      <xdr:rowOff>51758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163901</xdr:colOff>
      <xdr:row>109</xdr:row>
      <xdr:rowOff>43132</xdr:rowOff>
    </xdr:from>
    <xdr:to>
      <xdr:col>12</xdr:col>
      <xdr:colOff>184652</xdr:colOff>
      <xdr:row>130</xdr:row>
      <xdr:rowOff>163340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189781</xdr:colOff>
      <xdr:row>85</xdr:row>
      <xdr:rowOff>17252</xdr:rowOff>
    </xdr:from>
    <xdr:to>
      <xdr:col>23</xdr:col>
      <xdr:colOff>301925</xdr:colOff>
      <xdr:row>108</xdr:row>
      <xdr:rowOff>77637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C0DC12-AE3A-4C08-9B72-517B9ECE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85</xdr:row>
      <xdr:rowOff>8626</xdr:rowOff>
    </xdr:from>
    <xdr:to>
      <xdr:col>12</xdr:col>
      <xdr:colOff>198407</xdr:colOff>
      <xdr:row>108</xdr:row>
      <xdr:rowOff>86264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01EC63-21A5-47DF-9E71-996D9F2F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088" tableType="queryTable" totalsRowShown="0">
  <autoFilter ref="A1:G1088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5071" tableType="queryTable" totalsRowShown="0">
  <autoFilter ref="A1:F5071" xr:uid="{64CFDD4F-559D-41E9-80F0-5AEA79361902}"/>
  <sortState xmlns:xlrd2="http://schemas.microsoft.com/office/spreadsheetml/2017/richdata2" ref="A2:F5071">
    <sortCondition ref="B1:B5071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0"/>
  <sheetViews>
    <sheetView tabSelected="1" zoomScaleNormal="100" workbookViewId="0">
      <pane ySplit="1" topLeftCell="A47" activePane="bottomLeft" state="frozen"/>
      <selection pane="bottomLeft" activeCell="X66" sqref="X66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hidden="1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5" style="3" customWidth="1"/>
    <col min="39" max="39" width="7.625" style="4" customWidth="1"/>
    <col min="40" max="40" width="10.75" customWidth="1"/>
    <col min="41" max="1033" width="8.5" customWidth="1"/>
  </cols>
  <sheetData>
    <row r="1" spans="1:40" s="5" customFormat="1" ht="120.2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6" t="s">
        <v>262</v>
      </c>
      <c r="I1" s="8" t="s">
        <v>261</v>
      </c>
      <c r="J1" s="18" t="s">
        <v>5</v>
      </c>
      <c r="K1" s="18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R1" s="18" t="s">
        <v>12</v>
      </c>
      <c r="S1" s="5" t="s">
        <v>32</v>
      </c>
      <c r="T1" s="7" t="s">
        <v>13</v>
      </c>
      <c r="U1" s="8"/>
      <c r="V1" s="18" t="s">
        <v>14</v>
      </c>
      <c r="W1" s="18" t="s">
        <v>15</v>
      </c>
      <c r="X1" s="7" t="s">
        <v>16</v>
      </c>
      <c r="Y1" s="7" t="s">
        <v>17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21</v>
      </c>
      <c r="AE1" s="7" t="s">
        <v>22</v>
      </c>
      <c r="AF1" s="14" t="s">
        <v>29</v>
      </c>
      <c r="AG1" s="5" t="s">
        <v>259</v>
      </c>
      <c r="AH1" s="18" t="s">
        <v>30</v>
      </c>
      <c r="AI1" s="5" t="s">
        <v>263</v>
      </c>
      <c r="AJ1" s="7" t="s">
        <v>23</v>
      </c>
      <c r="AK1" s="5" t="s">
        <v>25</v>
      </c>
      <c r="AL1" s="7" t="s">
        <v>26</v>
      </c>
      <c r="AM1" s="8" t="s">
        <v>27</v>
      </c>
      <c r="AN1" s="5" t="s">
        <v>0</v>
      </c>
    </row>
    <row r="2" spans="1:40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N2" s="9">
        <v>43895</v>
      </c>
    </row>
    <row r="3" spans="1:40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E3" s="3">
        <f t="shared" ref="AE3:AE62" ca="1" si="3">AD3/C3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N3" s="9">
        <v>43896</v>
      </c>
    </row>
    <row r="4" spans="1:40" x14ac:dyDescent="0.25">
      <c r="A4" s="9">
        <f t="shared" ref="A4:A64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49" ca="1" si="6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7">(ROW(R2)*17)-17+17</f>
        <v>34</v>
      </c>
      <c r="R4">
        <f ca="1">OFFSET(SerbiaOfficialData!$F$17,(ROW(R2)*17)-17,0)</f>
        <v>0</v>
      </c>
      <c r="U4" s="4">
        <f t="shared" ref="U4:U19" si="8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9">(ROW(AD2)*17)-17+2</f>
        <v>19</v>
      </c>
      <c r="AD4">
        <f ca="1">OFFSET(SerbiaOfficialData!$F$2,(ROW(AD2)*17)-17,0)</f>
        <v>0</v>
      </c>
      <c r="AE4" s="3">
        <f t="shared" ca="1" si="3"/>
        <v>0</v>
      </c>
      <c r="AF4" s="15">
        <f t="shared" ref="AF4:AF62" ca="1" si="10">W4+AD4</f>
        <v>0</v>
      </c>
      <c r="AG4">
        <f t="shared" ref="AG4:AG62" si="11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N4" s="9">
        <f t="shared" ref="AN4:AN35" si="12">AN3+1</f>
        <v>43897</v>
      </c>
    </row>
    <row r="5" spans="1:40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 s="2">
        <f t="shared" ref="H5:H62" ca="1" si="13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7"/>
        <v>51</v>
      </c>
      <c r="R5">
        <f ca="1">OFFSET(SerbiaOfficialData!$F$17,(ROW(R3)*17)-17,0)</f>
        <v>0</v>
      </c>
      <c r="U5" s="4">
        <f t="shared" si="8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9"/>
        <v>36</v>
      </c>
      <c r="AD5">
        <f ca="1">OFFSET(SerbiaOfficialData!$F$2,(ROW(AD3)*17)-17,0)</f>
        <v>0</v>
      </c>
      <c r="AE5" s="3">
        <f t="shared" ca="1" si="3"/>
        <v>0</v>
      </c>
      <c r="AF5" s="15">
        <f t="shared" ca="1" si="10"/>
        <v>0</v>
      </c>
      <c r="AG5">
        <f t="shared" si="11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N5" s="9">
        <f t="shared" si="12"/>
        <v>43898</v>
      </c>
    </row>
    <row r="6" spans="1:40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 s="2">
        <f t="shared" ca="1" si="13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7"/>
        <v>68</v>
      </c>
      <c r="R6">
        <f ca="1">OFFSET(SerbiaOfficialData!$F$17,(ROW(R4)*17)-17,0)</f>
        <v>0</v>
      </c>
      <c r="U6" s="4">
        <f t="shared" si="8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9"/>
        <v>53</v>
      </c>
      <c r="AD6">
        <f ca="1">OFFSET(SerbiaOfficialData!$F$2,(ROW(AD4)*17)-17,0)</f>
        <v>0</v>
      </c>
      <c r="AE6" s="3">
        <f t="shared" ca="1" si="3"/>
        <v>0</v>
      </c>
      <c r="AF6" s="15">
        <f t="shared" ca="1" si="10"/>
        <v>0</v>
      </c>
      <c r="AG6">
        <f t="shared" si="11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N6" s="9">
        <f t="shared" si="12"/>
        <v>43899</v>
      </c>
    </row>
    <row r="7" spans="1:40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 s="2">
        <f t="shared" ca="1" si="13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7"/>
        <v>85</v>
      </c>
      <c r="R7">
        <f ca="1">OFFSET(SerbiaOfficialData!$F$17,(ROW(R5)*17)-17,0)</f>
        <v>0</v>
      </c>
      <c r="U7" s="4">
        <f t="shared" si="8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9"/>
        <v>70</v>
      </c>
      <c r="AD7">
        <f ca="1">OFFSET(SerbiaOfficialData!$F$2,(ROW(AD5)*17)-17,0)</f>
        <v>0</v>
      </c>
      <c r="AE7" s="3">
        <f t="shared" ca="1" si="3"/>
        <v>0</v>
      </c>
      <c r="AF7" s="15">
        <f t="shared" ca="1" si="10"/>
        <v>0</v>
      </c>
      <c r="AG7">
        <f t="shared" si="11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N7" s="9">
        <f t="shared" si="12"/>
        <v>43900</v>
      </c>
    </row>
    <row r="8" spans="1:40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 s="2">
        <f t="shared" ca="1" si="13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7"/>
        <v>102</v>
      </c>
      <c r="R8">
        <f ca="1">OFFSET(SerbiaOfficialData!$F$17,(ROW(R6)*17)-17,0)</f>
        <v>0</v>
      </c>
      <c r="U8" s="4">
        <f t="shared" si="8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9"/>
        <v>87</v>
      </c>
      <c r="AD8">
        <f ca="1">OFFSET(SerbiaOfficialData!$F$2,(ROW(AD6)*17)-17,0)</f>
        <v>0</v>
      </c>
      <c r="AE8" s="3">
        <f t="shared" ca="1" si="3"/>
        <v>0</v>
      </c>
      <c r="AF8" s="15">
        <f t="shared" ca="1" si="10"/>
        <v>0</v>
      </c>
      <c r="AG8">
        <f t="shared" si="11"/>
        <v>88</v>
      </c>
      <c r="AH8">
        <f ca="1">OFFSET(SerbiaOfficialData!$F$3,(ROW(AH6)*17)-17,0)</f>
        <v>12</v>
      </c>
      <c r="AI8" s="10"/>
      <c r="AK8" s="4"/>
      <c r="AN8" s="9">
        <f t="shared" si="12"/>
        <v>43901</v>
      </c>
    </row>
    <row r="9" spans="1:40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 s="2">
        <f t="shared" ca="1" si="13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7"/>
        <v>119</v>
      </c>
      <c r="R9">
        <f ca="1">OFFSET(SerbiaOfficialData!$F$17,(ROW(R7)*17)-17,0)</f>
        <v>0</v>
      </c>
      <c r="U9" s="4">
        <f t="shared" si="8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9"/>
        <v>104</v>
      </c>
      <c r="AD9">
        <f ca="1">OFFSET(SerbiaOfficialData!$F$2,(ROW(AD7)*17)-17,0)</f>
        <v>1</v>
      </c>
      <c r="AE9" s="3">
        <f t="shared" ca="1" si="3"/>
        <v>4.1666666666666664E-2</v>
      </c>
      <c r="AF9" s="15">
        <f t="shared" ca="1" si="10"/>
        <v>1</v>
      </c>
      <c r="AG9">
        <f t="shared" si="11"/>
        <v>105</v>
      </c>
      <c r="AH9">
        <f ca="1">OFFSET(SerbiaOfficialData!$F$3,(ROW(AH7)*17)-17,0)</f>
        <v>19</v>
      </c>
      <c r="AI9" s="10"/>
      <c r="AK9" s="4"/>
      <c r="AN9" s="9">
        <f t="shared" si="12"/>
        <v>43902</v>
      </c>
    </row>
    <row r="10" spans="1:40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 s="2">
        <f t="shared" ca="1" si="13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7"/>
        <v>136</v>
      </c>
      <c r="R10">
        <f ca="1">OFFSET(SerbiaOfficialData!$F$17,(ROW(R8)*17)-17,0)</f>
        <v>0</v>
      </c>
      <c r="U10" s="4">
        <f t="shared" si="8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9"/>
        <v>121</v>
      </c>
      <c r="AD10">
        <f ca="1">OFFSET(SerbiaOfficialData!$F$2,(ROW(AD8)*17)-17,0)</f>
        <v>1</v>
      </c>
      <c r="AE10" s="3">
        <f t="shared" ca="1" si="3"/>
        <v>2.8571428571428571E-2</v>
      </c>
      <c r="AF10" s="15">
        <f t="shared" ca="1" si="10"/>
        <v>1</v>
      </c>
      <c r="AG10">
        <f t="shared" si="11"/>
        <v>122</v>
      </c>
      <c r="AH10">
        <f ca="1">OFFSET(SerbiaOfficialData!$F$3,(ROW(AH8)*17)-17,0)</f>
        <v>21</v>
      </c>
      <c r="AI10" s="10"/>
      <c r="AK10" s="4"/>
      <c r="AN10" s="9">
        <f t="shared" si="12"/>
        <v>43903</v>
      </c>
    </row>
    <row r="11" spans="1:40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 s="2">
        <f t="shared" ca="1" si="13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7"/>
        <v>153</v>
      </c>
      <c r="R11">
        <f ca="1">OFFSET(SerbiaOfficialData!$F$17,(ROW(R9)*17)-17,0)</f>
        <v>0</v>
      </c>
      <c r="U11" s="4">
        <f t="shared" si="8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9"/>
        <v>138</v>
      </c>
      <c r="AD11">
        <f ca="1">OFFSET(SerbiaOfficialData!$F$2,(ROW(AD9)*17)-17,0)</f>
        <v>1</v>
      </c>
      <c r="AE11" s="3">
        <f t="shared" ca="1" si="3"/>
        <v>2.1739130434782608E-2</v>
      </c>
      <c r="AF11" s="15">
        <f t="shared" ca="1" si="10"/>
        <v>1</v>
      </c>
      <c r="AG11">
        <f t="shared" si="11"/>
        <v>139</v>
      </c>
      <c r="AH11">
        <f ca="1">OFFSET(SerbiaOfficialData!$F$3,(ROW(AH9)*17)-17,0)</f>
        <v>23</v>
      </c>
      <c r="AI11" s="10"/>
      <c r="AK11" s="4"/>
      <c r="AN11" s="9">
        <f t="shared" si="12"/>
        <v>43904</v>
      </c>
    </row>
    <row r="12" spans="1:40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 s="2">
        <f t="shared" ca="1" si="13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7"/>
        <v>170</v>
      </c>
      <c r="R12">
        <f ca="1">OFFSET(SerbiaOfficialData!$F$17,(ROW(R10)*17)-17,0)</f>
        <v>0</v>
      </c>
      <c r="U12" s="4">
        <f t="shared" si="8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9"/>
        <v>155</v>
      </c>
      <c r="AD12">
        <f ca="1">OFFSET(SerbiaOfficialData!$F$2,(ROW(AD10)*17)-17,0)</f>
        <v>1</v>
      </c>
      <c r="AE12" s="3">
        <f t="shared" ca="1" si="3"/>
        <v>2.0833333333333332E-2</v>
      </c>
      <c r="AF12" s="15">
        <f t="shared" ca="1" si="10"/>
        <v>1</v>
      </c>
      <c r="AG12">
        <f t="shared" si="11"/>
        <v>156</v>
      </c>
      <c r="AH12">
        <f ca="1">OFFSET(SerbiaOfficialData!$F$3,(ROW(AH10)*17)-17,0)</f>
        <v>23</v>
      </c>
      <c r="AI12" s="10"/>
      <c r="AK12" s="4"/>
      <c r="AN12" s="9">
        <f t="shared" si="12"/>
        <v>43905</v>
      </c>
    </row>
    <row r="13" spans="1:40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 s="2">
        <f t="shared" ca="1" si="13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7"/>
        <v>187</v>
      </c>
      <c r="R13">
        <f ca="1">OFFSET(SerbiaOfficialData!$F$17,(ROW(R11)*17)-17,0)</f>
        <v>0</v>
      </c>
      <c r="U13" s="4">
        <f t="shared" si="8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9"/>
        <v>172</v>
      </c>
      <c r="AD13">
        <f ca="1">OFFSET(SerbiaOfficialData!$F$2,(ROW(AD11)*17)-17,0)</f>
        <v>2</v>
      </c>
      <c r="AE13" s="3">
        <f t="shared" ca="1" si="3"/>
        <v>3.5087719298245612E-2</v>
      </c>
      <c r="AF13" s="15">
        <f t="shared" ca="1" si="10"/>
        <v>2</v>
      </c>
      <c r="AG13">
        <f t="shared" si="11"/>
        <v>173</v>
      </c>
      <c r="AH13">
        <f ca="1">OFFSET(SerbiaOfficialData!$F$3,(ROW(AH11)*17)-17,0)</f>
        <v>29</v>
      </c>
      <c r="AI13" s="10"/>
      <c r="AK13" s="4"/>
      <c r="AN13" s="9">
        <f t="shared" si="12"/>
        <v>43906</v>
      </c>
    </row>
    <row r="14" spans="1:40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4">AVERAGE(((SUM(E5:E14)-E5)/(SUM(B5:B14)-B5)))</f>
        <v>0.23127035830618892</v>
      </c>
      <c r="H14" s="2">
        <f t="shared" ca="1" si="13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5">AVERAGE(((SUM(E5:E14)-E5)/(SUM(K5:K14)-K5)))</f>
        <v>0.25357142857142856</v>
      </c>
      <c r="Q14">
        <f t="shared" si="7"/>
        <v>204</v>
      </c>
      <c r="R14">
        <f ca="1">OFFSET(SerbiaOfficialData!$F$17,(ROW(R12)*17)-17,0)</f>
        <v>0</v>
      </c>
      <c r="U14" s="4">
        <f t="shared" si="8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9"/>
        <v>189</v>
      </c>
      <c r="AD14">
        <f ca="1">OFFSET(SerbiaOfficialData!$F$2,(ROW(AD12)*17)-17,0)</f>
        <v>4</v>
      </c>
      <c r="AE14" s="3">
        <f t="shared" ca="1" si="3"/>
        <v>5.5555555555555552E-2</v>
      </c>
      <c r="AF14" s="15">
        <f t="shared" ca="1" si="10"/>
        <v>4</v>
      </c>
      <c r="AG14">
        <f t="shared" si="11"/>
        <v>190</v>
      </c>
      <c r="AH14">
        <f ca="1">OFFSET(SerbiaOfficialData!$F$3,(ROW(AH12)*17)-17,0)</f>
        <v>38</v>
      </c>
      <c r="AI14" s="10"/>
      <c r="AK14" s="4"/>
      <c r="AN14" s="9">
        <f t="shared" si="12"/>
        <v>43907</v>
      </c>
    </row>
    <row r="15" spans="1:40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4"/>
        <v>0.22081218274111675</v>
      </c>
      <c r="H15" s="2">
        <f t="shared" ca="1" si="13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5"/>
        <v>0.25663716814159293</v>
      </c>
      <c r="Q15">
        <f t="shared" si="7"/>
        <v>221</v>
      </c>
      <c r="R15">
        <f ca="1">OFFSET(SerbiaOfficialData!$F$17,(ROW(R13)*17)-17,0)</f>
        <v>0</v>
      </c>
      <c r="U15" s="4">
        <f t="shared" si="8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9"/>
        <v>206</v>
      </c>
      <c r="AD15">
        <f ca="1">OFFSET(SerbiaOfficialData!$F$2,(ROW(AD13)*17)-17,0)</f>
        <v>6</v>
      </c>
      <c r="AE15" s="3">
        <f t="shared" ca="1" si="3"/>
        <v>6.741573033707865E-2</v>
      </c>
      <c r="AF15" s="15">
        <f t="shared" ca="1" si="10"/>
        <v>6</v>
      </c>
      <c r="AG15">
        <f t="shared" si="11"/>
        <v>207</v>
      </c>
      <c r="AH15">
        <f ca="1">OFFSET(SerbiaOfficialData!$F$3,(ROW(AH13)*17)-17,0)</f>
        <v>48</v>
      </c>
      <c r="AI15" s="10"/>
      <c r="AK15" s="4"/>
      <c r="AN15" s="9">
        <f t="shared" si="12"/>
        <v>43908</v>
      </c>
    </row>
    <row r="16" spans="1:40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4"/>
        <v>0.1991869918699187</v>
      </c>
      <c r="H16" s="2">
        <f t="shared" ca="1" si="13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5"/>
        <v>0.25192802056555269</v>
      </c>
      <c r="Q16">
        <f t="shared" si="7"/>
        <v>238</v>
      </c>
      <c r="R16">
        <f ca="1">OFFSET(SerbiaOfficialData!$F$17,(ROW(R14)*17)-17,0)</f>
        <v>0</v>
      </c>
      <c r="U16" s="4">
        <f t="shared" si="8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9"/>
        <v>223</v>
      </c>
      <c r="AD16">
        <f ca="1">OFFSET(SerbiaOfficialData!$F$2,(ROW(AD14)*17)-17,0)</f>
        <v>6</v>
      </c>
      <c r="AE16" s="3">
        <f t="shared" ca="1" si="3"/>
        <v>5.8252427184466021E-2</v>
      </c>
      <c r="AF16" s="15">
        <f t="shared" ca="1" si="10"/>
        <v>6</v>
      </c>
      <c r="AG16">
        <f t="shared" si="11"/>
        <v>224</v>
      </c>
      <c r="AH16">
        <f ca="1">OFFSET(SerbiaOfficialData!$F$3,(ROW(AH14)*17)-17,0)</f>
        <v>55</v>
      </c>
      <c r="AI16" s="10"/>
      <c r="AK16" s="4"/>
      <c r="AN16" s="9">
        <f t="shared" si="12"/>
        <v>43909</v>
      </c>
    </row>
    <row r="17" spans="1:40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4"/>
        <v>0.19211822660098521</v>
      </c>
      <c r="H17" s="2">
        <f t="shared" ca="1" si="13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5"/>
        <v>0.2695852534562212</v>
      </c>
      <c r="Q17">
        <f t="shared" si="7"/>
        <v>255</v>
      </c>
      <c r="R17">
        <f ca="1">OFFSET(SerbiaOfficialData!$F$17,(ROW(R15)*17)-17,0)</f>
        <v>0</v>
      </c>
      <c r="U17" s="4">
        <f t="shared" si="8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9"/>
        <v>240</v>
      </c>
      <c r="AD17">
        <f ca="1">OFFSET(SerbiaOfficialData!$F$2,(ROW(AD15)*17)-17,0)</f>
        <v>8</v>
      </c>
      <c r="AE17" s="3">
        <f t="shared" ca="1" si="3"/>
        <v>5.9701492537313432E-2</v>
      </c>
      <c r="AF17" s="15">
        <f t="shared" ca="1" si="10"/>
        <v>9</v>
      </c>
      <c r="AG17">
        <f t="shared" si="11"/>
        <v>241</v>
      </c>
      <c r="AH17">
        <f ca="1">OFFSET(SerbiaOfficialData!$F$3,(ROW(AH15)*17)-17,0)</f>
        <v>71</v>
      </c>
      <c r="AI17" s="10"/>
      <c r="AK17" s="4"/>
      <c r="AN17" s="9">
        <f t="shared" si="12"/>
        <v>43910</v>
      </c>
    </row>
    <row r="18" spans="1:40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4"/>
        <v>0.19444444444444445</v>
      </c>
      <c r="H18" s="2">
        <f t="shared" ca="1" si="13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5"/>
        <v>0.30184804928131415</v>
      </c>
      <c r="Q18">
        <f t="shared" si="7"/>
        <v>272</v>
      </c>
      <c r="R18">
        <f ca="1">OFFSET(SerbiaOfficialData!$F$17,(ROW(R16)*17)-17,0)</f>
        <v>0</v>
      </c>
      <c r="U18" s="4">
        <f t="shared" si="8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6">W18/B18</f>
        <v>5.8479532163742687E-3</v>
      </c>
      <c r="Y18" s="3">
        <f t="shared" ref="Y18:Y48" ca="1" si="17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9"/>
        <v>257</v>
      </c>
      <c r="AD18">
        <f ca="1">OFFSET(SerbiaOfficialData!$F$2,(ROW(AD16)*17)-17,0)</f>
        <v>12</v>
      </c>
      <c r="AE18" s="3">
        <f t="shared" ca="1" si="3"/>
        <v>7.0588235294117646E-2</v>
      </c>
      <c r="AF18" s="15">
        <f t="shared" ca="1" si="10"/>
        <v>13</v>
      </c>
      <c r="AG18">
        <f t="shared" si="11"/>
        <v>258</v>
      </c>
      <c r="AH18">
        <f ca="1">OFFSET(SerbiaOfficialData!$F$3,(ROW(AH16)*17)-17,0)</f>
        <v>88</v>
      </c>
      <c r="AI18" s="10"/>
      <c r="AK18" s="4"/>
      <c r="AM18" s="4">
        <f ca="1">IF(_xlfn.FORECAST.ETS(AN18,$B$9:B17,$AN$9:AN17)&gt;0,_xlfn.FORECAST.ETS(AN18,$B$9:B17,$AN$9:AN17),0)</f>
        <v>158.7528813008345</v>
      </c>
      <c r="AN18" s="9">
        <f t="shared" si="12"/>
        <v>43911</v>
      </c>
    </row>
    <row r="19" spans="1:40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4"/>
        <v>0.19830328738069988</v>
      </c>
      <c r="H19" s="2">
        <f t="shared" ca="1" si="13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5"/>
        <v>0.35823754789272033</v>
      </c>
      <c r="Q19">
        <f t="shared" si="7"/>
        <v>289</v>
      </c>
      <c r="R19">
        <f ca="1">OFFSET(SerbiaOfficialData!$F$17,(ROW(R17)*17)-17,0)</f>
        <v>0</v>
      </c>
      <c r="U19" s="4">
        <f t="shared" si="8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6"/>
        <v>9.0090090090090089E-3</v>
      </c>
      <c r="Y19" s="3">
        <f t="shared" ca="1" si="17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9"/>
        <v>274</v>
      </c>
      <c r="AD19">
        <f ca="1">OFFSET(SerbiaOfficialData!$F$2,(ROW(AD17)*17)-17,0)</f>
        <v>14</v>
      </c>
      <c r="AE19" s="3">
        <f t="shared" ca="1" si="3"/>
        <v>6.363636363636363E-2</v>
      </c>
      <c r="AF19" s="15">
        <f t="shared" ca="1" si="10"/>
        <v>16</v>
      </c>
      <c r="AG19">
        <f t="shared" si="11"/>
        <v>275</v>
      </c>
      <c r="AH19">
        <f ca="1">OFFSET(SerbiaOfficialData!$F$3,(ROW(AH17)*17)-17,0)</f>
        <v>97</v>
      </c>
      <c r="AI19" s="10"/>
      <c r="AK19" s="4"/>
      <c r="AM19" s="4">
        <f ca="1">IF(_xlfn.FORECAST.ETS(AN19,$B$9:B18,$AN$9:AN18)&gt;0,_xlfn.FORECAST.ETS(AN19,$B$9:B18,$AN$9:AN18),0)</f>
        <v>206.43494787871265</v>
      </c>
      <c r="AN19" s="9">
        <f t="shared" si="12"/>
        <v>43912</v>
      </c>
    </row>
    <row r="20" spans="1:40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4"/>
        <v>0.17713787085514834</v>
      </c>
      <c r="H20" s="2">
        <f t="shared" ca="1" si="13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5"/>
        <v>0.36249999999999999</v>
      </c>
      <c r="Q20">
        <f t="shared" si="7"/>
        <v>306</v>
      </c>
      <c r="R20">
        <f ca="1">OFFSET(SerbiaOfficialData!$F$17,(ROW(R18)*17)-17,0)</f>
        <v>0</v>
      </c>
      <c r="T20" s="3">
        <f t="shared" ref="T20:T52" ca="1" si="18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6"/>
        <v>8.0321285140562242E-3</v>
      </c>
      <c r="Y20" s="3">
        <f t="shared" ca="1" si="17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9"/>
        <v>291</v>
      </c>
      <c r="AD20">
        <f ca="1">OFFSET(SerbiaOfficialData!$F$2,(ROW(AD18)*17)-17,0)</f>
        <v>16</v>
      </c>
      <c r="AE20" s="3">
        <f t="shared" ca="1" si="3"/>
        <v>6.4777327935222673E-2</v>
      </c>
      <c r="AF20" s="15">
        <f t="shared" ca="1" si="10"/>
        <v>18</v>
      </c>
      <c r="AG20">
        <f t="shared" si="11"/>
        <v>292</v>
      </c>
      <c r="AH20">
        <f ca="1">OFFSET(SerbiaOfficialData!$F$3,(ROW(AH18)*17)-17,0)</f>
        <v>125</v>
      </c>
      <c r="AI20" s="10"/>
      <c r="AK20" s="4"/>
      <c r="AM20" s="4">
        <f ca="1">IF(_xlfn.FORECAST.ETS(AN20,$B$9:B19,$AN$9:AN19)&gt;0,_xlfn.FORECAST.ETS(AN20,$B$9:B19,$AN$9:AN19),0)</f>
        <v>267.3841997037668</v>
      </c>
      <c r="AN20" s="9">
        <f t="shared" si="12"/>
        <v>43913</v>
      </c>
    </row>
    <row r="21" spans="1:40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4"/>
        <v>0.18201284796573874</v>
      </c>
      <c r="H21" s="2">
        <f t="shared" ca="1" si="13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5"/>
        <v>0.40284360189573459</v>
      </c>
      <c r="Q21">
        <f t="shared" si="7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8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6"/>
        <v>9.9009900990099011E-3</v>
      </c>
      <c r="Y21" s="3">
        <f t="shared" ca="1" si="17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9"/>
        <v>308</v>
      </c>
      <c r="AD21">
        <f ca="1">OFFSET(SerbiaOfficialData!$F$2,(ROW(AD19)*17)-17,0)</f>
        <v>21</v>
      </c>
      <c r="AE21" s="3">
        <f t="shared" ca="1" si="3"/>
        <v>7.0000000000000007E-2</v>
      </c>
      <c r="AF21" s="15">
        <f t="shared" ca="1" si="10"/>
        <v>24</v>
      </c>
      <c r="AG21">
        <f t="shared" si="11"/>
        <v>309</v>
      </c>
      <c r="AH21">
        <f ca="1">OFFSET(SerbiaOfficialData!$F$3,(ROW(AH19)*17)-17,0)</f>
        <v>152</v>
      </c>
      <c r="AI21" s="10"/>
      <c r="AK21" s="4"/>
      <c r="AM21" s="4">
        <f ca="1">IF(_xlfn.FORECAST.ETS(AN21,$B$9:B20,$AN$9:AN20)&gt;0,_xlfn.FORECAST.ETS(AN21,$B$9:B20,$AN$9:AN20),0)</f>
        <v>239.97559702198791</v>
      </c>
      <c r="AN21" s="9">
        <f t="shared" si="12"/>
        <v>43914</v>
      </c>
    </row>
    <row r="22" spans="1:40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4"/>
        <v>0.1892361111111111</v>
      </c>
      <c r="H22" s="2">
        <f t="shared" ca="1" si="13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5"/>
        <v>0.38698224852071006</v>
      </c>
      <c r="Q22">
        <f t="shared" si="7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8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6"/>
        <v>1.0416666666666666E-2</v>
      </c>
      <c r="Y22" s="3">
        <f t="shared" ca="1" si="17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9"/>
        <v>325</v>
      </c>
      <c r="AD22">
        <f ca="1">OFFSET(SerbiaOfficialData!$F$2,(ROW(AD20)*17)-17,0)</f>
        <v>24</v>
      </c>
      <c r="AE22" s="3">
        <f t="shared" ca="1" si="3"/>
        <v>6.3157894736842107E-2</v>
      </c>
      <c r="AF22" s="15">
        <f t="shared" ca="1" si="10"/>
        <v>28</v>
      </c>
      <c r="AG22">
        <f t="shared" si="11"/>
        <v>326</v>
      </c>
      <c r="AH22">
        <f ca="1">OFFSET(SerbiaOfficialData!$F$3,(ROW(AH20)*17)-17,0)</f>
        <v>203</v>
      </c>
      <c r="AI22" s="10"/>
      <c r="AK22" s="4"/>
      <c r="AM22" s="4">
        <f ca="1">IF(_xlfn.FORECAST.ETS(AN22,$B$9:B21,$AN$9:AN21)&gt;0,_xlfn.FORECAST.ETS(AN22,$B$9:B21,$AN$9:AN21),0)</f>
        <v>284.27422588703706</v>
      </c>
      <c r="AN22" s="9">
        <f t="shared" si="12"/>
        <v>43915</v>
      </c>
    </row>
    <row r="23" spans="1:40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4"/>
        <v>0.18220539517274018</v>
      </c>
      <c r="H23" s="2">
        <f t="shared" ca="1" si="13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5"/>
        <v>0.35582255083179298</v>
      </c>
      <c r="Q23">
        <f t="shared" si="7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8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6"/>
        <v>1.5317286652078774E-2</v>
      </c>
      <c r="Y23" s="3">
        <f t="shared" ca="1" si="17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9"/>
        <v>342</v>
      </c>
      <c r="AD23">
        <f ca="1">OFFSET(SerbiaOfficialData!$F$2,(ROW(AD21)*17)-17,0)</f>
        <v>25</v>
      </c>
      <c r="AE23" s="3">
        <f t="shared" ca="1" si="3"/>
        <v>5.5555555555555552E-2</v>
      </c>
      <c r="AF23" s="15">
        <f t="shared" ca="1" si="10"/>
        <v>32</v>
      </c>
      <c r="AG23">
        <f t="shared" si="11"/>
        <v>343</v>
      </c>
      <c r="AH23">
        <f ca="1">OFFSET(SerbiaOfficialData!$F$3,(ROW(AH21)*17)-17,0)</f>
        <v>250</v>
      </c>
      <c r="AI23" s="10"/>
      <c r="AK23" s="4"/>
      <c r="AM23" s="4">
        <f ca="1">IF(_xlfn.FORECAST.ETS(AN23,$B$9:B22,$AN$9:AN22)&gt;0,_xlfn.FORECAST.ETS(AN23,$B$9:B22,$AN$9:AN22),0)</f>
        <v>462.0020790424004</v>
      </c>
      <c r="AN23" s="9">
        <f t="shared" si="12"/>
        <v>43916</v>
      </c>
    </row>
    <row r="24" spans="1:40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4"/>
        <v>0.17202194357366771</v>
      </c>
      <c r="H24" s="2">
        <f t="shared" ca="1" si="13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5"/>
        <v>0.34431372549019607</v>
      </c>
      <c r="Q24">
        <f t="shared" si="7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8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6"/>
        <v>1.5151515151515152E-2</v>
      </c>
      <c r="Y24" s="3">
        <f t="shared" ca="1" si="17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9"/>
        <v>359</v>
      </c>
      <c r="AD24">
        <f ca="1">OFFSET(SerbiaOfficialData!$F$2,(ROW(AD22)*17)-17,0)</f>
        <v>45</v>
      </c>
      <c r="AE24" s="3">
        <f t="shared" ca="1" si="3"/>
        <v>8.6538461538461536E-2</v>
      </c>
      <c r="AF24" s="15">
        <f t="shared" ca="1" si="10"/>
        <v>53</v>
      </c>
      <c r="AG24">
        <f t="shared" si="11"/>
        <v>360</v>
      </c>
      <c r="AH24">
        <f ca="1">OFFSET(SerbiaOfficialData!$F$3,(ROW(AH22)*17)-17,0)</f>
        <v>302</v>
      </c>
      <c r="AI24" s="10"/>
      <c r="AK24" s="4"/>
      <c r="AM24" s="4">
        <f ca="1">IF(_xlfn.FORECAST.ETS(AN24,$B$9:B23,$AN$9:AN23)&gt;0,_xlfn.FORECAST.ETS(AN24,$B$9:B23,$AN$9:AN23),0)</f>
        <v>530.57438389971207</v>
      </c>
      <c r="AN24" s="9">
        <f t="shared" si="12"/>
        <v>43917</v>
      </c>
    </row>
    <row r="25" spans="1:40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4"/>
        <v>0.17889317889317891</v>
      </c>
      <c r="H25" s="2">
        <f t="shared" ca="1" si="13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5"/>
        <v>0.35189873417721518</v>
      </c>
      <c r="Q25">
        <f t="shared" si="7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8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6"/>
        <v>1.5174506828528073E-2</v>
      </c>
      <c r="Y25" s="3">
        <f t="shared" ca="1" si="17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9"/>
        <v>376</v>
      </c>
      <c r="AD25">
        <f ca="1">OFFSET(SerbiaOfficialData!$F$2,(ROW(AD23)*17)-17,0)</f>
        <v>49</v>
      </c>
      <c r="AE25" s="3">
        <f t="shared" ca="1" si="3"/>
        <v>7.5500770416024654E-2</v>
      </c>
      <c r="AF25" s="15">
        <f t="shared" ca="1" si="10"/>
        <v>59</v>
      </c>
      <c r="AG25">
        <f t="shared" si="11"/>
        <v>377</v>
      </c>
      <c r="AH25">
        <f ca="1">OFFSET(SerbiaOfficialData!$F$3,(ROW(AH23)*17)-17,0)</f>
        <v>334</v>
      </c>
      <c r="AI25" s="10"/>
      <c r="AK25" s="4"/>
      <c r="AM25" s="4">
        <f ca="1">IF(_xlfn.FORECAST.ETS(AN25,$B$9:B24,$AN$9:AN24)&gt;0,_xlfn.FORECAST.ETS(AN25,$B$9:B24,$AN$9:AN24),0)</f>
        <v>599.87156670197783</v>
      </c>
      <c r="AN25" s="9">
        <f t="shared" si="12"/>
        <v>43918</v>
      </c>
    </row>
    <row r="26" spans="1:40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4"/>
        <v>0.16316639741518579</v>
      </c>
      <c r="H26" s="2">
        <f t="shared" ca="1" si="13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5"/>
        <v>0.32285562067128398</v>
      </c>
      <c r="Q26">
        <f t="shared" si="7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8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6"/>
        <v>1.7543859649122806E-2</v>
      </c>
      <c r="Y26" s="3">
        <f t="shared" ca="1" si="17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9"/>
        <v>393</v>
      </c>
      <c r="AD26">
        <f ca="1">OFFSET(SerbiaOfficialData!$F$2,(ROW(AD24)*17)-17,0)</f>
        <v>55</v>
      </c>
      <c r="AE26" s="3">
        <f t="shared" ca="1" si="3"/>
        <v>7.5549450549450545E-2</v>
      </c>
      <c r="AF26" s="15">
        <f t="shared" ca="1" si="10"/>
        <v>68</v>
      </c>
      <c r="AG26">
        <f t="shared" si="11"/>
        <v>394</v>
      </c>
      <c r="AH26">
        <f ca="1">OFFSET(SerbiaOfficialData!$F$3,(ROW(AH24)*17)-17,0)</f>
        <v>331</v>
      </c>
      <c r="AI26" s="10"/>
      <c r="AK26" s="4"/>
      <c r="AM26" s="4">
        <f ca="1">IF(_xlfn.FORECAST.ETS(AN26,$B$9:B25,$AN$9:AN25)&gt;0,_xlfn.FORECAST.ETS(AN26,$B$9:B25,$AN$9:AN25),0)</f>
        <v>777.51268099352774</v>
      </c>
      <c r="AN26" s="9">
        <f t="shared" si="12"/>
        <v>43919</v>
      </c>
    </row>
    <row r="27" spans="1:40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4"/>
        <v>0.14186691312384472</v>
      </c>
      <c r="H27" s="2">
        <f t="shared" ca="1" si="13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5"/>
        <v>0.25456053067993367</v>
      </c>
      <c r="Q27">
        <f t="shared" si="7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8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6"/>
        <v>2.038216560509554E-2</v>
      </c>
      <c r="Y27" s="3">
        <f t="shared" ca="1" si="17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9"/>
        <v>410</v>
      </c>
      <c r="AD27">
        <f ca="1">OFFSET(SerbiaOfficialData!$F$2,(ROW(AD25)*17)-17,0)</f>
        <v>62</v>
      </c>
      <c r="AE27" s="3">
        <f t="shared" ca="1" si="3"/>
        <v>8.0624187256176857E-2</v>
      </c>
      <c r="AF27" s="15">
        <f t="shared" ca="1" si="10"/>
        <v>78</v>
      </c>
      <c r="AG27">
        <f t="shared" si="11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AK27/B27</f>
        <v>0.29171974522292993</v>
      </c>
      <c r="AM27" s="4">
        <f ca="1">IF(_xlfn.FORECAST.ETS(AN27,$B$9:B26,$AN$9:AN26)&gt;0,_xlfn.FORECAST.ETS(AN27,$B$9:B26,$AN$9:AN26),0)</f>
        <v>836.25189219183198</v>
      </c>
      <c r="AN27" s="9">
        <f t="shared" si="12"/>
        <v>43920</v>
      </c>
    </row>
    <row r="28" spans="1:40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4"/>
        <v>0.13543747502996403</v>
      </c>
      <c r="H28" s="2">
        <f t="shared" ca="1" si="13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5"/>
        <v>0.24214285714285713</v>
      </c>
      <c r="Q28">
        <f t="shared" si="7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8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6"/>
        <v>2.5555555555555557E-2</v>
      </c>
      <c r="Y28" s="3">
        <f t="shared" ca="1" si="17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9"/>
        <v>427</v>
      </c>
      <c r="AD28" s="19"/>
      <c r="AE28" s="3">
        <f t="shared" ca="1" si="3"/>
        <v>0</v>
      </c>
      <c r="AF28" s="15">
        <f t="shared" ca="1" si="10"/>
        <v>23</v>
      </c>
      <c r="AG28">
        <f t="shared" si="11"/>
        <v>428</v>
      </c>
      <c r="AH28" s="17"/>
      <c r="AI28" s="10"/>
      <c r="AK28" s="4"/>
      <c r="AM28" s="4">
        <f ca="1">IF(_xlfn.FORECAST.ETS(AN28,$B$9:B27,$AN$9:AN27)&gt;0,_xlfn.FORECAST.ETS(AN28,$B$9:B27,$AN$9:AN27),0)</f>
        <v>910.03981925987273</v>
      </c>
      <c r="AN28" s="9">
        <f t="shared" si="12"/>
        <v>43921</v>
      </c>
    </row>
    <row r="29" spans="1:40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4"/>
        <v>0.13941894447309611</v>
      </c>
      <c r="H29" s="2">
        <f t="shared" ca="1" si="13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5"/>
        <v>0.22890206040079028</v>
      </c>
      <c r="Q29">
        <f t="shared" si="7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8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6"/>
        <v>2.6415094339622643E-2</v>
      </c>
      <c r="Y29" s="3">
        <f t="shared" ca="1" si="17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9"/>
        <v>444</v>
      </c>
      <c r="AD29">
        <f ca="1">OFFSET(SerbiaOfficialData!$F$2,(ROW(AD27)*17)-17,0)</f>
        <v>72</v>
      </c>
      <c r="AE29" s="3">
        <f t="shared" ca="1" si="3"/>
        <v>6.9767441860465115E-2</v>
      </c>
      <c r="AF29" s="15">
        <f t="shared" ca="1" si="10"/>
        <v>100</v>
      </c>
      <c r="AG29">
        <f t="shared" si="11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2" ca="1" si="22">AK29/B29</f>
        <v>0.3622641509433962</v>
      </c>
      <c r="AM29" s="4">
        <f ca="1">IF(_xlfn.FORECAST.ETS(AN29,$B$9:B28,$AN$9:AN28)&gt;0,_xlfn.FORECAST.ETS(AN29,$B$9:B28,$AN$9:AN28),0)</f>
        <v>1001.2133231334371</v>
      </c>
      <c r="AN29" s="9">
        <f t="shared" si="12"/>
        <v>43922</v>
      </c>
    </row>
    <row r="30" spans="1:40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4"/>
        <v>0.12984293193717278</v>
      </c>
      <c r="H30" s="2">
        <f t="shared" ca="1" si="13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5"/>
        <v>0.21212121212121213</v>
      </c>
      <c r="Q30">
        <f t="shared" si="7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8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6"/>
        <v>2.6473099914602904E-2</v>
      </c>
      <c r="Y30" s="3">
        <f t="shared" ca="1" si="17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9"/>
        <v>461</v>
      </c>
      <c r="AD30">
        <f ca="1">OFFSET(SerbiaOfficialData!$F$2,(ROW(AD28)*17)-17,0)</f>
        <v>81</v>
      </c>
      <c r="AE30" s="3">
        <f t="shared" ca="1" si="3"/>
        <v>7.1052631578947367E-2</v>
      </c>
      <c r="AF30" s="15">
        <f t="shared" ca="1" si="10"/>
        <v>112</v>
      </c>
      <c r="AG30">
        <f t="shared" si="11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0.30486763450042698</v>
      </c>
      <c r="AM30" s="4">
        <f ca="1">IF(_xlfn.FORECAST.ETS(AN30,$B$9:B29,$AN$9:AN29)&gt;0,_xlfn.FORECAST.ETS(AN30,$B$9:B29,$AN$9:AN29),0)</f>
        <v>1123.9746006274963</v>
      </c>
      <c r="AN30" s="9">
        <f t="shared" si="12"/>
        <v>43923</v>
      </c>
    </row>
    <row r="31" spans="1:40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4"/>
        <v>0.14041404140414041</v>
      </c>
      <c r="H31" s="2">
        <f t="shared" ca="1" si="13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5"/>
        <v>0.23764961915125135</v>
      </c>
      <c r="Q31">
        <f t="shared" si="7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8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6"/>
        <v>2.6422764227642278E-2</v>
      </c>
      <c r="Y31" s="3">
        <f t="shared" ca="1" si="17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9"/>
        <v>478</v>
      </c>
      <c r="AD31">
        <f ca="1">OFFSET(SerbiaOfficialData!$F$2,(ROW(AD29)*17)-17,0)</f>
        <v>81</v>
      </c>
      <c r="AE31" s="3">
        <f t="shared" ca="1" si="3"/>
        <v>5.6367432150313153E-2</v>
      </c>
      <c r="AF31" s="15">
        <f t="shared" ca="1" si="10"/>
        <v>120</v>
      </c>
      <c r="AG31">
        <f t="shared" si="11"/>
        <v>479</v>
      </c>
      <c r="AH31">
        <f ca="1">OFFSET(SerbiaOfficialData!$F$3,(ROW(AH29)*17)-17,0)</f>
        <v>874</v>
      </c>
      <c r="AI31" s="10">
        <f t="shared" ref="AI31:AI40" ca="1" si="23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0.38143631436314362</v>
      </c>
      <c r="AM31" s="4">
        <f ca="1">IF(_xlfn.FORECAST.ETS(AN31,$B$9:B30,$AN$9:AN30)&gt;0,_xlfn.FORECAST.ETS(AN31,$B$9:B30,$AN$9:AN30),0)</f>
        <v>1296.9007088581729</v>
      </c>
      <c r="AN31" s="9">
        <f t="shared" si="12"/>
        <v>43924</v>
      </c>
    </row>
    <row r="32" spans="1:40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4"/>
        <v>0.13047853309481217</v>
      </c>
      <c r="H32" s="2">
        <f t="shared" ca="1" si="13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5"/>
        <v>0.23599595551061678</v>
      </c>
      <c r="Q32">
        <f t="shared" si="7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8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6"/>
        <v>2.7093596059113302E-2</v>
      </c>
      <c r="Y32" s="3">
        <f t="shared" ca="1" si="17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9"/>
        <v>495</v>
      </c>
      <c r="AD32">
        <f ca="1">OFFSET(SerbiaOfficialData!$F$2,(ROW(AD30)*17)-17,0)</f>
        <v>89</v>
      </c>
      <c r="AE32" s="3">
        <f t="shared" ca="1" si="3"/>
        <v>5.6329113924050635E-2</v>
      </c>
      <c r="AF32" s="15">
        <f t="shared" ca="1" si="10"/>
        <v>133</v>
      </c>
      <c r="AG32">
        <f t="shared" si="11"/>
        <v>496</v>
      </c>
      <c r="AH32">
        <f ca="1">OFFSET(SerbiaOfficialData!$F$3,(ROW(AH30)*17)-17,0)</f>
        <v>1046</v>
      </c>
      <c r="AI32" s="10">
        <f t="shared" ca="1" si="23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0.3288177339901478</v>
      </c>
      <c r="AM32" s="4">
        <f ca="1">IF(_xlfn.FORECAST.ETS(AN32,$B$9:B31,$AN$9:AN31)&gt;0,_xlfn.FORECAST.ETS(AN32,$B$9:B31,$AN$9:AN31),0)</f>
        <v>1740.7250413775009</v>
      </c>
      <c r="AN32" s="9">
        <f t="shared" si="12"/>
        <v>43925</v>
      </c>
    </row>
    <row r="33" spans="1:40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4"/>
        <v>0.1336691204959318</v>
      </c>
      <c r="H33" s="2">
        <f t="shared" ca="1" si="13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5"/>
        <v>0.24446412754650132</v>
      </c>
      <c r="Q33">
        <f t="shared" si="7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8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6"/>
        <v>2.6729559748427674E-2</v>
      </c>
      <c r="Y33" s="3">
        <f t="shared" ca="1" si="17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9"/>
        <v>512</v>
      </c>
      <c r="AD33">
        <f ca="1">OFFSET(SerbiaOfficialData!$F$2,(ROW(AD31)*17)-17,0)</f>
        <v>98</v>
      </c>
      <c r="AE33" s="3">
        <f t="shared" ca="1" si="3"/>
        <v>5.2773290253096392E-2</v>
      </c>
      <c r="AF33" s="15">
        <f t="shared" ca="1" si="10"/>
        <v>149</v>
      </c>
      <c r="AG33">
        <f t="shared" si="11"/>
        <v>513</v>
      </c>
      <c r="AH33">
        <f ca="1">OFFSET(SerbiaOfficialData!$F$3,(ROW(AH31)*17)-17,0)</f>
        <v>1082</v>
      </c>
      <c r="AI33" s="10">
        <f t="shared" ca="1" si="23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0.40618448637316562</v>
      </c>
      <c r="AM33" s="4">
        <f ca="1">IF(_xlfn.FORECAST.ETS(AN33,$B$9:B32,$AN$9:AN32)&gt;0,_xlfn.FORECAST.ETS(AN33,$B$9:B32,$AN$9:AN32),0)</f>
        <v>1848.1504778938656</v>
      </c>
      <c r="AN33" s="9">
        <f t="shared" si="12"/>
        <v>43926</v>
      </c>
    </row>
    <row r="34" spans="1:40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4"/>
        <v>0.12987779182469447</v>
      </c>
      <c r="H34" s="2">
        <f t="shared" ca="1" si="13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5"/>
        <v>0.23832353850912466</v>
      </c>
      <c r="Q34">
        <f t="shared" si="7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8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6"/>
        <v>2.6363636363636363E-2</v>
      </c>
      <c r="Y34" s="3">
        <f t="shared" ca="1" si="17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9"/>
        <v>529</v>
      </c>
      <c r="AD34">
        <f ca="1">OFFSET(SerbiaOfficialData!$F$2,(ROW(AD32)*17)-17,0)</f>
        <v>101</v>
      </c>
      <c r="AE34" s="3">
        <f t="shared" ca="1" si="3"/>
        <v>4.7152194211017739E-2</v>
      </c>
      <c r="AF34" s="15">
        <f t="shared" ca="1" si="10"/>
        <v>159</v>
      </c>
      <c r="AG34">
        <f t="shared" si="11"/>
        <v>530</v>
      </c>
      <c r="AH34">
        <f ca="1">OFFSET(SerbiaOfficialData!$F$3,(ROW(AH32)*17)-17,0)</f>
        <v>1197</v>
      </c>
      <c r="AI34" s="10">
        <f t="shared" ca="1" si="23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0.42954545454545456</v>
      </c>
      <c r="AM34" s="4">
        <f ca="1">IF(_xlfn.FORECAST.ETS(AN34,$B$9:B33,$AN$9:AN33)&gt;0,_xlfn.FORECAST.ETS(AN34,$B$9:B33,$AN$9:AN33),0)</f>
        <v>2144.4600982370512</v>
      </c>
      <c r="AN34" s="9">
        <f t="shared" si="12"/>
        <v>43927</v>
      </c>
    </row>
    <row r="35" spans="1:40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4"/>
        <v>0.12570923292314495</v>
      </c>
      <c r="H35" s="2">
        <f t="shared" ca="1" si="13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5"/>
        <v>0.23813512004466778</v>
      </c>
      <c r="Q35">
        <f t="shared" si="7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8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6"/>
        <v>2.4928483857785042E-2</v>
      </c>
      <c r="Y35" s="3">
        <f t="shared" ca="1" si="17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9"/>
        <v>546</v>
      </c>
      <c r="AD35">
        <f ca="1">OFFSET(SerbiaOfficialData!$F$2,(ROW(AD33)*17)-17,0)</f>
        <v>109</v>
      </c>
      <c r="AE35" s="3">
        <f t="shared" ca="1" si="3"/>
        <v>4.568315171835708E-2</v>
      </c>
      <c r="AF35" s="15">
        <f t="shared" ca="1" si="10"/>
        <v>170</v>
      </c>
      <c r="AG35">
        <f t="shared" si="11"/>
        <v>547</v>
      </c>
      <c r="AH35">
        <f ca="1">OFFSET(SerbiaOfficialData!$F$3,(ROW(AH33)*17)-17,0)</f>
        <v>1394</v>
      </c>
      <c r="AI35" s="10">
        <f t="shared" ca="1" si="23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0.40539436044135674</v>
      </c>
      <c r="AM35" s="4">
        <f ca="1">IF(_xlfn.FORECAST.ETS(AN35,$B$9:B34,$AN$9:AN34)&gt;0,_xlfn.FORECAST.ETS(AN35,$B$9:B34,$AN$9:AN34),0)</f>
        <v>2461.7710185761161</v>
      </c>
      <c r="AN35" s="9">
        <f t="shared" si="12"/>
        <v>43928</v>
      </c>
    </row>
    <row r="36" spans="1:40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4"/>
        <v>0.121731814651825</v>
      </c>
      <c r="H36" s="2">
        <f t="shared" ca="1" si="13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5"/>
        <v>0.24501758499413834</v>
      </c>
      <c r="Q36">
        <f t="shared" si="7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8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6"/>
        <v>2.4381095273818456E-2</v>
      </c>
      <c r="Y36" s="3">
        <f t="shared" ca="1" si="17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9"/>
        <v>563</v>
      </c>
      <c r="AD36">
        <f ca="1">OFFSET(SerbiaOfficialData!$F$2,(ROW(AD34)*17)-17,0)</f>
        <v>112</v>
      </c>
      <c r="AE36" s="3">
        <f t="shared" ca="1" si="3"/>
        <v>4.3060361399461747E-2</v>
      </c>
      <c r="AF36" s="15">
        <f t="shared" ca="1" si="10"/>
        <v>177</v>
      </c>
      <c r="AG36">
        <f t="shared" si="11"/>
        <v>564</v>
      </c>
      <c r="AH36">
        <f ca="1">OFFSET(SerbiaOfficialData!$F$3,(ROW(AH34)*17)-17,0)</f>
        <v>1705</v>
      </c>
      <c r="AI36" s="10">
        <f t="shared" ca="1" si="23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0.33608402100525131</v>
      </c>
      <c r="AM36" s="4">
        <f ca="1">IF(_xlfn.FORECAST.ETS(AN36,$B$9:B35,$AN$9:AN35)&gt;0,_xlfn.FORECAST.ETS(AN36,$B$9:B35,$AN$9:AN35),0)</f>
        <v>2698.4810752978997</v>
      </c>
      <c r="AN36" s="9">
        <f t="shared" ref="AN36:AN67" si="24">AN35+1</f>
        <v>43929</v>
      </c>
    </row>
    <row r="37" spans="1:40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4"/>
        <v>0.11292267064699466</v>
      </c>
      <c r="H37" s="2">
        <f t="shared" ca="1" si="13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5"/>
        <v>0.22387889824721147</v>
      </c>
      <c r="Q37">
        <f t="shared" si="7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8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6"/>
        <v>2.3020579002441578E-2</v>
      </c>
      <c r="Y37" s="3">
        <f t="shared" ca="1" si="17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9"/>
        <v>580</v>
      </c>
      <c r="AD37">
        <f ca="1">OFFSET(SerbiaOfficialData!$F$2,(ROW(AD35)*17)-17,0)</f>
        <v>127</v>
      </c>
      <c r="AE37" s="3">
        <f t="shared" ca="1" si="3"/>
        <v>4.5340949660835413E-2</v>
      </c>
      <c r="AF37" s="15">
        <f t="shared" ca="1" si="10"/>
        <v>193</v>
      </c>
      <c r="AG37">
        <f t="shared" si="11"/>
        <v>581</v>
      </c>
      <c r="AH37">
        <f ca="1">OFFSET(SerbiaOfficialData!$F$3,(ROW(AH35)*17)-17,0)</f>
        <v>1907</v>
      </c>
      <c r="AI37" s="10">
        <f t="shared" ca="1" si="23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0.31182420648761772</v>
      </c>
      <c r="AM37" s="4">
        <f ca="1">IF(_xlfn.FORECAST.ETS(AN37,$B$9:B36,$AN$9:AN36)&gt;0,_xlfn.FORECAST.ETS(AN37,$B$9:B36,$AN$9:AN36),0)</f>
        <v>2797.9793063888455</v>
      </c>
      <c r="AN37" s="9">
        <f t="shared" si="24"/>
        <v>43930</v>
      </c>
    </row>
    <row r="38" spans="1:40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4"/>
        <v>0.10506576243321003</v>
      </c>
      <c r="H38" s="2">
        <f t="shared" ca="1" si="13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5"/>
        <v>0.2072145100820752</v>
      </c>
      <c r="Q38">
        <f t="shared" si="7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8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6"/>
        <v>2.2866344605475042E-2</v>
      </c>
      <c r="Y38" s="3">
        <f t="shared" ca="1" si="17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9"/>
        <v>597</v>
      </c>
      <c r="AD38">
        <f ca="1">OFFSET(SerbiaOfficialData!$F$2,(ROW(AD36)*17)-17,0)</f>
        <v>136</v>
      </c>
      <c r="AE38" s="3">
        <f t="shared" ca="1" si="3"/>
        <v>4.4825313117996042E-2</v>
      </c>
      <c r="AF38" s="15">
        <f t="shared" ca="1" si="10"/>
        <v>207</v>
      </c>
      <c r="AG38">
        <f t="shared" si="11"/>
        <v>598</v>
      </c>
      <c r="AH38">
        <f ca="1">OFFSET(SerbiaOfficialData!$F$3,(ROW(AH36)*17)-17,0)</f>
        <v>2107</v>
      </c>
      <c r="AI38" s="10">
        <f t="shared" ca="1" si="23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0.29855072463768118</v>
      </c>
      <c r="AM38" s="4">
        <f ca="1">IF(_xlfn.FORECAST.ETS(AN38,$B$9:B37,$AN$9:AN37)&gt;0,_xlfn.FORECAST.ETS(AN38,$B$9:B37,$AN$9:AN37),0)</f>
        <v>3106.8659729037308</v>
      </c>
      <c r="AN38" s="9">
        <f t="shared" si="24"/>
        <v>43931</v>
      </c>
    </row>
    <row r="39" spans="1:40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4"/>
        <v>0.1019240529691321</v>
      </c>
      <c r="H39" s="2">
        <f t="shared" ca="1" si="13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5"/>
        <v>0.19392502853129664</v>
      </c>
      <c r="Q39">
        <f t="shared" si="7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8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6"/>
        <v>2.1893491124260357E-2</v>
      </c>
      <c r="Y39" s="3">
        <f t="shared" ca="1" si="17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9"/>
        <v>614</v>
      </c>
      <c r="AD39">
        <f ca="1">OFFSET(SerbiaOfficialData!$F$2,(ROW(AD37)*17)-17,0)</f>
        <v>145</v>
      </c>
      <c r="AE39" s="3">
        <f t="shared" ca="1" si="3"/>
        <v>4.3859649122807015E-2</v>
      </c>
      <c r="AF39" s="15">
        <f t="shared" ca="1" si="10"/>
        <v>219</v>
      </c>
      <c r="AG39">
        <f t="shared" si="11"/>
        <v>615</v>
      </c>
      <c r="AH39">
        <f ca="1">OFFSET(SerbiaOfficialData!$F$3,(ROW(AH37)*17)-17,0)</f>
        <v>2436</v>
      </c>
      <c r="AI39" s="10">
        <f t="shared" ca="1" si="23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0.25739644970414199</v>
      </c>
      <c r="AM39" s="4">
        <f ca="1">IF(_xlfn.FORECAST.ETS(AN39,$B$9:B38,$AN$9:AN38)&gt;0,_xlfn.FORECAST.ETS(AN39,$B$9:B38,$AN$9:AN38),0)</f>
        <v>3405.8335847049575</v>
      </c>
      <c r="AN39" s="9">
        <f t="shared" si="24"/>
        <v>43932</v>
      </c>
    </row>
    <row r="40" spans="1:40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4"/>
        <v>9.0401645192428756E-2</v>
      </c>
      <c r="H40" s="2">
        <f t="shared" ca="1" si="13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5"/>
        <v>0.17155144950621218</v>
      </c>
      <c r="Q40">
        <f t="shared" si="7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8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6"/>
        <v>2.2038567493112948E-2</v>
      </c>
      <c r="Y40" s="3">
        <f t="shared" ca="1" si="17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9"/>
        <v>631</v>
      </c>
      <c r="AD40">
        <f ca="1">OFFSET(SerbiaOfficialData!$F$2,(ROW(AD38)*17)-17,0)</f>
        <v>146</v>
      </c>
      <c r="AE40" s="3">
        <f t="shared" ca="1" si="3"/>
        <v>4.1126760563380278E-2</v>
      </c>
      <c r="AF40" s="15">
        <f t="shared" ca="1" si="10"/>
        <v>226</v>
      </c>
      <c r="AG40">
        <f t="shared" si="11"/>
        <v>632</v>
      </c>
      <c r="AH40">
        <f ca="1">OFFSET(SerbiaOfficialData!$F$3,(ROW(AH38)*17)-17,0)</f>
        <v>2684</v>
      </c>
      <c r="AI40" s="10">
        <f t="shared" ca="1" si="23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0.23856749311294767</v>
      </c>
      <c r="AM40" s="4">
        <f ca="1">IF(_xlfn.FORECAST.ETS(AN40,$B$9:B39,$AN$9:AN39)&gt;0,_xlfn.FORECAST.ETS(AN40,$B$9:B39,$AN$9:AN39),0)</f>
        <v>3649.3203644098676</v>
      </c>
      <c r="AN40" s="9">
        <f t="shared" si="24"/>
        <v>43933</v>
      </c>
    </row>
    <row r="41" spans="1:40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4"/>
        <v>9.2546749438245035E-2</v>
      </c>
      <c r="H41" s="2">
        <f t="shared" ca="1" si="13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5"/>
        <v>0.16692999931304528</v>
      </c>
      <c r="Q41">
        <f t="shared" si="7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8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6"/>
        <v>2.0966946225949679E-2</v>
      </c>
      <c r="Y41" s="3">
        <f t="shared" ca="1" si="17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9"/>
        <v>648</v>
      </c>
      <c r="AD41">
        <f ca="1">OFFSET(SerbiaOfficialData!$F$2,(ROW(AD39)*17)-17,0)</f>
        <v>138</v>
      </c>
      <c r="AE41" s="3">
        <f t="shared" ca="1" si="3"/>
        <v>3.4769463340891912E-2</v>
      </c>
      <c r="AF41" s="15">
        <f t="shared" ca="1" si="10"/>
        <v>223</v>
      </c>
      <c r="AG41">
        <f t="shared" si="11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5">(AH41+W41)/B41</f>
        <v>0.73384311790823875</v>
      </c>
      <c r="AK41" s="4">
        <f t="shared" ca="1" si="21"/>
        <v>1079</v>
      </c>
      <c r="AL41" s="3">
        <f t="shared" ca="1" si="22"/>
        <v>0.26615688209176125</v>
      </c>
      <c r="AM41" s="4">
        <f ca="1">IF(_xlfn.FORECAST.ETS(AN41,$B$9:B40,$AN$9:AN40)&gt;0,_xlfn.FORECAST.ETS(AN41,$B$9:B40,$AN$9:AN40),0)</f>
        <v>3942.8649894714463</v>
      </c>
      <c r="AN41" s="9">
        <f t="shared" si="24"/>
        <v>43934</v>
      </c>
    </row>
    <row r="42" spans="1:40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4"/>
        <v>8.8741583952245434E-2</v>
      </c>
      <c r="H42" s="2">
        <f t="shared" ca="1" si="13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5"/>
        <v>0.15943384461902979</v>
      </c>
      <c r="Q42">
        <f t="shared" si="7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8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6"/>
        <v>2.1052631578947368E-2</v>
      </c>
      <c r="Y42" s="3">
        <f t="shared" ca="1" si="17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9"/>
        <v>665</v>
      </c>
      <c r="AD42">
        <f ca="1">OFFSET(SerbiaOfficialData!$F$2,(ROW(AD40)*17)-17,0)</f>
        <v>131</v>
      </c>
      <c r="AE42" s="3">
        <f t="shared" ca="1" si="3"/>
        <v>2.9970258522077329E-2</v>
      </c>
      <c r="AF42" s="15">
        <f t="shared" ca="1" si="10"/>
        <v>225</v>
      </c>
      <c r="AG42">
        <f t="shared" si="11"/>
        <v>666</v>
      </c>
      <c r="AH42">
        <f ca="1">OFFSET(SerbiaOfficialData!$F$3,(ROW(AH40)*17)-17,0)</f>
        <v>3006</v>
      </c>
      <c r="AI42" s="10">
        <f t="shared" ref="AI42:AI62" ca="1" si="26">AH42-AH41</f>
        <v>116</v>
      </c>
      <c r="AJ42" s="3">
        <f t="shared" ca="1" si="25"/>
        <v>0.6942889137737962</v>
      </c>
      <c r="AK42" s="4">
        <f t="shared" ca="1" si="21"/>
        <v>1365</v>
      </c>
      <c r="AL42" s="3">
        <f t="shared" ca="1" si="22"/>
        <v>0.3057110862262038</v>
      </c>
      <c r="AM42" s="4">
        <f ca="1">IF(_xlfn.FORECAST.ETS(AN42,$B$9:B41,$AN$9:AN41)&gt;0,_xlfn.FORECAST.ETS(AN42,$B$9:B41,$AN$9:AN41),0)</f>
        <v>4398.6883153358722</v>
      </c>
      <c r="AN42" s="9">
        <f t="shared" si="24"/>
        <v>43935</v>
      </c>
    </row>
    <row r="43" spans="1:40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4"/>
        <v>8.4892177724140122E-2</v>
      </c>
      <c r="H43" s="2">
        <f t="shared" ca="1" si="13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5"/>
        <v>0.15079544172402121</v>
      </c>
      <c r="Q43">
        <f t="shared" si="7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8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6"/>
        <v>2.0316027088036117E-2</v>
      </c>
      <c r="Y43" s="3">
        <f t="shared" ca="1" si="17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9"/>
        <v>682</v>
      </c>
      <c r="AD43">
        <f ca="1">OFFSET(SerbiaOfficialData!$F$2,(ROW(AD41)*17)-17,0)</f>
        <v>128</v>
      </c>
      <c r="AE43" s="3">
        <f t="shared" ca="1" si="3"/>
        <v>2.6811897779639715E-2</v>
      </c>
      <c r="AF43" s="15">
        <f t="shared" ca="1" si="10"/>
        <v>227</v>
      </c>
      <c r="AG43">
        <f t="shared" si="11"/>
        <v>683</v>
      </c>
      <c r="AH43">
        <f ca="1">OFFSET(SerbiaOfficialData!$F$3,(ROW(AH41)*17)-17,0)</f>
        <v>3245</v>
      </c>
      <c r="AI43" s="10">
        <f t="shared" ca="1" si="26"/>
        <v>239</v>
      </c>
      <c r="AJ43" s="3">
        <f t="shared" ca="1" si="25"/>
        <v>0.68623024830699775</v>
      </c>
      <c r="AK43" s="4">
        <f t="shared" ca="1" si="21"/>
        <v>1529</v>
      </c>
      <c r="AL43" s="3">
        <f t="shared" ca="1" si="22"/>
        <v>0.31376975169300225</v>
      </c>
      <c r="AM43" s="4">
        <f ca="1">IF(_xlfn.FORECAST.ETS(AN43,$B$9:B42,$AN$9:AN42)&gt;0,_xlfn.FORECAST.ETS(AN43,$B$9:B42,$AN$9:AN42),0)</f>
        <v>4818.7783784765998</v>
      </c>
      <c r="AN43" s="9">
        <f t="shared" si="24"/>
        <v>43936</v>
      </c>
    </row>
    <row r="44" spans="1:40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4"/>
        <v>8.3561324873391934E-2</v>
      </c>
      <c r="H44" s="2">
        <f t="shared" ca="1" si="13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5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8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6"/>
        <v>1.9368183527641969E-2</v>
      </c>
      <c r="Y44" s="3">
        <f t="shared" ca="1" si="17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9"/>
        <v>699</v>
      </c>
      <c r="AD44">
        <f ca="1">OFFSET(SerbiaOfficialData!$F$2,(ROW(AD42)*17)-17,0)</f>
        <v>120</v>
      </c>
      <c r="AE44" s="3">
        <f t="shared" ca="1" si="3"/>
        <v>2.5146689019279127E-2</v>
      </c>
      <c r="AF44" s="15">
        <f t="shared" ca="1" si="10"/>
        <v>223</v>
      </c>
      <c r="AG44">
        <f t="shared" si="11"/>
        <v>700</v>
      </c>
      <c r="AH44">
        <f ca="1">OFFSET(SerbiaOfficialData!$F$3,(ROW(AH42)*17)-17,0)</f>
        <v>3511</v>
      </c>
      <c r="AI44" s="10">
        <f t="shared" ca="1" si="26"/>
        <v>266</v>
      </c>
      <c r="AJ44" s="3">
        <f t="shared" ca="1" si="25"/>
        <v>0.67957878901842794</v>
      </c>
      <c r="AK44" s="4">
        <f t="shared" ca="1" si="21"/>
        <v>1261</v>
      </c>
      <c r="AL44" s="3">
        <f t="shared" ca="1" si="22"/>
        <v>0.23711921775103423</v>
      </c>
      <c r="AM44" s="4">
        <f ca="1">IF(_xlfn.FORECAST.ETS(AN44,$B$9:B43,$AN$9:AN43)&gt;0,_xlfn.FORECAST.ETS(AN44,$B$9:B43,$AN$9:AN43),0)</f>
        <v>5281.3036305427731</v>
      </c>
      <c r="AN44" s="9">
        <f t="shared" si="24"/>
        <v>43937</v>
      </c>
    </row>
    <row r="45" spans="1:40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4"/>
        <v>8.089454817826762E-2</v>
      </c>
      <c r="H45" s="2">
        <f t="shared" ca="1" si="13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5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8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6"/>
        <v>1.9332161687170474E-2</v>
      </c>
      <c r="Y45" s="3">
        <f t="shared" ca="1" si="17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9"/>
        <v>716</v>
      </c>
      <c r="AD45">
        <f ca="1">OFFSET(SerbiaOfficialData!$F$2,(ROW(AD43)*17)-17,0)</f>
        <v>122</v>
      </c>
      <c r="AE45" s="3">
        <f t="shared" ca="1" si="3"/>
        <v>2.4177566389219182E-2</v>
      </c>
      <c r="AF45" s="15">
        <f t="shared" ca="1" si="10"/>
        <v>232</v>
      </c>
      <c r="AG45">
        <f t="shared" si="11"/>
        <v>717</v>
      </c>
      <c r="AH45">
        <f ca="1">OFFSET(SerbiaOfficialData!$F$3,(ROW(AH43)*17)-17,0)</f>
        <v>3765</v>
      </c>
      <c r="AI45" s="10">
        <f t="shared" ca="1" si="26"/>
        <v>254</v>
      </c>
      <c r="AJ45" s="3">
        <f t="shared" ca="1" si="25"/>
        <v>0.6810193321616872</v>
      </c>
      <c r="AK45" s="4">
        <f t="shared" ca="1" si="21"/>
        <v>1281</v>
      </c>
      <c r="AL45" s="3">
        <f t="shared" ca="1" si="22"/>
        <v>0.22513181019332162</v>
      </c>
      <c r="AM45" s="4">
        <f ca="1">IF(_xlfn.FORECAST.ETS(AN45,$B$9:B44,$AN$9:AN44)&gt;0,_xlfn.FORECAST.ETS(AN45,$B$9:B44,$AN$9:AN44),0)</f>
        <v>5751.3613367201597</v>
      </c>
      <c r="AN45" s="9">
        <f t="shared" si="24"/>
        <v>43938</v>
      </c>
    </row>
    <row r="46" spans="1:40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4"/>
        <v>7.7192722604853242E-2</v>
      </c>
      <c r="H46" s="2">
        <f t="shared" ca="1" si="13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5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8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6"/>
        <v>1.951951951951952E-2</v>
      </c>
      <c r="Y46" s="3">
        <f t="shared" ca="1" si="17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9"/>
        <v>733</v>
      </c>
      <c r="AD46">
        <f ca="1">OFFSET(SerbiaOfficialData!$F$2,(ROW(AD44)*17)-17,0)</f>
        <v>126</v>
      </c>
      <c r="AE46" s="3">
        <f t="shared" ca="1" si="3"/>
        <v>2.4045801526717557E-2</v>
      </c>
      <c r="AF46" s="15">
        <f t="shared" ca="1" si="10"/>
        <v>243</v>
      </c>
      <c r="AG46">
        <f t="shared" si="11"/>
        <v>734</v>
      </c>
      <c r="AH46">
        <f ca="1">OFFSET(SerbiaOfficialData!$F$3,(ROW(AH44)*17)-17,0)</f>
        <v>3853</v>
      </c>
      <c r="AI46" s="10">
        <f t="shared" ca="1" si="26"/>
        <v>88</v>
      </c>
      <c r="AJ46" s="3">
        <f t="shared" ca="1" si="25"/>
        <v>0.66232899566232895</v>
      </c>
      <c r="AK46" s="4">
        <f t="shared" ca="1" si="21"/>
        <v>1387</v>
      </c>
      <c r="AL46" s="3">
        <f t="shared" ca="1" si="22"/>
        <v>0.23139806473139807</v>
      </c>
      <c r="AM46" s="4">
        <f ca="1">IF(_xlfn.FORECAST.ETS(AN46,$B$9:B45,$AN$9:AN45)&gt;0,_xlfn.FORECAST.ETS(AN46,$B$9:B45,$AN$9:AN45),0)</f>
        <v>6154.3347588580509</v>
      </c>
      <c r="AN46" s="9">
        <f t="shared" si="24"/>
        <v>43939</v>
      </c>
    </row>
    <row r="47" spans="1:40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4"/>
        <v>7.3487031700288183E-2</v>
      </c>
      <c r="H47" s="2">
        <f t="shared" ca="1" si="13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5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8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6"/>
        <v>1.9309908198797087E-2</v>
      </c>
      <c r="Y47" s="3">
        <f t="shared" ca="1" si="17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9"/>
        <v>750</v>
      </c>
      <c r="AD47">
        <f ca="1">OFFSET(SerbiaOfficialData!$F$2,(ROW(AD45)*17)-17,0)</f>
        <v>120</v>
      </c>
      <c r="AE47" s="3">
        <f t="shared" ca="1" si="3"/>
        <v>2.204666544185192E-2</v>
      </c>
      <c r="AF47" s="15">
        <f t="shared" ca="1" si="10"/>
        <v>242</v>
      </c>
      <c r="AG47">
        <f t="shared" si="11"/>
        <v>751</v>
      </c>
      <c r="AH47">
        <f ca="1">OFFSET(SerbiaOfficialData!$F$3,(ROW(AH45)*17)-17,0)</f>
        <v>3900</v>
      </c>
      <c r="AI47" s="10">
        <f t="shared" ca="1" si="26"/>
        <v>47</v>
      </c>
      <c r="AJ47" s="3">
        <f t="shared" ca="1" si="25"/>
        <v>0.63659385881608099</v>
      </c>
      <c r="AK47" s="4">
        <f t="shared" ca="1" si="21"/>
        <v>1543</v>
      </c>
      <c r="AL47" s="3">
        <f t="shared" ca="1" si="22"/>
        <v>0.24422285533396645</v>
      </c>
      <c r="AM47" s="4">
        <f ca="1">IF(_xlfn.FORECAST.ETS(AN47,$B$9:B46,$AN$9:AN46)&gt;0,_xlfn.FORECAST.ETS(AN47,$B$9:B46,$AN$9:AN46),0)</f>
        <v>6549.4748653872184</v>
      </c>
      <c r="AN47" s="9">
        <f t="shared" si="24"/>
        <v>43940</v>
      </c>
    </row>
    <row r="48" spans="1:40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4"/>
        <v>6.9190155837520223E-2</v>
      </c>
      <c r="H48" s="2">
        <f t="shared" ca="1" si="13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5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8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6"/>
        <v>1.8853695324283559E-2</v>
      </c>
      <c r="Y48" s="3">
        <f t="shared" ca="1" si="17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9"/>
        <v>767</v>
      </c>
      <c r="AD48">
        <f ca="1">OFFSET(SerbiaOfficialData!$F$2,(ROW(AD46)*17)-17,0)</f>
        <v>108</v>
      </c>
      <c r="AE48" s="3">
        <f t="shared" ca="1" si="3"/>
        <v>1.9165927240461404E-2</v>
      </c>
      <c r="AF48" s="15">
        <f t="shared" ca="1" si="10"/>
        <v>233</v>
      </c>
      <c r="AG48">
        <f t="shared" si="11"/>
        <v>768</v>
      </c>
      <c r="AH48">
        <f ca="1">OFFSET(SerbiaOfficialData!$F$3,(ROW(AH46)*17)-17,0)</f>
        <v>3703</v>
      </c>
      <c r="AI48" s="10">
        <f t="shared" ca="1" si="26"/>
        <v>-197</v>
      </c>
      <c r="AJ48" s="3">
        <f t="shared" ca="1" si="25"/>
        <v>0.57737556561085968</v>
      </c>
      <c r="AK48" s="4">
        <f t="shared" ca="1" si="21"/>
        <v>1932</v>
      </c>
      <c r="AL48" s="3">
        <f t="shared" ca="1" si="22"/>
        <v>0.29140271493212672</v>
      </c>
      <c r="AM48" s="4">
        <f ca="1">IF(_xlfn.FORECAST.ETS(AN48,$B$9:B47,$AN$9:AN47)&gt;0,_xlfn.FORECAST.ETS(AN48,$B$9:B47,$AN$9:AN47),0)</f>
        <v>6897.8673397121065</v>
      </c>
      <c r="AN48" s="9">
        <f t="shared" si="24"/>
        <v>43941</v>
      </c>
    </row>
    <row r="49" spans="1:40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4"/>
        <v>6.4898869246695329E-2</v>
      </c>
      <c r="H49" s="2">
        <f t="shared" ca="1" si="13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5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8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7">W49/B49</f>
        <v>1.8867924528301886E-2</v>
      </c>
      <c r="Y49" s="3">
        <f t="shared" ref="Y49" ca="1" si="28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9"/>
        <v>784</v>
      </c>
      <c r="AD49">
        <f ca="1">OFFSET(SerbiaOfficialData!$F$2,(ROW(AD47)*17)-17,0)</f>
        <v>101</v>
      </c>
      <c r="AE49" s="3">
        <f t="shared" ca="1" si="3"/>
        <v>1.7464983572540203E-2</v>
      </c>
      <c r="AF49" s="15">
        <f t="shared" ca="1" si="10"/>
        <v>231</v>
      </c>
      <c r="AG49">
        <f t="shared" si="11"/>
        <v>785</v>
      </c>
      <c r="AH49">
        <f ca="1">OFFSET(SerbiaOfficialData!$F$3,(ROW(AH47)*17)-17,0)</f>
        <v>3660</v>
      </c>
      <c r="AI49" s="10">
        <f t="shared" ca="1" si="26"/>
        <v>-43</v>
      </c>
      <c r="AJ49" s="3">
        <f t="shared" ca="1" si="25"/>
        <v>0.5500725689404935</v>
      </c>
      <c r="AK49" s="4">
        <f t="shared" ca="1" si="21"/>
        <v>2123</v>
      </c>
      <c r="AL49" s="3">
        <f t="shared" ca="1" si="22"/>
        <v>0.3081277213352685</v>
      </c>
      <c r="AM49" s="4">
        <f ca="1">IF(_xlfn.FORECAST.ETS(AN49,$B$9:B48,$AN$9:AN48)&gt;0,_xlfn.FORECAST.ETS(AN49,$B$9:B48,$AN$9:AN48),0)</f>
        <v>7174.7559090221239</v>
      </c>
      <c r="AN49" s="9">
        <f t="shared" si="24"/>
        <v>43942</v>
      </c>
    </row>
    <row r="50" spans="1:40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ref="F50" ca="1" si="29">E50/B49</f>
        <v>3.251088534107402E-2</v>
      </c>
      <c r="G50" s="13">
        <f t="shared" ref="G50" ca="1" si="30">AVERAGE(((SUM(E41:E50)-E41)/(SUM(B41:B50)-B41)))</f>
        <v>5.7419500112587257E-2</v>
      </c>
      <c r="H50" s="2">
        <f t="shared" ca="1" si="13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1">E50/K50</f>
        <v>6.8271868332825364E-2</v>
      </c>
      <c r="M50" s="13">
        <f t="shared" ref="M50" ca="1" si="32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8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3">W50/B50</f>
        <v>1.8836097835254428E-2</v>
      </c>
      <c r="Y50" s="3">
        <f t="shared" ref="Y50" ca="1" si="34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9"/>
        <v>801</v>
      </c>
      <c r="AD50">
        <f ca="1">OFFSET(SerbiaOfficialData!$F$2,(ROW(AD48)*17)-17,0)</f>
        <v>103</v>
      </c>
      <c r="AE50" s="3">
        <f t="shared" ca="1" si="3"/>
        <v>1.7296389588581023E-2</v>
      </c>
      <c r="AF50" s="15">
        <f t="shared" ca="1" si="10"/>
        <v>237</v>
      </c>
      <c r="AG50">
        <f t="shared" si="11"/>
        <v>802</v>
      </c>
      <c r="AH50">
        <f ca="1">OFFSET(SerbiaOfficialData!$F$3,(ROW(AH48)*17)-17,0)</f>
        <v>3266</v>
      </c>
      <c r="AI50" s="10">
        <f t="shared" ca="1" si="26"/>
        <v>-394</v>
      </c>
      <c r="AJ50" s="3">
        <f t="shared" ca="1" si="25"/>
        <v>0.47793084059600788</v>
      </c>
      <c r="AK50" s="4">
        <f t="shared" ca="1" si="21"/>
        <v>2689</v>
      </c>
      <c r="AL50" s="3">
        <f t="shared" ca="1" si="22"/>
        <v>0.37798706775372504</v>
      </c>
      <c r="AM50" s="4">
        <f ca="1">IF(_xlfn.FORECAST.ETS(AN50,$B$9:B49,$AN$9:AN49)&gt;0,_xlfn.FORECAST.ETS(AN50,$B$9:B49,$AN$9:AN49),0)</f>
        <v>7518.0851207054329</v>
      </c>
      <c r="AN50" s="9">
        <f t="shared" si="24"/>
        <v>43943</v>
      </c>
    </row>
    <row r="51" spans="1:40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ref="F51" ca="1" si="35">E51/B50</f>
        <v>2.2771998875456844E-2</v>
      </c>
      <c r="G51" s="13">
        <f t="shared" ref="G51" ca="1" si="36">AVERAGE(((SUM(E42:E51)-E42)/(SUM(B42:B51)-B42)))</f>
        <v>5.0104272498796856E-2</v>
      </c>
      <c r="H51" s="2">
        <f t="shared" ca="1" si="13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7">E51/K51</f>
        <v>6.0267857142857144E-2</v>
      </c>
      <c r="M51" s="13">
        <f t="shared" ref="M51" ca="1" si="38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8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39">W51/B51</f>
        <v>1.9103903243540409E-2</v>
      </c>
      <c r="Y51" s="3">
        <f t="shared" ref="Y51" ca="1" si="40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9"/>
        <v>818</v>
      </c>
      <c r="AD51">
        <f ca="1">OFFSET(SerbiaOfficialData!$F$2,(ROW(AD49)*17)-17,0)</f>
        <v>96</v>
      </c>
      <c r="AE51" s="3">
        <f t="shared" ca="1" si="3"/>
        <v>1.5805070793546264E-2</v>
      </c>
      <c r="AF51" s="15">
        <f t="shared" ca="1" si="10"/>
        <v>235</v>
      </c>
      <c r="AG51">
        <f t="shared" si="11"/>
        <v>819</v>
      </c>
      <c r="AH51">
        <f ca="1">OFFSET(SerbiaOfficialData!$F$3,(ROW(AH49)*17)-17,0)</f>
        <v>3477</v>
      </c>
      <c r="AI51" s="10">
        <f t="shared" ca="1" si="26"/>
        <v>211</v>
      </c>
      <c r="AJ51" s="3">
        <f t="shared" ca="1" si="25"/>
        <v>0.49697636063771305</v>
      </c>
      <c r="AK51" s="4">
        <f t="shared" ca="1" si="21"/>
        <v>2597</v>
      </c>
      <c r="AL51" s="3">
        <f t="shared" ca="1" si="22"/>
        <v>0.35692688290269381</v>
      </c>
      <c r="AM51" s="4">
        <f ca="1">IF(_xlfn.FORECAST.ETS(AN51,$B$9:B50,$AN$9:AN50)&gt;0,_xlfn.FORECAST.ETS(AN51,$B$9:B50,$AN$9:AN50),0)</f>
        <v>7795.3760024226103</v>
      </c>
      <c r="AN51" s="9">
        <f t="shared" si="24"/>
        <v>43944</v>
      </c>
    </row>
    <row r="52" spans="1:40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ref="C52" ca="1" si="41">B52-R52-W52</f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ref="F52" ca="1" si="42">E52/B51</f>
        <v>2.8449697636063771E-2</v>
      </c>
      <c r="G52" s="13">
        <f t="shared" ref="G52" ca="1" si="43">AVERAGE(((SUM(E43:E52)-E43)/(SUM(B43:B52)-B43)))</f>
        <v>4.4453528179449184E-2</v>
      </c>
      <c r="H52" s="2">
        <f t="shared" ca="1" si="13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4">E52/K52</f>
        <v>5.8097109177659277E-2</v>
      </c>
      <c r="M52" s="13">
        <f t="shared" ref="M52" ca="1" si="45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8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6">W52/B52</f>
        <v>1.9243618869437391E-2</v>
      </c>
      <c r="Y52" s="3">
        <f t="shared" ref="Y52" ca="1" si="47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9"/>
        <v>835</v>
      </c>
      <c r="AD52">
        <f ca="1">OFFSET(SerbiaOfficialData!$F$2,(ROW(AD50)*17)-17,0)</f>
        <v>95</v>
      </c>
      <c r="AE52" s="3">
        <f t="shared" ca="1" si="3"/>
        <v>1.5212169735788631E-2</v>
      </c>
      <c r="AF52" s="15">
        <f t="shared" ca="1" si="10"/>
        <v>239</v>
      </c>
      <c r="AG52">
        <f t="shared" si="11"/>
        <v>836</v>
      </c>
      <c r="AH52">
        <f ca="1">OFFSET(SerbiaOfficialData!$F$3,(ROW(AH50)*17)-17,0)</f>
        <v>3164</v>
      </c>
      <c r="AI52" s="10">
        <f t="shared" ca="1" si="26"/>
        <v>-313</v>
      </c>
      <c r="AJ52" s="3">
        <f t="shared" ca="1" si="25"/>
        <v>0.44206868902846452</v>
      </c>
      <c r="AK52" s="4">
        <f t="shared" ca="1" si="21"/>
        <v>3081</v>
      </c>
      <c r="AL52" s="3">
        <f t="shared" ca="1" si="22"/>
        <v>0.41173326206067085</v>
      </c>
      <c r="AM52" s="4">
        <f ca="1">IF(_xlfn.FORECAST.ETS(AN52,$B$9:B51,$AN$9:AN51)&gt;0,_xlfn.FORECAST.ETS(AN52,$B$9:B51,$AN$9:AN51),0)</f>
        <v>7486.2783694638183</v>
      </c>
      <c r="AN52" s="9">
        <f t="shared" si="24"/>
        <v>43945</v>
      </c>
    </row>
    <row r="53" spans="1:40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ref="C53:C55" ca="1" si="48">B53-R53-W53</f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ref="F53" ca="1" si="49">E53/B52</f>
        <v>3.9556327676065747E-2</v>
      </c>
      <c r="G53" s="13">
        <f t="shared" ref="G53" ca="1" si="50">AVERAGE(((SUM(E44:E53)-E44)/(SUM(B44:B53)-B44)))</f>
        <v>4.0229509268643542E-2</v>
      </c>
      <c r="H53" s="2">
        <f t="shared" ca="1" si="13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1">E53/K53</f>
        <v>5.8602256978816075E-2</v>
      </c>
      <c r="M53" s="13">
        <f t="shared" ref="M53" ca="1" si="52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3">R53-R52</f>
        <v>58</v>
      </c>
      <c r="T53" s="3">
        <f t="shared" ref="T53:T55" ca="1" si="54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5">W53/B53</f>
        <v>1.9411235377297852E-2</v>
      </c>
      <c r="Y53" s="3">
        <f t="shared" ref="Y53" ca="1" si="56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9"/>
        <v>852</v>
      </c>
      <c r="AD53">
        <f ca="1">OFFSET(SerbiaOfficialData!$F$2,(ROW(AD51)*17)-17,0)</f>
        <v>91</v>
      </c>
      <c r="AE53" s="3">
        <f t="shared" ca="1" si="3"/>
        <v>1.4051883878937617E-2</v>
      </c>
      <c r="AF53" s="15">
        <f t="shared" ca="1" si="10"/>
        <v>242</v>
      </c>
      <c r="AG53">
        <f t="shared" si="11"/>
        <v>853</v>
      </c>
      <c r="AH53">
        <f ca="1">OFFSET(SerbiaOfficialData!$F$3,(ROW(AH51)*17)-17,0)</f>
        <v>3135</v>
      </c>
      <c r="AI53" s="10">
        <f t="shared" ca="1" si="26"/>
        <v>-29</v>
      </c>
      <c r="AJ53" s="3">
        <f t="shared" ca="1" si="25"/>
        <v>0.42241933410464072</v>
      </c>
      <c r="AK53" s="4">
        <f t="shared" ca="1" si="21"/>
        <v>3341</v>
      </c>
      <c r="AL53" s="3">
        <f t="shared" ca="1" si="22"/>
        <v>0.42948965162617303</v>
      </c>
      <c r="AM53" s="4">
        <f ca="1">IF(_xlfn.FORECAST.ETS(AN53,$B$9:B52,$AN$9:AN52)&gt;0,_xlfn.FORECAST.ETS(AN53,$B$9:B52,$AN$9:AN52),0)</f>
        <v>7730.7222456483378</v>
      </c>
      <c r="AN53" s="9">
        <f t="shared" si="24"/>
        <v>43946</v>
      </c>
    </row>
    <row r="54" spans="1:40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48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ref="F54:F55" ca="1" si="57">E54/B53</f>
        <v>3.3808972875690964E-2</v>
      </c>
      <c r="G54" s="13">
        <f t="shared" ref="G54:G55" ca="1" si="58">AVERAGE(((SUM(E45:E54)-E45)/(SUM(B45:B54)-B45)))</f>
        <v>3.702421055945597E-2</v>
      </c>
      <c r="H54" s="2">
        <f t="shared" ca="1" si="13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59">E54/K54</f>
        <v>6.025200458190149E-2</v>
      </c>
      <c r="M54" s="13">
        <f t="shared" ref="M54:M55" ca="1" si="60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3"/>
        <v>30</v>
      </c>
      <c r="T54" s="3">
        <f t="shared" ca="1" si="54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1">W54/B54</f>
        <v>1.9398159661775678E-2</v>
      </c>
      <c r="Y54" s="3">
        <f t="shared" ref="Y54:Y55" ca="1" si="62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9"/>
        <v>869</v>
      </c>
      <c r="AD54">
        <f ca="1">OFFSET(SerbiaOfficialData!$F$2,(ROW(AD52)*17)-17,0)</f>
        <v>85</v>
      </c>
      <c r="AE54" s="3">
        <f t="shared" ca="1" si="3"/>
        <v>1.2678997613365155E-2</v>
      </c>
      <c r="AF54" s="15">
        <f t="shared" ca="1" si="10"/>
        <v>241</v>
      </c>
      <c r="AG54">
        <f t="shared" si="11"/>
        <v>870</v>
      </c>
      <c r="AH54">
        <f ca="1">OFFSET(SerbiaOfficialData!$F$3,(ROW(AH52)*17)-17,0)</f>
        <v>3044</v>
      </c>
      <c r="AI54" s="10">
        <f t="shared" ca="1" si="26"/>
        <v>-91</v>
      </c>
      <c r="AJ54" s="3">
        <f t="shared" ca="1" si="25"/>
        <v>0.39791096742103954</v>
      </c>
      <c r="AK54" s="4">
        <f t="shared" ca="1" si="21"/>
        <v>3660</v>
      </c>
      <c r="AL54" s="3">
        <f t="shared" ca="1" si="22"/>
        <v>0.45511066898781399</v>
      </c>
      <c r="AM54" s="4">
        <f ca="1">IF(_xlfn.FORECAST.ETS(AN54,$B$9:B53,$AN$9:AN53)&gt;0,_xlfn.FORECAST.ETS(AN54,$B$9:B53,$AN$9:AN53),0)</f>
        <v>8038.5380000231216</v>
      </c>
      <c r="AN54" s="9">
        <f t="shared" si="24"/>
        <v>43947</v>
      </c>
    </row>
    <row r="55" spans="1:40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48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57"/>
        <v>2.8972892315344442E-2</v>
      </c>
      <c r="G55" s="13">
        <f t="shared" ca="1" si="58"/>
        <v>3.4661966052243684E-2</v>
      </c>
      <c r="H55" s="2">
        <f t="shared" ca="1" si="13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59"/>
        <v>6.4471499723298284E-2</v>
      </c>
      <c r="M55" s="13">
        <f t="shared" ca="1" si="60"/>
        <v>7.1529367493493048E-2</v>
      </c>
      <c r="R55" s="17">
        <f ca="1">OFFSET(SerbiaOfficialData!$F$17,(ROW(R53)*17)-18,0)</f>
        <v>1209</v>
      </c>
      <c r="S55">
        <f t="shared" ca="1" si="53"/>
        <v>27</v>
      </c>
      <c r="T55" s="3">
        <f t="shared" ca="1" si="54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1"/>
        <v>1.9577039274924473E-2</v>
      </c>
      <c r="Y55" s="3">
        <f t="shared" ca="1" si="62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9"/>
        <v>886</v>
      </c>
      <c r="AD55">
        <f ca="1">OFFSET(SerbiaOfficialData!$F$2,(ROW(AD53)*17)-17,0)</f>
        <v>85</v>
      </c>
      <c r="AE55" s="3">
        <f t="shared" ca="1" si="3"/>
        <v>1.2311703360370799E-2</v>
      </c>
      <c r="AF55" s="15">
        <f t="shared" ca="1" si="10"/>
        <v>247</v>
      </c>
      <c r="AG55">
        <f t="shared" si="11"/>
        <v>887</v>
      </c>
      <c r="AH55">
        <f ca="1">OFFSET(SerbiaOfficialData!$F$3,(ROW(AH53)*17)-17,0)</f>
        <v>2701</v>
      </c>
      <c r="AI55" s="10">
        <f t="shared" ca="1" si="26"/>
        <v>-343</v>
      </c>
      <c r="AJ55" s="3">
        <f t="shared" ca="1" si="25"/>
        <v>0.34598187311178247</v>
      </c>
      <c r="AK55" s="4">
        <f t="shared" ca="1" si="21"/>
        <v>4203</v>
      </c>
      <c r="AL55" s="3">
        <f t="shared" ca="1" si="22"/>
        <v>0.5079154078549849</v>
      </c>
      <c r="AM55" s="4">
        <f ca="1">IF(_xlfn.FORECAST.ETS(AN55,$B$9:B54,$AN$9:AN54)&gt;0,_xlfn.FORECAST.ETS(AN55,$B$9:B54,$AN$9:AN54),0)</f>
        <v>8307.4432657498219</v>
      </c>
      <c r="AN55" s="9">
        <f t="shared" si="24"/>
        <v>43948</v>
      </c>
    </row>
    <row r="56" spans="1:40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ref="C56" ca="1" si="63">B56-R56-W56</f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ref="F56" ca="1" si="64">E56/B55</f>
        <v>2.6827794561933536E-2</v>
      </c>
      <c r="G56" s="13">
        <f t="shared" ref="G56" ca="1" si="65">AVERAGE(((SUM(E47:E56)-E47)/(SUM(B47:B56)-B47)))</f>
        <v>3.2050716323949048E-2</v>
      </c>
      <c r="H56" s="2">
        <f t="shared" ca="1" si="13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6">E56/K56</f>
        <v>4.0763863385971356E-2</v>
      </c>
      <c r="M56" s="13">
        <f t="shared" ref="M56" ca="1" si="67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8">R56-R55</f>
        <v>51</v>
      </c>
      <c r="T56" s="3">
        <f t="shared" ref="T56:T57" ca="1" si="69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0">W56/B56</f>
        <v>1.9771684123808402E-2</v>
      </c>
      <c r="Y56" s="3">
        <f t="shared" ref="Y56" ca="1" si="71">W56/B47</f>
        <v>2.6590693257359924E-2</v>
      </c>
      <c r="Z56" s="17">
        <f ca="1">OFFSET(SerbiaOfficialData!$F$9,(ROW(Z54)*17)-18,0)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9"/>
        <v>903</v>
      </c>
      <c r="AD56" s="17">
        <v>79</v>
      </c>
      <c r="AE56" s="3">
        <f t="shared" ca="1" si="3"/>
        <v>1.1175555241193945E-2</v>
      </c>
      <c r="AF56" s="15">
        <f t="shared" ca="1" si="10"/>
        <v>247</v>
      </c>
      <c r="AG56">
        <f t="shared" si="11"/>
        <v>904</v>
      </c>
      <c r="AH56" s="19">
        <f ca="1">OFFSET(SerbiaOfficialData!$F$3,(ROW(AH54)*17)-18,0)</f>
        <v>2517</v>
      </c>
      <c r="AI56" s="10">
        <f t="shared" ca="1" si="26"/>
        <v>-184</v>
      </c>
      <c r="AJ56" s="3">
        <f t="shared" ca="1" si="25"/>
        <v>0.31599388019300928</v>
      </c>
      <c r="AK56" s="4">
        <f t="shared" ca="1" si="21"/>
        <v>4552</v>
      </c>
      <c r="AL56" s="3">
        <f t="shared" ca="1" si="22"/>
        <v>0.53571848887842766</v>
      </c>
      <c r="AM56" s="4">
        <f ca="1">IF(_xlfn.FORECAST.ETS(AN56,$B$9:B55,$AN$9:AN55)&gt;0,_xlfn.FORECAST.ETS(AN56,$B$9:B55,$AN$9:AN55),0)</f>
        <v>8537.3163165034402</v>
      </c>
      <c r="AN56" s="9">
        <f t="shared" si="24"/>
        <v>43949</v>
      </c>
    </row>
    <row r="57" spans="1:40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ref="C57" ca="1" si="72">B57-R57-W57</f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ref="F57" ca="1" si="73">E57/B56</f>
        <v>2.6715311286336352E-2</v>
      </c>
      <c r="G57" s="13">
        <f t="shared" ref="G57" ca="1" si="74">AVERAGE(((SUM(E48:E57)-E48)/(SUM(B48:B57)-B48)))</f>
        <v>2.9880136986301369E-2</v>
      </c>
      <c r="H57" s="2">
        <f t="shared" ca="1" si="13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5">E57/K57</f>
        <v>4.0688295393439683E-2</v>
      </c>
      <c r="M57" s="13">
        <f t="shared" ref="M57" ca="1" si="76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8"/>
        <v>32</v>
      </c>
      <c r="T57" s="3">
        <f t="shared" ca="1" si="69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7">W57/B57</f>
        <v>1.9830353049060064E-2</v>
      </c>
      <c r="Y57" s="3">
        <f t="shared" ref="Y57" ca="1" si="78">W57/B48</f>
        <v>2.6093514328808447E-2</v>
      </c>
      <c r="Z57" s="17">
        <f ca="1">OFFSET(SerbiaOfficialData!$F$9,(ROW(Z55)*17)-18,0)</f>
        <v>3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3"/>
        <v>1.0745281719245076E-2</v>
      </c>
      <c r="AF57" s="15">
        <f t="shared" ca="1" si="10"/>
        <v>251</v>
      </c>
      <c r="AG57">
        <f t="shared" si="11"/>
        <v>921</v>
      </c>
      <c r="AH57" s="19">
        <f ca="1">OFFSET(SerbiaOfficialData!$F$3,(ROW(AH55)*17)-18,0)</f>
        <v>2470</v>
      </c>
      <c r="AI57" s="10">
        <f t="shared" ca="1" si="26"/>
        <v>-47</v>
      </c>
      <c r="AJ57" s="3">
        <f t="shared" ca="1" si="25"/>
        <v>0.30295735900962861</v>
      </c>
      <c r="AK57" s="4">
        <f t="shared" ca="1" si="21"/>
        <v>4789</v>
      </c>
      <c r="AL57" s="3">
        <f t="shared" ca="1" si="22"/>
        <v>0.54894543787253558</v>
      </c>
      <c r="AM57" s="4">
        <f ca="1">IF(_xlfn.FORECAST.ETS(AN57,$B$9:B56,$AN$9:AN56)&gt;0,_xlfn.FORECAST.ETS(AN57,$B$9:B56,$AN$9:AN56),0)</f>
        <v>8755.3612947349266</v>
      </c>
      <c r="AN57" s="9">
        <f t="shared" si="24"/>
        <v>43950</v>
      </c>
    </row>
    <row r="58" spans="1:40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ref="C58" ca="1" si="79">B58-R58-W58</f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ref="F58" ca="1" si="80">E58/B57</f>
        <v>3.2668500687757909E-2</v>
      </c>
      <c r="G58" s="13">
        <f t="shared" ref="G58" ca="1" si="81">AVERAGE(((SUM(E49:E58)-E49)/(SUM(B49:B58)-B49)))</f>
        <v>2.9349436972811258E-2</v>
      </c>
      <c r="H58" s="2">
        <f t="shared" ca="1" si="13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2">E58/K58</f>
        <v>4.2518275399075038E-2</v>
      </c>
      <c r="M58" s="13">
        <f t="shared" ref="M58" ca="1" si="83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4">R58-R57</f>
        <v>51</v>
      </c>
      <c r="T58" s="3">
        <f t="shared" ref="T58" ca="1" si="85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6">W58/B58</f>
        <v>1.9869019869019868E-2</v>
      </c>
      <c r="Y58" s="3">
        <f t="shared" ref="Y58" ca="1" si="87">W58/B49</f>
        <v>2.597968069666183E-2</v>
      </c>
      <c r="Z58" s="17">
        <f ca="1">OFFSET(SerbiaOfficialData!$F$9,(ROW(Z56)*17)-18,0)</f>
        <v>2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9"/>
        <v>937</v>
      </c>
      <c r="AD58" s="17">
        <f ca="1">OFFSET(SerbiaOfficialData!$F$2,(ROW(AD56)*17)-18,0)</f>
        <v>71</v>
      </c>
      <c r="AE58" s="3">
        <f t="shared" ca="1" si="3"/>
        <v>9.4831040470148252E-3</v>
      </c>
      <c r="AF58" s="15">
        <f t="shared" ca="1" si="10"/>
        <v>250</v>
      </c>
      <c r="AG58">
        <f t="shared" si="11"/>
        <v>938</v>
      </c>
      <c r="AH58" s="19">
        <f ca="1">OFFSET(SerbiaOfficialData!$F$3,(ROW(AH56)*17)-18,0)</f>
        <v>2479</v>
      </c>
      <c r="AI58" s="10">
        <f t="shared" ca="1" si="26"/>
        <v>9</v>
      </c>
      <c r="AJ58" s="3">
        <f t="shared" ca="1" si="25"/>
        <v>0.29503829503829504</v>
      </c>
      <c r="AK58" s="4">
        <f t="shared" ca="1" si="21"/>
        <v>5008</v>
      </c>
      <c r="AL58" s="3">
        <f t="shared" ca="1" si="22"/>
        <v>0.5558885558885559</v>
      </c>
      <c r="AM58" s="4">
        <f ca="1">IF(_xlfn.FORECAST.ETS(AN58,$B$9:B57,$AN$9:AN57)&gt;0,_xlfn.FORECAST.ETS(AN58,$B$9:B57,$AN$9:AN57),0)</f>
        <v>8979.2554496279536</v>
      </c>
      <c r="AN58" s="9">
        <f t="shared" si="24"/>
        <v>43951</v>
      </c>
    </row>
    <row r="59" spans="1:40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ref="C59" ca="1" si="88">B59-R59-W59</f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ref="F59" ca="1" si="89">E59/B58</f>
        <v>2.1756021756021756E-2</v>
      </c>
      <c r="G59" s="13">
        <f t="shared" ref="G59" ca="1" si="90">AVERAGE(((SUM(E50:E59)-E50)/(SUM(B50:B59)-B50)))</f>
        <v>2.8146453089244853E-2</v>
      </c>
      <c r="H59" s="2">
        <f t="shared" ca="1" si="13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1">E59/K59</f>
        <v>3.3186589908567557E-2</v>
      </c>
      <c r="M59" s="13">
        <f t="shared" ref="M59" ca="1" si="92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3">R59-R58</f>
        <v>36</v>
      </c>
      <c r="T59" s="3">
        <f t="shared" ref="T59:T62" ca="1" si="94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5">W59/B59</f>
        <v>2.0097772949483977E-2</v>
      </c>
      <c r="Y59" s="3">
        <f t="shared" ref="Y59" ca="1" si="96">W59/B50</f>
        <v>2.6005060444194546E-2</v>
      </c>
      <c r="Z59" s="17">
        <f ca="1">OFFSET(SerbiaOfficialData!$F$9,(ROW(Z57)*17)-18,0)</f>
        <v>2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9"/>
        <v>954</v>
      </c>
      <c r="AD59" s="17">
        <f ca="1">OFFSET(SerbiaOfficialData!$F$2,(ROW(AD57)*17)-18,0)</f>
        <v>65</v>
      </c>
      <c r="AE59" s="3">
        <f t="shared" ca="1" si="3"/>
        <v>8.5067399555032071E-3</v>
      </c>
      <c r="AF59" s="15">
        <f t="shared" ca="1" si="10"/>
        <v>250</v>
      </c>
      <c r="AG59">
        <f t="shared" si="11"/>
        <v>955</v>
      </c>
      <c r="AH59" s="19">
        <f ca="1">OFFSET(SerbiaOfficialData!$F$3,(ROW(AH57)*17)-18,0)</f>
        <v>2375</v>
      </c>
      <c r="AI59" s="10">
        <f t="shared" ca="1" si="26"/>
        <v>-104</v>
      </c>
      <c r="AJ59" s="3">
        <f t="shared" ca="1" si="25"/>
        <v>0.2781097229766431</v>
      </c>
      <c r="AK59" s="4">
        <f t="shared" ca="1" si="21"/>
        <v>5266</v>
      </c>
      <c r="AL59" s="3">
        <f t="shared" ca="1" si="22"/>
        <v>0.57208039109179798</v>
      </c>
      <c r="AM59" s="4">
        <f ca="1">IF(_xlfn.FORECAST.ETS(AN59,$B$9:B58,$AN$9:AN58)&gt;0,_xlfn.FORECAST.ETS(AN59,$B$9:B58,$AN$9:AN58),0)</f>
        <v>9235.1825227720783</v>
      </c>
      <c r="AN59" s="9">
        <f t="shared" si="24"/>
        <v>43952</v>
      </c>
    </row>
    <row r="60" spans="1:40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ref="C60" ca="1" si="97">B60-R60-W60</f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ref="F60" ca="1" si="98">E60/B59</f>
        <v>1.7055947854426941E-2</v>
      </c>
      <c r="G60" s="13">
        <f t="shared" ref="G60" ca="1" si="99">AVERAGE(((SUM(E51:E60)-E51)/(SUM(B51:B60)-B51)))</f>
        <v>2.7312244684193989E-2</v>
      </c>
      <c r="H60" s="2">
        <f t="shared" ca="1" si="13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0">E60/K60</f>
        <v>3.0869052300432558E-2</v>
      </c>
      <c r="M60" s="13">
        <f t="shared" ref="M60" ca="1" si="101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3"/>
        <v>47</v>
      </c>
      <c r="T60" s="3">
        <f t="shared" ca="1" si="94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2">W60/B60</f>
        <v>2.0187994018372141E-2</v>
      </c>
      <c r="Y60" s="3">
        <f t="shared" ref="Y60" ca="1" si="103">W60/B51</f>
        <v>2.5975810885101706E-2</v>
      </c>
      <c r="Z60" s="17">
        <f ca="1">OFFSET(SerbiaOfficialData!$F$9,(ROW(Z58)*17)-18,0)</f>
        <v>3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9"/>
        <v>971</v>
      </c>
      <c r="AD60" s="17">
        <f ca="1">OFFSET(SerbiaOfficialData!$F$2,(ROW(AD58)*17)-18,0)</f>
        <v>57</v>
      </c>
      <c r="AE60" s="3">
        <f t="shared" ca="1" si="3"/>
        <v>7.3576868465212338E-3</v>
      </c>
      <c r="AF60" s="15">
        <f t="shared" ca="1" si="10"/>
        <v>246</v>
      </c>
      <c r="AG60">
        <f t="shared" si="11"/>
        <v>972</v>
      </c>
      <c r="AH60" s="19">
        <f ca="1">OFFSET(SerbiaOfficialData!$F$3,(ROW(AH58)*17)-18,0)</f>
        <v>2286</v>
      </c>
      <c r="AI60" s="10">
        <f t="shared" ca="1" si="26"/>
        <v>-89</v>
      </c>
      <c r="AJ60" s="3">
        <f t="shared" ca="1" si="25"/>
        <v>0.26436658833582566</v>
      </c>
      <c r="AK60" s="4">
        <f t="shared" ca="1" si="21"/>
        <v>5461</v>
      </c>
      <c r="AL60" s="3">
        <f t="shared" ca="1" si="22"/>
        <v>0.5833155308694723</v>
      </c>
      <c r="AM60" s="4">
        <f ca="1">IF(_xlfn.FORECAST.ETS(AN60,$B$9:B59,$AN$9:AN59)&gt;0,_xlfn.FORECAST.ETS(AN60,$B$9:B59,$AN$9:AN59),0)</f>
        <v>9448.4096187683299</v>
      </c>
      <c r="AN60" s="9">
        <f t="shared" si="24"/>
        <v>43953</v>
      </c>
    </row>
    <row r="61" spans="1:40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ref="C61:C62" ca="1" si="104">B61-R61-W61</f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ref="F61:F62" ca="1" si="105">E61/B60</f>
        <v>1.0895107882930999E-2</v>
      </c>
      <c r="G61" s="13">
        <f t="shared" ref="G61:G62" ca="1" si="106">AVERAGE(((SUM(E52:E61)-E52)/(SUM(B52:B61)-B52)))</f>
        <v>2.5281723394208557E-2</v>
      </c>
      <c r="H61" s="2">
        <f t="shared" ca="1" si="13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7">E61/K61</f>
        <v>1.9340159271899887E-2</v>
      </c>
      <c r="M61" s="13">
        <f t="shared" ref="M61" ca="1" si="108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3"/>
        <v>125</v>
      </c>
      <c r="T61" s="3">
        <f t="shared" ca="1" si="94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09">W61/B61</f>
        <v>2.0393068469991546E-2</v>
      </c>
      <c r="Y61" s="3">
        <f t="shared" ref="Y61" ca="1" si="110">W61/B52</f>
        <v>2.579179473473206E-2</v>
      </c>
      <c r="Z61" s="17">
        <f ca="1">OFFSET(SerbiaOfficialData!$F$9,(ROW(Z59)*17)-18,0)</f>
        <v>3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9"/>
        <v>988</v>
      </c>
      <c r="AD61" s="17">
        <f ca="1">OFFSET(SerbiaOfficialData!$F$2,(ROW(AD59)*17)-18,0)</f>
        <v>54</v>
      </c>
      <c r="AE61" s="3">
        <f t="shared" ca="1" si="3"/>
        <v>6.9948186528497412E-3</v>
      </c>
      <c r="AF61" s="15">
        <f t="shared" ca="1" si="10"/>
        <v>247</v>
      </c>
      <c r="AG61">
        <f t="shared" si="11"/>
        <v>989</v>
      </c>
      <c r="AH61" s="19">
        <f ca="1">OFFSET(SerbiaOfficialData!$F$3,(ROW(AH59)*17)-18,0)</f>
        <v>2116</v>
      </c>
      <c r="AI61" s="10">
        <f t="shared" ca="1" si="26"/>
        <v>-170</v>
      </c>
      <c r="AJ61" s="3">
        <f t="shared" ca="1" si="25"/>
        <v>0.24397717666948437</v>
      </c>
      <c r="AK61" s="4">
        <f t="shared" ca="1" si="21"/>
        <v>5604</v>
      </c>
      <c r="AL61" s="3">
        <f t="shared" ca="1" si="22"/>
        <v>0.59213863060016902</v>
      </c>
      <c r="AM61" s="4">
        <f ca="1">IF(_xlfn.FORECAST.ETS(AN61,$B$9:B60,$AN$9:AN60)&gt;0,_xlfn.FORECAST.ETS(AN61,$B$9:B60,$AN$9:AN60),0)</f>
        <v>9523.7435093897311</v>
      </c>
      <c r="AN61" s="9">
        <f t="shared" si="24"/>
        <v>43954</v>
      </c>
    </row>
    <row r="62" spans="1:40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104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105"/>
        <v>9.8267117497886722E-3</v>
      </c>
      <c r="G62" s="13">
        <f t="shared" ca="1" si="106"/>
        <v>2.218755849503962E-2</v>
      </c>
      <c r="H62" s="2">
        <f t="shared" ca="1" si="13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1">E62/K62</f>
        <v>2.0439560439560439E-2</v>
      </c>
      <c r="M62" s="13">
        <f t="shared" ref="M62" ca="1" si="112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3"/>
        <v>23</v>
      </c>
      <c r="T62" s="3">
        <f t="shared" ca="1" si="94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3">W62/B62</f>
        <v>2.0613163126504134E-2</v>
      </c>
      <c r="Y62" s="3">
        <f t="shared" ref="Y62" ca="1" si="114">W62/B53</f>
        <v>2.5324591849852165E-2</v>
      </c>
      <c r="Z62" s="17">
        <f ca="1">OFFSET(SerbiaOfficialData!$F$9,(ROW(Z60)*17)-18,0)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9"/>
        <v>1005</v>
      </c>
      <c r="AD62" s="17">
        <f ca="1">OFFSET(SerbiaOfficialData!$F$2,(ROW(AD60)*17)-18,0)</f>
        <v>53</v>
      </c>
      <c r="AE62" s="3">
        <f t="shared" ca="1" si="3"/>
        <v>6.8070896480863091E-3</v>
      </c>
      <c r="AF62" s="15">
        <f t="shared" ca="1" si="10"/>
        <v>250</v>
      </c>
      <c r="AG62">
        <f t="shared" si="11"/>
        <v>1006</v>
      </c>
      <c r="AH62" s="19">
        <f ca="1">OFFSET(SerbiaOfficialData!$F$3,(ROW(AH60)*17)-18,0)</f>
        <v>2023</v>
      </c>
      <c r="AI62" s="10">
        <f t="shared" ca="1" si="26"/>
        <v>-93</v>
      </c>
      <c r="AJ62" s="3">
        <f t="shared" ca="1" si="25"/>
        <v>0.23229046771999581</v>
      </c>
      <c r="AK62" s="4">
        <f t="shared" ca="1" si="21"/>
        <v>5763</v>
      </c>
      <c r="AL62" s="3">
        <f t="shared" ca="1" si="22"/>
        <v>0.60301349795961079</v>
      </c>
      <c r="AM62" s="4">
        <f ca="1">IF(_xlfn.FORECAST.ETS(AN62,$B$9:B61,$AN$9:AN61)&gt;0,_xlfn.FORECAST.ETS(AN62,$B$9:B61,$AN$9:AN61),0)</f>
        <v>9571.887033100722</v>
      </c>
      <c r="AN62" s="9">
        <f t="shared" si="24"/>
        <v>43955</v>
      </c>
    </row>
    <row r="63" spans="1:40" x14ac:dyDescent="0.25">
      <c r="A63" s="9">
        <f t="shared" si="4"/>
        <v>43956</v>
      </c>
      <c r="B63" s="17">
        <f ca="1">OFFSET(SerbiaOfficialData!$F$5,(ROW(B61)*17)-18,0)</f>
        <v>9677</v>
      </c>
      <c r="C63" s="4">
        <f t="shared" ref="C63:C65" ca="1" si="115">B63-R63-W63</f>
        <v>7754</v>
      </c>
      <c r="D63" s="4">
        <f t="shared" ref="D63:D66" si="116">(ROW(E61)*17)-16+3</f>
        <v>1024</v>
      </c>
      <c r="E63" s="20">
        <f ca="1">OFFSET(SerbiaOfficialData!$F$4,(ROW(E61)*17)-18,0)</f>
        <v>120</v>
      </c>
      <c r="F63" s="2">
        <f t="shared" ref="F63:F64" ca="1" si="117">E63/B62</f>
        <v>1.2556241498378152E-2</v>
      </c>
      <c r="G63" s="13">
        <f t="shared" ref="G63:G64" ca="1" si="118">AVERAGE(((SUM(E54:E63)-E54)/(SUM(B54:B63)-B54)))</f>
        <v>1.9995108230402348E-2</v>
      </c>
      <c r="H63" s="2">
        <f t="shared" ref="H63:H64" ca="1" si="119">E63/B63</f>
        <v>1.2400537356618786E-2</v>
      </c>
      <c r="I63" s="4">
        <f ca="1">(ROWS($B$3:B63)*LN(2))/(LN(B63)/$B$3)</f>
        <v>4.6071310023704708</v>
      </c>
      <c r="J63" s="17">
        <f ca="1">OFFSET(SerbiaOfficialData!$F$7,(ROW(J61)*17)-18,0)</f>
        <v>111278</v>
      </c>
      <c r="K63" s="21">
        <f ca="1">OFFSET(SerbiaOfficialData!$F$6,(ROW(K61)*17)-18,0)</f>
        <v>4817</v>
      </c>
      <c r="L63" s="12">
        <f t="shared" ref="L63:L64" ca="1" si="120">E63/K63</f>
        <v>2.4911770811708533E-2</v>
      </c>
      <c r="M63" s="13">
        <f t="shared" ref="M63:M65" ca="1" si="121">AVERAGE(((SUM(E54:E63)-E54)/(SUM(K54:K63)-K54)))</f>
        <v>3.4805747738158595E-2</v>
      </c>
      <c r="R63" s="17">
        <f ca="1">OFFSET(SerbiaOfficialData!$F$17,(ROW(R61)*17)-19,0)</f>
        <v>1723</v>
      </c>
      <c r="S63">
        <f t="shared" ref="S63:S64" ca="1" si="122">R63-R62</f>
        <v>149</v>
      </c>
      <c r="T63" s="3">
        <f t="shared" ref="T63:T64" ca="1" si="123">R63/B54</f>
        <v>0.21425018652076597</v>
      </c>
      <c r="V63" s="17">
        <f ca="1">OFFSET(SerbiaOfficialData!$F$8,(ROW(W61)*17)-18,0)</f>
        <v>3</v>
      </c>
      <c r="W63" s="17">
        <f ca="1">OFFSET(SerbiaOfficialData!$F$11,(ROW(W61)*17)-18,0)</f>
        <v>200</v>
      </c>
      <c r="X63" s="3">
        <f t="shared" ref="X63:X64" ca="1" si="124">W63/B63</f>
        <v>2.0667562261031312E-2</v>
      </c>
      <c r="Y63" s="3">
        <f t="shared" ref="Y63:Y64" ca="1" si="125">W63/B54</f>
        <v>2.4869435463814971E-2</v>
      </c>
      <c r="Z63" s="17">
        <f ca="1">OFFSET(SerbiaOfficialData!$F$9,(ROW(Z61)*17)-18,0)</f>
        <v>0</v>
      </c>
      <c r="AA63" s="17">
        <f ca="1">OFFSET(SerbiaOfficialData!$F$10,(ROW(AA61)*17)-18,0)</f>
        <v>0</v>
      </c>
      <c r="AB63" s="17">
        <f ca="1">OFFSET(SerbiaOfficialData!$F$12,(ROW(AA61)*17)-18,0)</f>
        <v>0</v>
      </c>
      <c r="AC63" s="17">
        <f t="shared" ref="AC63:AC64" si="126">(ROW(AD61)*17)-17+2</f>
        <v>1022</v>
      </c>
      <c r="AD63" s="17">
        <f ca="1">OFFSET(SerbiaOfficialData!$F$2,(ROW(AD61)*17)-18,0)</f>
        <v>51</v>
      </c>
      <c r="AE63" s="3">
        <f t="shared" ref="AE63:AE64" ca="1" si="127">AD63/C63</f>
        <v>6.5772504513799332E-3</v>
      </c>
      <c r="AF63" s="15">
        <f t="shared" ref="AF63:AF64" ca="1" si="128">W63+AD63</f>
        <v>251</v>
      </c>
      <c r="AG63">
        <f t="shared" ref="AG63:AG64" si="129">(ROW(AH61)*17)-16+2</f>
        <v>1023</v>
      </c>
      <c r="AH63" s="19">
        <f ca="1">OFFSET(SerbiaOfficialData!$F$3,(ROW(AH61)*17)-18,0)</f>
        <v>1855</v>
      </c>
      <c r="AI63" s="10">
        <f t="shared" ref="AI63:AI64" ca="1" si="130">AH63-AH62</f>
        <v>-168</v>
      </c>
      <c r="AJ63" s="3">
        <f t="shared" ref="AJ63:AJ64" ca="1" si="131">(AH63+W63)/B63</f>
        <v>0.21235920223209673</v>
      </c>
      <c r="AK63" s="4">
        <f t="shared" ref="AK63:AK64" ca="1" si="132">B63-R63-W63-AH63</f>
        <v>5899</v>
      </c>
      <c r="AL63" s="3">
        <f t="shared" ref="AL63:AL64" ca="1" si="133">AK63/B63</f>
        <v>0.60958974888911854</v>
      </c>
      <c r="AM63" s="4">
        <f ca="1">IF(_xlfn.FORECAST.ETS(AN63,$B$9:B62,$AN$9:AN62)&gt;0,_xlfn.FORECAST.ETS(AN63,$B$9:B62,$AN$9:AN62),0)</f>
        <v>9677.0741123675089</v>
      </c>
      <c r="AN63" s="9">
        <f t="shared" si="24"/>
        <v>43956</v>
      </c>
    </row>
    <row r="64" spans="1:40" ht="14.95" thickBot="1" x14ac:dyDescent="0.3">
      <c r="A64" s="9">
        <f t="shared" si="4"/>
        <v>43957</v>
      </c>
      <c r="B64" s="17">
        <f ca="1">OFFSET(SerbiaOfficialData!$F$5,(ROW(B62)*17)-18,0)</f>
        <v>9791</v>
      </c>
      <c r="C64" s="4">
        <f t="shared" ca="1" si="115"/>
        <v>7617</v>
      </c>
      <c r="D64" s="4">
        <f t="shared" si="116"/>
        <v>1041</v>
      </c>
      <c r="E64" s="20">
        <f ca="1">IF(OFFSET(SerbiaOfficialData!$F$4,(ROW(E62)*17)-18,0)=0,"",OFFSET(SerbiaOfficialData!$F$4,(ROW(E62)*17)-18,0))</f>
        <v>114</v>
      </c>
      <c r="F64" s="2">
        <f t="shared" ca="1" si="117"/>
        <v>1.1780510488787848E-2</v>
      </c>
      <c r="G64" s="13">
        <f t="shared" ca="1" si="118"/>
        <v>1.8202338928511395E-2</v>
      </c>
      <c r="H64" s="2">
        <f t="shared" ca="1" si="119"/>
        <v>1.1643345929935656E-2</v>
      </c>
      <c r="I64" s="4">
        <f ca="1">(ROWS($B$3:B64)*LN(2))/(LN(B64)/$B$3)</f>
        <v>4.6766896923064882</v>
      </c>
      <c r="J64" s="17">
        <f ca="1">IF(OFFSET(SerbiaOfficialData!$F$7,(ROW(J62)*17)-18,0)=0,"",OFFSET(SerbiaOfficialData!$F$7,(ROW(J62)*17)-18,0))</f>
        <v>117474</v>
      </c>
      <c r="K64" s="21">
        <f ca="1">OFFSET(SerbiaOfficialData!$F$6,(ROW(K62)*17)-18,0)</f>
        <v>6196</v>
      </c>
      <c r="L64" s="12">
        <f t="shared" ca="1" si="120"/>
        <v>1.8398967075532603E-2</v>
      </c>
      <c r="M64" s="13">
        <f t="shared" ca="1" si="121"/>
        <v>3.059103658413544E-2</v>
      </c>
      <c r="R64" s="17">
        <f ca="1">OFFSET(SerbiaOfficialData!$F$17,(ROW(R62)*17)-19,0)</f>
        <v>1971</v>
      </c>
      <c r="S64">
        <f t="shared" ca="1" si="122"/>
        <v>248</v>
      </c>
      <c r="T64" s="3">
        <f t="shared" ca="1" si="123"/>
        <v>0.23818731117824773</v>
      </c>
      <c r="V64" s="17">
        <f ca="1">OFFSET(SerbiaOfficialData!$F$8,(ROW(W62)*17)-18,0)</f>
        <v>3</v>
      </c>
      <c r="W64" s="17">
        <f ca="1">OFFSET(SerbiaOfficialData!$F$11,(ROW(W62)*17)-18,0)</f>
        <v>203</v>
      </c>
      <c r="X64" s="3">
        <f t="shared" ca="1" si="124"/>
        <v>2.0733326524359105E-2</v>
      </c>
      <c r="Y64" s="3">
        <f t="shared" ca="1" si="125"/>
        <v>2.4531722054380665E-2</v>
      </c>
      <c r="Z64" s="17">
        <f ca="1">OFFSET(SerbiaOfficialData!$F$9,(ROW(Z62)*17)-18,0)</f>
        <v>0</v>
      </c>
      <c r="AA64" s="17">
        <f ca="1">OFFSET(SerbiaOfficialData!$F$10,(ROW(AA62)*17)-18,0)</f>
        <v>0</v>
      </c>
      <c r="AB64" s="17">
        <f ca="1">OFFSET(SerbiaOfficialData!$F$12,(ROW(AA62)*17)-18,0)</f>
        <v>0</v>
      </c>
      <c r="AC64" s="17">
        <f t="shared" si="126"/>
        <v>1039</v>
      </c>
      <c r="AD64" s="17">
        <f ca="1">OFFSET(SerbiaOfficialData!$F$2,(ROW(AD62)*17)-18,0)</f>
        <v>48</v>
      </c>
      <c r="AE64" s="3">
        <f t="shared" ca="1" si="127"/>
        <v>6.301693580149665E-3</v>
      </c>
      <c r="AF64" s="15">
        <f t="shared" ca="1" si="128"/>
        <v>251</v>
      </c>
      <c r="AG64">
        <f t="shared" si="129"/>
        <v>1040</v>
      </c>
      <c r="AH64" s="19">
        <f ca="1">OFFSET(SerbiaOfficialData!$F$3,(ROW(AH62)*17)-18,0)</f>
        <v>1750</v>
      </c>
      <c r="AI64" s="10">
        <f t="shared" ca="1" si="130"/>
        <v>-105</v>
      </c>
      <c r="AJ64" s="3">
        <f t="shared" ca="1" si="131"/>
        <v>0.19946890001021347</v>
      </c>
      <c r="AK64" s="4">
        <f t="shared" ca="1" si="132"/>
        <v>5867</v>
      </c>
      <c r="AL64" s="3">
        <f t="shared" ca="1" si="133"/>
        <v>0.59922377693800433</v>
      </c>
      <c r="AM64" s="4">
        <f ca="1">IF(_xlfn.FORECAST.ETS(AN64,$B$9:B63,$AN$9:AN63)&gt;0,_xlfn.FORECAST.ETS(AN64,$B$9:B63,$AN$9:AN63),0)</f>
        <v>9796.9289114210587</v>
      </c>
      <c r="AN64" s="9">
        <f t="shared" si="24"/>
        <v>43957</v>
      </c>
    </row>
    <row r="65" spans="1:40" ht="14.95" thickBot="1" x14ac:dyDescent="0.3">
      <c r="A65" s="9">
        <f ca="1">IF(B65="","",A64+1)</f>
        <v>43958</v>
      </c>
      <c r="B65" s="17">
        <f ca="1">IF(OFFSET(SerbiaOfficialData!$F$5,(ROW(B63)*17)-18,0)=0,"",OFFSET(SerbiaOfficialData!$F$5,(ROW(B63)*17)-18,0))</f>
        <v>9848</v>
      </c>
      <c r="C65" s="4">
        <f ca="1">IF($A65="","",B65-R65-W65)</f>
        <v>7482</v>
      </c>
      <c r="D65" s="23">
        <f>(ROW(E63)*17)-16+2</f>
        <v>1057</v>
      </c>
      <c r="E65" s="22">
        <f ca="1">IF(OFFSET(SerbiaOfficialData!$F$5,(ROW(E63)*17)-19,0)=0,"",OFFSET(SerbiaOfficialData!$F$5,(ROW(E63)*17)-19,0))</f>
        <v>57</v>
      </c>
      <c r="F65" s="2">
        <f ca="1">IF($A65="","",E65/B64)</f>
        <v>5.8216729649678278E-3</v>
      </c>
      <c r="G65" s="13">
        <f ca="1">IF($A65="","",AVERAGE(((SUM(E56:E65)-E56)/(SUM(B56:B65)-B56))))</f>
        <v>1.5962285997849639E-2</v>
      </c>
      <c r="H65" s="2">
        <f ca="1">IF($A65="","",E65/B65)</f>
        <v>5.787977254264825E-3</v>
      </c>
      <c r="I65" s="4">
        <f ca="1">IF($A65="","",(ROWS($B$3:B65)*LN(2))/(LN(B65)/$B$3))</f>
        <v>4.7491201711522404</v>
      </c>
      <c r="J65" s="17">
        <f ca="1">IF(OFFSET(SerbiaOfficialData!$F$7,(ROW(J63)*17)-18,0)=0,"",OFFSET(SerbiaOfficialData!$F$7,(ROW(J63)*17)-18,0))</f>
        <v>122995</v>
      </c>
      <c r="K65" s="21">
        <f ca="1">IF(OFFSET(SerbiaOfficialData!$F$6,(ROW(K63)*17)-18,0)=0,"",OFFSET(SerbiaOfficialData!$F$6,(ROW(K63)*17)-18,0))</f>
        <v>5521</v>
      </c>
      <c r="L65" s="12">
        <f ca="1">IF($A65="","",E65/K65)</f>
        <v>1.0324216627422568E-2</v>
      </c>
      <c r="M65" s="13">
        <f ca="1">IF($A65="","",AVERAGE(((SUM(E56:E65)-E56)/(SUM(K56:K65)-K56))))</f>
        <v>2.7220341715022568E-2</v>
      </c>
      <c r="R65" s="17">
        <f ca="1">IF(OFFSET(SerbiaOfficialData!$F$17,(ROW(R63)*17)-19,0)=0,"",OFFSET(SerbiaOfficialData!$F$17,(ROW(R63)*17)-19,0))</f>
        <v>2160</v>
      </c>
      <c r="S65">
        <f ca="1">IF($A65="","",R65-R64)</f>
        <v>189</v>
      </c>
      <c r="T65" s="3">
        <f ca="1">IF($A65="","",R65/B56)</f>
        <v>0.25420736730610805</v>
      </c>
      <c r="V65" s="17">
        <f ca="1">IF(OFFSET(SerbiaOfficialData!$F$8,(ROW(W63)*17)-18,0)=0,"",OFFSET(SerbiaOfficialData!$F$8,(ROW(W63)*17)-18,0))</f>
        <v>3</v>
      </c>
      <c r="W65" s="17">
        <f ca="1">IF(OFFSET(SerbiaOfficialData!$F$11,(ROW(W63)*17)-18,0)=0,"",OFFSET(SerbiaOfficialData!$F$11,(ROW(W63)*17)-18,0))</f>
        <v>206</v>
      </c>
      <c r="X65" s="3">
        <f ca="1">IF($A65="","",W65/B65)</f>
        <v>2.091795288383428E-2</v>
      </c>
      <c r="Y65" s="3">
        <f ca="1">IF($A65="","",W65/B56)</f>
        <v>2.4243850770860303E-2</v>
      </c>
      <c r="Z65" s="17" t="str">
        <f ca="1">IF(OFFSET(SerbiaOfficialData!$F$9,(ROW(Z63)*17)-18,0)=0,"",OFFSET(SerbiaOfficialData!$F$9,(ROW(Z63)*17)-18,0))</f>
        <v/>
      </c>
      <c r="AA65" s="17" t="str">
        <f ca="1">IF(OFFSET(SerbiaOfficialData!$F$10,(ROW(AA63)*17)-18,0)=0,"",OFFSET(SerbiaOfficialData!$F$10,(ROW(AA63)*17)-18,0))</f>
        <v/>
      </c>
      <c r="AB65" s="17" t="str">
        <f ca="1">IF(OFFSET(SerbiaOfficialData!$F$12,(ROW(AA63)*17)-18,0)=0,"",OFFSET(SerbiaOfficialData!$F$12,(ROW(AA63)*17)-18,0))</f>
        <v/>
      </c>
      <c r="AC65" s="17">
        <f t="shared" ref="AC65" si="134">(ROW(AD63)*17)-17+2</f>
        <v>1056</v>
      </c>
      <c r="AD65" s="17">
        <f ca="1">IF(OFFSET(SerbiaOfficialData!$F$2,(ROW(AD63)*17)-18,0)=0,"",OFFSET(SerbiaOfficialData!$F$2,(ROW(AD63)*17)-18,0))</f>
        <v>46</v>
      </c>
      <c r="AE65" s="3">
        <f ca="1">IF($A65="","",AD65/C65)</f>
        <v>6.1480887463245121E-3</v>
      </c>
      <c r="AF65" s="15">
        <f ca="1">IF($A65="","",W65+AD65)</f>
        <v>252</v>
      </c>
      <c r="AH65" s="19">
        <f ca="1">IF(OFFSET(SerbiaOfficialData!$F$3,(ROW(AH63)*17)-18,0)=0,"",OFFSET(SerbiaOfficialData!$F$3,(ROW(AH63)*17)-18,0))</f>
        <v>1710</v>
      </c>
      <c r="AI65" s="10">
        <f ca="1">IF($A65="","",AH65-AH64)</f>
        <v>-40</v>
      </c>
      <c r="AJ65" s="3">
        <f ca="1">IF($A65="","",(AH65+W65)/B65)</f>
        <v>0.19455727051177904</v>
      </c>
      <c r="AK65" s="4">
        <f ca="1">IF($A65="","",B65-R65-W65-AH65)</f>
        <v>5772</v>
      </c>
      <c r="AL65" s="3">
        <f ca="1">IF($A65="","",AK65/B65)</f>
        <v>0.58610885458976447</v>
      </c>
      <c r="AM65" s="4">
        <f ca="1">IF(_xlfn.FORECAST.ETS(AN65,$B$9:B64,$AN$9:AN64)&gt;0,_xlfn.FORECAST.ETS(AN65,$B$9:B64,$AN$9:AN64),0)</f>
        <v>9907.9820942200586</v>
      </c>
      <c r="AN65" s="9">
        <f t="shared" si="24"/>
        <v>43958</v>
      </c>
    </row>
    <row r="66" spans="1:40" x14ac:dyDescent="0.25">
      <c r="A66" s="9">
        <f ca="1">IF(B66="","",A65+1)</f>
        <v>43959</v>
      </c>
      <c r="B66" s="17">
        <f ca="1">IF(OFFSET(SerbiaOfficialData!$F$5,(ROW(B64)*17)-18,0)=0,"",OFFSET(SerbiaOfficialData!$F$5,(ROW(B64)*17)-18,0))</f>
        <v>9943</v>
      </c>
      <c r="C66" s="4">
        <f ca="1">IF($A66="","",B66-R66-W66)</f>
        <v>7281</v>
      </c>
      <c r="D66" s="4">
        <f>(ROW(E64)*17)-16+2</f>
        <v>1074</v>
      </c>
      <c r="E66" s="17">
        <f ca="1">IF(OFFSET(SerbiaOfficialData!$F$5,(ROW(E64)*17)-19,0)=0,"",OFFSET(SerbiaOfficialData!$F$5,(ROW(E64)*17)-19,0))</f>
        <v>95</v>
      </c>
      <c r="F66" s="2">
        <f ca="1">IF($A66="","",E66/B65)</f>
        <v>9.646628757108042E-3</v>
      </c>
      <c r="G66" s="13">
        <f ca="1">IF($A66="","",AVERAGE(((SUM(E57:E66)-E57)/(SUM(B57:B66)-B57))))</f>
        <v>1.4198192322027582E-2</v>
      </c>
      <c r="H66" s="2">
        <f ca="1">IF($A66="","",E66/B66)</f>
        <v>9.5544604244191898E-3</v>
      </c>
      <c r="I66" s="4">
        <f ca="1">IF($A66="","",(ROWS($B$3:B66)*LN(2))/(LN(B66)/$B$3))</f>
        <v>4.8194710878648506</v>
      </c>
      <c r="J66" s="17">
        <f ca="1">IF(OFFSET(SerbiaOfficialData!$F$7,(ROW(J64)*17)-18,0)=0,"",OFFSET(SerbiaOfficialData!$F$7,(ROW(J64)*17)-18,0))</f>
        <v>128805</v>
      </c>
      <c r="K66" s="21">
        <f ca="1">IF(OFFSET(SerbiaOfficialData!$F$6,(ROW(K64)*17)-18,0)=0,"",OFFSET(SerbiaOfficialData!$F$6,(ROW(K64)*17)-18,0))</f>
        <v>5810</v>
      </c>
      <c r="L66" s="12">
        <f ca="1">IF($A66="","",E66/K66)</f>
        <v>1.6351118760757316E-2</v>
      </c>
      <c r="M66" s="13">
        <f ca="1">IF($A66="","",AVERAGE(((SUM(E57:E66)-E57)/(SUM(K57:K66)-K57))))</f>
        <v>2.4446984738182621E-2</v>
      </c>
      <c r="R66" s="17">
        <f ca="1">IF(OFFSET(SerbiaOfficialData!$F$17,(ROW(R64)*17)-19,0)=0,"",OFFSET(SerbiaOfficialData!$F$17,(ROW(R64)*17)-19,0))</f>
        <v>2453</v>
      </c>
      <c r="S66">
        <f ca="1">IF($A66="","",R66-R65)</f>
        <v>293</v>
      </c>
      <c r="T66" s="3">
        <f ca="1">IF($A66="","",R66/B57)</f>
        <v>0.28117835855112333</v>
      </c>
      <c r="V66" s="17">
        <f ca="1">IF(OFFSET(SerbiaOfficialData!$F$8,(ROW(W64)*17)-18,0)=0,"",OFFSET(SerbiaOfficialData!$F$8,(ROW(W64)*17)-18,0))</f>
        <v>3</v>
      </c>
      <c r="W66" s="17">
        <f ca="1">IF(OFFSET(SerbiaOfficialData!$F$11,(ROW(W64)*17)-18,0)=0,"",OFFSET(SerbiaOfficialData!$F$11,(ROW(W64)*17)-18,0))</f>
        <v>209</v>
      </c>
      <c r="X66" s="3">
        <f ca="1">IF($A66="","",W66/B66)</f>
        <v>2.1019812933722216E-2</v>
      </c>
      <c r="Y66" s="3">
        <f ca="1">IF($A66="","",W66/B57)</f>
        <v>2.39569005043558E-2</v>
      </c>
      <c r="Z66" s="17" t="str">
        <f ca="1">IF(OFFSET(SerbiaOfficialData!$F$9,(ROW(Z64)*17)-18,0)=0,"",OFFSET(SerbiaOfficialData!$F$9,(ROW(Z64)*17)-18,0))</f>
        <v/>
      </c>
      <c r="AA66" s="17" t="str">
        <f ca="1">IF(OFFSET(SerbiaOfficialData!$F$10,(ROW(AA64)*17)-18,0)=0,"",OFFSET(SerbiaOfficialData!$F$10,(ROW(AA64)*17)-18,0))</f>
        <v/>
      </c>
      <c r="AB66" s="17" t="str">
        <f ca="1">IF(OFFSET(SerbiaOfficialData!$F$12,(ROW(AA64)*17)-18,0)=0,"",OFFSET(SerbiaOfficialData!$F$12,(ROW(AA64)*17)-18,0))</f>
        <v/>
      </c>
      <c r="AC66" s="17">
        <f t="shared" ref="AC66" si="135">(ROW(AD64)*17)-17+2</f>
        <v>1073</v>
      </c>
      <c r="AD66" s="17">
        <f ca="1">IF(OFFSET(SerbiaOfficialData!$F$2,(ROW(AD64)*17)-18,0)=0,"",OFFSET(SerbiaOfficialData!$F$2,(ROW(AD64)*17)-18,0))</f>
        <v>45</v>
      </c>
      <c r="AE66" s="3">
        <f ca="1">IF($A66="","",AD66/C66)</f>
        <v>6.180469715698393E-3</v>
      </c>
      <c r="AF66" s="15">
        <f ca="1">IF($A66="","",W66+AD66)</f>
        <v>254</v>
      </c>
      <c r="AH66" s="19">
        <f ca="1">IF(OFFSET(SerbiaOfficialData!$F$3,(ROW(AH64)*17)-18,0)=0,"",OFFSET(SerbiaOfficialData!$F$3,(ROW(AH64)*17)-18,0))</f>
        <v>1577</v>
      </c>
      <c r="AI66" s="10">
        <f ca="1">IF($A66="","",AH66-AH65)</f>
        <v>-133</v>
      </c>
      <c r="AJ66" s="3">
        <f ca="1">IF($A66="","",(AH66+W66)/B66)</f>
        <v>0.17962385597908076</v>
      </c>
      <c r="AK66" s="4">
        <f ca="1">IF($A66="","",B66-R66-W66-AH66)</f>
        <v>5704</v>
      </c>
      <c r="AL66" s="3">
        <f ca="1">IF($A66="","",AK66/B66)</f>
        <v>0.57366991853565319</v>
      </c>
      <c r="AM66" s="4">
        <f ca="1">IF(_xlfn.FORECAST.ETS(AN66,$B$9:B65,$AN$9:AN65)&gt;0,_xlfn.FORECAST.ETS(AN66,$B$9:B65,$AN$9:AN65),0)</f>
        <v>9963.0979277197948</v>
      </c>
      <c r="AN66" s="9">
        <f t="shared" si="24"/>
        <v>43959</v>
      </c>
    </row>
    <row r="67" spans="1:40" x14ac:dyDescent="0.25">
      <c r="A67" s="9" t="str">
        <f t="shared" ref="A67:A120" ca="1" si="136">IF(B67="","",A66+1)</f>
        <v/>
      </c>
      <c r="B67" s="17" t="str">
        <f ca="1">IF(OFFSET(SerbiaOfficialData!$F$5,(ROW(B65)*17)-18,0)=0,"",OFFSET(SerbiaOfficialData!$F$5,(ROW(B65)*17)-18,0))</f>
        <v/>
      </c>
      <c r="C67" s="4" t="str">
        <f t="shared" ref="C67:C120" ca="1" si="137">IF($A67="","",B67-R67-W67)</f>
        <v/>
      </c>
      <c r="E67" s="17" t="str">
        <f ca="1">IF(OFFSET(SerbiaOfficialData!$F$5,(ROW(E65)*17)-19,0)=0,"",OFFSET(SerbiaOfficialData!$F$5,(ROW(E65)*17)-19,0))</f>
        <v/>
      </c>
      <c r="F67" s="2" t="str">
        <f t="shared" ref="F67:F120" ca="1" si="138">IF($A67="","",E67/B66)</f>
        <v/>
      </c>
      <c r="G67" s="13" t="str">
        <f t="shared" ref="G67:G120" ca="1" si="139">IF($A67="","",AVERAGE(((SUM(E58:E67)-E58)/(SUM(B58:B67)-B58))))</f>
        <v/>
      </c>
      <c r="H67" s="2" t="str">
        <f t="shared" ref="H67:H120" ca="1" si="140">IF($A67="","",E67/B67)</f>
        <v/>
      </c>
      <c r="I67" s="4" t="str">
        <f ca="1">IF($A67="","",(ROWS($B$3:B67)*LN(2))/(LN(B67)/$B$3))</f>
        <v/>
      </c>
      <c r="J67" s="17" t="str">
        <f ca="1">IF(OFFSET(SerbiaOfficialData!$F$7,(ROW(J65)*17)-18,0)=0,"",OFFSET(SerbiaOfficialData!$F$7,(ROW(J65)*17)-18,0))</f>
        <v/>
      </c>
      <c r="K67" s="21" t="str">
        <f ca="1">IF(OFFSET(SerbiaOfficialData!$F$6,(ROW(K65)*17)-18,0)=0,"",OFFSET(SerbiaOfficialData!$F$6,(ROW(K65)*17)-18,0))</f>
        <v/>
      </c>
      <c r="L67" s="12" t="str">
        <f t="shared" ref="L67:L120" ca="1" si="141">IF($A67="","",E67/K67)</f>
        <v/>
      </c>
      <c r="M67" s="13" t="str">
        <f t="shared" ref="M67:M120" ca="1" si="142">IF($A67="","",AVERAGE(((SUM(E58:E67)-E58)/(SUM(K58:K67)-K58))))</f>
        <v/>
      </c>
      <c r="R67" s="17" t="str">
        <f ca="1">IF(OFFSET(SerbiaOfficialData!$F$17,(ROW(R65)*17)-19,0)=0,"",OFFSET(SerbiaOfficialData!$F$17,(ROW(R65)*17)-19,0))</f>
        <v/>
      </c>
      <c r="S67" t="str">
        <f t="shared" ref="S67:S120" ca="1" si="143">IF($A67="","",R67-R66)</f>
        <v/>
      </c>
      <c r="T67" s="3" t="str">
        <f t="shared" ref="T67:T120" ca="1" si="144">IF($A67="","",R67/B58)</f>
        <v/>
      </c>
      <c r="V67" s="17" t="str">
        <f ca="1">IF(OFFSET(SerbiaOfficialData!$F$8,(ROW(W65)*17)-18,0)=0,"",OFFSET(SerbiaOfficialData!$F$8,(ROW(W65)*17)-18,0))</f>
        <v/>
      </c>
      <c r="W67" s="17" t="str">
        <f ca="1">IF(OFFSET(SerbiaOfficialData!$F$11,(ROW(W65)*17)-18,0)=0,"",OFFSET(SerbiaOfficialData!$F$11,(ROW(W65)*17)-18,0))</f>
        <v/>
      </c>
      <c r="X67" s="3" t="str">
        <f t="shared" ref="X67:X120" ca="1" si="145">IF($A67="","",W67/B67)</f>
        <v/>
      </c>
      <c r="Y67" s="3" t="str">
        <f t="shared" ref="Y67:Y120" ca="1" si="146">IF($A67="","",W67/B58)</f>
        <v/>
      </c>
      <c r="Z67" s="17" t="str">
        <f ca="1">IF(OFFSET(SerbiaOfficialData!$F$9,(ROW(Z65)*17)-18,0)=0,"",OFFSET(SerbiaOfficialData!$F$9,(ROW(Z65)*17)-18,0))</f>
        <v/>
      </c>
      <c r="AA67" s="17" t="str">
        <f ca="1">IF(OFFSET(SerbiaOfficialData!$F$10,(ROW(AA65)*17)-18,0)=0,"",OFFSET(SerbiaOfficialData!$F$10,(ROW(AA65)*17)-18,0))</f>
        <v/>
      </c>
      <c r="AB67" s="17" t="str">
        <f ca="1">IF(OFFSET(SerbiaOfficialData!$F$12,(ROW(AA65)*17)-18,0)=0,"",OFFSET(SerbiaOfficialData!$F$12,(ROW(AA65)*17)-18,0))</f>
        <v/>
      </c>
      <c r="AC67" s="17">
        <f t="shared" ref="AC67:AC120" si="147">(ROW(AD65)*17)-17+2</f>
        <v>1090</v>
      </c>
      <c r="AD67" s="17" t="str">
        <f ca="1">IF(OFFSET(SerbiaOfficialData!$F$2,(ROW(AD65)*17)-18,0)=0,"",OFFSET(SerbiaOfficialData!$F$2,(ROW(AD65)*17)-18,0))</f>
        <v/>
      </c>
      <c r="AE67" s="3" t="str">
        <f t="shared" ref="AE67:AE120" ca="1" si="148">IF($A67="","",AD67/C67)</f>
        <v/>
      </c>
      <c r="AF67" s="15" t="str">
        <f t="shared" ref="AF67:AF120" ca="1" si="149">IF($A67="","",W67+AD67)</f>
        <v/>
      </c>
      <c r="AH67" s="19" t="str">
        <f ca="1">IF(OFFSET(SerbiaOfficialData!$F$3,(ROW(AH65)*17)-18,0)=0,"",OFFSET(SerbiaOfficialData!$F$3,(ROW(AH65)*17)-18,0))</f>
        <v/>
      </c>
      <c r="AI67" s="10" t="str">
        <f t="shared" ref="AI67:AI120" ca="1" si="150">IF($A67="","",AH67-AH66)</f>
        <v/>
      </c>
      <c r="AJ67" s="3" t="str">
        <f t="shared" ref="AJ67:AJ120" ca="1" si="151">IF($A67="","",(AH67+W67)/B67)</f>
        <v/>
      </c>
      <c r="AK67" s="4" t="str">
        <f t="shared" ref="AK67:AK120" ca="1" si="152">IF($A67="","",B67-R67-W67-AH67)</f>
        <v/>
      </c>
      <c r="AL67" s="3" t="str">
        <f t="shared" ref="AL67:AL120" ca="1" si="153">IF($A67="","",AK67/B67)</f>
        <v/>
      </c>
      <c r="AM67" s="4">
        <f ca="1">IF(_xlfn.FORECAST.ETS(AN67,$B$9:B66,$AN$9:AN66)&gt;0,_xlfn.FORECAST.ETS(AN67,$B$9:B66,$AN$9:AN66),0)</f>
        <v>10068.044004590905</v>
      </c>
      <c r="AN67" s="9">
        <f t="shared" si="24"/>
        <v>43960</v>
      </c>
    </row>
    <row r="68" spans="1:40" x14ac:dyDescent="0.25">
      <c r="A68" s="9" t="str">
        <f t="shared" ca="1" si="136"/>
        <v/>
      </c>
      <c r="B68" s="17" t="str">
        <f ca="1">IF(OFFSET(SerbiaOfficialData!$F$5,(ROW(B66)*17)-18,0)=0,"",OFFSET(SerbiaOfficialData!$F$5,(ROW(B66)*17)-18,0))</f>
        <v/>
      </c>
      <c r="C68" s="4" t="str">
        <f t="shared" ca="1" si="137"/>
        <v/>
      </c>
      <c r="E68" s="17" t="str">
        <f ca="1">IF(OFFSET(SerbiaOfficialData!$F$5,(ROW(E66)*17)-19,0)=0,"",OFFSET(SerbiaOfficialData!$F$5,(ROW(E66)*17)-19,0))</f>
        <v/>
      </c>
      <c r="F68" s="2" t="str">
        <f t="shared" ca="1" si="138"/>
        <v/>
      </c>
      <c r="G68" s="13" t="str">
        <f t="shared" ca="1" si="139"/>
        <v/>
      </c>
      <c r="H68" s="2" t="str">
        <f t="shared" ca="1" si="140"/>
        <v/>
      </c>
      <c r="I68" s="4" t="str">
        <f ca="1">IF($A68="","",(ROWS($B$3:B68)*LN(2))/(LN(B68)/$B$3))</f>
        <v/>
      </c>
      <c r="J68" s="17" t="str">
        <f ca="1">IF(OFFSET(SerbiaOfficialData!$F$7,(ROW(J66)*17)-18,0)=0,"",OFFSET(SerbiaOfficialData!$F$7,(ROW(J66)*17)-18,0))</f>
        <v/>
      </c>
      <c r="K68" s="21" t="str">
        <f ca="1">IF(OFFSET(SerbiaOfficialData!$F$6,(ROW(K66)*17)-18,0)=0,"",OFFSET(SerbiaOfficialData!$F$6,(ROW(K66)*17)-18,0))</f>
        <v/>
      </c>
      <c r="L68" s="12" t="str">
        <f t="shared" ca="1" si="141"/>
        <v/>
      </c>
      <c r="M68" s="13" t="str">
        <f t="shared" ca="1" si="142"/>
        <v/>
      </c>
      <c r="R68" s="17" t="str">
        <f ca="1">IF(OFFSET(SerbiaOfficialData!$F$17,(ROW(R66)*17)-19,0)=0,"",OFFSET(SerbiaOfficialData!$F$17,(ROW(R66)*17)-19,0))</f>
        <v/>
      </c>
      <c r="S68" t="str">
        <f t="shared" ca="1" si="143"/>
        <v/>
      </c>
      <c r="T68" s="3" t="str">
        <f t="shared" ca="1" si="144"/>
        <v/>
      </c>
      <c r="V68" s="17" t="str">
        <f ca="1">IF(OFFSET(SerbiaOfficialData!$F$8,(ROW(W66)*17)-18,0)=0,"",OFFSET(SerbiaOfficialData!$F$8,(ROW(W66)*17)-18,0))</f>
        <v/>
      </c>
      <c r="W68" s="17" t="str">
        <f ca="1">IF(OFFSET(SerbiaOfficialData!$F$11,(ROW(W66)*17)-18,0)=0,"",OFFSET(SerbiaOfficialData!$F$11,(ROW(W66)*17)-18,0))</f>
        <v/>
      </c>
      <c r="X68" s="3" t="str">
        <f t="shared" ca="1" si="145"/>
        <v/>
      </c>
      <c r="Y68" s="3" t="str">
        <f t="shared" ca="1" si="146"/>
        <v/>
      </c>
      <c r="Z68" s="17" t="str">
        <f ca="1">IF(OFFSET(SerbiaOfficialData!$F$9,(ROW(Z66)*17)-18,0)=0,"",OFFSET(SerbiaOfficialData!$F$9,(ROW(Z66)*17)-18,0))</f>
        <v/>
      </c>
      <c r="AA68" s="17" t="str">
        <f ca="1">IF(OFFSET(SerbiaOfficialData!$F$10,(ROW(AA66)*17)-18,0)=0,"",OFFSET(SerbiaOfficialData!$F$10,(ROW(AA66)*17)-18,0))</f>
        <v/>
      </c>
      <c r="AB68" s="17" t="str">
        <f ca="1">IF(OFFSET(SerbiaOfficialData!$F$12,(ROW(AA66)*17)-18,0)=0,"",OFFSET(SerbiaOfficialData!$F$12,(ROW(AA66)*17)-18,0))</f>
        <v/>
      </c>
      <c r="AC68" s="17">
        <f t="shared" si="147"/>
        <v>1107</v>
      </c>
      <c r="AD68" s="17" t="str">
        <f ca="1">IF(OFFSET(SerbiaOfficialData!$F$2,(ROW(AD66)*17)-18,0)=0,"",OFFSET(SerbiaOfficialData!$F$2,(ROW(AD66)*17)-18,0))</f>
        <v/>
      </c>
      <c r="AE68" s="3" t="str">
        <f t="shared" ca="1" si="148"/>
        <v/>
      </c>
      <c r="AF68" s="15" t="str">
        <f t="shared" ca="1" si="149"/>
        <v/>
      </c>
      <c r="AH68" s="19" t="str">
        <f ca="1">IF(OFFSET(SerbiaOfficialData!$F$3,(ROW(AH66)*17)-18,0)=0,"",OFFSET(SerbiaOfficialData!$F$3,(ROW(AH66)*17)-18,0))</f>
        <v/>
      </c>
      <c r="AI68" s="10" t="str">
        <f t="shared" ca="1" si="150"/>
        <v/>
      </c>
      <c r="AJ68" s="3" t="str">
        <f t="shared" ca="1" si="151"/>
        <v/>
      </c>
      <c r="AK68" s="4" t="str">
        <f t="shared" ca="1" si="152"/>
        <v/>
      </c>
      <c r="AL68" s="3" t="str">
        <f t="shared" ca="1" si="153"/>
        <v/>
      </c>
      <c r="AM68" s="4">
        <f ca="1">IF(_xlfn.FORECAST.ETS(AN68,$B$9:B67,$AN$9:AN67)&gt;0,_xlfn.FORECAST.ETS(AN68,$B$9:B67,$AN$9:AN67),0)</f>
        <v>10136.152416889265</v>
      </c>
      <c r="AN68" s="9">
        <f t="shared" ref="AN68:AN120" si="154">AN67+1</f>
        <v>43961</v>
      </c>
    </row>
    <row r="69" spans="1:40" x14ac:dyDescent="0.25">
      <c r="A69" s="9" t="str">
        <f t="shared" ca="1" si="136"/>
        <v/>
      </c>
      <c r="B69" s="17" t="str">
        <f ca="1">IF(OFFSET(SerbiaOfficialData!$F$5,(ROW(B67)*17)-18,0)=0,"",OFFSET(SerbiaOfficialData!$F$5,(ROW(B67)*17)-18,0))</f>
        <v/>
      </c>
      <c r="C69" s="4" t="str">
        <f t="shared" ca="1" si="137"/>
        <v/>
      </c>
      <c r="E69" s="17" t="str">
        <f ca="1">IF(OFFSET(SerbiaOfficialData!$F$5,(ROW(E67)*17)-19,0)=0,"",OFFSET(SerbiaOfficialData!$F$5,(ROW(E67)*17)-19,0))</f>
        <v/>
      </c>
      <c r="F69" s="2" t="str">
        <f t="shared" ca="1" si="138"/>
        <v/>
      </c>
      <c r="G69" s="13" t="str">
        <f t="shared" ca="1" si="139"/>
        <v/>
      </c>
      <c r="H69" s="2" t="str">
        <f t="shared" ca="1" si="140"/>
        <v/>
      </c>
      <c r="I69" s="4" t="str">
        <f ca="1">IF($A69="","",(ROWS($B$3:B69)*LN(2))/(LN(B69)/$B$3))</f>
        <v/>
      </c>
      <c r="J69" s="17" t="str">
        <f ca="1">IF(OFFSET(SerbiaOfficialData!$F$7,(ROW(J67)*17)-18,0)=0,"",OFFSET(SerbiaOfficialData!$F$7,(ROW(J67)*17)-18,0))</f>
        <v/>
      </c>
      <c r="K69" s="21" t="str">
        <f ca="1">IF(OFFSET(SerbiaOfficialData!$F$6,(ROW(K67)*17)-18,0)=0,"",OFFSET(SerbiaOfficialData!$F$6,(ROW(K67)*17)-18,0))</f>
        <v/>
      </c>
      <c r="L69" s="12" t="str">
        <f t="shared" ca="1" si="141"/>
        <v/>
      </c>
      <c r="M69" s="13" t="str">
        <f t="shared" ca="1" si="142"/>
        <v/>
      </c>
      <c r="R69" s="17" t="str">
        <f ca="1">IF(OFFSET(SerbiaOfficialData!$F$17,(ROW(R67)*17)-19,0)=0,"",OFFSET(SerbiaOfficialData!$F$17,(ROW(R67)*17)-19,0))</f>
        <v/>
      </c>
      <c r="S69" t="str">
        <f t="shared" ca="1" si="143"/>
        <v/>
      </c>
      <c r="T69" s="3" t="str">
        <f t="shared" ca="1" si="144"/>
        <v/>
      </c>
      <c r="V69" s="17" t="str">
        <f ca="1">IF(OFFSET(SerbiaOfficialData!$F$8,(ROW(W67)*17)-18,0)=0,"",OFFSET(SerbiaOfficialData!$F$8,(ROW(W67)*17)-18,0))</f>
        <v/>
      </c>
      <c r="W69" s="17" t="str">
        <f ca="1">IF(OFFSET(SerbiaOfficialData!$F$11,(ROW(W67)*17)-18,0)=0,"",OFFSET(SerbiaOfficialData!$F$11,(ROW(W67)*17)-18,0))</f>
        <v/>
      </c>
      <c r="X69" s="3" t="str">
        <f t="shared" ca="1" si="145"/>
        <v/>
      </c>
      <c r="Y69" s="3" t="str">
        <f t="shared" ca="1" si="146"/>
        <v/>
      </c>
      <c r="Z69" s="17" t="str">
        <f ca="1">IF(OFFSET(SerbiaOfficialData!$F$9,(ROW(Z67)*17)-18,0)=0,"",OFFSET(SerbiaOfficialData!$F$9,(ROW(Z67)*17)-18,0))</f>
        <v/>
      </c>
      <c r="AA69" s="17" t="str">
        <f ca="1">IF(OFFSET(SerbiaOfficialData!$F$10,(ROW(AA67)*17)-18,0)=0,"",OFFSET(SerbiaOfficialData!$F$10,(ROW(AA67)*17)-18,0))</f>
        <v/>
      </c>
      <c r="AB69" s="17" t="str">
        <f ca="1">IF(OFFSET(SerbiaOfficialData!$F$12,(ROW(AA67)*17)-18,0)=0,"",OFFSET(SerbiaOfficialData!$F$12,(ROW(AA67)*17)-18,0))</f>
        <v/>
      </c>
      <c r="AC69" s="17">
        <f t="shared" si="147"/>
        <v>1124</v>
      </c>
      <c r="AD69" s="17" t="str">
        <f ca="1">IF(OFFSET(SerbiaOfficialData!$F$2,(ROW(AD67)*17)-18,0)=0,"",OFFSET(SerbiaOfficialData!$F$2,(ROW(AD67)*17)-18,0))</f>
        <v/>
      </c>
      <c r="AE69" s="3" t="str">
        <f t="shared" ca="1" si="148"/>
        <v/>
      </c>
      <c r="AF69" s="15" t="str">
        <f t="shared" ca="1" si="149"/>
        <v/>
      </c>
      <c r="AH69" s="19" t="str">
        <f ca="1">IF(OFFSET(SerbiaOfficialData!$F$3,(ROW(AH67)*17)-18,0)=0,"",OFFSET(SerbiaOfficialData!$F$3,(ROW(AH67)*17)-18,0))</f>
        <v/>
      </c>
      <c r="AI69" s="10" t="str">
        <f t="shared" ca="1" si="150"/>
        <v/>
      </c>
      <c r="AJ69" s="3" t="str">
        <f t="shared" ca="1" si="151"/>
        <v/>
      </c>
      <c r="AK69" s="4" t="str">
        <f t="shared" ca="1" si="152"/>
        <v/>
      </c>
      <c r="AL69" s="3" t="str">
        <f t="shared" ca="1" si="153"/>
        <v/>
      </c>
      <c r="AM69" s="4">
        <f ca="1">IF(_xlfn.FORECAST.ETS(AN69,$B$9:B68,$AN$9:AN68)&gt;0,_xlfn.FORECAST.ETS(AN69,$B$9:B68,$AN$9:AN68),0)</f>
        <v>10204.260829187622</v>
      </c>
      <c r="AN69" s="9">
        <f t="shared" si="154"/>
        <v>43962</v>
      </c>
    </row>
    <row r="70" spans="1:40" x14ac:dyDescent="0.25">
      <c r="A70" s="9" t="str">
        <f t="shared" ca="1" si="136"/>
        <v/>
      </c>
      <c r="B70" s="17" t="str">
        <f ca="1">IF(OFFSET(SerbiaOfficialData!$F$5,(ROW(B68)*17)-18,0)=0,"",OFFSET(SerbiaOfficialData!$F$5,(ROW(B68)*17)-18,0))</f>
        <v/>
      </c>
      <c r="C70" s="4" t="str">
        <f t="shared" ca="1" si="137"/>
        <v/>
      </c>
      <c r="E70" s="17" t="str">
        <f ca="1">IF(OFFSET(SerbiaOfficialData!$F$5,(ROW(E68)*17)-19,0)=0,"",OFFSET(SerbiaOfficialData!$F$5,(ROW(E68)*17)-19,0))</f>
        <v/>
      </c>
      <c r="F70" s="2" t="str">
        <f t="shared" ca="1" si="138"/>
        <v/>
      </c>
      <c r="G70" s="13" t="str">
        <f t="shared" ca="1" si="139"/>
        <v/>
      </c>
      <c r="H70" s="2" t="str">
        <f t="shared" ca="1" si="140"/>
        <v/>
      </c>
      <c r="I70" s="4" t="str">
        <f ca="1">IF($A70="","",(ROWS($B$3:B70)*LN(2))/(LN(B70)/$B$3))</f>
        <v/>
      </c>
      <c r="J70" s="17" t="str">
        <f ca="1">IF(OFFSET(SerbiaOfficialData!$F$7,(ROW(J68)*17)-18,0)=0,"",OFFSET(SerbiaOfficialData!$F$7,(ROW(J68)*17)-18,0))</f>
        <v/>
      </c>
      <c r="K70" s="21" t="str">
        <f ca="1">IF(OFFSET(SerbiaOfficialData!$F$6,(ROW(K68)*17)-18,0)=0,"",OFFSET(SerbiaOfficialData!$F$6,(ROW(K68)*17)-18,0))</f>
        <v/>
      </c>
      <c r="L70" s="12" t="str">
        <f t="shared" ca="1" si="141"/>
        <v/>
      </c>
      <c r="M70" s="13" t="str">
        <f t="shared" ca="1" si="142"/>
        <v/>
      </c>
      <c r="R70" s="17" t="str">
        <f ca="1">IF(OFFSET(SerbiaOfficialData!$F$17,(ROW(R68)*17)-19,0)=0,"",OFFSET(SerbiaOfficialData!$F$17,(ROW(R68)*17)-19,0))</f>
        <v/>
      </c>
      <c r="S70" t="str">
        <f t="shared" ca="1" si="143"/>
        <v/>
      </c>
      <c r="T70" s="3" t="str">
        <f t="shared" ca="1" si="144"/>
        <v/>
      </c>
      <c r="V70" s="17" t="str">
        <f ca="1">IF(OFFSET(SerbiaOfficialData!$F$8,(ROW(W68)*17)-18,0)=0,"",OFFSET(SerbiaOfficialData!$F$8,(ROW(W68)*17)-18,0))</f>
        <v/>
      </c>
      <c r="W70" s="17" t="str">
        <f ca="1">IF(OFFSET(SerbiaOfficialData!$F$11,(ROW(W68)*17)-18,0)=0,"",OFFSET(SerbiaOfficialData!$F$11,(ROW(W68)*17)-18,0))</f>
        <v/>
      </c>
      <c r="X70" s="3" t="str">
        <f t="shared" ca="1" si="145"/>
        <v/>
      </c>
      <c r="Y70" s="3" t="str">
        <f t="shared" ca="1" si="146"/>
        <v/>
      </c>
      <c r="Z70" s="17" t="str">
        <f ca="1">IF(OFFSET(SerbiaOfficialData!$F$9,(ROW(Z68)*17)-18,0)=0,"",OFFSET(SerbiaOfficialData!$F$9,(ROW(Z68)*17)-18,0))</f>
        <v/>
      </c>
      <c r="AA70" s="17" t="str">
        <f ca="1">IF(OFFSET(SerbiaOfficialData!$F$10,(ROW(AA68)*17)-18,0)=0,"",OFFSET(SerbiaOfficialData!$F$10,(ROW(AA68)*17)-18,0))</f>
        <v/>
      </c>
      <c r="AB70" s="17" t="str">
        <f ca="1">IF(OFFSET(SerbiaOfficialData!$F$12,(ROW(AA68)*17)-18,0)=0,"",OFFSET(SerbiaOfficialData!$F$12,(ROW(AA68)*17)-18,0))</f>
        <v/>
      </c>
      <c r="AC70" s="17">
        <f t="shared" si="147"/>
        <v>1141</v>
      </c>
      <c r="AD70" s="17" t="str">
        <f ca="1">IF(OFFSET(SerbiaOfficialData!$F$2,(ROW(AD68)*17)-18,0)=0,"",OFFSET(SerbiaOfficialData!$F$2,(ROW(AD68)*17)-18,0))</f>
        <v/>
      </c>
      <c r="AE70" s="3" t="str">
        <f t="shared" ca="1" si="148"/>
        <v/>
      </c>
      <c r="AF70" s="15" t="str">
        <f t="shared" ca="1" si="149"/>
        <v/>
      </c>
      <c r="AH70" s="19" t="str">
        <f ca="1">IF(OFFSET(SerbiaOfficialData!$F$3,(ROW(AH68)*17)-18,0)=0,"",OFFSET(SerbiaOfficialData!$F$3,(ROW(AH68)*17)-18,0))</f>
        <v/>
      </c>
      <c r="AI70" s="10" t="str">
        <f t="shared" ca="1" si="150"/>
        <v/>
      </c>
      <c r="AJ70" s="3" t="str">
        <f t="shared" ca="1" si="151"/>
        <v/>
      </c>
      <c r="AK70" s="4" t="str">
        <f t="shared" ca="1" si="152"/>
        <v/>
      </c>
      <c r="AL70" s="3" t="str">
        <f t="shared" ca="1" si="153"/>
        <v/>
      </c>
      <c r="AM70" s="4">
        <f ca="1">IF(_xlfn.FORECAST.ETS(AN70,$B$9:B69,$AN$9:AN69)&gt;0,_xlfn.FORECAST.ETS(AN70,$B$9:B69,$AN$9:AN69),0)</f>
        <v>10272.369241485982</v>
      </c>
      <c r="AN70" s="9">
        <f t="shared" si="154"/>
        <v>43963</v>
      </c>
    </row>
    <row r="71" spans="1:40" x14ac:dyDescent="0.25">
      <c r="A71" s="9" t="str">
        <f t="shared" ca="1" si="136"/>
        <v/>
      </c>
      <c r="B71" s="17" t="str">
        <f ca="1">IF(OFFSET(SerbiaOfficialData!$F$5,(ROW(B69)*17)-18,0)=0,"",OFFSET(SerbiaOfficialData!$F$5,(ROW(B69)*17)-18,0))</f>
        <v/>
      </c>
      <c r="C71" s="4" t="str">
        <f t="shared" ca="1" si="137"/>
        <v/>
      </c>
      <c r="E71" s="17" t="str">
        <f ca="1">IF(OFFSET(SerbiaOfficialData!$F$5,(ROW(E69)*17)-19,0)=0,"",OFFSET(SerbiaOfficialData!$F$5,(ROW(E69)*17)-19,0))</f>
        <v/>
      </c>
      <c r="F71" s="2" t="str">
        <f t="shared" ca="1" si="138"/>
        <v/>
      </c>
      <c r="G71" s="13" t="str">
        <f t="shared" ca="1" si="139"/>
        <v/>
      </c>
      <c r="H71" s="2" t="str">
        <f t="shared" ca="1" si="140"/>
        <v/>
      </c>
      <c r="I71" s="4" t="str">
        <f ca="1">IF($A71="","",(ROWS($B$3:B71)*LN(2))/(LN(B71)/$B$3))</f>
        <v/>
      </c>
      <c r="J71" s="17" t="str">
        <f ca="1">IF(OFFSET(SerbiaOfficialData!$F$7,(ROW(J69)*17)-18,0)=0,"",OFFSET(SerbiaOfficialData!$F$7,(ROW(J69)*17)-18,0))</f>
        <v/>
      </c>
      <c r="K71" s="21" t="str">
        <f ca="1">IF(OFFSET(SerbiaOfficialData!$F$6,(ROW(K69)*17)-18,0)=0,"",OFFSET(SerbiaOfficialData!$F$6,(ROW(K69)*17)-18,0))</f>
        <v/>
      </c>
      <c r="L71" s="12" t="str">
        <f t="shared" ca="1" si="141"/>
        <v/>
      </c>
      <c r="M71" s="13" t="str">
        <f t="shared" ca="1" si="142"/>
        <v/>
      </c>
      <c r="R71" s="17" t="str">
        <f ca="1">IF(OFFSET(SerbiaOfficialData!$F$17,(ROW(R69)*17)-19,0)=0,"",OFFSET(SerbiaOfficialData!$F$17,(ROW(R69)*17)-19,0))</f>
        <v/>
      </c>
      <c r="S71" t="str">
        <f t="shared" ca="1" si="143"/>
        <v/>
      </c>
      <c r="T71" s="3" t="str">
        <f t="shared" ca="1" si="144"/>
        <v/>
      </c>
      <c r="V71" s="17" t="str">
        <f ca="1">IF(OFFSET(SerbiaOfficialData!$F$8,(ROW(W69)*17)-18,0)=0,"",OFFSET(SerbiaOfficialData!$F$8,(ROW(W69)*17)-18,0))</f>
        <v/>
      </c>
      <c r="W71" s="17" t="str">
        <f ca="1">IF(OFFSET(SerbiaOfficialData!$F$11,(ROW(W69)*17)-18,0)=0,"",OFFSET(SerbiaOfficialData!$F$11,(ROW(W69)*17)-18,0))</f>
        <v/>
      </c>
      <c r="X71" s="3" t="str">
        <f t="shared" ca="1" si="145"/>
        <v/>
      </c>
      <c r="Y71" s="3" t="str">
        <f t="shared" ca="1" si="146"/>
        <v/>
      </c>
      <c r="Z71" s="17" t="str">
        <f ca="1">IF(OFFSET(SerbiaOfficialData!$F$9,(ROW(Z69)*17)-18,0)=0,"",OFFSET(SerbiaOfficialData!$F$9,(ROW(Z69)*17)-18,0))</f>
        <v/>
      </c>
      <c r="AA71" s="17" t="str">
        <f ca="1">IF(OFFSET(SerbiaOfficialData!$F$10,(ROW(AA69)*17)-18,0)=0,"",OFFSET(SerbiaOfficialData!$F$10,(ROW(AA69)*17)-18,0))</f>
        <v/>
      </c>
      <c r="AB71" s="17" t="str">
        <f ca="1">IF(OFFSET(SerbiaOfficialData!$F$12,(ROW(AA69)*17)-18,0)=0,"",OFFSET(SerbiaOfficialData!$F$12,(ROW(AA69)*17)-18,0))</f>
        <v/>
      </c>
      <c r="AC71" s="17">
        <f t="shared" si="147"/>
        <v>1158</v>
      </c>
      <c r="AD71" s="17" t="str">
        <f ca="1">IF(OFFSET(SerbiaOfficialData!$F$2,(ROW(AD69)*17)-18,0)=0,"",OFFSET(SerbiaOfficialData!$F$2,(ROW(AD69)*17)-18,0))</f>
        <v/>
      </c>
      <c r="AE71" s="3" t="str">
        <f t="shared" ca="1" si="148"/>
        <v/>
      </c>
      <c r="AF71" s="15" t="str">
        <f t="shared" ca="1" si="149"/>
        <v/>
      </c>
      <c r="AH71" s="19" t="str">
        <f ca="1">IF(OFFSET(SerbiaOfficialData!$F$3,(ROW(AH69)*17)-18,0)=0,"",OFFSET(SerbiaOfficialData!$F$3,(ROW(AH69)*17)-18,0))</f>
        <v/>
      </c>
      <c r="AI71" s="10" t="str">
        <f t="shared" ca="1" si="150"/>
        <v/>
      </c>
      <c r="AJ71" s="3" t="str">
        <f t="shared" ca="1" si="151"/>
        <v/>
      </c>
      <c r="AK71" s="4" t="str">
        <f t="shared" ca="1" si="152"/>
        <v/>
      </c>
      <c r="AL71" s="3" t="str">
        <f t="shared" ca="1" si="153"/>
        <v/>
      </c>
      <c r="AM71" s="4">
        <f ca="1">IF(_xlfn.FORECAST.ETS(AN71,$B$9:B70,$AN$9:AN70)&gt;0,_xlfn.FORECAST.ETS(AN71,$B$9:B70,$AN$9:AN70),0)</f>
        <v>10340.477653784339</v>
      </c>
      <c r="AN71" s="9">
        <f t="shared" si="154"/>
        <v>43964</v>
      </c>
    </row>
    <row r="72" spans="1:40" x14ac:dyDescent="0.25">
      <c r="A72" s="9" t="str">
        <f t="shared" ca="1" si="136"/>
        <v/>
      </c>
      <c r="B72" s="17" t="str">
        <f ca="1">IF(OFFSET(SerbiaOfficialData!$F$5,(ROW(B70)*17)-18,0)=0,"",OFFSET(SerbiaOfficialData!$F$5,(ROW(B70)*17)-18,0))</f>
        <v/>
      </c>
      <c r="C72" s="4" t="str">
        <f t="shared" ca="1" si="137"/>
        <v/>
      </c>
      <c r="E72" s="17" t="str">
        <f ca="1">IF(OFFSET(SerbiaOfficialData!$F$5,(ROW(E70)*17)-19,0)=0,"",OFFSET(SerbiaOfficialData!$F$5,(ROW(E70)*17)-19,0))</f>
        <v/>
      </c>
      <c r="F72" s="2" t="str">
        <f t="shared" ca="1" si="138"/>
        <v/>
      </c>
      <c r="G72" s="13" t="str">
        <f t="shared" ca="1" si="139"/>
        <v/>
      </c>
      <c r="H72" s="2" t="str">
        <f t="shared" ca="1" si="140"/>
        <v/>
      </c>
      <c r="I72" s="4" t="str">
        <f ca="1">IF($A72="","",(ROWS($B$3:B72)*LN(2))/(LN(B72)/$B$3))</f>
        <v/>
      </c>
      <c r="J72" s="17" t="str">
        <f ca="1">IF(OFFSET(SerbiaOfficialData!$F$7,(ROW(J70)*17)-18,0)=0,"",OFFSET(SerbiaOfficialData!$F$7,(ROW(J70)*17)-18,0))</f>
        <v/>
      </c>
      <c r="K72" s="21" t="str">
        <f ca="1">IF(OFFSET(SerbiaOfficialData!$F$6,(ROW(K70)*17)-18,0)=0,"",OFFSET(SerbiaOfficialData!$F$6,(ROW(K70)*17)-18,0))</f>
        <v/>
      </c>
      <c r="L72" s="12" t="str">
        <f t="shared" ca="1" si="141"/>
        <v/>
      </c>
      <c r="M72" s="13" t="str">
        <f t="shared" ca="1" si="142"/>
        <v/>
      </c>
      <c r="R72" s="17" t="str">
        <f ca="1">IF(OFFSET(SerbiaOfficialData!$F$17,(ROW(R70)*17)-19,0)=0,"",OFFSET(SerbiaOfficialData!$F$17,(ROW(R70)*17)-19,0))</f>
        <v/>
      </c>
      <c r="S72" t="str">
        <f t="shared" ca="1" si="143"/>
        <v/>
      </c>
      <c r="T72" s="3" t="str">
        <f t="shared" ca="1" si="144"/>
        <v/>
      </c>
      <c r="V72" s="17" t="str">
        <f ca="1">IF(OFFSET(SerbiaOfficialData!$F$8,(ROW(W70)*17)-18,0)=0,"",OFFSET(SerbiaOfficialData!$F$8,(ROW(W70)*17)-18,0))</f>
        <v/>
      </c>
      <c r="W72" s="17" t="str">
        <f ca="1">IF(OFFSET(SerbiaOfficialData!$F$11,(ROW(W70)*17)-18,0)=0,"",OFFSET(SerbiaOfficialData!$F$11,(ROW(W70)*17)-18,0))</f>
        <v/>
      </c>
      <c r="X72" s="3" t="str">
        <f t="shared" ca="1" si="145"/>
        <v/>
      </c>
      <c r="Y72" s="3" t="str">
        <f t="shared" ca="1" si="146"/>
        <v/>
      </c>
      <c r="Z72" s="17" t="str">
        <f ca="1">IF(OFFSET(SerbiaOfficialData!$F$9,(ROW(Z70)*17)-18,0)=0,"",OFFSET(SerbiaOfficialData!$F$9,(ROW(Z70)*17)-18,0))</f>
        <v/>
      </c>
      <c r="AA72" s="17" t="str">
        <f ca="1">IF(OFFSET(SerbiaOfficialData!$F$10,(ROW(AA70)*17)-18,0)=0,"",OFFSET(SerbiaOfficialData!$F$10,(ROW(AA70)*17)-18,0))</f>
        <v/>
      </c>
      <c r="AB72" s="17" t="str">
        <f ca="1">IF(OFFSET(SerbiaOfficialData!$F$12,(ROW(AA70)*17)-18,0)=0,"",OFFSET(SerbiaOfficialData!$F$12,(ROW(AA70)*17)-18,0))</f>
        <v/>
      </c>
      <c r="AC72" s="17">
        <f t="shared" si="147"/>
        <v>1175</v>
      </c>
      <c r="AD72" s="17" t="str">
        <f ca="1">IF(OFFSET(SerbiaOfficialData!$F$2,(ROW(AD70)*17)-18,0)=0,"",OFFSET(SerbiaOfficialData!$F$2,(ROW(AD70)*17)-18,0))</f>
        <v/>
      </c>
      <c r="AE72" s="3" t="str">
        <f t="shared" ca="1" si="148"/>
        <v/>
      </c>
      <c r="AF72" s="15" t="str">
        <f t="shared" ca="1" si="149"/>
        <v/>
      </c>
      <c r="AH72" s="19" t="str">
        <f ca="1">IF(OFFSET(SerbiaOfficialData!$F$3,(ROW(AH70)*17)-18,0)=0,"",OFFSET(SerbiaOfficialData!$F$3,(ROW(AH70)*17)-18,0))</f>
        <v/>
      </c>
      <c r="AI72" s="10" t="str">
        <f t="shared" ca="1" si="150"/>
        <v/>
      </c>
      <c r="AJ72" s="3" t="str">
        <f t="shared" ca="1" si="151"/>
        <v/>
      </c>
      <c r="AK72" s="4" t="str">
        <f t="shared" ca="1" si="152"/>
        <v/>
      </c>
      <c r="AL72" s="3" t="str">
        <f t="shared" ca="1" si="153"/>
        <v/>
      </c>
      <c r="AM72" s="4">
        <f ca="1">IF(_xlfn.FORECAST.ETS(AN72,$B$9:B71,$AN$9:AN71)&gt;0,_xlfn.FORECAST.ETS(AN72,$B$9:B71,$AN$9:AN71),0)</f>
        <v>10408.586066082698</v>
      </c>
      <c r="AN72" s="9">
        <f t="shared" si="154"/>
        <v>43965</v>
      </c>
    </row>
    <row r="73" spans="1:40" x14ac:dyDescent="0.25">
      <c r="A73" s="9" t="str">
        <f t="shared" ca="1" si="136"/>
        <v/>
      </c>
      <c r="B73" s="17" t="str">
        <f ca="1">IF(OFFSET(SerbiaOfficialData!$F$5,(ROW(B71)*17)-18,0)=0,"",OFFSET(SerbiaOfficialData!$F$5,(ROW(B71)*17)-18,0))</f>
        <v/>
      </c>
      <c r="C73" s="4" t="str">
        <f t="shared" ca="1" si="137"/>
        <v/>
      </c>
      <c r="E73" s="17" t="str">
        <f ca="1">IF(OFFSET(SerbiaOfficialData!$F$5,(ROW(E71)*17)-19,0)=0,"",OFFSET(SerbiaOfficialData!$F$5,(ROW(E71)*17)-19,0))</f>
        <v/>
      </c>
      <c r="F73" s="2" t="str">
        <f t="shared" ca="1" si="138"/>
        <v/>
      </c>
      <c r="G73" s="13" t="str">
        <f t="shared" ca="1" si="139"/>
        <v/>
      </c>
      <c r="H73" s="2" t="str">
        <f t="shared" ca="1" si="140"/>
        <v/>
      </c>
      <c r="I73" s="4" t="str">
        <f ca="1">IF($A73="","",(ROWS($B$3:B73)*LN(2))/(LN(B73)/$B$3))</f>
        <v/>
      </c>
      <c r="J73" s="17" t="str">
        <f ca="1">IF(OFFSET(SerbiaOfficialData!$F$7,(ROW(J71)*17)-18,0)=0,"",OFFSET(SerbiaOfficialData!$F$7,(ROW(J71)*17)-18,0))</f>
        <v/>
      </c>
      <c r="K73" s="21" t="str">
        <f ca="1">IF(OFFSET(SerbiaOfficialData!$F$6,(ROW(K71)*17)-18,0)=0,"",OFFSET(SerbiaOfficialData!$F$6,(ROW(K71)*17)-18,0))</f>
        <v/>
      </c>
      <c r="L73" s="12" t="str">
        <f t="shared" ca="1" si="141"/>
        <v/>
      </c>
      <c r="M73" s="13" t="str">
        <f t="shared" ca="1" si="142"/>
        <v/>
      </c>
      <c r="R73" s="17" t="str">
        <f ca="1">IF(OFFSET(SerbiaOfficialData!$F$17,(ROW(R71)*17)-19,0)=0,"",OFFSET(SerbiaOfficialData!$F$17,(ROW(R71)*17)-19,0))</f>
        <v/>
      </c>
      <c r="S73" t="str">
        <f t="shared" ca="1" si="143"/>
        <v/>
      </c>
      <c r="T73" s="3" t="str">
        <f t="shared" ca="1" si="144"/>
        <v/>
      </c>
      <c r="V73" s="17" t="str">
        <f ca="1">IF(OFFSET(SerbiaOfficialData!$F$8,(ROW(W71)*17)-18,0)=0,"",OFFSET(SerbiaOfficialData!$F$8,(ROW(W71)*17)-18,0))</f>
        <v/>
      </c>
      <c r="W73" s="17" t="str">
        <f ca="1">IF(OFFSET(SerbiaOfficialData!$F$11,(ROW(W71)*17)-18,0)=0,"",OFFSET(SerbiaOfficialData!$F$11,(ROW(W71)*17)-18,0))</f>
        <v/>
      </c>
      <c r="X73" s="3" t="str">
        <f t="shared" ca="1" si="145"/>
        <v/>
      </c>
      <c r="Y73" s="3" t="str">
        <f t="shared" ca="1" si="146"/>
        <v/>
      </c>
      <c r="Z73" s="17" t="str">
        <f ca="1">IF(OFFSET(SerbiaOfficialData!$F$9,(ROW(Z71)*17)-18,0)=0,"",OFFSET(SerbiaOfficialData!$F$9,(ROW(Z71)*17)-18,0))</f>
        <v/>
      </c>
      <c r="AA73" s="17" t="str">
        <f ca="1">IF(OFFSET(SerbiaOfficialData!$F$10,(ROW(AA71)*17)-18,0)=0,"",OFFSET(SerbiaOfficialData!$F$10,(ROW(AA71)*17)-18,0))</f>
        <v/>
      </c>
      <c r="AB73" s="17" t="str">
        <f ca="1">IF(OFFSET(SerbiaOfficialData!$F$12,(ROW(AA71)*17)-18,0)=0,"",OFFSET(SerbiaOfficialData!$F$12,(ROW(AA71)*17)-18,0))</f>
        <v/>
      </c>
      <c r="AC73" s="17">
        <f t="shared" si="147"/>
        <v>1192</v>
      </c>
      <c r="AD73" s="17" t="str">
        <f ca="1">IF(OFFSET(SerbiaOfficialData!$F$2,(ROW(AD71)*17)-18,0)=0,"",OFFSET(SerbiaOfficialData!$F$2,(ROW(AD71)*17)-18,0))</f>
        <v/>
      </c>
      <c r="AE73" s="3" t="str">
        <f t="shared" ca="1" si="148"/>
        <v/>
      </c>
      <c r="AF73" s="15" t="str">
        <f t="shared" ca="1" si="149"/>
        <v/>
      </c>
      <c r="AH73" s="19" t="str">
        <f ca="1">IF(OFFSET(SerbiaOfficialData!$F$3,(ROW(AH71)*17)-18,0)=0,"",OFFSET(SerbiaOfficialData!$F$3,(ROW(AH71)*17)-18,0))</f>
        <v/>
      </c>
      <c r="AI73" s="10" t="str">
        <f t="shared" ca="1" si="150"/>
        <v/>
      </c>
      <c r="AJ73" s="3" t="str">
        <f t="shared" ca="1" si="151"/>
        <v/>
      </c>
      <c r="AK73" s="4" t="str">
        <f t="shared" ca="1" si="152"/>
        <v/>
      </c>
      <c r="AL73" s="3" t="str">
        <f t="shared" ca="1" si="153"/>
        <v/>
      </c>
      <c r="AM73" s="4">
        <f ca="1">IF(_xlfn.FORECAST.ETS(AN73,$B$9:B72,$AN$9:AN72)&gt;0,_xlfn.FORECAST.ETS(AN73,$B$9:B72,$AN$9:AN72),0)</f>
        <v>10476.694478381056</v>
      </c>
      <c r="AN73" s="9">
        <f t="shared" si="154"/>
        <v>43966</v>
      </c>
    </row>
    <row r="74" spans="1:40" x14ac:dyDescent="0.25">
      <c r="A74" s="9" t="str">
        <f t="shared" ca="1" si="136"/>
        <v/>
      </c>
      <c r="B74" s="17" t="str">
        <f ca="1">IF(OFFSET(SerbiaOfficialData!$F$5,(ROW(B72)*17)-18,0)=0,"",OFFSET(SerbiaOfficialData!$F$5,(ROW(B72)*17)-18,0))</f>
        <v/>
      </c>
      <c r="C74" s="4" t="str">
        <f t="shared" ca="1" si="137"/>
        <v/>
      </c>
      <c r="E74" s="17" t="str">
        <f ca="1">IF(OFFSET(SerbiaOfficialData!$F$5,(ROW(E72)*17)-19,0)=0,"",OFFSET(SerbiaOfficialData!$F$5,(ROW(E72)*17)-19,0))</f>
        <v/>
      </c>
      <c r="F74" s="2" t="str">
        <f t="shared" ca="1" si="138"/>
        <v/>
      </c>
      <c r="G74" s="13" t="str">
        <f t="shared" ca="1" si="139"/>
        <v/>
      </c>
      <c r="H74" s="2" t="str">
        <f t="shared" ca="1" si="140"/>
        <v/>
      </c>
      <c r="I74" s="4" t="str">
        <f ca="1">IF($A74="","",(ROWS($B$3:B74)*LN(2))/(LN(B74)/$B$3))</f>
        <v/>
      </c>
      <c r="J74" s="17" t="str">
        <f ca="1">IF(OFFSET(SerbiaOfficialData!$F$7,(ROW(J72)*17)-18,0)=0,"",OFFSET(SerbiaOfficialData!$F$7,(ROW(J72)*17)-18,0))</f>
        <v/>
      </c>
      <c r="K74" s="21" t="str">
        <f ca="1">IF(OFFSET(SerbiaOfficialData!$F$6,(ROW(K72)*17)-18,0)=0,"",OFFSET(SerbiaOfficialData!$F$6,(ROW(K72)*17)-18,0))</f>
        <v/>
      </c>
      <c r="L74" s="12" t="str">
        <f t="shared" ca="1" si="141"/>
        <v/>
      </c>
      <c r="M74" s="13" t="str">
        <f t="shared" ca="1" si="142"/>
        <v/>
      </c>
      <c r="R74" s="17" t="str">
        <f ca="1">IF(OFFSET(SerbiaOfficialData!$F$17,(ROW(R72)*17)-19,0)=0,"",OFFSET(SerbiaOfficialData!$F$17,(ROW(R72)*17)-19,0))</f>
        <v/>
      </c>
      <c r="S74" t="str">
        <f t="shared" ca="1" si="143"/>
        <v/>
      </c>
      <c r="T74" s="3" t="str">
        <f t="shared" ca="1" si="144"/>
        <v/>
      </c>
      <c r="V74" s="17" t="str">
        <f ca="1">IF(OFFSET(SerbiaOfficialData!$F$8,(ROW(W72)*17)-18,0)=0,"",OFFSET(SerbiaOfficialData!$F$8,(ROW(W72)*17)-18,0))</f>
        <v/>
      </c>
      <c r="W74" s="17" t="str">
        <f ca="1">IF(OFFSET(SerbiaOfficialData!$F$11,(ROW(W72)*17)-18,0)=0,"",OFFSET(SerbiaOfficialData!$F$11,(ROW(W72)*17)-18,0))</f>
        <v/>
      </c>
      <c r="X74" s="3" t="str">
        <f t="shared" ca="1" si="145"/>
        <v/>
      </c>
      <c r="Y74" s="3" t="str">
        <f t="shared" ca="1" si="146"/>
        <v/>
      </c>
      <c r="Z74" s="17" t="str">
        <f ca="1">IF(OFFSET(SerbiaOfficialData!$F$9,(ROW(Z72)*17)-18,0)=0,"",OFFSET(SerbiaOfficialData!$F$9,(ROW(Z72)*17)-18,0))</f>
        <v/>
      </c>
      <c r="AA74" s="17" t="str">
        <f ca="1">IF(OFFSET(SerbiaOfficialData!$F$10,(ROW(AA72)*17)-18,0)=0,"",OFFSET(SerbiaOfficialData!$F$10,(ROW(AA72)*17)-18,0))</f>
        <v/>
      </c>
      <c r="AB74" s="17" t="str">
        <f ca="1">IF(OFFSET(SerbiaOfficialData!$F$12,(ROW(AA72)*17)-18,0)=0,"",OFFSET(SerbiaOfficialData!$F$12,(ROW(AA72)*17)-18,0))</f>
        <v/>
      </c>
      <c r="AC74" s="17">
        <f t="shared" si="147"/>
        <v>1209</v>
      </c>
      <c r="AD74" s="17" t="str">
        <f ca="1">IF(OFFSET(SerbiaOfficialData!$F$2,(ROW(AD72)*17)-18,0)=0,"",OFFSET(SerbiaOfficialData!$F$2,(ROW(AD72)*17)-18,0))</f>
        <v/>
      </c>
      <c r="AE74" s="3" t="str">
        <f t="shared" ca="1" si="148"/>
        <v/>
      </c>
      <c r="AF74" s="15" t="str">
        <f t="shared" ca="1" si="149"/>
        <v/>
      </c>
      <c r="AH74" s="19" t="str">
        <f ca="1">IF(OFFSET(SerbiaOfficialData!$F$3,(ROW(AH72)*17)-18,0)=0,"",OFFSET(SerbiaOfficialData!$F$3,(ROW(AH72)*17)-18,0))</f>
        <v/>
      </c>
      <c r="AI74" s="10" t="str">
        <f t="shared" ca="1" si="150"/>
        <v/>
      </c>
      <c r="AJ74" s="3" t="str">
        <f t="shared" ca="1" si="151"/>
        <v/>
      </c>
      <c r="AK74" s="4" t="str">
        <f t="shared" ca="1" si="152"/>
        <v/>
      </c>
      <c r="AL74" s="3" t="str">
        <f t="shared" ca="1" si="153"/>
        <v/>
      </c>
      <c r="AM74" s="4">
        <f ca="1">IF(_xlfn.FORECAST.ETS(AN74,$B$9:B73,$AN$9:AN73)&gt;0,_xlfn.FORECAST.ETS(AN74,$B$9:B73,$AN$9:AN73),0)</f>
        <v>10544.802890679413</v>
      </c>
      <c r="AN74" s="9">
        <f t="shared" si="154"/>
        <v>43967</v>
      </c>
    </row>
    <row r="75" spans="1:40" x14ac:dyDescent="0.25">
      <c r="A75" s="9" t="str">
        <f t="shared" ca="1" si="136"/>
        <v/>
      </c>
      <c r="B75" s="17" t="str">
        <f ca="1">IF(OFFSET(SerbiaOfficialData!$F$5,(ROW(B73)*17)-18,0)=0,"",OFFSET(SerbiaOfficialData!$F$5,(ROW(B73)*17)-18,0))</f>
        <v/>
      </c>
      <c r="C75" s="4" t="str">
        <f t="shared" ca="1" si="137"/>
        <v/>
      </c>
      <c r="E75" s="17" t="str">
        <f ca="1">IF(OFFSET(SerbiaOfficialData!$F$5,(ROW(E73)*17)-19,0)=0,"",OFFSET(SerbiaOfficialData!$F$5,(ROW(E73)*17)-19,0))</f>
        <v/>
      </c>
      <c r="F75" s="2" t="str">
        <f t="shared" ca="1" si="138"/>
        <v/>
      </c>
      <c r="G75" s="13" t="str">
        <f t="shared" ca="1" si="139"/>
        <v/>
      </c>
      <c r="H75" s="2" t="str">
        <f t="shared" ca="1" si="140"/>
        <v/>
      </c>
      <c r="I75" s="4" t="str">
        <f ca="1">IF($A75="","",(ROWS($B$3:B75)*LN(2))/(LN(B75)/$B$3))</f>
        <v/>
      </c>
      <c r="J75" s="17" t="str">
        <f ca="1">IF(OFFSET(SerbiaOfficialData!$F$7,(ROW(J73)*17)-18,0)=0,"",OFFSET(SerbiaOfficialData!$F$7,(ROW(J73)*17)-18,0))</f>
        <v/>
      </c>
      <c r="K75" s="21" t="str">
        <f ca="1">IF(OFFSET(SerbiaOfficialData!$F$6,(ROW(K73)*17)-18,0)=0,"",OFFSET(SerbiaOfficialData!$F$6,(ROW(K73)*17)-18,0))</f>
        <v/>
      </c>
      <c r="L75" s="12" t="str">
        <f t="shared" ca="1" si="141"/>
        <v/>
      </c>
      <c r="M75" s="13" t="str">
        <f t="shared" ca="1" si="142"/>
        <v/>
      </c>
      <c r="R75" s="17" t="str">
        <f ca="1">IF(OFFSET(SerbiaOfficialData!$F$17,(ROW(R73)*17)-19,0)=0,"",OFFSET(SerbiaOfficialData!$F$17,(ROW(R73)*17)-19,0))</f>
        <v/>
      </c>
      <c r="S75" t="str">
        <f t="shared" ca="1" si="143"/>
        <v/>
      </c>
      <c r="T75" s="3" t="str">
        <f t="shared" ca="1" si="144"/>
        <v/>
      </c>
      <c r="V75" s="17" t="str">
        <f ca="1">IF(OFFSET(SerbiaOfficialData!$F$8,(ROW(W73)*17)-18,0)=0,"",OFFSET(SerbiaOfficialData!$F$8,(ROW(W73)*17)-18,0))</f>
        <v/>
      </c>
      <c r="W75" s="17" t="str">
        <f ca="1">IF(OFFSET(SerbiaOfficialData!$F$11,(ROW(W73)*17)-18,0)=0,"",OFFSET(SerbiaOfficialData!$F$11,(ROW(W73)*17)-18,0))</f>
        <v/>
      </c>
      <c r="X75" s="3" t="str">
        <f t="shared" ca="1" si="145"/>
        <v/>
      </c>
      <c r="Y75" s="3" t="str">
        <f t="shared" ca="1" si="146"/>
        <v/>
      </c>
      <c r="Z75" s="17" t="str">
        <f ca="1">IF(OFFSET(SerbiaOfficialData!$F$9,(ROW(Z73)*17)-18,0)=0,"",OFFSET(SerbiaOfficialData!$F$9,(ROW(Z73)*17)-18,0))</f>
        <v/>
      </c>
      <c r="AA75" s="17" t="str">
        <f ca="1">IF(OFFSET(SerbiaOfficialData!$F$10,(ROW(AA73)*17)-18,0)=0,"",OFFSET(SerbiaOfficialData!$F$10,(ROW(AA73)*17)-18,0))</f>
        <v/>
      </c>
      <c r="AB75" s="17" t="str">
        <f ca="1">IF(OFFSET(SerbiaOfficialData!$F$12,(ROW(AA73)*17)-18,0)=0,"",OFFSET(SerbiaOfficialData!$F$12,(ROW(AA73)*17)-18,0))</f>
        <v/>
      </c>
      <c r="AC75" s="17">
        <f t="shared" si="147"/>
        <v>1226</v>
      </c>
      <c r="AD75" s="17" t="str">
        <f ca="1">IF(OFFSET(SerbiaOfficialData!$F$2,(ROW(AD73)*17)-18,0)=0,"",OFFSET(SerbiaOfficialData!$F$2,(ROW(AD73)*17)-18,0))</f>
        <v/>
      </c>
      <c r="AE75" s="3" t="str">
        <f t="shared" ca="1" si="148"/>
        <v/>
      </c>
      <c r="AF75" s="15" t="str">
        <f t="shared" ca="1" si="149"/>
        <v/>
      </c>
      <c r="AH75" s="19" t="str">
        <f ca="1">IF(OFFSET(SerbiaOfficialData!$F$3,(ROW(AH73)*17)-18,0)=0,"",OFFSET(SerbiaOfficialData!$F$3,(ROW(AH73)*17)-18,0))</f>
        <v/>
      </c>
      <c r="AI75" s="10" t="str">
        <f t="shared" ca="1" si="150"/>
        <v/>
      </c>
      <c r="AJ75" s="3" t="str">
        <f t="shared" ca="1" si="151"/>
        <v/>
      </c>
      <c r="AK75" s="4" t="str">
        <f t="shared" ca="1" si="152"/>
        <v/>
      </c>
      <c r="AL75" s="3" t="str">
        <f t="shared" ca="1" si="153"/>
        <v/>
      </c>
      <c r="AM75" s="4">
        <f ca="1">IF(_xlfn.FORECAST.ETS(AN75,$B$9:B74,$AN$9:AN74)&gt;0,_xlfn.FORECAST.ETS(AN75,$B$9:B74,$AN$9:AN74),0)</f>
        <v>10612.911302977773</v>
      </c>
      <c r="AN75" s="9">
        <f t="shared" si="154"/>
        <v>43968</v>
      </c>
    </row>
    <row r="76" spans="1:40" x14ac:dyDescent="0.25">
      <c r="A76" s="9" t="str">
        <f t="shared" ca="1" si="136"/>
        <v/>
      </c>
      <c r="B76" s="17" t="str">
        <f ca="1">IF(OFFSET(SerbiaOfficialData!$F$5,(ROW(B74)*17)-18,0)=0,"",OFFSET(SerbiaOfficialData!$F$5,(ROW(B74)*17)-18,0))</f>
        <v/>
      </c>
      <c r="C76" s="4" t="str">
        <f t="shared" ca="1" si="137"/>
        <v/>
      </c>
      <c r="E76" s="17" t="str">
        <f ca="1">IF(OFFSET(SerbiaOfficialData!$F$5,(ROW(E74)*17)-19,0)=0,"",OFFSET(SerbiaOfficialData!$F$5,(ROW(E74)*17)-19,0))</f>
        <v/>
      </c>
      <c r="F76" s="2" t="str">
        <f t="shared" ca="1" si="138"/>
        <v/>
      </c>
      <c r="G76" s="13" t="str">
        <f t="shared" ca="1" si="139"/>
        <v/>
      </c>
      <c r="H76" s="2" t="str">
        <f t="shared" ca="1" si="140"/>
        <v/>
      </c>
      <c r="I76" s="4" t="str">
        <f ca="1">IF($A76="","",(ROWS($B$3:B76)*LN(2))/(LN(B76)/$B$3))</f>
        <v/>
      </c>
      <c r="J76" s="17" t="str">
        <f ca="1">IF(OFFSET(SerbiaOfficialData!$F$7,(ROW(J74)*17)-18,0)=0,"",OFFSET(SerbiaOfficialData!$F$7,(ROW(J74)*17)-18,0))</f>
        <v/>
      </c>
      <c r="K76" s="21" t="str">
        <f ca="1">IF(OFFSET(SerbiaOfficialData!$F$6,(ROW(K74)*17)-18,0)=0,"",OFFSET(SerbiaOfficialData!$F$6,(ROW(K74)*17)-18,0))</f>
        <v/>
      </c>
      <c r="L76" s="12" t="str">
        <f t="shared" ca="1" si="141"/>
        <v/>
      </c>
      <c r="M76" s="13" t="str">
        <f t="shared" ca="1" si="142"/>
        <v/>
      </c>
      <c r="R76" s="17" t="str">
        <f ca="1">IF(OFFSET(SerbiaOfficialData!$F$17,(ROW(R74)*17)-19,0)=0,"",OFFSET(SerbiaOfficialData!$F$17,(ROW(R74)*17)-19,0))</f>
        <v/>
      </c>
      <c r="S76" t="str">
        <f t="shared" ca="1" si="143"/>
        <v/>
      </c>
      <c r="T76" s="3" t="str">
        <f t="shared" ca="1" si="144"/>
        <v/>
      </c>
      <c r="V76" s="17" t="str">
        <f ca="1">IF(OFFSET(SerbiaOfficialData!$F$8,(ROW(W74)*17)-18,0)=0,"",OFFSET(SerbiaOfficialData!$F$8,(ROW(W74)*17)-18,0))</f>
        <v/>
      </c>
      <c r="W76" s="17" t="str">
        <f ca="1">IF(OFFSET(SerbiaOfficialData!$F$11,(ROW(W74)*17)-18,0)=0,"",OFFSET(SerbiaOfficialData!$F$11,(ROW(W74)*17)-18,0))</f>
        <v/>
      </c>
      <c r="X76" s="3" t="str">
        <f t="shared" ca="1" si="145"/>
        <v/>
      </c>
      <c r="Y76" s="3" t="str">
        <f t="shared" ca="1" si="146"/>
        <v/>
      </c>
      <c r="Z76" s="17" t="str">
        <f ca="1">IF(OFFSET(SerbiaOfficialData!$F$9,(ROW(Z74)*17)-18,0)=0,"",OFFSET(SerbiaOfficialData!$F$9,(ROW(Z74)*17)-18,0))</f>
        <v/>
      </c>
      <c r="AA76" s="17" t="str">
        <f ca="1">IF(OFFSET(SerbiaOfficialData!$F$10,(ROW(AA74)*17)-18,0)=0,"",OFFSET(SerbiaOfficialData!$F$10,(ROW(AA74)*17)-18,0))</f>
        <v/>
      </c>
      <c r="AB76" s="17" t="str">
        <f ca="1">IF(OFFSET(SerbiaOfficialData!$F$12,(ROW(AA74)*17)-18,0)=0,"",OFFSET(SerbiaOfficialData!$F$12,(ROW(AA74)*17)-18,0))</f>
        <v/>
      </c>
      <c r="AC76" s="17">
        <f t="shared" si="147"/>
        <v>1243</v>
      </c>
      <c r="AD76" s="17" t="str">
        <f ca="1">IF(OFFSET(SerbiaOfficialData!$F$2,(ROW(AD74)*17)-18,0)=0,"",OFFSET(SerbiaOfficialData!$F$2,(ROW(AD74)*17)-18,0))</f>
        <v/>
      </c>
      <c r="AE76" s="3" t="str">
        <f t="shared" ca="1" si="148"/>
        <v/>
      </c>
      <c r="AF76" s="15" t="str">
        <f t="shared" ca="1" si="149"/>
        <v/>
      </c>
      <c r="AH76" s="19" t="str">
        <f ca="1">IF(OFFSET(SerbiaOfficialData!$F$3,(ROW(AH74)*17)-18,0)=0,"",OFFSET(SerbiaOfficialData!$F$3,(ROW(AH74)*17)-18,0))</f>
        <v/>
      </c>
      <c r="AI76" s="10" t="str">
        <f t="shared" ca="1" si="150"/>
        <v/>
      </c>
      <c r="AJ76" s="3" t="str">
        <f t="shared" ca="1" si="151"/>
        <v/>
      </c>
      <c r="AK76" s="4" t="str">
        <f t="shared" ca="1" si="152"/>
        <v/>
      </c>
      <c r="AL76" s="3" t="str">
        <f t="shared" ca="1" si="153"/>
        <v/>
      </c>
      <c r="AM76" s="4">
        <f ca="1">IF(_xlfn.FORECAST.ETS(AN76,$B$9:B75,$AN$9:AN75)&gt;0,_xlfn.FORECAST.ETS(AN76,$B$9:B75,$AN$9:AN75),0)</f>
        <v>10681.01971527613</v>
      </c>
      <c r="AN76" s="9">
        <f t="shared" si="154"/>
        <v>43969</v>
      </c>
    </row>
    <row r="77" spans="1:40" x14ac:dyDescent="0.25">
      <c r="A77" s="9" t="str">
        <f t="shared" ca="1" si="136"/>
        <v/>
      </c>
      <c r="B77" s="17" t="str">
        <f ca="1">IF(OFFSET(SerbiaOfficialData!$F$5,(ROW(B75)*17)-18,0)=0,"",OFFSET(SerbiaOfficialData!$F$5,(ROW(B75)*17)-18,0))</f>
        <v/>
      </c>
      <c r="C77" s="4" t="str">
        <f t="shared" ca="1" si="137"/>
        <v/>
      </c>
      <c r="E77" s="17" t="str">
        <f ca="1">IF(OFFSET(SerbiaOfficialData!$F$5,(ROW(E75)*17)-19,0)=0,"",OFFSET(SerbiaOfficialData!$F$5,(ROW(E75)*17)-19,0))</f>
        <v/>
      </c>
      <c r="F77" s="2" t="str">
        <f t="shared" ca="1" si="138"/>
        <v/>
      </c>
      <c r="G77" s="13" t="str">
        <f t="shared" ca="1" si="139"/>
        <v/>
      </c>
      <c r="H77" s="2" t="str">
        <f t="shared" ca="1" si="140"/>
        <v/>
      </c>
      <c r="I77" s="4" t="str">
        <f ca="1">IF($A77="","",(ROWS($B$3:B77)*LN(2))/(LN(B77)/$B$3))</f>
        <v/>
      </c>
      <c r="J77" s="17" t="str">
        <f ca="1">IF(OFFSET(SerbiaOfficialData!$F$7,(ROW(J75)*17)-18,0)=0,"",OFFSET(SerbiaOfficialData!$F$7,(ROW(J75)*17)-18,0))</f>
        <v/>
      </c>
      <c r="K77" s="21" t="str">
        <f ca="1">IF(OFFSET(SerbiaOfficialData!$F$6,(ROW(K75)*17)-18,0)=0,"",OFFSET(SerbiaOfficialData!$F$6,(ROW(K75)*17)-18,0))</f>
        <v/>
      </c>
      <c r="L77" s="12" t="str">
        <f t="shared" ca="1" si="141"/>
        <v/>
      </c>
      <c r="M77" s="13" t="str">
        <f t="shared" ca="1" si="142"/>
        <v/>
      </c>
      <c r="R77" s="17" t="str">
        <f ca="1">IF(OFFSET(SerbiaOfficialData!$F$17,(ROW(R75)*17)-19,0)=0,"",OFFSET(SerbiaOfficialData!$F$17,(ROW(R75)*17)-19,0))</f>
        <v/>
      </c>
      <c r="S77" t="str">
        <f t="shared" ca="1" si="143"/>
        <v/>
      </c>
      <c r="T77" s="3" t="str">
        <f t="shared" ca="1" si="144"/>
        <v/>
      </c>
      <c r="V77" s="17" t="str">
        <f ca="1">IF(OFFSET(SerbiaOfficialData!$F$8,(ROW(W75)*17)-18,0)=0,"",OFFSET(SerbiaOfficialData!$F$8,(ROW(W75)*17)-18,0))</f>
        <v/>
      </c>
      <c r="W77" s="17" t="str">
        <f ca="1">IF(OFFSET(SerbiaOfficialData!$F$11,(ROW(W75)*17)-18,0)=0,"",OFFSET(SerbiaOfficialData!$F$11,(ROW(W75)*17)-18,0))</f>
        <v/>
      </c>
      <c r="X77" s="3" t="str">
        <f t="shared" ca="1" si="145"/>
        <v/>
      </c>
      <c r="Y77" s="3" t="str">
        <f t="shared" ca="1" si="146"/>
        <v/>
      </c>
      <c r="Z77" s="17" t="str">
        <f ca="1">IF(OFFSET(SerbiaOfficialData!$F$9,(ROW(Z75)*17)-18,0)=0,"",OFFSET(SerbiaOfficialData!$F$9,(ROW(Z75)*17)-18,0))</f>
        <v/>
      </c>
      <c r="AA77" s="17" t="str">
        <f ca="1">IF(OFFSET(SerbiaOfficialData!$F$10,(ROW(AA75)*17)-18,0)=0,"",OFFSET(SerbiaOfficialData!$F$10,(ROW(AA75)*17)-18,0))</f>
        <v/>
      </c>
      <c r="AB77" s="17" t="str">
        <f ca="1">IF(OFFSET(SerbiaOfficialData!$F$12,(ROW(AA75)*17)-18,0)=0,"",OFFSET(SerbiaOfficialData!$F$12,(ROW(AA75)*17)-18,0))</f>
        <v/>
      </c>
      <c r="AC77" s="17">
        <f t="shared" si="147"/>
        <v>1260</v>
      </c>
      <c r="AD77" s="17" t="str">
        <f ca="1">IF(OFFSET(SerbiaOfficialData!$F$2,(ROW(AD75)*17)-18,0)=0,"",OFFSET(SerbiaOfficialData!$F$2,(ROW(AD75)*17)-18,0))</f>
        <v/>
      </c>
      <c r="AE77" s="3" t="str">
        <f t="shared" ca="1" si="148"/>
        <v/>
      </c>
      <c r="AF77" s="15" t="str">
        <f t="shared" ca="1" si="149"/>
        <v/>
      </c>
      <c r="AH77" s="19" t="str">
        <f ca="1">IF(OFFSET(SerbiaOfficialData!$F$3,(ROW(AH75)*17)-18,0)=0,"",OFFSET(SerbiaOfficialData!$F$3,(ROW(AH75)*17)-18,0))</f>
        <v/>
      </c>
      <c r="AI77" s="10" t="str">
        <f t="shared" ca="1" si="150"/>
        <v/>
      </c>
      <c r="AJ77" s="3" t="str">
        <f t="shared" ca="1" si="151"/>
        <v/>
      </c>
      <c r="AK77" s="4" t="str">
        <f t="shared" ca="1" si="152"/>
        <v/>
      </c>
      <c r="AL77" s="3" t="str">
        <f t="shared" ca="1" si="153"/>
        <v/>
      </c>
      <c r="AM77" s="4">
        <f ca="1">IF(_xlfn.FORECAST.ETS(AN77,$B$9:B76,$AN$9:AN76)&gt;0,_xlfn.FORECAST.ETS(AN77,$B$9:B76,$AN$9:AN76),0)</f>
        <v>10749.12812757449</v>
      </c>
      <c r="AN77" s="9">
        <f t="shared" si="154"/>
        <v>43970</v>
      </c>
    </row>
    <row r="78" spans="1:40" x14ac:dyDescent="0.25">
      <c r="A78" s="9" t="str">
        <f t="shared" ca="1" si="136"/>
        <v/>
      </c>
      <c r="B78" s="17" t="str">
        <f ca="1">IF(OFFSET(SerbiaOfficialData!$F$5,(ROW(B76)*17)-18,0)=0,"",OFFSET(SerbiaOfficialData!$F$5,(ROW(B76)*17)-18,0))</f>
        <v/>
      </c>
      <c r="C78" s="4" t="str">
        <f t="shared" ca="1" si="137"/>
        <v/>
      </c>
      <c r="E78" s="17" t="str">
        <f ca="1">IF(OFFSET(SerbiaOfficialData!$F$5,(ROW(E76)*17)-19,0)=0,"",OFFSET(SerbiaOfficialData!$F$5,(ROW(E76)*17)-19,0))</f>
        <v/>
      </c>
      <c r="F78" s="2" t="str">
        <f t="shared" ca="1" si="138"/>
        <v/>
      </c>
      <c r="G78" s="13" t="str">
        <f t="shared" ca="1" si="139"/>
        <v/>
      </c>
      <c r="H78" s="2" t="str">
        <f t="shared" ca="1" si="140"/>
        <v/>
      </c>
      <c r="I78" s="4" t="str">
        <f ca="1">IF($A78="","",(ROWS($B$3:B78)*LN(2))/(LN(B78)/$B$3))</f>
        <v/>
      </c>
      <c r="J78" s="17" t="str">
        <f ca="1">IF(OFFSET(SerbiaOfficialData!$F$7,(ROW(J76)*17)-18,0)=0,"",OFFSET(SerbiaOfficialData!$F$7,(ROW(J76)*17)-18,0))</f>
        <v/>
      </c>
      <c r="K78" s="21" t="str">
        <f ca="1">IF(OFFSET(SerbiaOfficialData!$F$6,(ROW(K76)*17)-18,0)=0,"",OFFSET(SerbiaOfficialData!$F$6,(ROW(K76)*17)-18,0))</f>
        <v/>
      </c>
      <c r="L78" s="12" t="str">
        <f t="shared" ca="1" si="141"/>
        <v/>
      </c>
      <c r="M78" s="13" t="str">
        <f t="shared" ca="1" si="142"/>
        <v/>
      </c>
      <c r="R78" s="17" t="str">
        <f ca="1">IF(OFFSET(SerbiaOfficialData!$F$17,(ROW(R76)*17)-19,0)=0,"",OFFSET(SerbiaOfficialData!$F$17,(ROW(R76)*17)-19,0))</f>
        <v/>
      </c>
      <c r="S78" t="str">
        <f t="shared" ca="1" si="143"/>
        <v/>
      </c>
      <c r="T78" s="3" t="str">
        <f t="shared" ca="1" si="144"/>
        <v/>
      </c>
      <c r="V78" s="17" t="str">
        <f ca="1">IF(OFFSET(SerbiaOfficialData!$F$8,(ROW(W76)*17)-18,0)=0,"",OFFSET(SerbiaOfficialData!$F$8,(ROW(W76)*17)-18,0))</f>
        <v/>
      </c>
      <c r="W78" s="17" t="str">
        <f ca="1">IF(OFFSET(SerbiaOfficialData!$F$11,(ROW(W76)*17)-18,0)=0,"",OFFSET(SerbiaOfficialData!$F$11,(ROW(W76)*17)-18,0))</f>
        <v/>
      </c>
      <c r="X78" s="3" t="str">
        <f t="shared" ca="1" si="145"/>
        <v/>
      </c>
      <c r="Y78" s="3" t="str">
        <f t="shared" ca="1" si="146"/>
        <v/>
      </c>
      <c r="Z78" s="17" t="str">
        <f ca="1">IF(OFFSET(SerbiaOfficialData!$F$9,(ROW(Z76)*17)-18,0)=0,"",OFFSET(SerbiaOfficialData!$F$9,(ROW(Z76)*17)-18,0))</f>
        <v/>
      </c>
      <c r="AA78" s="17" t="str">
        <f ca="1">IF(OFFSET(SerbiaOfficialData!$F$10,(ROW(AA76)*17)-18,0)=0,"",OFFSET(SerbiaOfficialData!$F$10,(ROW(AA76)*17)-18,0))</f>
        <v/>
      </c>
      <c r="AB78" s="17" t="str">
        <f ca="1">IF(OFFSET(SerbiaOfficialData!$F$12,(ROW(AA76)*17)-18,0)=0,"",OFFSET(SerbiaOfficialData!$F$12,(ROW(AA76)*17)-18,0))</f>
        <v/>
      </c>
      <c r="AC78" s="17">
        <f t="shared" si="147"/>
        <v>1277</v>
      </c>
      <c r="AD78" s="17" t="str">
        <f ca="1">IF(OFFSET(SerbiaOfficialData!$F$2,(ROW(AD76)*17)-18,0)=0,"",OFFSET(SerbiaOfficialData!$F$2,(ROW(AD76)*17)-18,0))</f>
        <v/>
      </c>
      <c r="AE78" s="3" t="str">
        <f t="shared" ca="1" si="148"/>
        <v/>
      </c>
      <c r="AF78" s="15" t="str">
        <f t="shared" ca="1" si="149"/>
        <v/>
      </c>
      <c r="AH78" s="19" t="str">
        <f ca="1">IF(OFFSET(SerbiaOfficialData!$F$3,(ROW(AH76)*17)-18,0)=0,"",OFFSET(SerbiaOfficialData!$F$3,(ROW(AH76)*17)-18,0))</f>
        <v/>
      </c>
      <c r="AI78" s="10" t="str">
        <f t="shared" ca="1" si="150"/>
        <v/>
      </c>
      <c r="AJ78" s="3" t="str">
        <f t="shared" ca="1" si="151"/>
        <v/>
      </c>
      <c r="AK78" s="4" t="str">
        <f t="shared" ca="1" si="152"/>
        <v/>
      </c>
      <c r="AL78" s="3" t="str">
        <f t="shared" ca="1" si="153"/>
        <v/>
      </c>
      <c r="AM78" s="4">
        <f ca="1">IF(_xlfn.FORECAST.ETS(AN78,$B$9:B77,$AN$9:AN77)&gt;0,_xlfn.FORECAST.ETS(AN78,$B$9:B77,$AN$9:AN77),0)</f>
        <v>10817.236539872847</v>
      </c>
      <c r="AN78" s="9">
        <f t="shared" si="154"/>
        <v>43971</v>
      </c>
    </row>
    <row r="79" spans="1:40" x14ac:dyDescent="0.25">
      <c r="A79" s="9" t="str">
        <f t="shared" ca="1" si="136"/>
        <v/>
      </c>
      <c r="B79" s="17" t="str">
        <f ca="1">IF(OFFSET(SerbiaOfficialData!$F$5,(ROW(B77)*17)-18,0)=0,"",OFFSET(SerbiaOfficialData!$F$5,(ROW(B77)*17)-18,0))</f>
        <v/>
      </c>
      <c r="C79" s="4" t="str">
        <f t="shared" ca="1" si="137"/>
        <v/>
      </c>
      <c r="E79" s="17" t="str">
        <f ca="1">IF(OFFSET(SerbiaOfficialData!$F$5,(ROW(E77)*17)-19,0)=0,"",OFFSET(SerbiaOfficialData!$F$5,(ROW(E77)*17)-19,0))</f>
        <v/>
      </c>
      <c r="F79" s="2" t="str">
        <f t="shared" ca="1" si="138"/>
        <v/>
      </c>
      <c r="G79" s="13" t="str">
        <f t="shared" ca="1" si="139"/>
        <v/>
      </c>
      <c r="H79" s="2" t="str">
        <f t="shared" ca="1" si="140"/>
        <v/>
      </c>
      <c r="I79" s="4" t="str">
        <f ca="1">IF($A79="","",(ROWS($B$3:B79)*LN(2))/(LN(B79)/$B$3))</f>
        <v/>
      </c>
      <c r="J79" s="17" t="str">
        <f ca="1">IF(OFFSET(SerbiaOfficialData!$F$7,(ROW(J77)*17)-18,0)=0,"",OFFSET(SerbiaOfficialData!$F$7,(ROW(J77)*17)-18,0))</f>
        <v/>
      </c>
      <c r="K79" s="21" t="str">
        <f ca="1">IF(OFFSET(SerbiaOfficialData!$F$6,(ROW(K77)*17)-18,0)=0,"",OFFSET(SerbiaOfficialData!$F$6,(ROW(K77)*17)-18,0))</f>
        <v/>
      </c>
      <c r="L79" s="12" t="str">
        <f t="shared" ca="1" si="141"/>
        <v/>
      </c>
      <c r="M79" s="13" t="str">
        <f t="shared" ca="1" si="142"/>
        <v/>
      </c>
      <c r="R79" s="17" t="str">
        <f ca="1">IF(OFFSET(SerbiaOfficialData!$F$17,(ROW(R77)*17)-19,0)=0,"",OFFSET(SerbiaOfficialData!$F$17,(ROW(R77)*17)-19,0))</f>
        <v/>
      </c>
      <c r="S79" t="str">
        <f t="shared" ca="1" si="143"/>
        <v/>
      </c>
      <c r="T79" s="3" t="str">
        <f t="shared" ca="1" si="144"/>
        <v/>
      </c>
      <c r="V79" s="17" t="str">
        <f ca="1">IF(OFFSET(SerbiaOfficialData!$F$8,(ROW(W77)*17)-18,0)=0,"",OFFSET(SerbiaOfficialData!$F$8,(ROW(W77)*17)-18,0))</f>
        <v/>
      </c>
      <c r="W79" s="17" t="str">
        <f ca="1">IF(OFFSET(SerbiaOfficialData!$F$11,(ROW(W77)*17)-18,0)=0,"",OFFSET(SerbiaOfficialData!$F$11,(ROW(W77)*17)-18,0))</f>
        <v/>
      </c>
      <c r="X79" s="3" t="str">
        <f t="shared" ca="1" si="145"/>
        <v/>
      </c>
      <c r="Y79" s="3" t="str">
        <f t="shared" ca="1" si="146"/>
        <v/>
      </c>
      <c r="Z79" s="17" t="str">
        <f ca="1">IF(OFFSET(SerbiaOfficialData!$F$9,(ROW(Z77)*17)-18,0)=0,"",OFFSET(SerbiaOfficialData!$F$9,(ROW(Z77)*17)-18,0))</f>
        <v/>
      </c>
      <c r="AA79" s="17" t="str">
        <f ca="1">IF(OFFSET(SerbiaOfficialData!$F$10,(ROW(AA77)*17)-18,0)=0,"",OFFSET(SerbiaOfficialData!$F$10,(ROW(AA77)*17)-18,0))</f>
        <v/>
      </c>
      <c r="AB79" s="17" t="str">
        <f ca="1">IF(OFFSET(SerbiaOfficialData!$F$12,(ROW(AA77)*17)-18,0)=0,"",OFFSET(SerbiaOfficialData!$F$12,(ROW(AA77)*17)-18,0))</f>
        <v/>
      </c>
      <c r="AC79" s="17">
        <f t="shared" si="147"/>
        <v>1294</v>
      </c>
      <c r="AD79" s="17" t="str">
        <f ca="1">IF(OFFSET(SerbiaOfficialData!$F$2,(ROW(AD77)*17)-18,0)=0,"",OFFSET(SerbiaOfficialData!$F$2,(ROW(AD77)*17)-18,0))</f>
        <v/>
      </c>
      <c r="AE79" s="3" t="str">
        <f t="shared" ca="1" si="148"/>
        <v/>
      </c>
      <c r="AF79" s="15" t="str">
        <f t="shared" ca="1" si="149"/>
        <v/>
      </c>
      <c r="AH79" s="19" t="str">
        <f ca="1">IF(OFFSET(SerbiaOfficialData!$F$3,(ROW(AH77)*17)-18,0)=0,"",OFFSET(SerbiaOfficialData!$F$3,(ROW(AH77)*17)-18,0))</f>
        <v/>
      </c>
      <c r="AI79" s="10" t="str">
        <f t="shared" ca="1" si="150"/>
        <v/>
      </c>
      <c r="AJ79" s="3" t="str">
        <f t="shared" ca="1" si="151"/>
        <v/>
      </c>
      <c r="AK79" s="4" t="str">
        <f t="shared" ca="1" si="152"/>
        <v/>
      </c>
      <c r="AL79" s="3" t="str">
        <f t="shared" ca="1" si="153"/>
        <v/>
      </c>
      <c r="AM79" s="4">
        <f ca="1">IF(_xlfn.FORECAST.ETS(AN79,$B$9:B78,$AN$9:AN78)&gt;0,_xlfn.FORECAST.ETS(AN79,$B$9:B78,$AN$9:AN78),0)</f>
        <v>10885.344952171206</v>
      </c>
      <c r="AN79" s="9">
        <f t="shared" si="154"/>
        <v>43972</v>
      </c>
    </row>
    <row r="80" spans="1:40" x14ac:dyDescent="0.25">
      <c r="A80" s="9" t="str">
        <f t="shared" ca="1" si="136"/>
        <v/>
      </c>
      <c r="B80" s="17" t="str">
        <f ca="1">IF(OFFSET(SerbiaOfficialData!$F$5,(ROW(B78)*17)-18,0)=0,"",OFFSET(SerbiaOfficialData!$F$5,(ROW(B78)*17)-18,0))</f>
        <v/>
      </c>
      <c r="C80" s="4" t="str">
        <f t="shared" ca="1" si="137"/>
        <v/>
      </c>
      <c r="E80" s="17" t="str">
        <f ca="1">IF(OFFSET(SerbiaOfficialData!$F$5,(ROW(E78)*17)-19,0)=0,"",OFFSET(SerbiaOfficialData!$F$5,(ROW(E78)*17)-19,0))</f>
        <v/>
      </c>
      <c r="F80" s="2" t="str">
        <f t="shared" ca="1" si="138"/>
        <v/>
      </c>
      <c r="G80" s="13" t="str">
        <f t="shared" ca="1" si="139"/>
        <v/>
      </c>
      <c r="H80" s="2" t="str">
        <f t="shared" ca="1" si="140"/>
        <v/>
      </c>
      <c r="I80" s="4" t="str">
        <f ca="1">IF($A80="","",(ROWS($B$3:B80)*LN(2))/(LN(B80)/$B$3))</f>
        <v/>
      </c>
      <c r="J80" s="17" t="str">
        <f ca="1">IF(OFFSET(SerbiaOfficialData!$F$7,(ROW(J78)*17)-18,0)=0,"",OFFSET(SerbiaOfficialData!$F$7,(ROW(J78)*17)-18,0))</f>
        <v/>
      </c>
      <c r="K80" s="21" t="str">
        <f ca="1">IF(OFFSET(SerbiaOfficialData!$F$6,(ROW(K78)*17)-18,0)=0,"",OFFSET(SerbiaOfficialData!$F$6,(ROW(K78)*17)-18,0))</f>
        <v/>
      </c>
      <c r="L80" s="12" t="str">
        <f t="shared" ca="1" si="141"/>
        <v/>
      </c>
      <c r="M80" s="13" t="str">
        <f t="shared" ca="1" si="142"/>
        <v/>
      </c>
      <c r="R80" s="17" t="str">
        <f ca="1">IF(OFFSET(SerbiaOfficialData!$F$17,(ROW(R78)*17)-19,0)=0,"",OFFSET(SerbiaOfficialData!$F$17,(ROW(R78)*17)-19,0))</f>
        <v/>
      </c>
      <c r="S80" t="str">
        <f t="shared" ca="1" si="143"/>
        <v/>
      </c>
      <c r="T80" s="3" t="str">
        <f t="shared" ca="1" si="144"/>
        <v/>
      </c>
      <c r="V80" s="17" t="str">
        <f ca="1">IF(OFFSET(SerbiaOfficialData!$F$8,(ROW(W78)*17)-18,0)=0,"",OFFSET(SerbiaOfficialData!$F$8,(ROW(W78)*17)-18,0))</f>
        <v/>
      </c>
      <c r="W80" s="17" t="str">
        <f ca="1">IF(OFFSET(SerbiaOfficialData!$F$11,(ROW(W78)*17)-18,0)=0,"",OFFSET(SerbiaOfficialData!$F$11,(ROW(W78)*17)-18,0))</f>
        <v/>
      </c>
      <c r="X80" s="3" t="str">
        <f t="shared" ca="1" si="145"/>
        <v/>
      </c>
      <c r="Y80" s="3" t="str">
        <f t="shared" ca="1" si="146"/>
        <v/>
      </c>
      <c r="Z80" s="17" t="str">
        <f ca="1">IF(OFFSET(SerbiaOfficialData!$F$9,(ROW(Z78)*17)-18,0)=0,"",OFFSET(SerbiaOfficialData!$F$9,(ROW(Z78)*17)-18,0))</f>
        <v/>
      </c>
      <c r="AA80" s="17" t="str">
        <f ca="1">IF(OFFSET(SerbiaOfficialData!$F$10,(ROW(AA78)*17)-18,0)=0,"",OFFSET(SerbiaOfficialData!$F$10,(ROW(AA78)*17)-18,0))</f>
        <v/>
      </c>
      <c r="AB80" s="17" t="str">
        <f ca="1">IF(OFFSET(SerbiaOfficialData!$F$12,(ROW(AA78)*17)-18,0)=0,"",OFFSET(SerbiaOfficialData!$F$12,(ROW(AA78)*17)-18,0))</f>
        <v/>
      </c>
      <c r="AC80" s="17">
        <f t="shared" si="147"/>
        <v>1311</v>
      </c>
      <c r="AD80" s="17" t="str">
        <f ca="1">IF(OFFSET(SerbiaOfficialData!$F$2,(ROW(AD78)*17)-18,0)=0,"",OFFSET(SerbiaOfficialData!$F$2,(ROW(AD78)*17)-18,0))</f>
        <v/>
      </c>
      <c r="AE80" s="3" t="str">
        <f t="shared" ca="1" si="148"/>
        <v/>
      </c>
      <c r="AF80" s="15" t="str">
        <f t="shared" ca="1" si="149"/>
        <v/>
      </c>
      <c r="AH80" s="19" t="str">
        <f ca="1">IF(OFFSET(SerbiaOfficialData!$F$3,(ROW(AH78)*17)-18,0)=0,"",OFFSET(SerbiaOfficialData!$F$3,(ROW(AH78)*17)-18,0))</f>
        <v/>
      </c>
      <c r="AI80" s="10" t="str">
        <f t="shared" ca="1" si="150"/>
        <v/>
      </c>
      <c r="AJ80" s="3" t="str">
        <f t="shared" ca="1" si="151"/>
        <v/>
      </c>
      <c r="AK80" s="4" t="str">
        <f t="shared" ca="1" si="152"/>
        <v/>
      </c>
      <c r="AL80" s="3" t="str">
        <f t="shared" ca="1" si="153"/>
        <v/>
      </c>
      <c r="AM80" s="4">
        <f ca="1">IF(_xlfn.FORECAST.ETS(AN80,$B$9:B79,$AN$9:AN79)&gt;0,_xlfn.FORECAST.ETS(AN80,$B$9:B79,$AN$9:AN79),0)</f>
        <v>10953.453364469564</v>
      </c>
      <c r="AN80" s="9">
        <f t="shared" si="154"/>
        <v>43973</v>
      </c>
    </row>
    <row r="81" spans="1:40" x14ac:dyDescent="0.25">
      <c r="A81" s="9" t="str">
        <f t="shared" ca="1" si="136"/>
        <v/>
      </c>
      <c r="B81" s="17" t="str">
        <f ca="1">IF(OFFSET(SerbiaOfficialData!$F$5,(ROW(B79)*17)-18,0)=0,"",OFFSET(SerbiaOfficialData!$F$5,(ROW(B79)*17)-18,0))</f>
        <v/>
      </c>
      <c r="C81" s="4" t="str">
        <f t="shared" ca="1" si="137"/>
        <v/>
      </c>
      <c r="E81" s="17" t="str">
        <f ca="1">IF(OFFSET(SerbiaOfficialData!$F$5,(ROW(E79)*17)-19,0)=0,"",OFFSET(SerbiaOfficialData!$F$5,(ROW(E79)*17)-19,0))</f>
        <v/>
      </c>
      <c r="F81" s="2" t="str">
        <f t="shared" ca="1" si="138"/>
        <v/>
      </c>
      <c r="G81" s="13" t="str">
        <f t="shared" ca="1" si="139"/>
        <v/>
      </c>
      <c r="H81" s="2" t="str">
        <f t="shared" ca="1" si="140"/>
        <v/>
      </c>
      <c r="I81" s="4" t="str">
        <f ca="1">IF($A81="","",(ROWS($B$3:B81)*LN(2))/(LN(B81)/$B$3))</f>
        <v/>
      </c>
      <c r="J81" s="17" t="str">
        <f ca="1">IF(OFFSET(SerbiaOfficialData!$F$7,(ROW(J79)*17)-18,0)=0,"",OFFSET(SerbiaOfficialData!$F$7,(ROW(J79)*17)-18,0))</f>
        <v/>
      </c>
      <c r="K81" s="21" t="str">
        <f ca="1">IF(OFFSET(SerbiaOfficialData!$F$6,(ROW(K79)*17)-18,0)=0,"",OFFSET(SerbiaOfficialData!$F$6,(ROW(K79)*17)-18,0))</f>
        <v/>
      </c>
      <c r="L81" s="12" t="str">
        <f t="shared" ca="1" si="141"/>
        <v/>
      </c>
      <c r="M81" s="13" t="str">
        <f t="shared" ca="1" si="142"/>
        <v/>
      </c>
      <c r="R81" s="17" t="str">
        <f ca="1">IF(OFFSET(SerbiaOfficialData!$F$17,(ROW(R79)*17)-19,0)=0,"",OFFSET(SerbiaOfficialData!$F$17,(ROW(R79)*17)-19,0))</f>
        <v/>
      </c>
      <c r="S81" t="str">
        <f t="shared" ca="1" si="143"/>
        <v/>
      </c>
      <c r="T81" s="3" t="str">
        <f t="shared" ca="1" si="144"/>
        <v/>
      </c>
      <c r="V81" s="17" t="str">
        <f ca="1">IF(OFFSET(SerbiaOfficialData!$F$8,(ROW(W79)*17)-18,0)=0,"",OFFSET(SerbiaOfficialData!$F$8,(ROW(W79)*17)-18,0))</f>
        <v/>
      </c>
      <c r="W81" s="17" t="str">
        <f ca="1">IF(OFFSET(SerbiaOfficialData!$F$11,(ROW(W79)*17)-18,0)=0,"",OFFSET(SerbiaOfficialData!$F$11,(ROW(W79)*17)-18,0))</f>
        <v/>
      </c>
      <c r="X81" s="3" t="str">
        <f t="shared" ca="1" si="145"/>
        <v/>
      </c>
      <c r="Y81" s="3" t="str">
        <f t="shared" ca="1" si="146"/>
        <v/>
      </c>
      <c r="Z81" s="17" t="str">
        <f ca="1">IF(OFFSET(SerbiaOfficialData!$F$9,(ROW(Z79)*17)-18,0)=0,"",OFFSET(SerbiaOfficialData!$F$9,(ROW(Z79)*17)-18,0))</f>
        <v/>
      </c>
      <c r="AA81" s="17" t="str">
        <f ca="1">IF(OFFSET(SerbiaOfficialData!$F$10,(ROW(AA79)*17)-18,0)=0,"",OFFSET(SerbiaOfficialData!$F$10,(ROW(AA79)*17)-18,0))</f>
        <v/>
      </c>
      <c r="AB81" s="17" t="str">
        <f ca="1">IF(OFFSET(SerbiaOfficialData!$F$12,(ROW(AA79)*17)-18,0)=0,"",OFFSET(SerbiaOfficialData!$F$12,(ROW(AA79)*17)-18,0))</f>
        <v/>
      </c>
      <c r="AC81" s="17">
        <f t="shared" si="147"/>
        <v>1328</v>
      </c>
      <c r="AD81" s="17" t="str">
        <f ca="1">IF(OFFSET(SerbiaOfficialData!$F$2,(ROW(AD79)*17)-18,0)=0,"",OFFSET(SerbiaOfficialData!$F$2,(ROW(AD79)*17)-18,0))</f>
        <v/>
      </c>
      <c r="AE81" s="3" t="str">
        <f t="shared" ca="1" si="148"/>
        <v/>
      </c>
      <c r="AF81" s="15" t="str">
        <f t="shared" ca="1" si="149"/>
        <v/>
      </c>
      <c r="AH81" s="19" t="str">
        <f ca="1">IF(OFFSET(SerbiaOfficialData!$F$3,(ROW(AH79)*17)-18,0)=0,"",OFFSET(SerbiaOfficialData!$F$3,(ROW(AH79)*17)-18,0))</f>
        <v/>
      </c>
      <c r="AI81" s="10" t="str">
        <f t="shared" ca="1" si="150"/>
        <v/>
      </c>
      <c r="AJ81" s="3" t="str">
        <f t="shared" ca="1" si="151"/>
        <v/>
      </c>
      <c r="AK81" s="4" t="str">
        <f t="shared" ca="1" si="152"/>
        <v/>
      </c>
      <c r="AL81" s="3" t="str">
        <f t="shared" ca="1" si="153"/>
        <v/>
      </c>
      <c r="AM81" s="4">
        <f ca="1">IF(_xlfn.FORECAST.ETS(AN81,$B$9:B80,$AN$9:AN80)&gt;0,_xlfn.FORECAST.ETS(AN81,$B$9:B80,$AN$9:AN80),0)</f>
        <v>11021.561776767921</v>
      </c>
      <c r="AN81" s="9">
        <f t="shared" si="154"/>
        <v>43974</v>
      </c>
    </row>
    <row r="82" spans="1:40" x14ac:dyDescent="0.25">
      <c r="A82" s="9" t="str">
        <f t="shared" ca="1" si="136"/>
        <v/>
      </c>
      <c r="B82" s="17" t="str">
        <f ca="1">IF(OFFSET(SerbiaOfficialData!$F$5,(ROW(B80)*17)-18,0)=0,"",OFFSET(SerbiaOfficialData!$F$5,(ROW(B80)*17)-18,0))</f>
        <v/>
      </c>
      <c r="C82" s="4" t="str">
        <f t="shared" ca="1" si="137"/>
        <v/>
      </c>
      <c r="E82" s="17" t="str">
        <f ca="1">IF(OFFSET(SerbiaOfficialData!$F$5,(ROW(E80)*17)-19,0)=0,"",OFFSET(SerbiaOfficialData!$F$5,(ROW(E80)*17)-19,0))</f>
        <v/>
      </c>
      <c r="F82" s="2" t="str">
        <f t="shared" ca="1" si="138"/>
        <v/>
      </c>
      <c r="G82" s="13" t="str">
        <f t="shared" ca="1" si="139"/>
        <v/>
      </c>
      <c r="H82" s="2" t="str">
        <f t="shared" ca="1" si="140"/>
        <v/>
      </c>
      <c r="I82" s="4" t="str">
        <f ca="1">IF($A82="","",(ROWS($B$3:B82)*LN(2))/(LN(B82)/$B$3))</f>
        <v/>
      </c>
      <c r="J82" s="17" t="str">
        <f ca="1">IF(OFFSET(SerbiaOfficialData!$F$7,(ROW(J80)*17)-18,0)=0,"",OFFSET(SerbiaOfficialData!$F$7,(ROW(J80)*17)-18,0))</f>
        <v/>
      </c>
      <c r="K82" s="21" t="str">
        <f ca="1">IF(OFFSET(SerbiaOfficialData!$F$6,(ROW(K80)*17)-18,0)=0,"",OFFSET(SerbiaOfficialData!$F$6,(ROW(K80)*17)-18,0))</f>
        <v/>
      </c>
      <c r="L82" s="12" t="str">
        <f t="shared" ca="1" si="141"/>
        <v/>
      </c>
      <c r="M82" s="13" t="str">
        <f t="shared" ca="1" si="142"/>
        <v/>
      </c>
      <c r="R82" s="17" t="str">
        <f ca="1">IF(OFFSET(SerbiaOfficialData!$F$17,(ROW(R80)*17)-19,0)=0,"",OFFSET(SerbiaOfficialData!$F$17,(ROW(R80)*17)-19,0))</f>
        <v/>
      </c>
      <c r="S82" t="str">
        <f t="shared" ca="1" si="143"/>
        <v/>
      </c>
      <c r="T82" s="3" t="str">
        <f t="shared" ca="1" si="144"/>
        <v/>
      </c>
      <c r="V82" s="17" t="str">
        <f ca="1">IF(OFFSET(SerbiaOfficialData!$F$8,(ROW(W80)*17)-18,0)=0,"",OFFSET(SerbiaOfficialData!$F$8,(ROW(W80)*17)-18,0))</f>
        <v/>
      </c>
      <c r="W82" s="17" t="str">
        <f ca="1">IF(OFFSET(SerbiaOfficialData!$F$11,(ROW(W80)*17)-18,0)=0,"",OFFSET(SerbiaOfficialData!$F$11,(ROW(W80)*17)-18,0))</f>
        <v/>
      </c>
      <c r="X82" s="3" t="str">
        <f t="shared" ca="1" si="145"/>
        <v/>
      </c>
      <c r="Y82" s="3" t="str">
        <f t="shared" ca="1" si="146"/>
        <v/>
      </c>
      <c r="Z82" s="17" t="str">
        <f ca="1">IF(OFFSET(SerbiaOfficialData!$F$9,(ROW(Z80)*17)-18,0)=0,"",OFFSET(SerbiaOfficialData!$F$9,(ROW(Z80)*17)-18,0))</f>
        <v/>
      </c>
      <c r="AA82" s="17" t="str">
        <f ca="1">IF(OFFSET(SerbiaOfficialData!$F$10,(ROW(AA80)*17)-18,0)=0,"",OFFSET(SerbiaOfficialData!$F$10,(ROW(AA80)*17)-18,0))</f>
        <v/>
      </c>
      <c r="AB82" s="17" t="str">
        <f ca="1">IF(OFFSET(SerbiaOfficialData!$F$12,(ROW(AA80)*17)-18,0)=0,"",OFFSET(SerbiaOfficialData!$F$12,(ROW(AA80)*17)-18,0))</f>
        <v/>
      </c>
      <c r="AC82" s="17">
        <f t="shared" si="147"/>
        <v>1345</v>
      </c>
      <c r="AD82" s="17" t="str">
        <f ca="1">IF(OFFSET(SerbiaOfficialData!$F$2,(ROW(AD80)*17)-18,0)=0,"",OFFSET(SerbiaOfficialData!$F$2,(ROW(AD80)*17)-18,0))</f>
        <v/>
      </c>
      <c r="AE82" s="3" t="str">
        <f t="shared" ca="1" si="148"/>
        <v/>
      </c>
      <c r="AF82" s="15" t="str">
        <f t="shared" ca="1" si="149"/>
        <v/>
      </c>
      <c r="AH82" s="19" t="str">
        <f ca="1">IF(OFFSET(SerbiaOfficialData!$F$3,(ROW(AH80)*17)-18,0)=0,"",OFFSET(SerbiaOfficialData!$F$3,(ROW(AH80)*17)-18,0))</f>
        <v/>
      </c>
      <c r="AI82" s="10" t="str">
        <f t="shared" ca="1" si="150"/>
        <v/>
      </c>
      <c r="AJ82" s="3" t="str">
        <f t="shared" ca="1" si="151"/>
        <v/>
      </c>
      <c r="AK82" s="4" t="str">
        <f t="shared" ca="1" si="152"/>
        <v/>
      </c>
      <c r="AL82" s="3" t="str">
        <f t="shared" ca="1" si="153"/>
        <v/>
      </c>
      <c r="AM82" s="4">
        <f ca="1">IF(_xlfn.FORECAST.ETS(AN82,$B$9:B81,$AN$9:AN81)&gt;0,_xlfn.FORECAST.ETS(AN82,$B$9:B81,$AN$9:AN81),0)</f>
        <v>11089.670189066281</v>
      </c>
      <c r="AN82" s="9">
        <f t="shared" si="154"/>
        <v>43975</v>
      </c>
    </row>
    <row r="83" spans="1:40" x14ac:dyDescent="0.25">
      <c r="A83" s="9" t="str">
        <f t="shared" ca="1" si="136"/>
        <v/>
      </c>
      <c r="B83" s="17" t="str">
        <f ca="1">IF(OFFSET(SerbiaOfficialData!$F$5,(ROW(B81)*17)-18,0)=0,"",OFFSET(SerbiaOfficialData!$F$5,(ROW(B81)*17)-18,0))</f>
        <v/>
      </c>
      <c r="C83" s="4" t="str">
        <f t="shared" ca="1" si="137"/>
        <v/>
      </c>
      <c r="E83" s="17" t="str">
        <f ca="1">IF(OFFSET(SerbiaOfficialData!$F$5,(ROW(E81)*17)-19,0)=0,"",OFFSET(SerbiaOfficialData!$F$5,(ROW(E81)*17)-19,0))</f>
        <v/>
      </c>
      <c r="F83" s="2" t="str">
        <f t="shared" ca="1" si="138"/>
        <v/>
      </c>
      <c r="G83" s="13" t="str">
        <f t="shared" ca="1" si="139"/>
        <v/>
      </c>
      <c r="H83" s="2" t="str">
        <f t="shared" ca="1" si="140"/>
        <v/>
      </c>
      <c r="I83" s="4" t="str">
        <f ca="1">IF($A83="","",(ROWS($B$3:B83)*LN(2))/(LN(B83)/$B$3))</f>
        <v/>
      </c>
      <c r="J83" s="17" t="str">
        <f ca="1">IF(OFFSET(SerbiaOfficialData!$F$7,(ROW(J81)*17)-18,0)=0,"",OFFSET(SerbiaOfficialData!$F$7,(ROW(J81)*17)-18,0))</f>
        <v/>
      </c>
      <c r="K83" s="21" t="str">
        <f ca="1">IF(OFFSET(SerbiaOfficialData!$F$6,(ROW(K81)*17)-18,0)=0,"",OFFSET(SerbiaOfficialData!$F$6,(ROW(K81)*17)-18,0))</f>
        <v/>
      </c>
      <c r="L83" s="12" t="str">
        <f t="shared" ca="1" si="141"/>
        <v/>
      </c>
      <c r="M83" s="13" t="str">
        <f t="shared" ca="1" si="142"/>
        <v/>
      </c>
      <c r="R83" s="17" t="str">
        <f ca="1">IF(OFFSET(SerbiaOfficialData!$F$17,(ROW(R81)*17)-19,0)=0,"",OFFSET(SerbiaOfficialData!$F$17,(ROW(R81)*17)-19,0))</f>
        <v/>
      </c>
      <c r="S83" t="str">
        <f t="shared" ca="1" si="143"/>
        <v/>
      </c>
      <c r="T83" s="3" t="str">
        <f t="shared" ca="1" si="144"/>
        <v/>
      </c>
      <c r="V83" s="17" t="str">
        <f ca="1">IF(OFFSET(SerbiaOfficialData!$F$8,(ROW(W81)*17)-18,0)=0,"",OFFSET(SerbiaOfficialData!$F$8,(ROW(W81)*17)-18,0))</f>
        <v/>
      </c>
      <c r="W83" s="17" t="str">
        <f ca="1">IF(OFFSET(SerbiaOfficialData!$F$11,(ROW(W81)*17)-18,0)=0,"",OFFSET(SerbiaOfficialData!$F$11,(ROW(W81)*17)-18,0))</f>
        <v/>
      </c>
      <c r="X83" s="3" t="str">
        <f t="shared" ca="1" si="145"/>
        <v/>
      </c>
      <c r="Y83" s="3" t="str">
        <f t="shared" ca="1" si="146"/>
        <v/>
      </c>
      <c r="Z83" s="17" t="str">
        <f ca="1">IF(OFFSET(SerbiaOfficialData!$F$9,(ROW(Z81)*17)-18,0)=0,"",OFFSET(SerbiaOfficialData!$F$9,(ROW(Z81)*17)-18,0))</f>
        <v/>
      </c>
      <c r="AA83" s="17" t="str">
        <f ca="1">IF(OFFSET(SerbiaOfficialData!$F$10,(ROW(AA81)*17)-18,0)=0,"",OFFSET(SerbiaOfficialData!$F$10,(ROW(AA81)*17)-18,0))</f>
        <v/>
      </c>
      <c r="AB83" s="17" t="str">
        <f ca="1">IF(OFFSET(SerbiaOfficialData!$F$12,(ROW(AA81)*17)-18,0)=0,"",OFFSET(SerbiaOfficialData!$F$12,(ROW(AA81)*17)-18,0))</f>
        <v/>
      </c>
      <c r="AC83" s="17">
        <f t="shared" si="147"/>
        <v>1362</v>
      </c>
      <c r="AD83" s="17" t="str">
        <f ca="1">IF(OFFSET(SerbiaOfficialData!$F$2,(ROW(AD81)*17)-18,0)=0,"",OFFSET(SerbiaOfficialData!$F$2,(ROW(AD81)*17)-18,0))</f>
        <v/>
      </c>
      <c r="AE83" s="3" t="str">
        <f t="shared" ca="1" si="148"/>
        <v/>
      </c>
      <c r="AF83" s="15" t="str">
        <f t="shared" ca="1" si="149"/>
        <v/>
      </c>
      <c r="AH83" s="19" t="str">
        <f ca="1">IF(OFFSET(SerbiaOfficialData!$F$3,(ROW(AH81)*17)-18,0)=0,"",OFFSET(SerbiaOfficialData!$F$3,(ROW(AH81)*17)-18,0))</f>
        <v/>
      </c>
      <c r="AI83" s="10" t="str">
        <f t="shared" ca="1" si="150"/>
        <v/>
      </c>
      <c r="AJ83" s="3" t="str">
        <f t="shared" ca="1" si="151"/>
        <v/>
      </c>
      <c r="AK83" s="4" t="str">
        <f t="shared" ca="1" si="152"/>
        <v/>
      </c>
      <c r="AL83" s="3" t="str">
        <f t="shared" ca="1" si="153"/>
        <v/>
      </c>
      <c r="AM83" s="4">
        <f ca="1">IF(_xlfn.FORECAST.ETS(AN83,$B$9:B82,$AN$9:AN82)&gt;0,_xlfn.FORECAST.ETS(AN83,$B$9:B82,$AN$9:AN82),0)</f>
        <v>11157.778601364638</v>
      </c>
      <c r="AN83" s="9">
        <f t="shared" si="154"/>
        <v>43976</v>
      </c>
    </row>
    <row r="84" spans="1:40" x14ac:dyDescent="0.25">
      <c r="A84" s="9" t="str">
        <f t="shared" ca="1" si="136"/>
        <v/>
      </c>
      <c r="B84" s="17" t="str">
        <f ca="1">IF(OFFSET(SerbiaOfficialData!$F$5,(ROW(B82)*17)-18,0)=0,"",OFFSET(SerbiaOfficialData!$F$5,(ROW(B82)*17)-18,0))</f>
        <v/>
      </c>
      <c r="C84" s="4" t="str">
        <f t="shared" ca="1" si="137"/>
        <v/>
      </c>
      <c r="E84" s="17" t="str">
        <f ca="1">IF(OFFSET(SerbiaOfficialData!$F$5,(ROW(E82)*17)-19,0)=0,"",OFFSET(SerbiaOfficialData!$F$5,(ROW(E82)*17)-19,0))</f>
        <v/>
      </c>
      <c r="F84" s="2" t="str">
        <f t="shared" ca="1" si="138"/>
        <v/>
      </c>
      <c r="G84" s="13" t="str">
        <f t="shared" ca="1" si="139"/>
        <v/>
      </c>
      <c r="H84" s="2" t="str">
        <f t="shared" ca="1" si="140"/>
        <v/>
      </c>
      <c r="I84" s="4" t="str">
        <f ca="1">IF($A84="","",(ROWS($B$3:B84)*LN(2))/(LN(B84)/$B$3))</f>
        <v/>
      </c>
      <c r="J84" s="17" t="str">
        <f ca="1">IF(OFFSET(SerbiaOfficialData!$F$7,(ROW(J82)*17)-18,0)=0,"",OFFSET(SerbiaOfficialData!$F$7,(ROW(J82)*17)-18,0))</f>
        <v/>
      </c>
      <c r="K84" s="21" t="str">
        <f ca="1">IF(OFFSET(SerbiaOfficialData!$F$6,(ROW(K82)*17)-18,0)=0,"",OFFSET(SerbiaOfficialData!$F$6,(ROW(K82)*17)-18,0))</f>
        <v/>
      </c>
      <c r="L84" s="12" t="str">
        <f t="shared" ca="1" si="141"/>
        <v/>
      </c>
      <c r="M84" s="13" t="str">
        <f t="shared" ca="1" si="142"/>
        <v/>
      </c>
      <c r="R84" s="17" t="str">
        <f ca="1">IF(OFFSET(SerbiaOfficialData!$F$17,(ROW(R82)*17)-19,0)=0,"",OFFSET(SerbiaOfficialData!$F$17,(ROW(R82)*17)-19,0))</f>
        <v/>
      </c>
      <c r="S84" t="str">
        <f t="shared" ca="1" si="143"/>
        <v/>
      </c>
      <c r="T84" s="3" t="str">
        <f t="shared" ca="1" si="144"/>
        <v/>
      </c>
      <c r="V84" s="17" t="str">
        <f ca="1">IF(OFFSET(SerbiaOfficialData!$F$8,(ROW(W82)*17)-18,0)=0,"",OFFSET(SerbiaOfficialData!$F$8,(ROW(W82)*17)-18,0))</f>
        <v/>
      </c>
      <c r="W84" s="17" t="str">
        <f ca="1">IF(OFFSET(SerbiaOfficialData!$F$11,(ROW(W82)*17)-18,0)=0,"",OFFSET(SerbiaOfficialData!$F$11,(ROW(W82)*17)-18,0))</f>
        <v/>
      </c>
      <c r="X84" s="3" t="str">
        <f t="shared" ca="1" si="145"/>
        <v/>
      </c>
      <c r="Y84" s="3" t="str">
        <f t="shared" ca="1" si="146"/>
        <v/>
      </c>
      <c r="Z84" s="17" t="str">
        <f ca="1">IF(OFFSET(SerbiaOfficialData!$F$9,(ROW(Z82)*17)-18,0)=0,"",OFFSET(SerbiaOfficialData!$F$9,(ROW(Z82)*17)-18,0))</f>
        <v/>
      </c>
      <c r="AA84" s="17" t="str">
        <f ca="1">IF(OFFSET(SerbiaOfficialData!$F$10,(ROW(AA82)*17)-18,0)=0,"",OFFSET(SerbiaOfficialData!$F$10,(ROW(AA82)*17)-18,0))</f>
        <v/>
      </c>
      <c r="AB84" s="17" t="str">
        <f ca="1">IF(OFFSET(SerbiaOfficialData!$F$12,(ROW(AA82)*17)-18,0)=0,"",OFFSET(SerbiaOfficialData!$F$12,(ROW(AA82)*17)-18,0))</f>
        <v/>
      </c>
      <c r="AC84" s="17">
        <f t="shared" si="147"/>
        <v>1379</v>
      </c>
      <c r="AD84" s="17" t="str">
        <f ca="1">IF(OFFSET(SerbiaOfficialData!$F$2,(ROW(AD82)*17)-18,0)=0,"",OFFSET(SerbiaOfficialData!$F$2,(ROW(AD82)*17)-18,0))</f>
        <v/>
      </c>
      <c r="AE84" s="3" t="str">
        <f t="shared" ca="1" si="148"/>
        <v/>
      </c>
      <c r="AF84" s="15" t="str">
        <f t="shared" ca="1" si="149"/>
        <v/>
      </c>
      <c r="AH84" s="19" t="str">
        <f ca="1">IF(OFFSET(SerbiaOfficialData!$F$3,(ROW(AH82)*17)-18,0)=0,"",OFFSET(SerbiaOfficialData!$F$3,(ROW(AH82)*17)-18,0))</f>
        <v/>
      </c>
      <c r="AI84" s="10" t="str">
        <f t="shared" ca="1" si="150"/>
        <v/>
      </c>
      <c r="AJ84" s="3" t="str">
        <f t="shared" ca="1" si="151"/>
        <v/>
      </c>
      <c r="AK84" s="4" t="str">
        <f t="shared" ca="1" si="152"/>
        <v/>
      </c>
      <c r="AL84" s="3" t="str">
        <f t="shared" ca="1" si="153"/>
        <v/>
      </c>
      <c r="AM84" s="4">
        <f ca="1">IF(_xlfn.FORECAST.ETS(AN84,$B$9:B83,$AN$9:AN83)&gt;0,_xlfn.FORECAST.ETS(AN84,$B$9:B83,$AN$9:AN83),0)</f>
        <v>11225.887013662998</v>
      </c>
      <c r="AN84" s="9">
        <f t="shared" si="154"/>
        <v>43977</v>
      </c>
    </row>
    <row r="85" spans="1:40" x14ac:dyDescent="0.25">
      <c r="A85" s="9" t="str">
        <f t="shared" ca="1" si="136"/>
        <v/>
      </c>
      <c r="B85" s="17" t="str">
        <f ca="1">IF(OFFSET(SerbiaOfficialData!$F$5,(ROW(B83)*17)-18,0)=0,"",OFFSET(SerbiaOfficialData!$F$5,(ROW(B83)*17)-18,0))</f>
        <v/>
      </c>
      <c r="C85" s="4" t="str">
        <f t="shared" ca="1" si="137"/>
        <v/>
      </c>
      <c r="E85" s="17" t="str">
        <f ca="1">IF(OFFSET(SerbiaOfficialData!$F$5,(ROW(E83)*17)-19,0)=0,"",OFFSET(SerbiaOfficialData!$F$5,(ROW(E83)*17)-19,0))</f>
        <v/>
      </c>
      <c r="F85" s="2" t="str">
        <f t="shared" ca="1" si="138"/>
        <v/>
      </c>
      <c r="G85" s="13" t="str">
        <f t="shared" ca="1" si="139"/>
        <v/>
      </c>
      <c r="H85" s="2" t="str">
        <f t="shared" ca="1" si="140"/>
        <v/>
      </c>
      <c r="I85" s="4" t="str">
        <f ca="1">IF($A85="","",(ROWS($B$3:B85)*LN(2))/(LN(B85)/$B$3))</f>
        <v/>
      </c>
      <c r="J85" s="17" t="str">
        <f ca="1">IF(OFFSET(SerbiaOfficialData!$F$7,(ROW(J83)*17)-18,0)=0,"",OFFSET(SerbiaOfficialData!$F$7,(ROW(J83)*17)-18,0))</f>
        <v/>
      </c>
      <c r="K85" s="21" t="str">
        <f ca="1">IF(OFFSET(SerbiaOfficialData!$F$6,(ROW(K83)*17)-18,0)=0,"",OFFSET(SerbiaOfficialData!$F$6,(ROW(K83)*17)-18,0))</f>
        <v/>
      </c>
      <c r="L85" s="12" t="str">
        <f t="shared" ca="1" si="141"/>
        <v/>
      </c>
      <c r="M85" s="13" t="str">
        <f t="shared" ca="1" si="142"/>
        <v/>
      </c>
      <c r="R85" s="17" t="str">
        <f ca="1">IF(OFFSET(SerbiaOfficialData!$F$17,(ROW(R83)*17)-19,0)=0,"",OFFSET(SerbiaOfficialData!$F$17,(ROW(R83)*17)-19,0))</f>
        <v/>
      </c>
      <c r="S85" t="str">
        <f t="shared" ca="1" si="143"/>
        <v/>
      </c>
      <c r="T85" s="3" t="str">
        <f t="shared" ca="1" si="144"/>
        <v/>
      </c>
      <c r="V85" s="17" t="str">
        <f ca="1">IF(OFFSET(SerbiaOfficialData!$F$8,(ROW(W83)*17)-18,0)=0,"",OFFSET(SerbiaOfficialData!$F$8,(ROW(W83)*17)-18,0))</f>
        <v/>
      </c>
      <c r="W85" s="17" t="str">
        <f ca="1">IF(OFFSET(SerbiaOfficialData!$F$11,(ROW(W83)*17)-18,0)=0,"",OFFSET(SerbiaOfficialData!$F$11,(ROW(W83)*17)-18,0))</f>
        <v/>
      </c>
      <c r="X85" s="3" t="str">
        <f t="shared" ca="1" si="145"/>
        <v/>
      </c>
      <c r="Y85" s="3" t="str">
        <f t="shared" ca="1" si="146"/>
        <v/>
      </c>
      <c r="Z85" s="17" t="str">
        <f ca="1">IF(OFFSET(SerbiaOfficialData!$F$9,(ROW(Z83)*17)-18,0)=0,"",OFFSET(SerbiaOfficialData!$F$9,(ROW(Z83)*17)-18,0))</f>
        <v/>
      </c>
      <c r="AA85" s="17" t="str">
        <f ca="1">IF(OFFSET(SerbiaOfficialData!$F$10,(ROW(AA83)*17)-18,0)=0,"",OFFSET(SerbiaOfficialData!$F$10,(ROW(AA83)*17)-18,0))</f>
        <v/>
      </c>
      <c r="AB85" s="17" t="str">
        <f ca="1">IF(OFFSET(SerbiaOfficialData!$F$12,(ROW(AA83)*17)-18,0)=0,"",OFFSET(SerbiaOfficialData!$F$12,(ROW(AA83)*17)-18,0))</f>
        <v/>
      </c>
      <c r="AC85" s="17">
        <f t="shared" si="147"/>
        <v>1396</v>
      </c>
      <c r="AD85" s="17" t="str">
        <f ca="1">IF(OFFSET(SerbiaOfficialData!$F$2,(ROW(AD83)*17)-18,0)=0,"",OFFSET(SerbiaOfficialData!$F$2,(ROW(AD83)*17)-18,0))</f>
        <v/>
      </c>
      <c r="AE85" s="3" t="str">
        <f t="shared" ca="1" si="148"/>
        <v/>
      </c>
      <c r="AF85" s="15" t="str">
        <f t="shared" ca="1" si="149"/>
        <v/>
      </c>
      <c r="AH85" s="19" t="str">
        <f ca="1">IF(OFFSET(SerbiaOfficialData!$F$3,(ROW(AH83)*17)-18,0)=0,"",OFFSET(SerbiaOfficialData!$F$3,(ROW(AH83)*17)-18,0))</f>
        <v/>
      </c>
      <c r="AI85" s="10" t="str">
        <f t="shared" ca="1" si="150"/>
        <v/>
      </c>
      <c r="AJ85" s="3" t="str">
        <f t="shared" ca="1" si="151"/>
        <v/>
      </c>
      <c r="AK85" s="4" t="str">
        <f t="shared" ca="1" si="152"/>
        <v/>
      </c>
      <c r="AL85" s="3" t="str">
        <f t="shared" ca="1" si="153"/>
        <v/>
      </c>
      <c r="AM85" s="4">
        <f ca="1">IF(_xlfn.FORECAST.ETS(AN85,$B$9:B84,$AN$9:AN84)&gt;0,_xlfn.FORECAST.ETS(AN85,$B$9:B84,$AN$9:AN84),0)</f>
        <v>11293.995425961355</v>
      </c>
      <c r="AN85" s="9">
        <f t="shared" si="154"/>
        <v>43978</v>
      </c>
    </row>
    <row r="86" spans="1:40" x14ac:dyDescent="0.25">
      <c r="A86" s="9" t="str">
        <f t="shared" ca="1" si="136"/>
        <v/>
      </c>
      <c r="B86" s="17" t="str">
        <f ca="1">IF(OFFSET(SerbiaOfficialData!$F$5,(ROW(B84)*17)-18,0)=0,"",OFFSET(SerbiaOfficialData!$F$5,(ROW(B84)*17)-18,0))</f>
        <v/>
      </c>
      <c r="C86" s="4" t="str">
        <f t="shared" ca="1" si="137"/>
        <v/>
      </c>
      <c r="E86" s="17" t="str">
        <f ca="1">IF(OFFSET(SerbiaOfficialData!$F$5,(ROW(E84)*17)-19,0)=0,"",OFFSET(SerbiaOfficialData!$F$5,(ROW(E84)*17)-19,0))</f>
        <v/>
      </c>
      <c r="F86" s="2" t="str">
        <f t="shared" ca="1" si="138"/>
        <v/>
      </c>
      <c r="G86" s="13" t="str">
        <f t="shared" ca="1" si="139"/>
        <v/>
      </c>
      <c r="H86" s="2" t="str">
        <f t="shared" ca="1" si="140"/>
        <v/>
      </c>
      <c r="I86" s="4" t="str">
        <f ca="1">IF($A86="","",(ROWS($B$3:B86)*LN(2))/(LN(B86)/$B$3))</f>
        <v/>
      </c>
      <c r="J86" s="17" t="str">
        <f ca="1">IF(OFFSET(SerbiaOfficialData!$F$7,(ROW(J84)*17)-18,0)=0,"",OFFSET(SerbiaOfficialData!$F$7,(ROW(J84)*17)-18,0))</f>
        <v/>
      </c>
      <c r="K86" s="21" t="str">
        <f ca="1">IF(OFFSET(SerbiaOfficialData!$F$6,(ROW(K84)*17)-18,0)=0,"",OFFSET(SerbiaOfficialData!$F$6,(ROW(K84)*17)-18,0))</f>
        <v/>
      </c>
      <c r="L86" s="12" t="str">
        <f t="shared" ca="1" si="141"/>
        <v/>
      </c>
      <c r="M86" s="13" t="str">
        <f t="shared" ca="1" si="142"/>
        <v/>
      </c>
      <c r="R86" s="17" t="str">
        <f ca="1">IF(OFFSET(SerbiaOfficialData!$F$17,(ROW(R84)*17)-19,0)=0,"",OFFSET(SerbiaOfficialData!$F$17,(ROW(R84)*17)-19,0))</f>
        <v/>
      </c>
      <c r="S86" t="str">
        <f t="shared" ca="1" si="143"/>
        <v/>
      </c>
      <c r="T86" s="3" t="str">
        <f t="shared" ca="1" si="144"/>
        <v/>
      </c>
      <c r="V86" s="17" t="str">
        <f ca="1">IF(OFFSET(SerbiaOfficialData!$F$8,(ROW(W84)*17)-18,0)=0,"",OFFSET(SerbiaOfficialData!$F$8,(ROW(W84)*17)-18,0))</f>
        <v/>
      </c>
      <c r="W86" s="17" t="str">
        <f ca="1">IF(OFFSET(SerbiaOfficialData!$F$11,(ROW(W84)*17)-18,0)=0,"",OFFSET(SerbiaOfficialData!$F$11,(ROW(W84)*17)-18,0))</f>
        <v/>
      </c>
      <c r="X86" s="3" t="str">
        <f t="shared" ca="1" si="145"/>
        <v/>
      </c>
      <c r="Y86" s="3" t="str">
        <f t="shared" ca="1" si="146"/>
        <v/>
      </c>
      <c r="Z86" s="17" t="str">
        <f ca="1">IF(OFFSET(SerbiaOfficialData!$F$9,(ROW(Z84)*17)-18,0)=0,"",OFFSET(SerbiaOfficialData!$F$9,(ROW(Z84)*17)-18,0))</f>
        <v/>
      </c>
      <c r="AA86" s="17" t="str">
        <f ca="1">IF(OFFSET(SerbiaOfficialData!$F$10,(ROW(AA84)*17)-18,0)=0,"",OFFSET(SerbiaOfficialData!$F$10,(ROW(AA84)*17)-18,0))</f>
        <v/>
      </c>
      <c r="AB86" s="17" t="str">
        <f ca="1">IF(OFFSET(SerbiaOfficialData!$F$12,(ROW(AA84)*17)-18,0)=0,"",OFFSET(SerbiaOfficialData!$F$12,(ROW(AA84)*17)-18,0))</f>
        <v/>
      </c>
      <c r="AC86" s="17">
        <f t="shared" si="147"/>
        <v>1413</v>
      </c>
      <c r="AD86" s="17" t="str">
        <f ca="1">IF(OFFSET(SerbiaOfficialData!$F$2,(ROW(AD84)*17)-18,0)=0,"",OFFSET(SerbiaOfficialData!$F$2,(ROW(AD84)*17)-18,0))</f>
        <v/>
      </c>
      <c r="AE86" s="3" t="str">
        <f t="shared" ca="1" si="148"/>
        <v/>
      </c>
      <c r="AF86" s="15" t="str">
        <f t="shared" ca="1" si="149"/>
        <v/>
      </c>
      <c r="AH86" s="19" t="str">
        <f ca="1">IF(OFFSET(SerbiaOfficialData!$F$3,(ROW(AH84)*17)-18,0)=0,"",OFFSET(SerbiaOfficialData!$F$3,(ROW(AH84)*17)-18,0))</f>
        <v/>
      </c>
      <c r="AI86" s="10" t="str">
        <f t="shared" ca="1" si="150"/>
        <v/>
      </c>
      <c r="AJ86" s="3" t="str">
        <f t="shared" ca="1" si="151"/>
        <v/>
      </c>
      <c r="AK86" s="4" t="str">
        <f t="shared" ca="1" si="152"/>
        <v/>
      </c>
      <c r="AL86" s="3" t="str">
        <f t="shared" ca="1" si="153"/>
        <v/>
      </c>
      <c r="AM86" s="4">
        <f ca="1">IF(_xlfn.FORECAST.ETS(AN86,$B$9:B85,$AN$9:AN85)&gt;0,_xlfn.FORECAST.ETS(AN86,$B$9:B85,$AN$9:AN85),0)</f>
        <v>11362.103838259714</v>
      </c>
      <c r="AN86" s="9">
        <f t="shared" si="154"/>
        <v>43979</v>
      </c>
    </row>
    <row r="87" spans="1:40" x14ac:dyDescent="0.25">
      <c r="A87" s="9" t="str">
        <f t="shared" ca="1" si="136"/>
        <v/>
      </c>
      <c r="B87" s="17" t="str">
        <f ca="1">IF(OFFSET(SerbiaOfficialData!$F$5,(ROW(B85)*17)-18,0)=0,"",OFFSET(SerbiaOfficialData!$F$5,(ROW(B85)*17)-18,0))</f>
        <v/>
      </c>
      <c r="C87" s="4" t="str">
        <f t="shared" ca="1" si="137"/>
        <v/>
      </c>
      <c r="E87" s="17" t="str">
        <f ca="1">IF(OFFSET(SerbiaOfficialData!$F$5,(ROW(E85)*17)-19,0)=0,"",OFFSET(SerbiaOfficialData!$F$5,(ROW(E85)*17)-19,0))</f>
        <v/>
      </c>
      <c r="F87" s="2" t="str">
        <f t="shared" ca="1" si="138"/>
        <v/>
      </c>
      <c r="G87" s="13" t="str">
        <f t="shared" ca="1" si="139"/>
        <v/>
      </c>
      <c r="H87" s="2" t="str">
        <f t="shared" ca="1" si="140"/>
        <v/>
      </c>
      <c r="I87" s="4" t="str">
        <f ca="1">IF($A87="","",(ROWS($B$3:B87)*LN(2))/(LN(B87)/$B$3))</f>
        <v/>
      </c>
      <c r="J87" s="17" t="str">
        <f ca="1">IF(OFFSET(SerbiaOfficialData!$F$7,(ROW(J85)*17)-18,0)=0,"",OFFSET(SerbiaOfficialData!$F$7,(ROW(J85)*17)-18,0))</f>
        <v/>
      </c>
      <c r="K87" s="21" t="str">
        <f ca="1">IF(OFFSET(SerbiaOfficialData!$F$6,(ROW(K85)*17)-18,0)=0,"",OFFSET(SerbiaOfficialData!$F$6,(ROW(K85)*17)-18,0))</f>
        <v/>
      </c>
      <c r="L87" s="12" t="str">
        <f t="shared" ca="1" si="141"/>
        <v/>
      </c>
      <c r="M87" s="13" t="str">
        <f t="shared" ca="1" si="142"/>
        <v/>
      </c>
      <c r="R87" s="17" t="str">
        <f ca="1">IF(OFFSET(SerbiaOfficialData!$F$17,(ROW(R85)*17)-19,0)=0,"",OFFSET(SerbiaOfficialData!$F$17,(ROW(R85)*17)-19,0))</f>
        <v/>
      </c>
      <c r="S87" t="str">
        <f t="shared" ca="1" si="143"/>
        <v/>
      </c>
      <c r="T87" s="3" t="str">
        <f t="shared" ca="1" si="144"/>
        <v/>
      </c>
      <c r="V87" s="17" t="str">
        <f ca="1">IF(OFFSET(SerbiaOfficialData!$F$8,(ROW(W85)*17)-18,0)=0,"",OFFSET(SerbiaOfficialData!$F$8,(ROW(W85)*17)-18,0))</f>
        <v/>
      </c>
      <c r="W87" s="17" t="str">
        <f ca="1">IF(OFFSET(SerbiaOfficialData!$F$11,(ROW(W85)*17)-18,0)=0,"",OFFSET(SerbiaOfficialData!$F$11,(ROW(W85)*17)-18,0))</f>
        <v/>
      </c>
      <c r="X87" s="3" t="str">
        <f t="shared" ca="1" si="145"/>
        <v/>
      </c>
      <c r="Y87" s="3" t="str">
        <f t="shared" ca="1" si="146"/>
        <v/>
      </c>
      <c r="Z87" s="17" t="str">
        <f ca="1">IF(OFFSET(SerbiaOfficialData!$F$9,(ROW(Z85)*17)-18,0)=0,"",OFFSET(SerbiaOfficialData!$F$9,(ROW(Z85)*17)-18,0))</f>
        <v/>
      </c>
      <c r="AA87" s="17" t="str">
        <f ca="1">IF(OFFSET(SerbiaOfficialData!$F$10,(ROW(AA85)*17)-18,0)=0,"",OFFSET(SerbiaOfficialData!$F$10,(ROW(AA85)*17)-18,0))</f>
        <v/>
      </c>
      <c r="AB87" s="17" t="str">
        <f ca="1">IF(OFFSET(SerbiaOfficialData!$F$12,(ROW(AA85)*17)-18,0)=0,"",OFFSET(SerbiaOfficialData!$F$12,(ROW(AA85)*17)-18,0))</f>
        <v/>
      </c>
      <c r="AC87" s="17">
        <f t="shared" si="147"/>
        <v>1430</v>
      </c>
      <c r="AD87" s="17" t="str">
        <f ca="1">IF(OFFSET(SerbiaOfficialData!$F$2,(ROW(AD85)*17)-18,0)=0,"",OFFSET(SerbiaOfficialData!$F$2,(ROW(AD85)*17)-18,0))</f>
        <v/>
      </c>
      <c r="AE87" s="3" t="str">
        <f t="shared" ca="1" si="148"/>
        <v/>
      </c>
      <c r="AF87" s="15" t="str">
        <f t="shared" ca="1" si="149"/>
        <v/>
      </c>
      <c r="AH87" s="19" t="str">
        <f ca="1">IF(OFFSET(SerbiaOfficialData!$F$3,(ROW(AH85)*17)-18,0)=0,"",OFFSET(SerbiaOfficialData!$F$3,(ROW(AH85)*17)-18,0))</f>
        <v/>
      </c>
      <c r="AI87" s="10" t="str">
        <f t="shared" ca="1" si="150"/>
        <v/>
      </c>
      <c r="AJ87" s="3" t="str">
        <f t="shared" ca="1" si="151"/>
        <v/>
      </c>
      <c r="AK87" s="4" t="str">
        <f t="shared" ca="1" si="152"/>
        <v/>
      </c>
      <c r="AL87" s="3" t="str">
        <f t="shared" ca="1" si="153"/>
        <v/>
      </c>
      <c r="AM87" s="4">
        <f ca="1">IF(_xlfn.FORECAST.ETS(AN87,$B$9:B86,$AN$9:AN86)&gt;0,_xlfn.FORECAST.ETS(AN87,$B$9:B86,$AN$9:AN86),0)</f>
        <v>11430.212250558072</v>
      </c>
      <c r="AN87" s="9">
        <f t="shared" si="154"/>
        <v>43980</v>
      </c>
    </row>
    <row r="88" spans="1:40" x14ac:dyDescent="0.25">
      <c r="A88" s="9" t="str">
        <f t="shared" ca="1" si="136"/>
        <v/>
      </c>
      <c r="B88" s="17" t="str">
        <f ca="1">IF(OFFSET(SerbiaOfficialData!$F$5,(ROW(B86)*17)-18,0)=0,"",OFFSET(SerbiaOfficialData!$F$5,(ROW(B86)*17)-18,0))</f>
        <v/>
      </c>
      <c r="C88" s="4" t="str">
        <f t="shared" ca="1" si="137"/>
        <v/>
      </c>
      <c r="E88" s="17" t="str">
        <f ca="1">IF(OFFSET(SerbiaOfficialData!$F$5,(ROW(E86)*17)-19,0)=0,"",OFFSET(SerbiaOfficialData!$F$5,(ROW(E86)*17)-19,0))</f>
        <v/>
      </c>
      <c r="F88" s="2" t="str">
        <f t="shared" ca="1" si="138"/>
        <v/>
      </c>
      <c r="G88" s="13" t="str">
        <f t="shared" ca="1" si="139"/>
        <v/>
      </c>
      <c r="H88" s="2" t="str">
        <f t="shared" ca="1" si="140"/>
        <v/>
      </c>
      <c r="I88" s="4" t="str">
        <f ca="1">IF($A88="","",(ROWS($B$3:B88)*LN(2))/(LN(B88)/$B$3))</f>
        <v/>
      </c>
      <c r="J88" s="17" t="str">
        <f ca="1">IF(OFFSET(SerbiaOfficialData!$F$7,(ROW(J86)*17)-18,0)=0,"",OFFSET(SerbiaOfficialData!$F$7,(ROW(J86)*17)-18,0))</f>
        <v/>
      </c>
      <c r="K88" s="21" t="str">
        <f ca="1">IF(OFFSET(SerbiaOfficialData!$F$6,(ROW(K86)*17)-18,0)=0,"",OFFSET(SerbiaOfficialData!$F$6,(ROW(K86)*17)-18,0))</f>
        <v/>
      </c>
      <c r="L88" s="12" t="str">
        <f t="shared" ca="1" si="141"/>
        <v/>
      </c>
      <c r="M88" s="13" t="str">
        <f t="shared" ca="1" si="142"/>
        <v/>
      </c>
      <c r="R88" s="17" t="str">
        <f ca="1">IF(OFFSET(SerbiaOfficialData!$F$17,(ROW(R86)*17)-19,0)=0,"",OFFSET(SerbiaOfficialData!$F$17,(ROW(R86)*17)-19,0))</f>
        <v/>
      </c>
      <c r="S88" t="str">
        <f t="shared" ca="1" si="143"/>
        <v/>
      </c>
      <c r="T88" s="3" t="str">
        <f t="shared" ca="1" si="144"/>
        <v/>
      </c>
      <c r="V88" s="17" t="str">
        <f ca="1">IF(OFFSET(SerbiaOfficialData!$F$8,(ROW(W86)*17)-18,0)=0,"",OFFSET(SerbiaOfficialData!$F$8,(ROW(W86)*17)-18,0))</f>
        <v/>
      </c>
      <c r="W88" s="17" t="str">
        <f ca="1">IF(OFFSET(SerbiaOfficialData!$F$11,(ROW(W86)*17)-18,0)=0,"",OFFSET(SerbiaOfficialData!$F$11,(ROW(W86)*17)-18,0))</f>
        <v/>
      </c>
      <c r="X88" s="3" t="str">
        <f t="shared" ca="1" si="145"/>
        <v/>
      </c>
      <c r="Y88" s="3" t="str">
        <f t="shared" ca="1" si="146"/>
        <v/>
      </c>
      <c r="Z88" s="17" t="str">
        <f ca="1">IF(OFFSET(SerbiaOfficialData!$F$9,(ROW(Z86)*17)-18,0)=0,"",OFFSET(SerbiaOfficialData!$F$9,(ROW(Z86)*17)-18,0))</f>
        <v/>
      </c>
      <c r="AA88" s="17" t="str">
        <f ca="1">IF(OFFSET(SerbiaOfficialData!$F$10,(ROW(AA86)*17)-18,0)=0,"",OFFSET(SerbiaOfficialData!$F$10,(ROW(AA86)*17)-18,0))</f>
        <v/>
      </c>
      <c r="AB88" s="17" t="str">
        <f ca="1">IF(OFFSET(SerbiaOfficialData!$F$12,(ROW(AA86)*17)-18,0)=0,"",OFFSET(SerbiaOfficialData!$F$12,(ROW(AA86)*17)-18,0))</f>
        <v/>
      </c>
      <c r="AC88" s="17">
        <f t="shared" si="147"/>
        <v>1447</v>
      </c>
      <c r="AD88" s="17" t="str">
        <f ca="1">IF(OFFSET(SerbiaOfficialData!$F$2,(ROW(AD86)*17)-18,0)=0,"",OFFSET(SerbiaOfficialData!$F$2,(ROW(AD86)*17)-18,0))</f>
        <v/>
      </c>
      <c r="AE88" s="3" t="str">
        <f t="shared" ca="1" si="148"/>
        <v/>
      </c>
      <c r="AF88" s="15" t="str">
        <f t="shared" ca="1" si="149"/>
        <v/>
      </c>
      <c r="AH88" s="19" t="str">
        <f ca="1">IF(OFFSET(SerbiaOfficialData!$F$3,(ROW(AH86)*17)-18,0)=0,"",OFFSET(SerbiaOfficialData!$F$3,(ROW(AH86)*17)-18,0))</f>
        <v/>
      </c>
      <c r="AI88" s="10" t="str">
        <f t="shared" ca="1" si="150"/>
        <v/>
      </c>
      <c r="AJ88" s="3" t="str">
        <f t="shared" ca="1" si="151"/>
        <v/>
      </c>
      <c r="AK88" s="4" t="str">
        <f t="shared" ca="1" si="152"/>
        <v/>
      </c>
      <c r="AL88" s="3" t="str">
        <f t="shared" ca="1" si="153"/>
        <v/>
      </c>
      <c r="AM88" s="4">
        <f ca="1">IF(_xlfn.FORECAST.ETS(AN88,$B$9:B87,$AN$9:AN87)&gt;0,_xlfn.FORECAST.ETS(AN88,$B$9:B87,$AN$9:AN87),0)</f>
        <v>11498.320662856429</v>
      </c>
      <c r="AN88" s="9">
        <f t="shared" si="154"/>
        <v>43981</v>
      </c>
    </row>
    <row r="89" spans="1:40" x14ac:dyDescent="0.25">
      <c r="A89" s="9" t="str">
        <f t="shared" ca="1" si="136"/>
        <v/>
      </c>
      <c r="B89" s="17" t="str">
        <f ca="1">IF(OFFSET(SerbiaOfficialData!$F$5,(ROW(B87)*17)-18,0)=0,"",OFFSET(SerbiaOfficialData!$F$5,(ROW(B87)*17)-18,0))</f>
        <v/>
      </c>
      <c r="C89" s="4" t="str">
        <f t="shared" ca="1" si="137"/>
        <v/>
      </c>
      <c r="E89" s="17" t="str">
        <f ca="1">IF(OFFSET(SerbiaOfficialData!$F$5,(ROW(E87)*17)-19,0)=0,"",OFFSET(SerbiaOfficialData!$F$5,(ROW(E87)*17)-19,0))</f>
        <v/>
      </c>
      <c r="F89" s="2" t="str">
        <f t="shared" ca="1" si="138"/>
        <v/>
      </c>
      <c r="G89" s="13" t="str">
        <f t="shared" ca="1" si="139"/>
        <v/>
      </c>
      <c r="H89" s="2" t="str">
        <f t="shared" ca="1" si="140"/>
        <v/>
      </c>
      <c r="I89" s="4" t="str">
        <f ca="1">IF($A89="","",(ROWS($B$3:B89)*LN(2))/(LN(B89)/$B$3))</f>
        <v/>
      </c>
      <c r="J89" s="17" t="str">
        <f ca="1">IF(OFFSET(SerbiaOfficialData!$F$7,(ROW(J87)*17)-18,0)=0,"",OFFSET(SerbiaOfficialData!$F$7,(ROW(J87)*17)-18,0))</f>
        <v/>
      </c>
      <c r="K89" s="21" t="str">
        <f ca="1">IF(OFFSET(SerbiaOfficialData!$F$6,(ROW(K87)*17)-18,0)=0,"",OFFSET(SerbiaOfficialData!$F$6,(ROW(K87)*17)-18,0))</f>
        <v/>
      </c>
      <c r="L89" s="12" t="str">
        <f t="shared" ca="1" si="141"/>
        <v/>
      </c>
      <c r="M89" s="13" t="str">
        <f t="shared" ca="1" si="142"/>
        <v/>
      </c>
      <c r="R89" s="17" t="str">
        <f ca="1">IF(OFFSET(SerbiaOfficialData!$F$17,(ROW(R87)*17)-19,0)=0,"",OFFSET(SerbiaOfficialData!$F$17,(ROW(R87)*17)-19,0))</f>
        <v/>
      </c>
      <c r="S89" t="str">
        <f t="shared" ca="1" si="143"/>
        <v/>
      </c>
      <c r="T89" s="3" t="str">
        <f t="shared" ca="1" si="144"/>
        <v/>
      </c>
      <c r="V89" s="17" t="str">
        <f ca="1">IF(OFFSET(SerbiaOfficialData!$F$8,(ROW(W87)*17)-18,0)=0,"",OFFSET(SerbiaOfficialData!$F$8,(ROW(W87)*17)-18,0))</f>
        <v/>
      </c>
      <c r="W89" s="17" t="str">
        <f ca="1">IF(OFFSET(SerbiaOfficialData!$F$11,(ROW(W87)*17)-18,0)=0,"",OFFSET(SerbiaOfficialData!$F$11,(ROW(W87)*17)-18,0))</f>
        <v/>
      </c>
      <c r="X89" s="3" t="str">
        <f t="shared" ca="1" si="145"/>
        <v/>
      </c>
      <c r="Y89" s="3" t="str">
        <f t="shared" ca="1" si="146"/>
        <v/>
      </c>
      <c r="Z89" s="17" t="str">
        <f ca="1">IF(OFFSET(SerbiaOfficialData!$F$9,(ROW(Z87)*17)-18,0)=0,"",OFFSET(SerbiaOfficialData!$F$9,(ROW(Z87)*17)-18,0))</f>
        <v/>
      </c>
      <c r="AA89" s="17" t="str">
        <f ca="1">IF(OFFSET(SerbiaOfficialData!$F$10,(ROW(AA87)*17)-18,0)=0,"",OFFSET(SerbiaOfficialData!$F$10,(ROW(AA87)*17)-18,0))</f>
        <v/>
      </c>
      <c r="AB89" s="17" t="str">
        <f ca="1">IF(OFFSET(SerbiaOfficialData!$F$12,(ROW(AA87)*17)-18,0)=0,"",OFFSET(SerbiaOfficialData!$F$12,(ROW(AA87)*17)-18,0))</f>
        <v/>
      </c>
      <c r="AC89" s="17">
        <f t="shared" si="147"/>
        <v>1464</v>
      </c>
      <c r="AD89" s="17" t="str">
        <f ca="1">IF(OFFSET(SerbiaOfficialData!$F$2,(ROW(AD87)*17)-18,0)=0,"",OFFSET(SerbiaOfficialData!$F$2,(ROW(AD87)*17)-18,0))</f>
        <v/>
      </c>
      <c r="AE89" s="3" t="str">
        <f t="shared" ca="1" si="148"/>
        <v/>
      </c>
      <c r="AF89" s="15" t="str">
        <f t="shared" ca="1" si="149"/>
        <v/>
      </c>
      <c r="AH89" s="19" t="str">
        <f ca="1">IF(OFFSET(SerbiaOfficialData!$F$3,(ROW(AH87)*17)-18,0)=0,"",OFFSET(SerbiaOfficialData!$F$3,(ROW(AH87)*17)-18,0))</f>
        <v/>
      </c>
      <c r="AI89" s="10" t="str">
        <f t="shared" ca="1" si="150"/>
        <v/>
      </c>
      <c r="AJ89" s="3" t="str">
        <f t="shared" ca="1" si="151"/>
        <v/>
      </c>
      <c r="AK89" s="4" t="str">
        <f t="shared" ca="1" si="152"/>
        <v/>
      </c>
      <c r="AL89" s="3" t="str">
        <f t="shared" ca="1" si="153"/>
        <v/>
      </c>
      <c r="AM89" s="4">
        <f ca="1">IF(_xlfn.FORECAST.ETS(AN89,$B$9:B88,$AN$9:AN88)&gt;0,_xlfn.FORECAST.ETS(AN89,$B$9:B88,$AN$9:AN88),0)</f>
        <v>11566.429075154789</v>
      </c>
      <c r="AN89" s="9">
        <f t="shared" si="154"/>
        <v>43982</v>
      </c>
    </row>
    <row r="90" spans="1:40" x14ac:dyDescent="0.25">
      <c r="A90" s="9" t="str">
        <f t="shared" ca="1" si="136"/>
        <v/>
      </c>
      <c r="B90" s="17" t="str">
        <f ca="1">IF(OFFSET(SerbiaOfficialData!$F$5,(ROW(B88)*17)-18,0)=0,"",OFFSET(SerbiaOfficialData!$F$5,(ROW(B88)*17)-18,0))</f>
        <v/>
      </c>
      <c r="C90" s="4" t="str">
        <f t="shared" ca="1" si="137"/>
        <v/>
      </c>
      <c r="E90" s="17" t="str">
        <f ca="1">IF(OFFSET(SerbiaOfficialData!$F$5,(ROW(E88)*17)-19,0)=0,"",OFFSET(SerbiaOfficialData!$F$5,(ROW(E88)*17)-19,0))</f>
        <v/>
      </c>
      <c r="F90" s="2" t="str">
        <f t="shared" ca="1" si="138"/>
        <v/>
      </c>
      <c r="G90" s="13" t="str">
        <f t="shared" ca="1" si="139"/>
        <v/>
      </c>
      <c r="H90" s="2" t="str">
        <f t="shared" ca="1" si="140"/>
        <v/>
      </c>
      <c r="I90" s="4" t="str">
        <f ca="1">IF($A90="","",(ROWS($B$3:B90)*LN(2))/(LN(B90)/$B$3))</f>
        <v/>
      </c>
      <c r="J90" s="17" t="str">
        <f ca="1">IF(OFFSET(SerbiaOfficialData!$F$7,(ROW(J88)*17)-18,0)=0,"",OFFSET(SerbiaOfficialData!$F$7,(ROW(J88)*17)-18,0))</f>
        <v/>
      </c>
      <c r="K90" s="21" t="str">
        <f ca="1">IF(OFFSET(SerbiaOfficialData!$F$6,(ROW(K88)*17)-18,0)=0,"",OFFSET(SerbiaOfficialData!$F$6,(ROW(K88)*17)-18,0))</f>
        <v/>
      </c>
      <c r="L90" s="12" t="str">
        <f t="shared" ca="1" si="141"/>
        <v/>
      </c>
      <c r="M90" s="13" t="str">
        <f t="shared" ca="1" si="142"/>
        <v/>
      </c>
      <c r="R90" s="17" t="str">
        <f ca="1">IF(OFFSET(SerbiaOfficialData!$F$17,(ROW(R88)*17)-19,0)=0,"",OFFSET(SerbiaOfficialData!$F$17,(ROW(R88)*17)-19,0))</f>
        <v/>
      </c>
      <c r="S90" t="str">
        <f t="shared" ca="1" si="143"/>
        <v/>
      </c>
      <c r="T90" s="3" t="str">
        <f t="shared" ca="1" si="144"/>
        <v/>
      </c>
      <c r="V90" s="17" t="str">
        <f ca="1">IF(OFFSET(SerbiaOfficialData!$F$8,(ROW(W88)*17)-18,0)=0,"",OFFSET(SerbiaOfficialData!$F$8,(ROW(W88)*17)-18,0))</f>
        <v/>
      </c>
      <c r="W90" s="17" t="str">
        <f ca="1">IF(OFFSET(SerbiaOfficialData!$F$11,(ROW(W88)*17)-18,0)=0,"",OFFSET(SerbiaOfficialData!$F$11,(ROW(W88)*17)-18,0))</f>
        <v/>
      </c>
      <c r="X90" s="3" t="str">
        <f t="shared" ca="1" si="145"/>
        <v/>
      </c>
      <c r="Y90" s="3" t="str">
        <f t="shared" ca="1" si="146"/>
        <v/>
      </c>
      <c r="Z90" s="17" t="str">
        <f ca="1">IF(OFFSET(SerbiaOfficialData!$F$9,(ROW(Z88)*17)-18,0)=0,"",OFFSET(SerbiaOfficialData!$F$9,(ROW(Z88)*17)-18,0))</f>
        <v/>
      </c>
      <c r="AA90" s="17" t="str">
        <f ca="1">IF(OFFSET(SerbiaOfficialData!$F$10,(ROW(AA88)*17)-18,0)=0,"",OFFSET(SerbiaOfficialData!$F$10,(ROW(AA88)*17)-18,0))</f>
        <v/>
      </c>
      <c r="AB90" s="17" t="str">
        <f ca="1">IF(OFFSET(SerbiaOfficialData!$F$12,(ROW(AA88)*17)-18,0)=0,"",OFFSET(SerbiaOfficialData!$F$12,(ROW(AA88)*17)-18,0))</f>
        <v/>
      </c>
      <c r="AC90" s="17">
        <f t="shared" si="147"/>
        <v>1481</v>
      </c>
      <c r="AD90" s="17" t="str">
        <f ca="1">IF(OFFSET(SerbiaOfficialData!$F$2,(ROW(AD88)*17)-18,0)=0,"",OFFSET(SerbiaOfficialData!$F$2,(ROW(AD88)*17)-18,0))</f>
        <v/>
      </c>
      <c r="AE90" s="3" t="str">
        <f t="shared" ca="1" si="148"/>
        <v/>
      </c>
      <c r="AF90" s="15" t="str">
        <f t="shared" ca="1" si="149"/>
        <v/>
      </c>
      <c r="AH90" s="19" t="str">
        <f ca="1">IF(OFFSET(SerbiaOfficialData!$F$3,(ROW(AH88)*17)-18,0)=0,"",OFFSET(SerbiaOfficialData!$F$3,(ROW(AH88)*17)-18,0))</f>
        <v/>
      </c>
      <c r="AI90" s="10" t="str">
        <f t="shared" ca="1" si="150"/>
        <v/>
      </c>
      <c r="AJ90" s="3" t="str">
        <f t="shared" ca="1" si="151"/>
        <v/>
      </c>
      <c r="AK90" s="4" t="str">
        <f t="shared" ca="1" si="152"/>
        <v/>
      </c>
      <c r="AL90" s="3" t="str">
        <f t="shared" ca="1" si="153"/>
        <v/>
      </c>
      <c r="AM90" s="4">
        <f ca="1">IF(_xlfn.FORECAST.ETS(AN90,$B$9:B89,$AN$9:AN89)&gt;0,_xlfn.FORECAST.ETS(AN90,$B$9:B89,$AN$9:AN89),0)</f>
        <v>11634.537487453146</v>
      </c>
      <c r="AN90" s="9">
        <f t="shared" si="154"/>
        <v>43983</v>
      </c>
    </row>
    <row r="91" spans="1:40" x14ac:dyDescent="0.25">
      <c r="A91" s="9" t="str">
        <f t="shared" ca="1" si="136"/>
        <v/>
      </c>
      <c r="B91" s="17" t="str">
        <f ca="1">IF(OFFSET(SerbiaOfficialData!$F$5,(ROW(B89)*17)-18,0)=0,"",OFFSET(SerbiaOfficialData!$F$5,(ROW(B89)*17)-18,0))</f>
        <v/>
      </c>
      <c r="C91" s="4" t="str">
        <f t="shared" ca="1" si="137"/>
        <v/>
      </c>
      <c r="E91" s="17" t="str">
        <f ca="1">IF(OFFSET(SerbiaOfficialData!$F$5,(ROW(E89)*17)-19,0)=0,"",OFFSET(SerbiaOfficialData!$F$5,(ROW(E89)*17)-19,0))</f>
        <v/>
      </c>
      <c r="F91" s="2" t="str">
        <f t="shared" ca="1" si="138"/>
        <v/>
      </c>
      <c r="G91" s="13" t="str">
        <f t="shared" ca="1" si="139"/>
        <v/>
      </c>
      <c r="H91" s="2" t="str">
        <f t="shared" ca="1" si="140"/>
        <v/>
      </c>
      <c r="I91" s="4" t="str">
        <f ca="1">IF($A91="","",(ROWS($B$3:B91)*LN(2))/(LN(B91)/$B$3))</f>
        <v/>
      </c>
      <c r="J91" s="17" t="str">
        <f ca="1">IF(OFFSET(SerbiaOfficialData!$F$7,(ROW(J89)*17)-18,0)=0,"",OFFSET(SerbiaOfficialData!$F$7,(ROW(J89)*17)-18,0))</f>
        <v/>
      </c>
      <c r="K91" s="21" t="str">
        <f ca="1">IF(OFFSET(SerbiaOfficialData!$F$6,(ROW(K89)*17)-18,0)=0,"",OFFSET(SerbiaOfficialData!$F$6,(ROW(K89)*17)-18,0))</f>
        <v/>
      </c>
      <c r="L91" s="12" t="str">
        <f t="shared" ca="1" si="141"/>
        <v/>
      </c>
      <c r="M91" s="13" t="str">
        <f t="shared" ca="1" si="142"/>
        <v/>
      </c>
      <c r="R91" s="17" t="str">
        <f ca="1">IF(OFFSET(SerbiaOfficialData!$F$17,(ROW(R89)*17)-19,0)=0,"",OFFSET(SerbiaOfficialData!$F$17,(ROW(R89)*17)-19,0))</f>
        <v/>
      </c>
      <c r="S91" t="str">
        <f t="shared" ca="1" si="143"/>
        <v/>
      </c>
      <c r="T91" s="3" t="str">
        <f t="shared" ca="1" si="144"/>
        <v/>
      </c>
      <c r="V91" s="17" t="str">
        <f ca="1">IF(OFFSET(SerbiaOfficialData!$F$8,(ROW(W89)*17)-18,0)=0,"",OFFSET(SerbiaOfficialData!$F$8,(ROW(W89)*17)-18,0))</f>
        <v/>
      </c>
      <c r="W91" s="17" t="str">
        <f ca="1">IF(OFFSET(SerbiaOfficialData!$F$11,(ROW(W89)*17)-18,0)=0,"",OFFSET(SerbiaOfficialData!$F$11,(ROW(W89)*17)-18,0))</f>
        <v/>
      </c>
      <c r="X91" s="3" t="str">
        <f t="shared" ca="1" si="145"/>
        <v/>
      </c>
      <c r="Y91" s="3" t="str">
        <f t="shared" ca="1" si="146"/>
        <v/>
      </c>
      <c r="Z91" s="17" t="str">
        <f ca="1">IF(OFFSET(SerbiaOfficialData!$F$9,(ROW(Z89)*17)-18,0)=0,"",OFFSET(SerbiaOfficialData!$F$9,(ROW(Z89)*17)-18,0))</f>
        <v/>
      </c>
      <c r="AA91" s="17" t="str">
        <f ca="1">IF(OFFSET(SerbiaOfficialData!$F$10,(ROW(AA89)*17)-18,0)=0,"",OFFSET(SerbiaOfficialData!$F$10,(ROW(AA89)*17)-18,0))</f>
        <v/>
      </c>
      <c r="AB91" s="17" t="str">
        <f ca="1">IF(OFFSET(SerbiaOfficialData!$F$12,(ROW(AA89)*17)-18,0)=0,"",OFFSET(SerbiaOfficialData!$F$12,(ROW(AA89)*17)-18,0))</f>
        <v/>
      </c>
      <c r="AC91" s="17">
        <f t="shared" si="147"/>
        <v>1498</v>
      </c>
      <c r="AD91" s="17" t="str">
        <f ca="1">IF(OFFSET(SerbiaOfficialData!$F$2,(ROW(AD89)*17)-18,0)=0,"",OFFSET(SerbiaOfficialData!$F$2,(ROW(AD89)*17)-18,0))</f>
        <v/>
      </c>
      <c r="AE91" s="3" t="str">
        <f t="shared" ca="1" si="148"/>
        <v/>
      </c>
      <c r="AF91" s="15" t="str">
        <f t="shared" ca="1" si="149"/>
        <v/>
      </c>
      <c r="AH91" s="19" t="str">
        <f ca="1">IF(OFFSET(SerbiaOfficialData!$F$3,(ROW(AH89)*17)-18,0)=0,"",OFFSET(SerbiaOfficialData!$F$3,(ROW(AH89)*17)-18,0))</f>
        <v/>
      </c>
      <c r="AI91" s="10" t="str">
        <f t="shared" ca="1" si="150"/>
        <v/>
      </c>
      <c r="AJ91" s="3" t="str">
        <f t="shared" ca="1" si="151"/>
        <v/>
      </c>
      <c r="AK91" s="4" t="str">
        <f t="shared" ca="1" si="152"/>
        <v/>
      </c>
      <c r="AL91" s="3" t="str">
        <f t="shared" ca="1" si="153"/>
        <v/>
      </c>
      <c r="AM91" s="4">
        <f ca="1">IF(_xlfn.FORECAST.ETS(AN91,$B$9:B90,$AN$9:AN90)&gt;0,_xlfn.FORECAST.ETS(AN91,$B$9:B90,$AN$9:AN90),0)</f>
        <v>11702.645899751506</v>
      </c>
      <c r="AN91" s="9">
        <f t="shared" si="154"/>
        <v>43984</v>
      </c>
    </row>
    <row r="92" spans="1:40" x14ac:dyDescent="0.25">
      <c r="A92" s="9" t="str">
        <f t="shared" ca="1" si="136"/>
        <v/>
      </c>
      <c r="B92" s="17" t="str">
        <f ca="1">IF(OFFSET(SerbiaOfficialData!$F$5,(ROW(B90)*17)-18,0)=0,"",OFFSET(SerbiaOfficialData!$F$5,(ROW(B90)*17)-18,0))</f>
        <v/>
      </c>
      <c r="C92" s="4" t="str">
        <f t="shared" ca="1" si="137"/>
        <v/>
      </c>
      <c r="E92" s="17" t="str">
        <f ca="1">IF(OFFSET(SerbiaOfficialData!$F$5,(ROW(E90)*17)-19,0)=0,"",OFFSET(SerbiaOfficialData!$F$5,(ROW(E90)*17)-19,0))</f>
        <v/>
      </c>
      <c r="F92" s="2" t="str">
        <f t="shared" ca="1" si="138"/>
        <v/>
      </c>
      <c r="G92" s="13" t="str">
        <f t="shared" ca="1" si="139"/>
        <v/>
      </c>
      <c r="H92" s="2" t="str">
        <f t="shared" ca="1" si="140"/>
        <v/>
      </c>
      <c r="I92" s="4" t="str">
        <f ca="1">IF($A92="","",(ROWS($B$3:B92)*LN(2))/(LN(B92)/$B$3))</f>
        <v/>
      </c>
      <c r="J92" s="17" t="str">
        <f ca="1">IF(OFFSET(SerbiaOfficialData!$F$7,(ROW(J90)*17)-18,0)=0,"",OFFSET(SerbiaOfficialData!$F$7,(ROW(J90)*17)-18,0))</f>
        <v/>
      </c>
      <c r="K92" s="21" t="str">
        <f ca="1">IF(OFFSET(SerbiaOfficialData!$F$6,(ROW(K90)*17)-18,0)=0,"",OFFSET(SerbiaOfficialData!$F$6,(ROW(K90)*17)-18,0))</f>
        <v/>
      </c>
      <c r="L92" s="12" t="str">
        <f t="shared" ca="1" si="141"/>
        <v/>
      </c>
      <c r="M92" s="13" t="str">
        <f t="shared" ca="1" si="142"/>
        <v/>
      </c>
      <c r="R92" s="17" t="str">
        <f ca="1">IF(OFFSET(SerbiaOfficialData!$F$17,(ROW(R90)*17)-19,0)=0,"",OFFSET(SerbiaOfficialData!$F$17,(ROW(R90)*17)-19,0))</f>
        <v/>
      </c>
      <c r="S92" t="str">
        <f t="shared" ca="1" si="143"/>
        <v/>
      </c>
      <c r="T92" s="3" t="str">
        <f t="shared" ca="1" si="144"/>
        <v/>
      </c>
      <c r="V92" s="17" t="str">
        <f ca="1">IF(OFFSET(SerbiaOfficialData!$F$8,(ROW(W90)*17)-18,0)=0,"",OFFSET(SerbiaOfficialData!$F$8,(ROW(W90)*17)-18,0))</f>
        <v/>
      </c>
      <c r="W92" s="17" t="str">
        <f ca="1">IF(OFFSET(SerbiaOfficialData!$F$11,(ROW(W90)*17)-18,0)=0,"",OFFSET(SerbiaOfficialData!$F$11,(ROW(W90)*17)-18,0))</f>
        <v/>
      </c>
      <c r="X92" s="3" t="str">
        <f t="shared" ca="1" si="145"/>
        <v/>
      </c>
      <c r="Y92" s="3" t="str">
        <f t="shared" ca="1" si="146"/>
        <v/>
      </c>
      <c r="Z92" s="17" t="str">
        <f ca="1">IF(OFFSET(SerbiaOfficialData!$F$9,(ROW(Z90)*17)-18,0)=0,"",OFFSET(SerbiaOfficialData!$F$9,(ROW(Z90)*17)-18,0))</f>
        <v/>
      </c>
      <c r="AA92" s="17" t="str">
        <f ca="1">IF(OFFSET(SerbiaOfficialData!$F$10,(ROW(AA90)*17)-18,0)=0,"",OFFSET(SerbiaOfficialData!$F$10,(ROW(AA90)*17)-18,0))</f>
        <v/>
      </c>
      <c r="AB92" s="17" t="str">
        <f ca="1">IF(OFFSET(SerbiaOfficialData!$F$12,(ROW(AA90)*17)-18,0)=0,"",OFFSET(SerbiaOfficialData!$F$12,(ROW(AA90)*17)-18,0))</f>
        <v/>
      </c>
      <c r="AC92" s="17">
        <f t="shared" si="147"/>
        <v>1515</v>
      </c>
      <c r="AD92" s="17" t="str">
        <f ca="1">IF(OFFSET(SerbiaOfficialData!$F$2,(ROW(AD90)*17)-18,0)=0,"",OFFSET(SerbiaOfficialData!$F$2,(ROW(AD90)*17)-18,0))</f>
        <v/>
      </c>
      <c r="AE92" s="3" t="str">
        <f t="shared" ca="1" si="148"/>
        <v/>
      </c>
      <c r="AF92" s="15" t="str">
        <f t="shared" ca="1" si="149"/>
        <v/>
      </c>
      <c r="AH92" s="19" t="str">
        <f ca="1">IF(OFFSET(SerbiaOfficialData!$F$3,(ROW(AH90)*17)-18,0)=0,"",OFFSET(SerbiaOfficialData!$F$3,(ROW(AH90)*17)-18,0))</f>
        <v/>
      </c>
      <c r="AI92" s="10" t="str">
        <f t="shared" ca="1" si="150"/>
        <v/>
      </c>
      <c r="AJ92" s="3" t="str">
        <f t="shared" ca="1" si="151"/>
        <v/>
      </c>
      <c r="AK92" s="4" t="str">
        <f t="shared" ca="1" si="152"/>
        <v/>
      </c>
      <c r="AL92" s="3" t="str">
        <f t="shared" ca="1" si="153"/>
        <v/>
      </c>
      <c r="AM92" s="4">
        <f ca="1">IF(_xlfn.FORECAST.ETS(AN92,$B$9:B91,$AN$9:AN91)&gt;0,_xlfn.FORECAST.ETS(AN92,$B$9:B91,$AN$9:AN91),0)</f>
        <v>11770.754312049863</v>
      </c>
      <c r="AN92" s="9">
        <f t="shared" si="154"/>
        <v>43985</v>
      </c>
    </row>
    <row r="93" spans="1:40" x14ac:dyDescent="0.25">
      <c r="A93" s="9" t="str">
        <f t="shared" ca="1" si="136"/>
        <v/>
      </c>
      <c r="B93" s="17" t="str">
        <f ca="1">IF(OFFSET(SerbiaOfficialData!$F$5,(ROW(B91)*17)-18,0)=0,"",OFFSET(SerbiaOfficialData!$F$5,(ROW(B91)*17)-18,0))</f>
        <v/>
      </c>
      <c r="C93" s="4" t="str">
        <f t="shared" ca="1" si="137"/>
        <v/>
      </c>
      <c r="E93" s="17" t="str">
        <f ca="1">IF(OFFSET(SerbiaOfficialData!$F$5,(ROW(E91)*17)-19,0)=0,"",OFFSET(SerbiaOfficialData!$F$5,(ROW(E91)*17)-19,0))</f>
        <v/>
      </c>
      <c r="F93" s="2" t="str">
        <f t="shared" ca="1" si="138"/>
        <v/>
      </c>
      <c r="G93" s="13" t="str">
        <f t="shared" ca="1" si="139"/>
        <v/>
      </c>
      <c r="H93" s="2" t="str">
        <f t="shared" ca="1" si="140"/>
        <v/>
      </c>
      <c r="I93" s="4" t="str">
        <f ca="1">IF($A93="","",(ROWS($B$3:B93)*LN(2))/(LN(B93)/$B$3))</f>
        <v/>
      </c>
      <c r="J93" s="17" t="str">
        <f ca="1">IF(OFFSET(SerbiaOfficialData!$F$7,(ROW(J91)*17)-18,0)=0,"",OFFSET(SerbiaOfficialData!$F$7,(ROW(J91)*17)-18,0))</f>
        <v/>
      </c>
      <c r="K93" s="21" t="str">
        <f ca="1">IF(OFFSET(SerbiaOfficialData!$F$6,(ROW(K91)*17)-18,0)=0,"",OFFSET(SerbiaOfficialData!$F$6,(ROW(K91)*17)-18,0))</f>
        <v/>
      </c>
      <c r="L93" s="12" t="str">
        <f t="shared" ca="1" si="141"/>
        <v/>
      </c>
      <c r="M93" s="13" t="str">
        <f t="shared" ca="1" si="142"/>
        <v/>
      </c>
      <c r="R93" s="17" t="str">
        <f ca="1">IF(OFFSET(SerbiaOfficialData!$F$17,(ROW(R91)*17)-19,0)=0,"",OFFSET(SerbiaOfficialData!$F$17,(ROW(R91)*17)-19,0))</f>
        <v/>
      </c>
      <c r="S93" t="str">
        <f t="shared" ca="1" si="143"/>
        <v/>
      </c>
      <c r="T93" s="3" t="str">
        <f t="shared" ca="1" si="144"/>
        <v/>
      </c>
      <c r="V93" s="17" t="str">
        <f ca="1">IF(OFFSET(SerbiaOfficialData!$F$8,(ROW(W91)*17)-18,0)=0,"",OFFSET(SerbiaOfficialData!$F$8,(ROW(W91)*17)-18,0))</f>
        <v/>
      </c>
      <c r="W93" s="17" t="str">
        <f ca="1">IF(OFFSET(SerbiaOfficialData!$F$11,(ROW(W91)*17)-18,0)=0,"",OFFSET(SerbiaOfficialData!$F$11,(ROW(W91)*17)-18,0))</f>
        <v/>
      </c>
      <c r="X93" s="3" t="str">
        <f t="shared" ca="1" si="145"/>
        <v/>
      </c>
      <c r="Y93" s="3" t="str">
        <f t="shared" ca="1" si="146"/>
        <v/>
      </c>
      <c r="Z93" s="17" t="str">
        <f ca="1">IF(OFFSET(SerbiaOfficialData!$F$9,(ROW(Z91)*17)-18,0)=0,"",OFFSET(SerbiaOfficialData!$F$9,(ROW(Z91)*17)-18,0))</f>
        <v/>
      </c>
      <c r="AA93" s="17" t="str">
        <f ca="1">IF(OFFSET(SerbiaOfficialData!$F$10,(ROW(AA91)*17)-18,0)=0,"",OFFSET(SerbiaOfficialData!$F$10,(ROW(AA91)*17)-18,0))</f>
        <v/>
      </c>
      <c r="AB93" s="17" t="str">
        <f ca="1">IF(OFFSET(SerbiaOfficialData!$F$12,(ROW(AA91)*17)-18,0)=0,"",OFFSET(SerbiaOfficialData!$F$12,(ROW(AA91)*17)-18,0))</f>
        <v/>
      </c>
      <c r="AC93" s="17">
        <f t="shared" si="147"/>
        <v>1532</v>
      </c>
      <c r="AD93" s="17" t="str">
        <f ca="1">IF(OFFSET(SerbiaOfficialData!$F$2,(ROW(AD91)*17)-18,0)=0,"",OFFSET(SerbiaOfficialData!$F$2,(ROW(AD91)*17)-18,0))</f>
        <v/>
      </c>
      <c r="AE93" s="3" t="str">
        <f t="shared" ca="1" si="148"/>
        <v/>
      </c>
      <c r="AF93" s="15" t="str">
        <f t="shared" ca="1" si="149"/>
        <v/>
      </c>
      <c r="AH93" s="19" t="str">
        <f ca="1">IF(OFFSET(SerbiaOfficialData!$F$3,(ROW(AH91)*17)-18,0)=0,"",OFFSET(SerbiaOfficialData!$F$3,(ROW(AH91)*17)-18,0))</f>
        <v/>
      </c>
      <c r="AI93" s="10" t="str">
        <f t="shared" ca="1" si="150"/>
        <v/>
      </c>
      <c r="AJ93" s="3" t="str">
        <f t="shared" ca="1" si="151"/>
        <v/>
      </c>
      <c r="AK93" s="4" t="str">
        <f t="shared" ca="1" si="152"/>
        <v/>
      </c>
      <c r="AL93" s="3" t="str">
        <f t="shared" ca="1" si="153"/>
        <v/>
      </c>
      <c r="AM93" s="4">
        <f ca="1">IF(_xlfn.FORECAST.ETS(AN93,$B$9:B92,$AN$9:AN92)&gt;0,_xlfn.FORECAST.ETS(AN93,$B$9:B92,$AN$9:AN92),0)</f>
        <v>11838.862724348222</v>
      </c>
      <c r="AN93" s="9">
        <f t="shared" si="154"/>
        <v>43986</v>
      </c>
    </row>
    <row r="94" spans="1:40" x14ac:dyDescent="0.25">
      <c r="A94" s="9" t="str">
        <f t="shared" ca="1" si="136"/>
        <v/>
      </c>
      <c r="B94" s="17" t="str">
        <f ca="1">IF(OFFSET(SerbiaOfficialData!$F$5,(ROW(B92)*17)-18,0)=0,"",OFFSET(SerbiaOfficialData!$F$5,(ROW(B92)*17)-18,0))</f>
        <v/>
      </c>
      <c r="C94" s="4" t="str">
        <f t="shared" ca="1" si="137"/>
        <v/>
      </c>
      <c r="E94" s="17" t="str">
        <f ca="1">IF(OFFSET(SerbiaOfficialData!$F$5,(ROW(E92)*17)-19,0)=0,"",OFFSET(SerbiaOfficialData!$F$5,(ROW(E92)*17)-19,0))</f>
        <v/>
      </c>
      <c r="F94" s="2" t="str">
        <f t="shared" ca="1" si="138"/>
        <v/>
      </c>
      <c r="G94" s="13" t="str">
        <f t="shared" ca="1" si="139"/>
        <v/>
      </c>
      <c r="H94" s="2" t="str">
        <f t="shared" ca="1" si="140"/>
        <v/>
      </c>
      <c r="I94" s="4" t="str">
        <f ca="1">IF($A94="","",(ROWS($B$3:B94)*LN(2))/(LN(B94)/$B$3))</f>
        <v/>
      </c>
      <c r="J94" s="17" t="str">
        <f ca="1">IF(OFFSET(SerbiaOfficialData!$F$7,(ROW(J92)*17)-18,0)=0,"",OFFSET(SerbiaOfficialData!$F$7,(ROW(J92)*17)-18,0))</f>
        <v/>
      </c>
      <c r="K94" s="21" t="str">
        <f ca="1">IF(OFFSET(SerbiaOfficialData!$F$6,(ROW(K92)*17)-18,0)=0,"",OFFSET(SerbiaOfficialData!$F$6,(ROW(K92)*17)-18,0))</f>
        <v/>
      </c>
      <c r="L94" s="12" t="str">
        <f t="shared" ca="1" si="141"/>
        <v/>
      </c>
      <c r="M94" s="13" t="str">
        <f t="shared" ca="1" si="142"/>
        <v/>
      </c>
      <c r="R94" s="17" t="str">
        <f ca="1">IF(OFFSET(SerbiaOfficialData!$F$17,(ROW(R92)*17)-19,0)=0,"",OFFSET(SerbiaOfficialData!$F$17,(ROW(R92)*17)-19,0))</f>
        <v/>
      </c>
      <c r="S94" t="str">
        <f t="shared" ca="1" si="143"/>
        <v/>
      </c>
      <c r="T94" s="3" t="str">
        <f t="shared" ca="1" si="144"/>
        <v/>
      </c>
      <c r="V94" s="17" t="str">
        <f ca="1">IF(OFFSET(SerbiaOfficialData!$F$8,(ROW(W92)*17)-18,0)=0,"",OFFSET(SerbiaOfficialData!$F$8,(ROW(W92)*17)-18,0))</f>
        <v/>
      </c>
      <c r="W94" s="17" t="str">
        <f ca="1">IF(OFFSET(SerbiaOfficialData!$F$11,(ROW(W92)*17)-18,0)=0,"",OFFSET(SerbiaOfficialData!$F$11,(ROW(W92)*17)-18,0))</f>
        <v/>
      </c>
      <c r="X94" s="3" t="str">
        <f t="shared" ca="1" si="145"/>
        <v/>
      </c>
      <c r="Y94" s="3" t="str">
        <f t="shared" ca="1" si="146"/>
        <v/>
      </c>
      <c r="Z94" s="17" t="str">
        <f ca="1">IF(OFFSET(SerbiaOfficialData!$F$9,(ROW(Z92)*17)-18,0)=0,"",OFFSET(SerbiaOfficialData!$F$9,(ROW(Z92)*17)-18,0))</f>
        <v/>
      </c>
      <c r="AA94" s="17" t="str">
        <f ca="1">IF(OFFSET(SerbiaOfficialData!$F$10,(ROW(AA92)*17)-18,0)=0,"",OFFSET(SerbiaOfficialData!$F$10,(ROW(AA92)*17)-18,0))</f>
        <v/>
      </c>
      <c r="AB94" s="17" t="str">
        <f ca="1">IF(OFFSET(SerbiaOfficialData!$F$12,(ROW(AA92)*17)-18,0)=0,"",OFFSET(SerbiaOfficialData!$F$12,(ROW(AA92)*17)-18,0))</f>
        <v/>
      </c>
      <c r="AC94" s="17">
        <f t="shared" si="147"/>
        <v>1549</v>
      </c>
      <c r="AD94" s="17" t="str">
        <f ca="1">IF(OFFSET(SerbiaOfficialData!$F$2,(ROW(AD92)*17)-18,0)=0,"",OFFSET(SerbiaOfficialData!$F$2,(ROW(AD92)*17)-18,0))</f>
        <v/>
      </c>
      <c r="AE94" s="3" t="str">
        <f t="shared" ca="1" si="148"/>
        <v/>
      </c>
      <c r="AF94" s="15" t="str">
        <f t="shared" ca="1" si="149"/>
        <v/>
      </c>
      <c r="AH94" s="19" t="str">
        <f ca="1">IF(OFFSET(SerbiaOfficialData!$F$3,(ROW(AH92)*17)-18,0)=0,"",OFFSET(SerbiaOfficialData!$F$3,(ROW(AH92)*17)-18,0))</f>
        <v/>
      </c>
      <c r="AI94" s="10" t="str">
        <f t="shared" ca="1" si="150"/>
        <v/>
      </c>
      <c r="AJ94" s="3" t="str">
        <f t="shared" ca="1" si="151"/>
        <v/>
      </c>
      <c r="AK94" s="4" t="str">
        <f t="shared" ca="1" si="152"/>
        <v/>
      </c>
      <c r="AL94" s="3" t="str">
        <f t="shared" ca="1" si="153"/>
        <v/>
      </c>
      <c r="AM94" s="4">
        <f ca="1">IF(_xlfn.FORECAST.ETS(AN94,$B$9:B93,$AN$9:AN93)&gt;0,_xlfn.FORECAST.ETS(AN94,$B$9:B93,$AN$9:AN93),0)</f>
        <v>11906.97113664658</v>
      </c>
      <c r="AN94" s="9">
        <f t="shared" si="154"/>
        <v>43987</v>
      </c>
    </row>
    <row r="95" spans="1:40" x14ac:dyDescent="0.25">
      <c r="A95" s="9" t="str">
        <f t="shared" ca="1" si="136"/>
        <v/>
      </c>
      <c r="B95" s="17" t="str">
        <f ca="1">IF(OFFSET(SerbiaOfficialData!$F$5,(ROW(B93)*17)-18,0)=0,"",OFFSET(SerbiaOfficialData!$F$5,(ROW(B93)*17)-18,0))</f>
        <v/>
      </c>
      <c r="C95" s="4" t="str">
        <f t="shared" ca="1" si="137"/>
        <v/>
      </c>
      <c r="E95" s="17" t="str">
        <f ca="1">IF(OFFSET(SerbiaOfficialData!$F$5,(ROW(E93)*17)-19,0)=0,"",OFFSET(SerbiaOfficialData!$F$5,(ROW(E93)*17)-19,0))</f>
        <v/>
      </c>
      <c r="F95" s="2" t="str">
        <f t="shared" ca="1" si="138"/>
        <v/>
      </c>
      <c r="G95" s="13" t="str">
        <f t="shared" ca="1" si="139"/>
        <v/>
      </c>
      <c r="H95" s="2" t="str">
        <f t="shared" ca="1" si="140"/>
        <v/>
      </c>
      <c r="I95" s="4" t="str">
        <f ca="1">IF($A95="","",(ROWS($B$3:B95)*LN(2))/(LN(B95)/$B$3))</f>
        <v/>
      </c>
      <c r="J95" s="17" t="str">
        <f ca="1">IF(OFFSET(SerbiaOfficialData!$F$7,(ROW(J93)*17)-18,0)=0,"",OFFSET(SerbiaOfficialData!$F$7,(ROW(J93)*17)-18,0))</f>
        <v/>
      </c>
      <c r="K95" s="21" t="str">
        <f ca="1">IF(OFFSET(SerbiaOfficialData!$F$6,(ROW(K93)*17)-18,0)=0,"",OFFSET(SerbiaOfficialData!$F$6,(ROW(K93)*17)-18,0))</f>
        <v/>
      </c>
      <c r="L95" s="12" t="str">
        <f t="shared" ca="1" si="141"/>
        <v/>
      </c>
      <c r="M95" s="13" t="str">
        <f t="shared" ca="1" si="142"/>
        <v/>
      </c>
      <c r="R95" s="17" t="str">
        <f ca="1">IF(OFFSET(SerbiaOfficialData!$F$17,(ROW(R93)*17)-19,0)=0,"",OFFSET(SerbiaOfficialData!$F$17,(ROW(R93)*17)-19,0))</f>
        <v/>
      </c>
      <c r="S95" t="str">
        <f t="shared" ca="1" si="143"/>
        <v/>
      </c>
      <c r="T95" s="3" t="str">
        <f t="shared" ca="1" si="144"/>
        <v/>
      </c>
      <c r="V95" s="17" t="str">
        <f ca="1">IF(OFFSET(SerbiaOfficialData!$F$8,(ROW(W93)*17)-18,0)=0,"",OFFSET(SerbiaOfficialData!$F$8,(ROW(W93)*17)-18,0))</f>
        <v/>
      </c>
      <c r="W95" s="17" t="str">
        <f ca="1">IF(OFFSET(SerbiaOfficialData!$F$11,(ROW(W93)*17)-18,0)=0,"",OFFSET(SerbiaOfficialData!$F$11,(ROW(W93)*17)-18,0))</f>
        <v/>
      </c>
      <c r="X95" s="3" t="str">
        <f t="shared" ca="1" si="145"/>
        <v/>
      </c>
      <c r="Y95" s="3" t="str">
        <f t="shared" ca="1" si="146"/>
        <v/>
      </c>
      <c r="Z95" s="17" t="str">
        <f ca="1">IF(OFFSET(SerbiaOfficialData!$F$9,(ROW(Z93)*17)-18,0)=0,"",OFFSET(SerbiaOfficialData!$F$9,(ROW(Z93)*17)-18,0))</f>
        <v/>
      </c>
      <c r="AA95" s="17" t="str">
        <f ca="1">IF(OFFSET(SerbiaOfficialData!$F$10,(ROW(AA93)*17)-18,0)=0,"",OFFSET(SerbiaOfficialData!$F$10,(ROW(AA93)*17)-18,0))</f>
        <v/>
      </c>
      <c r="AB95" s="17" t="str">
        <f ca="1">IF(OFFSET(SerbiaOfficialData!$F$12,(ROW(AA93)*17)-18,0)=0,"",OFFSET(SerbiaOfficialData!$F$12,(ROW(AA93)*17)-18,0))</f>
        <v/>
      </c>
      <c r="AC95" s="17">
        <f t="shared" si="147"/>
        <v>1566</v>
      </c>
      <c r="AD95" s="17" t="str">
        <f ca="1">IF(OFFSET(SerbiaOfficialData!$F$2,(ROW(AD93)*17)-18,0)=0,"",OFFSET(SerbiaOfficialData!$F$2,(ROW(AD93)*17)-18,0))</f>
        <v/>
      </c>
      <c r="AE95" s="3" t="str">
        <f t="shared" ca="1" si="148"/>
        <v/>
      </c>
      <c r="AF95" s="15" t="str">
        <f t="shared" ca="1" si="149"/>
        <v/>
      </c>
      <c r="AH95" s="19" t="str">
        <f ca="1">IF(OFFSET(SerbiaOfficialData!$F$3,(ROW(AH93)*17)-18,0)=0,"",OFFSET(SerbiaOfficialData!$F$3,(ROW(AH93)*17)-18,0))</f>
        <v/>
      </c>
      <c r="AI95" s="10" t="str">
        <f t="shared" ca="1" si="150"/>
        <v/>
      </c>
      <c r="AJ95" s="3" t="str">
        <f t="shared" ca="1" si="151"/>
        <v/>
      </c>
      <c r="AK95" s="4" t="str">
        <f t="shared" ca="1" si="152"/>
        <v/>
      </c>
      <c r="AL95" s="3" t="str">
        <f t="shared" ca="1" si="153"/>
        <v/>
      </c>
      <c r="AM95" s="4">
        <f ca="1">IF(_xlfn.FORECAST.ETS(AN95,$B$9:B94,$AN$9:AN94)&gt;0,_xlfn.FORECAST.ETS(AN95,$B$9:B94,$AN$9:AN94),0)</f>
        <v>11975.079548944937</v>
      </c>
      <c r="AN95" s="9">
        <f t="shared" si="154"/>
        <v>43988</v>
      </c>
    </row>
    <row r="96" spans="1:40" x14ac:dyDescent="0.25">
      <c r="A96" s="9" t="str">
        <f t="shared" ca="1" si="136"/>
        <v/>
      </c>
      <c r="B96" s="17" t="str">
        <f ca="1">IF(OFFSET(SerbiaOfficialData!$F$5,(ROW(B94)*17)-18,0)=0,"",OFFSET(SerbiaOfficialData!$F$5,(ROW(B94)*17)-18,0))</f>
        <v/>
      </c>
      <c r="C96" s="4" t="str">
        <f t="shared" ca="1" si="137"/>
        <v/>
      </c>
      <c r="E96" s="17" t="str">
        <f ca="1">IF(OFFSET(SerbiaOfficialData!$F$5,(ROW(E94)*17)-19,0)=0,"",OFFSET(SerbiaOfficialData!$F$5,(ROW(E94)*17)-19,0))</f>
        <v/>
      </c>
      <c r="F96" s="2" t="str">
        <f t="shared" ca="1" si="138"/>
        <v/>
      </c>
      <c r="G96" s="13" t="str">
        <f t="shared" ca="1" si="139"/>
        <v/>
      </c>
      <c r="H96" s="2" t="str">
        <f t="shared" ca="1" si="140"/>
        <v/>
      </c>
      <c r="I96" s="4" t="str">
        <f ca="1">IF($A96="","",(ROWS($B$3:B96)*LN(2))/(LN(B96)/$B$3))</f>
        <v/>
      </c>
      <c r="J96" s="17" t="str">
        <f ca="1">IF(OFFSET(SerbiaOfficialData!$F$7,(ROW(J94)*17)-18,0)=0,"",OFFSET(SerbiaOfficialData!$F$7,(ROW(J94)*17)-18,0))</f>
        <v/>
      </c>
      <c r="K96" s="21" t="str">
        <f ca="1">IF(OFFSET(SerbiaOfficialData!$F$6,(ROW(K94)*17)-18,0)=0,"",OFFSET(SerbiaOfficialData!$F$6,(ROW(K94)*17)-18,0))</f>
        <v/>
      </c>
      <c r="L96" s="12" t="str">
        <f t="shared" ca="1" si="141"/>
        <v/>
      </c>
      <c r="M96" s="13" t="str">
        <f t="shared" ca="1" si="142"/>
        <v/>
      </c>
      <c r="R96" s="17" t="str">
        <f ca="1">IF(OFFSET(SerbiaOfficialData!$F$17,(ROW(R94)*17)-19,0)=0,"",OFFSET(SerbiaOfficialData!$F$17,(ROW(R94)*17)-19,0))</f>
        <v/>
      </c>
      <c r="S96" t="str">
        <f t="shared" ca="1" si="143"/>
        <v/>
      </c>
      <c r="T96" s="3" t="str">
        <f t="shared" ca="1" si="144"/>
        <v/>
      </c>
      <c r="V96" s="17" t="str">
        <f ca="1">IF(OFFSET(SerbiaOfficialData!$F$8,(ROW(W94)*17)-18,0)=0,"",OFFSET(SerbiaOfficialData!$F$8,(ROW(W94)*17)-18,0))</f>
        <v/>
      </c>
      <c r="W96" s="17" t="str">
        <f ca="1">IF(OFFSET(SerbiaOfficialData!$F$11,(ROW(W94)*17)-18,0)=0,"",OFFSET(SerbiaOfficialData!$F$11,(ROW(W94)*17)-18,0))</f>
        <v/>
      </c>
      <c r="X96" s="3" t="str">
        <f t="shared" ca="1" si="145"/>
        <v/>
      </c>
      <c r="Y96" s="3" t="str">
        <f t="shared" ca="1" si="146"/>
        <v/>
      </c>
      <c r="Z96" s="17" t="str">
        <f ca="1">IF(OFFSET(SerbiaOfficialData!$F$9,(ROW(Z94)*17)-18,0)=0,"",OFFSET(SerbiaOfficialData!$F$9,(ROW(Z94)*17)-18,0))</f>
        <v/>
      </c>
      <c r="AA96" s="17" t="str">
        <f ca="1">IF(OFFSET(SerbiaOfficialData!$F$10,(ROW(AA94)*17)-18,0)=0,"",OFFSET(SerbiaOfficialData!$F$10,(ROW(AA94)*17)-18,0))</f>
        <v/>
      </c>
      <c r="AB96" s="17" t="str">
        <f ca="1">IF(OFFSET(SerbiaOfficialData!$F$12,(ROW(AA94)*17)-18,0)=0,"",OFFSET(SerbiaOfficialData!$F$12,(ROW(AA94)*17)-18,0))</f>
        <v/>
      </c>
      <c r="AC96" s="17">
        <f t="shared" si="147"/>
        <v>1583</v>
      </c>
      <c r="AD96" s="17" t="str">
        <f ca="1">IF(OFFSET(SerbiaOfficialData!$F$2,(ROW(AD94)*17)-18,0)=0,"",OFFSET(SerbiaOfficialData!$F$2,(ROW(AD94)*17)-18,0))</f>
        <v/>
      </c>
      <c r="AE96" s="3" t="str">
        <f t="shared" ca="1" si="148"/>
        <v/>
      </c>
      <c r="AF96" s="15" t="str">
        <f t="shared" ca="1" si="149"/>
        <v/>
      </c>
      <c r="AH96" s="19" t="str">
        <f ca="1">IF(OFFSET(SerbiaOfficialData!$F$3,(ROW(AH94)*17)-18,0)=0,"",OFFSET(SerbiaOfficialData!$F$3,(ROW(AH94)*17)-18,0))</f>
        <v/>
      </c>
      <c r="AI96" s="10" t="str">
        <f t="shared" ca="1" si="150"/>
        <v/>
      </c>
      <c r="AJ96" s="3" t="str">
        <f t="shared" ca="1" si="151"/>
        <v/>
      </c>
      <c r="AK96" s="4" t="str">
        <f t="shared" ca="1" si="152"/>
        <v/>
      </c>
      <c r="AL96" s="3" t="str">
        <f t="shared" ca="1" si="153"/>
        <v/>
      </c>
      <c r="AM96" s="4">
        <f ca="1">IF(_xlfn.FORECAST.ETS(AN96,$B$9:B95,$AN$9:AN95)&gt;0,_xlfn.FORECAST.ETS(AN96,$B$9:B95,$AN$9:AN95),0)</f>
        <v>12043.187961243297</v>
      </c>
      <c r="AN96" s="9">
        <f t="shared" si="154"/>
        <v>43989</v>
      </c>
    </row>
    <row r="97" spans="1:40" x14ac:dyDescent="0.25">
      <c r="A97" s="9" t="str">
        <f t="shared" ca="1" si="136"/>
        <v/>
      </c>
      <c r="B97" s="17" t="str">
        <f ca="1">IF(OFFSET(SerbiaOfficialData!$F$5,(ROW(B95)*17)-18,0)=0,"",OFFSET(SerbiaOfficialData!$F$5,(ROW(B95)*17)-18,0))</f>
        <v/>
      </c>
      <c r="C97" s="4" t="str">
        <f t="shared" ca="1" si="137"/>
        <v/>
      </c>
      <c r="E97" s="17" t="str">
        <f ca="1">IF(OFFSET(SerbiaOfficialData!$F$5,(ROW(E95)*17)-19,0)=0,"",OFFSET(SerbiaOfficialData!$F$5,(ROW(E95)*17)-19,0))</f>
        <v/>
      </c>
      <c r="F97" s="2" t="str">
        <f t="shared" ca="1" si="138"/>
        <v/>
      </c>
      <c r="G97" s="13" t="str">
        <f t="shared" ca="1" si="139"/>
        <v/>
      </c>
      <c r="H97" s="2" t="str">
        <f t="shared" ca="1" si="140"/>
        <v/>
      </c>
      <c r="I97" s="4" t="str">
        <f ca="1">IF($A97="","",(ROWS($B$3:B97)*LN(2))/(LN(B97)/$B$3))</f>
        <v/>
      </c>
      <c r="J97" s="17" t="str">
        <f ca="1">IF(OFFSET(SerbiaOfficialData!$F$7,(ROW(J95)*17)-18,0)=0,"",OFFSET(SerbiaOfficialData!$F$7,(ROW(J95)*17)-18,0))</f>
        <v/>
      </c>
      <c r="K97" s="21" t="str">
        <f ca="1">IF(OFFSET(SerbiaOfficialData!$F$6,(ROW(K95)*17)-18,0)=0,"",OFFSET(SerbiaOfficialData!$F$6,(ROW(K95)*17)-18,0))</f>
        <v/>
      </c>
      <c r="L97" s="12" t="str">
        <f t="shared" ca="1" si="141"/>
        <v/>
      </c>
      <c r="M97" s="13" t="str">
        <f t="shared" ca="1" si="142"/>
        <v/>
      </c>
      <c r="R97" s="17" t="str">
        <f ca="1">IF(OFFSET(SerbiaOfficialData!$F$17,(ROW(R95)*17)-19,0)=0,"",OFFSET(SerbiaOfficialData!$F$17,(ROW(R95)*17)-19,0))</f>
        <v/>
      </c>
      <c r="S97" t="str">
        <f t="shared" ca="1" si="143"/>
        <v/>
      </c>
      <c r="T97" s="3" t="str">
        <f t="shared" ca="1" si="144"/>
        <v/>
      </c>
      <c r="V97" s="17" t="str">
        <f ca="1">IF(OFFSET(SerbiaOfficialData!$F$8,(ROW(W95)*17)-18,0)=0,"",OFFSET(SerbiaOfficialData!$F$8,(ROW(W95)*17)-18,0))</f>
        <v/>
      </c>
      <c r="W97" s="17" t="str">
        <f ca="1">IF(OFFSET(SerbiaOfficialData!$F$11,(ROW(W95)*17)-18,0)=0,"",OFFSET(SerbiaOfficialData!$F$11,(ROW(W95)*17)-18,0))</f>
        <v/>
      </c>
      <c r="X97" s="3" t="str">
        <f t="shared" ca="1" si="145"/>
        <v/>
      </c>
      <c r="Y97" s="3" t="str">
        <f t="shared" ca="1" si="146"/>
        <v/>
      </c>
      <c r="Z97" s="17" t="str">
        <f ca="1">IF(OFFSET(SerbiaOfficialData!$F$9,(ROW(Z95)*17)-18,0)=0,"",OFFSET(SerbiaOfficialData!$F$9,(ROW(Z95)*17)-18,0))</f>
        <v/>
      </c>
      <c r="AA97" s="17" t="str">
        <f ca="1">IF(OFFSET(SerbiaOfficialData!$F$10,(ROW(AA95)*17)-18,0)=0,"",OFFSET(SerbiaOfficialData!$F$10,(ROW(AA95)*17)-18,0))</f>
        <v/>
      </c>
      <c r="AB97" s="17" t="str">
        <f ca="1">IF(OFFSET(SerbiaOfficialData!$F$12,(ROW(AA95)*17)-18,0)=0,"",OFFSET(SerbiaOfficialData!$F$12,(ROW(AA95)*17)-18,0))</f>
        <v/>
      </c>
      <c r="AC97" s="17">
        <f t="shared" si="147"/>
        <v>1600</v>
      </c>
      <c r="AD97" s="17" t="str">
        <f ca="1">IF(OFFSET(SerbiaOfficialData!$F$2,(ROW(AD95)*17)-18,0)=0,"",OFFSET(SerbiaOfficialData!$F$2,(ROW(AD95)*17)-18,0))</f>
        <v/>
      </c>
      <c r="AE97" s="3" t="str">
        <f t="shared" ca="1" si="148"/>
        <v/>
      </c>
      <c r="AF97" s="15" t="str">
        <f t="shared" ca="1" si="149"/>
        <v/>
      </c>
      <c r="AH97" s="19" t="str">
        <f ca="1">IF(OFFSET(SerbiaOfficialData!$F$3,(ROW(AH95)*17)-18,0)=0,"",OFFSET(SerbiaOfficialData!$F$3,(ROW(AH95)*17)-18,0))</f>
        <v/>
      </c>
      <c r="AI97" s="10" t="str">
        <f t="shared" ca="1" si="150"/>
        <v/>
      </c>
      <c r="AJ97" s="3" t="str">
        <f t="shared" ca="1" si="151"/>
        <v/>
      </c>
      <c r="AK97" s="4" t="str">
        <f t="shared" ca="1" si="152"/>
        <v/>
      </c>
      <c r="AL97" s="3" t="str">
        <f t="shared" ca="1" si="153"/>
        <v/>
      </c>
      <c r="AM97" s="4">
        <f ca="1">IF(_xlfn.FORECAST.ETS(AN97,$B$9:B96,$AN$9:AN96)&gt;0,_xlfn.FORECAST.ETS(AN97,$B$9:B96,$AN$9:AN96),0)</f>
        <v>12111.296373541654</v>
      </c>
      <c r="AN97" s="9">
        <f t="shared" si="154"/>
        <v>43990</v>
      </c>
    </row>
    <row r="98" spans="1:40" x14ac:dyDescent="0.25">
      <c r="A98" s="9" t="str">
        <f t="shared" ca="1" si="136"/>
        <v/>
      </c>
      <c r="B98" s="17" t="str">
        <f ca="1">IF(OFFSET(SerbiaOfficialData!$F$5,(ROW(B96)*17)-18,0)=0,"",OFFSET(SerbiaOfficialData!$F$5,(ROW(B96)*17)-18,0))</f>
        <v/>
      </c>
      <c r="C98" s="4" t="str">
        <f t="shared" ca="1" si="137"/>
        <v/>
      </c>
      <c r="E98" s="17" t="str">
        <f ca="1">IF(OFFSET(SerbiaOfficialData!$F$5,(ROW(E96)*17)-19,0)=0,"",OFFSET(SerbiaOfficialData!$F$5,(ROW(E96)*17)-19,0))</f>
        <v/>
      </c>
      <c r="F98" s="2" t="str">
        <f t="shared" ca="1" si="138"/>
        <v/>
      </c>
      <c r="G98" s="13" t="str">
        <f t="shared" ca="1" si="139"/>
        <v/>
      </c>
      <c r="H98" s="2" t="str">
        <f t="shared" ca="1" si="140"/>
        <v/>
      </c>
      <c r="I98" s="4" t="str">
        <f ca="1">IF($A98="","",(ROWS($B$3:B98)*LN(2))/(LN(B98)/$B$3))</f>
        <v/>
      </c>
      <c r="J98" s="17" t="str">
        <f ca="1">IF(OFFSET(SerbiaOfficialData!$F$7,(ROW(J96)*17)-18,0)=0,"",OFFSET(SerbiaOfficialData!$F$7,(ROW(J96)*17)-18,0))</f>
        <v/>
      </c>
      <c r="K98" s="21" t="str">
        <f ca="1">IF(OFFSET(SerbiaOfficialData!$F$6,(ROW(K96)*17)-18,0)=0,"",OFFSET(SerbiaOfficialData!$F$6,(ROW(K96)*17)-18,0))</f>
        <v/>
      </c>
      <c r="L98" s="12" t="str">
        <f t="shared" ca="1" si="141"/>
        <v/>
      </c>
      <c r="M98" s="13" t="str">
        <f t="shared" ca="1" si="142"/>
        <v/>
      </c>
      <c r="R98" s="17" t="str">
        <f ca="1">IF(OFFSET(SerbiaOfficialData!$F$17,(ROW(R96)*17)-19,0)=0,"",OFFSET(SerbiaOfficialData!$F$17,(ROW(R96)*17)-19,0))</f>
        <v/>
      </c>
      <c r="S98" t="str">
        <f t="shared" ca="1" si="143"/>
        <v/>
      </c>
      <c r="T98" s="3" t="str">
        <f t="shared" ca="1" si="144"/>
        <v/>
      </c>
      <c r="V98" s="17" t="str">
        <f ca="1">IF(OFFSET(SerbiaOfficialData!$F$8,(ROW(W96)*17)-18,0)=0,"",OFFSET(SerbiaOfficialData!$F$8,(ROW(W96)*17)-18,0))</f>
        <v/>
      </c>
      <c r="W98" s="17" t="str">
        <f ca="1">IF(OFFSET(SerbiaOfficialData!$F$11,(ROW(W96)*17)-18,0)=0,"",OFFSET(SerbiaOfficialData!$F$11,(ROW(W96)*17)-18,0))</f>
        <v/>
      </c>
      <c r="X98" s="3" t="str">
        <f t="shared" ca="1" si="145"/>
        <v/>
      </c>
      <c r="Y98" s="3" t="str">
        <f t="shared" ca="1" si="146"/>
        <v/>
      </c>
      <c r="Z98" s="17" t="str">
        <f ca="1">IF(OFFSET(SerbiaOfficialData!$F$9,(ROW(Z96)*17)-18,0)=0,"",OFFSET(SerbiaOfficialData!$F$9,(ROW(Z96)*17)-18,0))</f>
        <v/>
      </c>
      <c r="AA98" s="17" t="str">
        <f ca="1">IF(OFFSET(SerbiaOfficialData!$F$10,(ROW(AA96)*17)-18,0)=0,"",OFFSET(SerbiaOfficialData!$F$10,(ROW(AA96)*17)-18,0))</f>
        <v/>
      </c>
      <c r="AB98" s="17" t="str">
        <f ca="1">IF(OFFSET(SerbiaOfficialData!$F$12,(ROW(AA96)*17)-18,0)=0,"",OFFSET(SerbiaOfficialData!$F$12,(ROW(AA96)*17)-18,0))</f>
        <v/>
      </c>
      <c r="AC98" s="17">
        <f t="shared" si="147"/>
        <v>1617</v>
      </c>
      <c r="AD98" s="17" t="str">
        <f ca="1">IF(OFFSET(SerbiaOfficialData!$F$2,(ROW(AD96)*17)-18,0)=0,"",OFFSET(SerbiaOfficialData!$F$2,(ROW(AD96)*17)-18,0))</f>
        <v/>
      </c>
      <c r="AE98" s="3" t="str">
        <f t="shared" ca="1" si="148"/>
        <v/>
      </c>
      <c r="AF98" s="15" t="str">
        <f t="shared" ca="1" si="149"/>
        <v/>
      </c>
      <c r="AH98" s="19" t="str">
        <f ca="1">IF(OFFSET(SerbiaOfficialData!$F$3,(ROW(AH96)*17)-18,0)=0,"",OFFSET(SerbiaOfficialData!$F$3,(ROW(AH96)*17)-18,0))</f>
        <v/>
      </c>
      <c r="AI98" s="10" t="str">
        <f t="shared" ca="1" si="150"/>
        <v/>
      </c>
      <c r="AJ98" s="3" t="str">
        <f t="shared" ca="1" si="151"/>
        <v/>
      </c>
      <c r="AK98" s="4" t="str">
        <f t="shared" ca="1" si="152"/>
        <v/>
      </c>
      <c r="AL98" s="3" t="str">
        <f t="shared" ca="1" si="153"/>
        <v/>
      </c>
      <c r="AM98" s="4">
        <f ca="1">IF(_xlfn.FORECAST.ETS(AN98,$B$9:B97,$AN$9:AN97)&gt;0,_xlfn.FORECAST.ETS(AN98,$B$9:B97,$AN$9:AN97),0)</f>
        <v>12179.404785840014</v>
      </c>
      <c r="AN98" s="9">
        <f t="shared" si="154"/>
        <v>43991</v>
      </c>
    </row>
    <row r="99" spans="1:40" x14ac:dyDescent="0.25">
      <c r="A99" s="9" t="str">
        <f t="shared" ca="1" si="136"/>
        <v/>
      </c>
      <c r="B99" s="17" t="str">
        <f ca="1">IF(OFFSET(SerbiaOfficialData!$F$5,(ROW(B97)*17)-18,0)=0,"",OFFSET(SerbiaOfficialData!$F$5,(ROW(B97)*17)-18,0))</f>
        <v/>
      </c>
      <c r="C99" s="4" t="str">
        <f t="shared" ca="1" si="137"/>
        <v/>
      </c>
      <c r="E99" s="17" t="str">
        <f ca="1">IF(OFFSET(SerbiaOfficialData!$F$5,(ROW(E97)*17)-19,0)=0,"",OFFSET(SerbiaOfficialData!$F$5,(ROW(E97)*17)-19,0))</f>
        <v/>
      </c>
      <c r="F99" s="2" t="str">
        <f t="shared" ca="1" si="138"/>
        <v/>
      </c>
      <c r="G99" s="13" t="str">
        <f t="shared" ca="1" si="139"/>
        <v/>
      </c>
      <c r="H99" s="2" t="str">
        <f t="shared" ca="1" si="140"/>
        <v/>
      </c>
      <c r="I99" s="4" t="str">
        <f ca="1">IF($A99="","",(ROWS($B$3:B99)*LN(2))/(LN(B99)/$B$3))</f>
        <v/>
      </c>
      <c r="J99" s="17" t="str">
        <f ca="1">IF(OFFSET(SerbiaOfficialData!$F$7,(ROW(J97)*17)-18,0)=0,"",OFFSET(SerbiaOfficialData!$F$7,(ROW(J97)*17)-18,0))</f>
        <v/>
      </c>
      <c r="K99" s="21" t="str">
        <f ca="1">IF(OFFSET(SerbiaOfficialData!$F$6,(ROW(K97)*17)-18,0)=0,"",OFFSET(SerbiaOfficialData!$F$6,(ROW(K97)*17)-18,0))</f>
        <v/>
      </c>
      <c r="L99" s="12" t="str">
        <f t="shared" ca="1" si="141"/>
        <v/>
      </c>
      <c r="M99" s="13" t="str">
        <f t="shared" ca="1" si="142"/>
        <v/>
      </c>
      <c r="R99" s="17" t="str">
        <f ca="1">IF(OFFSET(SerbiaOfficialData!$F$17,(ROW(R97)*17)-19,0)=0,"",OFFSET(SerbiaOfficialData!$F$17,(ROW(R97)*17)-19,0))</f>
        <v/>
      </c>
      <c r="S99" t="str">
        <f t="shared" ca="1" si="143"/>
        <v/>
      </c>
      <c r="T99" s="3" t="str">
        <f t="shared" ca="1" si="144"/>
        <v/>
      </c>
      <c r="V99" s="17" t="str">
        <f ca="1">IF(OFFSET(SerbiaOfficialData!$F$8,(ROW(W97)*17)-18,0)=0,"",OFFSET(SerbiaOfficialData!$F$8,(ROW(W97)*17)-18,0))</f>
        <v/>
      </c>
      <c r="W99" s="17" t="str">
        <f ca="1">IF(OFFSET(SerbiaOfficialData!$F$11,(ROW(W97)*17)-18,0)=0,"",OFFSET(SerbiaOfficialData!$F$11,(ROW(W97)*17)-18,0))</f>
        <v/>
      </c>
      <c r="X99" s="3" t="str">
        <f t="shared" ca="1" si="145"/>
        <v/>
      </c>
      <c r="Y99" s="3" t="str">
        <f t="shared" ca="1" si="146"/>
        <v/>
      </c>
      <c r="Z99" s="17" t="str">
        <f ca="1">IF(OFFSET(SerbiaOfficialData!$F$9,(ROW(Z97)*17)-18,0)=0,"",OFFSET(SerbiaOfficialData!$F$9,(ROW(Z97)*17)-18,0))</f>
        <v/>
      </c>
      <c r="AA99" s="17" t="str">
        <f ca="1">IF(OFFSET(SerbiaOfficialData!$F$10,(ROW(AA97)*17)-18,0)=0,"",OFFSET(SerbiaOfficialData!$F$10,(ROW(AA97)*17)-18,0))</f>
        <v/>
      </c>
      <c r="AB99" s="17" t="str">
        <f ca="1">IF(OFFSET(SerbiaOfficialData!$F$12,(ROW(AA97)*17)-18,0)=0,"",OFFSET(SerbiaOfficialData!$F$12,(ROW(AA97)*17)-18,0))</f>
        <v/>
      </c>
      <c r="AC99" s="17">
        <f t="shared" si="147"/>
        <v>1634</v>
      </c>
      <c r="AD99" s="17" t="str">
        <f ca="1">IF(OFFSET(SerbiaOfficialData!$F$2,(ROW(AD97)*17)-18,0)=0,"",OFFSET(SerbiaOfficialData!$F$2,(ROW(AD97)*17)-18,0))</f>
        <v/>
      </c>
      <c r="AE99" s="3" t="str">
        <f t="shared" ca="1" si="148"/>
        <v/>
      </c>
      <c r="AF99" s="15" t="str">
        <f t="shared" ca="1" si="149"/>
        <v/>
      </c>
      <c r="AH99" s="19" t="str">
        <f ca="1">IF(OFFSET(SerbiaOfficialData!$F$3,(ROW(AH97)*17)-18,0)=0,"",OFFSET(SerbiaOfficialData!$F$3,(ROW(AH97)*17)-18,0))</f>
        <v/>
      </c>
      <c r="AI99" s="10" t="str">
        <f t="shared" ca="1" si="150"/>
        <v/>
      </c>
      <c r="AJ99" s="3" t="str">
        <f t="shared" ca="1" si="151"/>
        <v/>
      </c>
      <c r="AK99" s="4" t="str">
        <f t="shared" ca="1" si="152"/>
        <v/>
      </c>
      <c r="AL99" s="3" t="str">
        <f t="shared" ca="1" si="153"/>
        <v/>
      </c>
      <c r="AM99" s="4">
        <f ca="1">IF(_xlfn.FORECAST.ETS(AN99,$B$9:B98,$AN$9:AN98)&gt;0,_xlfn.FORECAST.ETS(AN99,$B$9:B98,$AN$9:AN98),0)</f>
        <v>12247.513198138371</v>
      </c>
      <c r="AN99" s="9">
        <f t="shared" si="154"/>
        <v>43992</v>
      </c>
    </row>
    <row r="100" spans="1:40" x14ac:dyDescent="0.25">
      <c r="A100" s="9" t="str">
        <f t="shared" ca="1" si="136"/>
        <v/>
      </c>
      <c r="B100" s="17" t="str">
        <f ca="1">IF(OFFSET(SerbiaOfficialData!$F$5,(ROW(B98)*17)-18,0)=0,"",OFFSET(SerbiaOfficialData!$F$5,(ROW(B98)*17)-18,0))</f>
        <v/>
      </c>
      <c r="C100" s="4" t="str">
        <f t="shared" ca="1" si="137"/>
        <v/>
      </c>
      <c r="E100" s="17" t="str">
        <f ca="1">IF(OFFSET(SerbiaOfficialData!$F$5,(ROW(E98)*17)-19,0)=0,"",OFFSET(SerbiaOfficialData!$F$5,(ROW(E98)*17)-19,0))</f>
        <v/>
      </c>
      <c r="F100" s="2" t="str">
        <f t="shared" ca="1" si="138"/>
        <v/>
      </c>
      <c r="G100" s="13" t="str">
        <f t="shared" ca="1" si="139"/>
        <v/>
      </c>
      <c r="H100" s="2" t="str">
        <f t="shared" ca="1" si="140"/>
        <v/>
      </c>
      <c r="I100" s="4" t="str">
        <f ca="1">IF($A100="","",(ROWS($B$3:B100)*LN(2))/(LN(B100)/$B$3))</f>
        <v/>
      </c>
      <c r="J100" s="17" t="str">
        <f ca="1">IF(OFFSET(SerbiaOfficialData!$F$7,(ROW(J98)*17)-18,0)=0,"",OFFSET(SerbiaOfficialData!$F$7,(ROW(J98)*17)-18,0))</f>
        <v/>
      </c>
      <c r="K100" s="21" t="str">
        <f ca="1">IF(OFFSET(SerbiaOfficialData!$F$6,(ROW(K98)*17)-18,0)=0,"",OFFSET(SerbiaOfficialData!$F$6,(ROW(K98)*17)-18,0))</f>
        <v/>
      </c>
      <c r="L100" s="12" t="str">
        <f t="shared" ca="1" si="141"/>
        <v/>
      </c>
      <c r="M100" s="13" t="str">
        <f t="shared" ca="1" si="142"/>
        <v/>
      </c>
      <c r="R100" s="17" t="str">
        <f ca="1">IF(OFFSET(SerbiaOfficialData!$F$17,(ROW(R98)*17)-19,0)=0,"",OFFSET(SerbiaOfficialData!$F$17,(ROW(R98)*17)-19,0))</f>
        <v/>
      </c>
      <c r="S100" t="str">
        <f t="shared" ca="1" si="143"/>
        <v/>
      </c>
      <c r="T100" s="3" t="str">
        <f t="shared" ca="1" si="144"/>
        <v/>
      </c>
      <c r="V100" s="17" t="str">
        <f ca="1">IF(OFFSET(SerbiaOfficialData!$F$8,(ROW(W98)*17)-18,0)=0,"",OFFSET(SerbiaOfficialData!$F$8,(ROW(W98)*17)-18,0))</f>
        <v/>
      </c>
      <c r="W100" s="17" t="str">
        <f ca="1">IF(OFFSET(SerbiaOfficialData!$F$11,(ROW(W98)*17)-18,0)=0,"",OFFSET(SerbiaOfficialData!$F$11,(ROW(W98)*17)-18,0))</f>
        <v/>
      </c>
      <c r="X100" s="3" t="str">
        <f t="shared" ca="1" si="145"/>
        <v/>
      </c>
      <c r="Y100" s="3" t="str">
        <f t="shared" ca="1" si="146"/>
        <v/>
      </c>
      <c r="Z100" s="17" t="str">
        <f ca="1">IF(OFFSET(SerbiaOfficialData!$F$9,(ROW(Z98)*17)-18,0)=0,"",OFFSET(SerbiaOfficialData!$F$9,(ROW(Z98)*17)-18,0))</f>
        <v/>
      </c>
      <c r="AA100" s="17" t="str">
        <f ca="1">IF(OFFSET(SerbiaOfficialData!$F$10,(ROW(AA98)*17)-18,0)=0,"",OFFSET(SerbiaOfficialData!$F$10,(ROW(AA98)*17)-18,0))</f>
        <v/>
      </c>
      <c r="AB100" s="17" t="str">
        <f ca="1">IF(OFFSET(SerbiaOfficialData!$F$12,(ROW(AA98)*17)-18,0)=0,"",OFFSET(SerbiaOfficialData!$F$12,(ROW(AA98)*17)-18,0))</f>
        <v/>
      </c>
      <c r="AC100" s="17">
        <f t="shared" si="147"/>
        <v>1651</v>
      </c>
      <c r="AD100" s="17" t="str">
        <f ca="1">IF(OFFSET(SerbiaOfficialData!$F$2,(ROW(AD98)*17)-18,0)=0,"",OFFSET(SerbiaOfficialData!$F$2,(ROW(AD98)*17)-18,0))</f>
        <v/>
      </c>
      <c r="AE100" s="3" t="str">
        <f t="shared" ca="1" si="148"/>
        <v/>
      </c>
      <c r="AF100" s="15" t="str">
        <f t="shared" ca="1" si="149"/>
        <v/>
      </c>
      <c r="AH100" s="19" t="str">
        <f ca="1">IF(OFFSET(SerbiaOfficialData!$F$3,(ROW(AH98)*17)-18,0)=0,"",OFFSET(SerbiaOfficialData!$F$3,(ROW(AH98)*17)-18,0))</f>
        <v/>
      </c>
      <c r="AI100" s="10" t="str">
        <f t="shared" ca="1" si="150"/>
        <v/>
      </c>
      <c r="AJ100" s="3" t="str">
        <f t="shared" ca="1" si="151"/>
        <v/>
      </c>
      <c r="AK100" s="4" t="str">
        <f t="shared" ca="1" si="152"/>
        <v/>
      </c>
      <c r="AL100" s="3" t="str">
        <f t="shared" ca="1" si="153"/>
        <v/>
      </c>
      <c r="AM100" s="4">
        <f ca="1">IF(_xlfn.FORECAST.ETS(AN100,$B$9:B99,$AN$9:AN99)&gt;0,_xlfn.FORECAST.ETS(AN100,$B$9:B99,$AN$9:AN99),0)</f>
        <v>12315.62161043673</v>
      </c>
      <c r="AN100" s="9">
        <f t="shared" si="154"/>
        <v>43993</v>
      </c>
    </row>
    <row r="101" spans="1:40" x14ac:dyDescent="0.25">
      <c r="A101" s="9" t="str">
        <f t="shared" ca="1" si="136"/>
        <v/>
      </c>
      <c r="B101" s="17" t="str">
        <f ca="1">IF(OFFSET(SerbiaOfficialData!$F$5,(ROW(B99)*17)-18,0)=0,"",OFFSET(SerbiaOfficialData!$F$5,(ROW(B99)*17)-18,0))</f>
        <v/>
      </c>
      <c r="C101" s="4" t="str">
        <f t="shared" ca="1" si="137"/>
        <v/>
      </c>
      <c r="E101" s="17" t="str">
        <f ca="1">IF(OFFSET(SerbiaOfficialData!$F$5,(ROW(E99)*17)-19,0)=0,"",OFFSET(SerbiaOfficialData!$F$5,(ROW(E99)*17)-19,0))</f>
        <v/>
      </c>
      <c r="F101" s="2" t="str">
        <f t="shared" ca="1" si="138"/>
        <v/>
      </c>
      <c r="G101" s="13" t="str">
        <f t="shared" ca="1" si="139"/>
        <v/>
      </c>
      <c r="H101" s="2" t="str">
        <f t="shared" ca="1" si="140"/>
        <v/>
      </c>
      <c r="I101" s="4" t="str">
        <f ca="1">IF($A101="","",(ROWS($B$3:B101)*LN(2))/(LN(B101)/$B$3))</f>
        <v/>
      </c>
      <c r="J101" s="17" t="str">
        <f ca="1">IF(OFFSET(SerbiaOfficialData!$F$7,(ROW(J99)*17)-18,0)=0,"",OFFSET(SerbiaOfficialData!$F$7,(ROW(J99)*17)-18,0))</f>
        <v/>
      </c>
      <c r="K101" s="21" t="str">
        <f ca="1">IF(OFFSET(SerbiaOfficialData!$F$6,(ROW(K99)*17)-18,0)=0,"",OFFSET(SerbiaOfficialData!$F$6,(ROW(K99)*17)-18,0))</f>
        <v/>
      </c>
      <c r="L101" s="12" t="str">
        <f t="shared" ca="1" si="141"/>
        <v/>
      </c>
      <c r="M101" s="13" t="str">
        <f t="shared" ca="1" si="142"/>
        <v/>
      </c>
      <c r="R101" s="17" t="str">
        <f ca="1">IF(OFFSET(SerbiaOfficialData!$F$17,(ROW(R99)*17)-19,0)=0,"",OFFSET(SerbiaOfficialData!$F$17,(ROW(R99)*17)-19,0))</f>
        <v/>
      </c>
      <c r="S101" t="str">
        <f t="shared" ca="1" si="143"/>
        <v/>
      </c>
      <c r="T101" s="3" t="str">
        <f t="shared" ca="1" si="144"/>
        <v/>
      </c>
      <c r="V101" s="17" t="str">
        <f ca="1">IF(OFFSET(SerbiaOfficialData!$F$8,(ROW(W99)*17)-18,0)=0,"",OFFSET(SerbiaOfficialData!$F$8,(ROW(W99)*17)-18,0))</f>
        <v/>
      </c>
      <c r="W101" s="17" t="str">
        <f ca="1">IF(OFFSET(SerbiaOfficialData!$F$11,(ROW(W99)*17)-18,0)=0,"",OFFSET(SerbiaOfficialData!$F$11,(ROW(W99)*17)-18,0))</f>
        <v/>
      </c>
      <c r="X101" s="3" t="str">
        <f t="shared" ca="1" si="145"/>
        <v/>
      </c>
      <c r="Y101" s="3" t="str">
        <f t="shared" ca="1" si="146"/>
        <v/>
      </c>
      <c r="Z101" s="17" t="str">
        <f ca="1">IF(OFFSET(SerbiaOfficialData!$F$9,(ROW(Z99)*17)-18,0)=0,"",OFFSET(SerbiaOfficialData!$F$9,(ROW(Z99)*17)-18,0))</f>
        <v/>
      </c>
      <c r="AA101" s="17" t="str">
        <f ca="1">IF(OFFSET(SerbiaOfficialData!$F$10,(ROW(AA99)*17)-18,0)=0,"",OFFSET(SerbiaOfficialData!$F$10,(ROW(AA99)*17)-18,0))</f>
        <v/>
      </c>
      <c r="AB101" s="17" t="str">
        <f ca="1">IF(OFFSET(SerbiaOfficialData!$F$12,(ROW(AA99)*17)-18,0)=0,"",OFFSET(SerbiaOfficialData!$F$12,(ROW(AA99)*17)-18,0))</f>
        <v/>
      </c>
      <c r="AC101" s="17">
        <f t="shared" si="147"/>
        <v>1668</v>
      </c>
      <c r="AD101" s="17" t="str">
        <f ca="1">IF(OFFSET(SerbiaOfficialData!$F$2,(ROW(AD99)*17)-18,0)=0,"",OFFSET(SerbiaOfficialData!$F$2,(ROW(AD99)*17)-18,0))</f>
        <v/>
      </c>
      <c r="AE101" s="3" t="str">
        <f t="shared" ca="1" si="148"/>
        <v/>
      </c>
      <c r="AF101" s="15" t="str">
        <f t="shared" ca="1" si="149"/>
        <v/>
      </c>
      <c r="AH101" s="19" t="str">
        <f ca="1">IF(OFFSET(SerbiaOfficialData!$F$3,(ROW(AH99)*17)-18,0)=0,"",OFFSET(SerbiaOfficialData!$F$3,(ROW(AH99)*17)-18,0))</f>
        <v/>
      </c>
      <c r="AI101" s="10" t="str">
        <f t="shared" ca="1" si="150"/>
        <v/>
      </c>
      <c r="AJ101" s="3" t="str">
        <f t="shared" ca="1" si="151"/>
        <v/>
      </c>
      <c r="AK101" s="4" t="str">
        <f t="shared" ca="1" si="152"/>
        <v/>
      </c>
      <c r="AL101" s="3" t="str">
        <f t="shared" ca="1" si="153"/>
        <v/>
      </c>
      <c r="AM101" s="4">
        <f ca="1">IF(_xlfn.FORECAST.ETS(AN101,$B$9:B100,$AN$9:AN100)&gt;0,_xlfn.FORECAST.ETS(AN101,$B$9:B100,$AN$9:AN100),0)</f>
        <v>12383.730022735088</v>
      </c>
      <c r="AN101" s="9">
        <f t="shared" si="154"/>
        <v>43994</v>
      </c>
    </row>
    <row r="102" spans="1:40" x14ac:dyDescent="0.25">
      <c r="A102" s="9" t="str">
        <f t="shared" ca="1" si="136"/>
        <v/>
      </c>
      <c r="B102" s="17" t="str">
        <f ca="1">IF(OFFSET(SerbiaOfficialData!$F$5,(ROW(B100)*17)-18,0)=0,"",OFFSET(SerbiaOfficialData!$F$5,(ROW(B100)*17)-18,0))</f>
        <v/>
      </c>
      <c r="C102" s="4" t="str">
        <f t="shared" ca="1" si="137"/>
        <v/>
      </c>
      <c r="E102" s="17" t="str">
        <f ca="1">IF(OFFSET(SerbiaOfficialData!$F$5,(ROW(E100)*17)-19,0)=0,"",OFFSET(SerbiaOfficialData!$F$5,(ROW(E100)*17)-19,0))</f>
        <v/>
      </c>
      <c r="F102" s="2" t="str">
        <f t="shared" ca="1" si="138"/>
        <v/>
      </c>
      <c r="G102" s="13" t="str">
        <f t="shared" ca="1" si="139"/>
        <v/>
      </c>
      <c r="H102" s="2" t="str">
        <f t="shared" ca="1" si="140"/>
        <v/>
      </c>
      <c r="I102" s="4" t="str">
        <f ca="1">IF($A102="","",(ROWS($B$3:B102)*LN(2))/(LN(B102)/$B$3))</f>
        <v/>
      </c>
      <c r="J102" s="17" t="str">
        <f ca="1">IF(OFFSET(SerbiaOfficialData!$F$7,(ROW(J100)*17)-18,0)=0,"",OFFSET(SerbiaOfficialData!$F$7,(ROW(J100)*17)-18,0))</f>
        <v/>
      </c>
      <c r="K102" s="21" t="str">
        <f ca="1">IF(OFFSET(SerbiaOfficialData!$F$6,(ROW(K100)*17)-18,0)=0,"",OFFSET(SerbiaOfficialData!$F$6,(ROW(K100)*17)-18,0))</f>
        <v/>
      </c>
      <c r="L102" s="12" t="str">
        <f t="shared" ca="1" si="141"/>
        <v/>
      </c>
      <c r="M102" s="13" t="str">
        <f t="shared" ca="1" si="142"/>
        <v/>
      </c>
      <c r="R102" s="17" t="str">
        <f ca="1">IF(OFFSET(SerbiaOfficialData!$F$17,(ROW(R100)*17)-19,0)=0,"",OFFSET(SerbiaOfficialData!$F$17,(ROW(R100)*17)-19,0))</f>
        <v/>
      </c>
      <c r="S102" t="str">
        <f t="shared" ca="1" si="143"/>
        <v/>
      </c>
      <c r="T102" s="3" t="str">
        <f t="shared" ca="1" si="144"/>
        <v/>
      </c>
      <c r="V102" s="17" t="str">
        <f ca="1">IF(OFFSET(SerbiaOfficialData!$F$8,(ROW(W100)*17)-18,0)=0,"",OFFSET(SerbiaOfficialData!$F$8,(ROW(W100)*17)-18,0))</f>
        <v/>
      </c>
      <c r="W102" s="17" t="str">
        <f ca="1">IF(OFFSET(SerbiaOfficialData!$F$11,(ROW(W100)*17)-18,0)=0,"",OFFSET(SerbiaOfficialData!$F$11,(ROW(W100)*17)-18,0))</f>
        <v/>
      </c>
      <c r="X102" s="3" t="str">
        <f t="shared" ca="1" si="145"/>
        <v/>
      </c>
      <c r="Y102" s="3" t="str">
        <f t="shared" ca="1" si="146"/>
        <v/>
      </c>
      <c r="Z102" s="17" t="str">
        <f ca="1">IF(OFFSET(SerbiaOfficialData!$F$9,(ROW(Z100)*17)-18,0)=0,"",OFFSET(SerbiaOfficialData!$F$9,(ROW(Z100)*17)-18,0))</f>
        <v/>
      </c>
      <c r="AA102" s="17" t="str">
        <f ca="1">IF(OFFSET(SerbiaOfficialData!$F$10,(ROW(AA100)*17)-18,0)=0,"",OFFSET(SerbiaOfficialData!$F$10,(ROW(AA100)*17)-18,0))</f>
        <v/>
      </c>
      <c r="AB102" s="17" t="str">
        <f ca="1">IF(OFFSET(SerbiaOfficialData!$F$12,(ROW(AA100)*17)-18,0)=0,"",OFFSET(SerbiaOfficialData!$F$12,(ROW(AA100)*17)-18,0))</f>
        <v/>
      </c>
      <c r="AC102" s="17">
        <f t="shared" si="147"/>
        <v>1685</v>
      </c>
      <c r="AD102" s="17" t="str">
        <f ca="1">IF(OFFSET(SerbiaOfficialData!$F$2,(ROW(AD100)*17)-18,0)=0,"",OFFSET(SerbiaOfficialData!$F$2,(ROW(AD100)*17)-18,0))</f>
        <v/>
      </c>
      <c r="AE102" s="3" t="str">
        <f t="shared" ca="1" si="148"/>
        <v/>
      </c>
      <c r="AF102" s="15" t="str">
        <f t="shared" ca="1" si="149"/>
        <v/>
      </c>
      <c r="AH102" s="19" t="str">
        <f ca="1">IF(OFFSET(SerbiaOfficialData!$F$3,(ROW(AH100)*17)-18,0)=0,"",OFFSET(SerbiaOfficialData!$F$3,(ROW(AH100)*17)-18,0))</f>
        <v/>
      </c>
      <c r="AI102" s="10" t="str">
        <f t="shared" ca="1" si="150"/>
        <v/>
      </c>
      <c r="AJ102" s="3" t="str">
        <f t="shared" ca="1" si="151"/>
        <v/>
      </c>
      <c r="AK102" s="4" t="str">
        <f t="shared" ca="1" si="152"/>
        <v/>
      </c>
      <c r="AL102" s="3" t="str">
        <f t="shared" ca="1" si="153"/>
        <v/>
      </c>
      <c r="AM102" s="4">
        <f ca="1">IF(_xlfn.FORECAST.ETS(AN102,$B$9:B101,$AN$9:AN101)&gt;0,_xlfn.FORECAST.ETS(AN102,$B$9:B101,$AN$9:AN101),0)</f>
        <v>12451.838435033445</v>
      </c>
      <c r="AN102" s="9">
        <f t="shared" si="154"/>
        <v>43995</v>
      </c>
    </row>
    <row r="103" spans="1:40" x14ac:dyDescent="0.25">
      <c r="A103" s="9" t="str">
        <f t="shared" ca="1" si="136"/>
        <v/>
      </c>
      <c r="B103" s="17" t="str">
        <f ca="1">IF(OFFSET(SerbiaOfficialData!$F$5,(ROW(B101)*17)-18,0)=0,"",OFFSET(SerbiaOfficialData!$F$5,(ROW(B101)*17)-18,0))</f>
        <v/>
      </c>
      <c r="C103" s="4" t="str">
        <f t="shared" ca="1" si="137"/>
        <v/>
      </c>
      <c r="E103" s="17" t="str">
        <f ca="1">IF(OFFSET(SerbiaOfficialData!$F$5,(ROW(E101)*17)-19,0)=0,"",OFFSET(SerbiaOfficialData!$F$5,(ROW(E101)*17)-19,0))</f>
        <v/>
      </c>
      <c r="F103" s="2" t="str">
        <f t="shared" ca="1" si="138"/>
        <v/>
      </c>
      <c r="G103" s="13" t="str">
        <f t="shared" ca="1" si="139"/>
        <v/>
      </c>
      <c r="H103" s="2" t="str">
        <f t="shared" ca="1" si="140"/>
        <v/>
      </c>
      <c r="I103" s="4" t="str">
        <f ca="1">IF($A103="","",(ROWS($B$3:B103)*LN(2))/(LN(B103)/$B$3))</f>
        <v/>
      </c>
      <c r="J103" s="17" t="str">
        <f ca="1">IF(OFFSET(SerbiaOfficialData!$F$7,(ROW(J101)*17)-18,0)=0,"",OFFSET(SerbiaOfficialData!$F$7,(ROW(J101)*17)-18,0))</f>
        <v/>
      </c>
      <c r="K103" s="21" t="str">
        <f ca="1">IF(OFFSET(SerbiaOfficialData!$F$6,(ROW(K101)*17)-18,0)=0,"",OFFSET(SerbiaOfficialData!$F$6,(ROW(K101)*17)-18,0))</f>
        <v/>
      </c>
      <c r="L103" s="12" t="str">
        <f t="shared" ca="1" si="141"/>
        <v/>
      </c>
      <c r="M103" s="13" t="str">
        <f t="shared" ca="1" si="142"/>
        <v/>
      </c>
      <c r="R103" s="17" t="str">
        <f ca="1">IF(OFFSET(SerbiaOfficialData!$F$17,(ROW(R101)*17)-19,0)=0,"",OFFSET(SerbiaOfficialData!$F$17,(ROW(R101)*17)-19,0))</f>
        <v/>
      </c>
      <c r="S103" t="str">
        <f t="shared" ca="1" si="143"/>
        <v/>
      </c>
      <c r="T103" s="3" t="str">
        <f t="shared" ca="1" si="144"/>
        <v/>
      </c>
      <c r="V103" s="17" t="str">
        <f ca="1">IF(OFFSET(SerbiaOfficialData!$F$8,(ROW(W101)*17)-18,0)=0,"",OFFSET(SerbiaOfficialData!$F$8,(ROW(W101)*17)-18,0))</f>
        <v/>
      </c>
      <c r="W103" s="17" t="str">
        <f ca="1">IF(OFFSET(SerbiaOfficialData!$F$11,(ROW(W101)*17)-18,0)=0,"",OFFSET(SerbiaOfficialData!$F$11,(ROW(W101)*17)-18,0))</f>
        <v/>
      </c>
      <c r="X103" s="3" t="str">
        <f t="shared" ca="1" si="145"/>
        <v/>
      </c>
      <c r="Y103" s="3" t="str">
        <f t="shared" ca="1" si="146"/>
        <v/>
      </c>
      <c r="Z103" s="17" t="str">
        <f ca="1">IF(OFFSET(SerbiaOfficialData!$F$9,(ROW(Z101)*17)-18,0)=0,"",OFFSET(SerbiaOfficialData!$F$9,(ROW(Z101)*17)-18,0))</f>
        <v/>
      </c>
      <c r="AA103" s="17" t="str">
        <f ca="1">IF(OFFSET(SerbiaOfficialData!$F$10,(ROW(AA101)*17)-18,0)=0,"",OFFSET(SerbiaOfficialData!$F$10,(ROW(AA101)*17)-18,0))</f>
        <v/>
      </c>
      <c r="AB103" s="17" t="str">
        <f ca="1">IF(OFFSET(SerbiaOfficialData!$F$12,(ROW(AA101)*17)-18,0)=0,"",OFFSET(SerbiaOfficialData!$F$12,(ROW(AA101)*17)-18,0))</f>
        <v/>
      </c>
      <c r="AC103" s="17">
        <f t="shared" si="147"/>
        <v>1702</v>
      </c>
      <c r="AD103" s="17" t="str">
        <f ca="1">IF(OFFSET(SerbiaOfficialData!$F$2,(ROW(AD101)*17)-18,0)=0,"",OFFSET(SerbiaOfficialData!$F$2,(ROW(AD101)*17)-18,0))</f>
        <v/>
      </c>
      <c r="AE103" s="3" t="str">
        <f t="shared" ca="1" si="148"/>
        <v/>
      </c>
      <c r="AF103" s="15" t="str">
        <f t="shared" ca="1" si="149"/>
        <v/>
      </c>
      <c r="AH103" s="19" t="str">
        <f ca="1">IF(OFFSET(SerbiaOfficialData!$F$3,(ROW(AH101)*17)-18,0)=0,"",OFFSET(SerbiaOfficialData!$F$3,(ROW(AH101)*17)-18,0))</f>
        <v/>
      </c>
      <c r="AI103" s="10" t="str">
        <f t="shared" ca="1" si="150"/>
        <v/>
      </c>
      <c r="AJ103" s="3" t="str">
        <f t="shared" ca="1" si="151"/>
        <v/>
      </c>
      <c r="AK103" s="4" t="str">
        <f t="shared" ca="1" si="152"/>
        <v/>
      </c>
      <c r="AL103" s="3" t="str">
        <f t="shared" ca="1" si="153"/>
        <v/>
      </c>
      <c r="AM103" s="4">
        <f ca="1">IF(_xlfn.FORECAST.ETS(AN103,$B$9:B102,$AN$9:AN102)&gt;0,_xlfn.FORECAST.ETS(AN103,$B$9:B102,$AN$9:AN102),0)</f>
        <v>12519.946847331805</v>
      </c>
      <c r="AN103" s="9">
        <f t="shared" si="154"/>
        <v>43996</v>
      </c>
    </row>
    <row r="104" spans="1:40" x14ac:dyDescent="0.25">
      <c r="A104" s="9" t="str">
        <f t="shared" ca="1" si="136"/>
        <v/>
      </c>
      <c r="B104" s="17" t="str">
        <f ca="1">IF(OFFSET(SerbiaOfficialData!$F$5,(ROW(B102)*17)-18,0)=0,"",OFFSET(SerbiaOfficialData!$F$5,(ROW(B102)*17)-18,0))</f>
        <v/>
      </c>
      <c r="C104" s="4" t="str">
        <f t="shared" ca="1" si="137"/>
        <v/>
      </c>
      <c r="E104" s="17" t="str">
        <f ca="1">IF(OFFSET(SerbiaOfficialData!$F$5,(ROW(E102)*17)-19,0)=0,"",OFFSET(SerbiaOfficialData!$F$5,(ROW(E102)*17)-19,0))</f>
        <v/>
      </c>
      <c r="F104" s="2" t="str">
        <f t="shared" ca="1" si="138"/>
        <v/>
      </c>
      <c r="G104" s="13" t="str">
        <f t="shared" ca="1" si="139"/>
        <v/>
      </c>
      <c r="H104" s="2" t="str">
        <f t="shared" ca="1" si="140"/>
        <v/>
      </c>
      <c r="I104" s="4" t="str">
        <f ca="1">IF($A104="","",(ROWS($B$3:B104)*LN(2))/(LN(B104)/$B$3))</f>
        <v/>
      </c>
      <c r="J104" s="17" t="str">
        <f ca="1">IF(OFFSET(SerbiaOfficialData!$F$7,(ROW(J102)*17)-18,0)=0,"",OFFSET(SerbiaOfficialData!$F$7,(ROW(J102)*17)-18,0))</f>
        <v/>
      </c>
      <c r="K104" s="21" t="str">
        <f ca="1">IF(OFFSET(SerbiaOfficialData!$F$6,(ROW(K102)*17)-18,0)=0,"",OFFSET(SerbiaOfficialData!$F$6,(ROW(K102)*17)-18,0))</f>
        <v/>
      </c>
      <c r="L104" s="12" t="str">
        <f t="shared" ca="1" si="141"/>
        <v/>
      </c>
      <c r="M104" s="13" t="str">
        <f t="shared" ca="1" si="142"/>
        <v/>
      </c>
      <c r="R104" s="17" t="str">
        <f ca="1">IF(OFFSET(SerbiaOfficialData!$F$17,(ROW(R102)*17)-19,0)=0,"",OFFSET(SerbiaOfficialData!$F$17,(ROW(R102)*17)-19,0))</f>
        <v/>
      </c>
      <c r="S104" t="str">
        <f t="shared" ca="1" si="143"/>
        <v/>
      </c>
      <c r="T104" s="3" t="str">
        <f t="shared" ca="1" si="144"/>
        <v/>
      </c>
      <c r="V104" s="17" t="str">
        <f ca="1">IF(OFFSET(SerbiaOfficialData!$F$8,(ROW(W102)*17)-18,0)=0,"",OFFSET(SerbiaOfficialData!$F$8,(ROW(W102)*17)-18,0))</f>
        <v/>
      </c>
      <c r="W104" s="17" t="str">
        <f ca="1">IF(OFFSET(SerbiaOfficialData!$F$11,(ROW(W102)*17)-18,0)=0,"",OFFSET(SerbiaOfficialData!$F$11,(ROW(W102)*17)-18,0))</f>
        <v/>
      </c>
      <c r="X104" s="3" t="str">
        <f t="shared" ca="1" si="145"/>
        <v/>
      </c>
      <c r="Y104" s="3" t="str">
        <f t="shared" ca="1" si="146"/>
        <v/>
      </c>
      <c r="Z104" s="17" t="str">
        <f ca="1">IF(OFFSET(SerbiaOfficialData!$F$9,(ROW(Z102)*17)-18,0)=0,"",OFFSET(SerbiaOfficialData!$F$9,(ROW(Z102)*17)-18,0))</f>
        <v/>
      </c>
      <c r="AA104" s="17" t="str">
        <f ca="1">IF(OFFSET(SerbiaOfficialData!$F$10,(ROW(AA102)*17)-18,0)=0,"",OFFSET(SerbiaOfficialData!$F$10,(ROW(AA102)*17)-18,0))</f>
        <v/>
      </c>
      <c r="AB104" s="17" t="str">
        <f ca="1">IF(OFFSET(SerbiaOfficialData!$F$12,(ROW(AA102)*17)-18,0)=0,"",OFFSET(SerbiaOfficialData!$F$12,(ROW(AA102)*17)-18,0))</f>
        <v/>
      </c>
      <c r="AC104" s="17">
        <f t="shared" si="147"/>
        <v>1719</v>
      </c>
      <c r="AD104" s="17" t="str">
        <f ca="1">IF(OFFSET(SerbiaOfficialData!$F$2,(ROW(AD102)*17)-18,0)=0,"",OFFSET(SerbiaOfficialData!$F$2,(ROW(AD102)*17)-18,0))</f>
        <v/>
      </c>
      <c r="AE104" s="3" t="str">
        <f t="shared" ca="1" si="148"/>
        <v/>
      </c>
      <c r="AF104" s="15" t="str">
        <f t="shared" ca="1" si="149"/>
        <v/>
      </c>
      <c r="AH104" s="19" t="str">
        <f ca="1">IF(OFFSET(SerbiaOfficialData!$F$3,(ROW(AH102)*17)-18,0)=0,"",OFFSET(SerbiaOfficialData!$F$3,(ROW(AH102)*17)-18,0))</f>
        <v/>
      </c>
      <c r="AI104" s="10" t="str">
        <f t="shared" ca="1" si="150"/>
        <v/>
      </c>
      <c r="AJ104" s="3" t="str">
        <f t="shared" ca="1" si="151"/>
        <v/>
      </c>
      <c r="AK104" s="4" t="str">
        <f t="shared" ca="1" si="152"/>
        <v/>
      </c>
      <c r="AL104" s="3" t="str">
        <f t="shared" ca="1" si="153"/>
        <v/>
      </c>
      <c r="AM104" s="4">
        <f ca="1">IF(_xlfn.FORECAST.ETS(AN104,$B$9:B103,$AN$9:AN103)&gt;0,_xlfn.FORECAST.ETS(AN104,$B$9:B103,$AN$9:AN103),0)</f>
        <v>12588.055259630162</v>
      </c>
      <c r="AN104" s="9">
        <f t="shared" si="154"/>
        <v>43997</v>
      </c>
    </row>
    <row r="105" spans="1:40" x14ac:dyDescent="0.25">
      <c r="A105" s="9" t="str">
        <f t="shared" ca="1" si="136"/>
        <v/>
      </c>
      <c r="B105" s="17" t="str">
        <f ca="1">IF(OFFSET(SerbiaOfficialData!$F$5,(ROW(B103)*17)-18,0)=0,"",OFFSET(SerbiaOfficialData!$F$5,(ROW(B103)*17)-18,0))</f>
        <v/>
      </c>
      <c r="C105" s="4" t="str">
        <f t="shared" ca="1" si="137"/>
        <v/>
      </c>
      <c r="E105" s="17" t="str">
        <f ca="1">IF(OFFSET(SerbiaOfficialData!$F$5,(ROW(E103)*17)-19,0)=0,"",OFFSET(SerbiaOfficialData!$F$5,(ROW(E103)*17)-19,0))</f>
        <v/>
      </c>
      <c r="F105" s="2" t="str">
        <f t="shared" ca="1" si="138"/>
        <v/>
      </c>
      <c r="G105" s="13" t="str">
        <f t="shared" ca="1" si="139"/>
        <v/>
      </c>
      <c r="H105" s="2" t="str">
        <f t="shared" ca="1" si="140"/>
        <v/>
      </c>
      <c r="I105" s="4" t="str">
        <f ca="1">IF($A105="","",(ROWS($B$3:B105)*LN(2))/(LN(B105)/$B$3))</f>
        <v/>
      </c>
      <c r="J105" s="17" t="str">
        <f ca="1">IF(OFFSET(SerbiaOfficialData!$F$7,(ROW(J103)*17)-18,0)=0,"",OFFSET(SerbiaOfficialData!$F$7,(ROW(J103)*17)-18,0))</f>
        <v/>
      </c>
      <c r="K105" s="21" t="str">
        <f ca="1">IF(OFFSET(SerbiaOfficialData!$F$6,(ROW(K103)*17)-18,0)=0,"",OFFSET(SerbiaOfficialData!$F$6,(ROW(K103)*17)-18,0))</f>
        <v/>
      </c>
      <c r="L105" s="12" t="str">
        <f t="shared" ca="1" si="141"/>
        <v/>
      </c>
      <c r="M105" s="13" t="str">
        <f t="shared" ca="1" si="142"/>
        <v/>
      </c>
      <c r="R105" s="17" t="str">
        <f ca="1">IF(OFFSET(SerbiaOfficialData!$F$17,(ROW(R103)*17)-19,0)=0,"",OFFSET(SerbiaOfficialData!$F$17,(ROW(R103)*17)-19,0))</f>
        <v/>
      </c>
      <c r="S105" t="str">
        <f t="shared" ca="1" si="143"/>
        <v/>
      </c>
      <c r="T105" s="3" t="str">
        <f t="shared" ca="1" si="144"/>
        <v/>
      </c>
      <c r="V105" s="17" t="str">
        <f ca="1">IF(OFFSET(SerbiaOfficialData!$F$8,(ROW(W103)*17)-18,0)=0,"",OFFSET(SerbiaOfficialData!$F$8,(ROW(W103)*17)-18,0))</f>
        <v/>
      </c>
      <c r="W105" s="17" t="str">
        <f ca="1">IF(OFFSET(SerbiaOfficialData!$F$11,(ROW(W103)*17)-18,0)=0,"",OFFSET(SerbiaOfficialData!$F$11,(ROW(W103)*17)-18,0))</f>
        <v/>
      </c>
      <c r="X105" s="3" t="str">
        <f t="shared" ca="1" si="145"/>
        <v/>
      </c>
      <c r="Y105" s="3" t="str">
        <f t="shared" ca="1" si="146"/>
        <v/>
      </c>
      <c r="Z105" s="17" t="str">
        <f ca="1">IF(OFFSET(SerbiaOfficialData!$F$9,(ROW(Z103)*17)-18,0)=0,"",OFFSET(SerbiaOfficialData!$F$9,(ROW(Z103)*17)-18,0))</f>
        <v/>
      </c>
      <c r="AA105" s="17" t="str">
        <f ca="1">IF(OFFSET(SerbiaOfficialData!$F$10,(ROW(AA103)*17)-18,0)=0,"",OFFSET(SerbiaOfficialData!$F$10,(ROW(AA103)*17)-18,0))</f>
        <v/>
      </c>
      <c r="AB105" s="17" t="str">
        <f ca="1">IF(OFFSET(SerbiaOfficialData!$F$12,(ROW(AA103)*17)-18,0)=0,"",OFFSET(SerbiaOfficialData!$F$12,(ROW(AA103)*17)-18,0))</f>
        <v/>
      </c>
      <c r="AC105" s="17">
        <f t="shared" si="147"/>
        <v>1736</v>
      </c>
      <c r="AD105" s="17" t="str">
        <f ca="1">IF(OFFSET(SerbiaOfficialData!$F$2,(ROW(AD103)*17)-18,0)=0,"",OFFSET(SerbiaOfficialData!$F$2,(ROW(AD103)*17)-18,0))</f>
        <v/>
      </c>
      <c r="AE105" s="3" t="str">
        <f t="shared" ca="1" si="148"/>
        <v/>
      </c>
      <c r="AF105" s="15" t="str">
        <f t="shared" ca="1" si="149"/>
        <v/>
      </c>
      <c r="AH105" s="19" t="str">
        <f ca="1">IF(OFFSET(SerbiaOfficialData!$F$3,(ROW(AH103)*17)-18,0)=0,"",OFFSET(SerbiaOfficialData!$F$3,(ROW(AH103)*17)-18,0))</f>
        <v/>
      </c>
      <c r="AI105" s="10" t="str">
        <f t="shared" ca="1" si="150"/>
        <v/>
      </c>
      <c r="AJ105" s="3" t="str">
        <f t="shared" ca="1" si="151"/>
        <v/>
      </c>
      <c r="AK105" s="4" t="str">
        <f t="shared" ca="1" si="152"/>
        <v/>
      </c>
      <c r="AL105" s="3" t="str">
        <f t="shared" ca="1" si="153"/>
        <v/>
      </c>
      <c r="AM105" s="4">
        <f ca="1">IF(_xlfn.FORECAST.ETS(AN105,$B$9:B104,$AN$9:AN104)&gt;0,_xlfn.FORECAST.ETS(AN105,$B$9:B104,$AN$9:AN104),0)</f>
        <v>12656.163671928522</v>
      </c>
      <c r="AN105" s="9">
        <f t="shared" si="154"/>
        <v>43998</v>
      </c>
    </row>
    <row r="106" spans="1:40" x14ac:dyDescent="0.25">
      <c r="A106" s="9" t="str">
        <f t="shared" ca="1" si="136"/>
        <v/>
      </c>
      <c r="B106" s="17" t="str">
        <f ca="1">IF(OFFSET(SerbiaOfficialData!$F$5,(ROW(B104)*17)-18,0)=0,"",OFFSET(SerbiaOfficialData!$F$5,(ROW(B104)*17)-18,0))</f>
        <v/>
      </c>
      <c r="C106" s="4" t="str">
        <f t="shared" ca="1" si="137"/>
        <v/>
      </c>
      <c r="E106" s="17" t="str">
        <f ca="1">IF(OFFSET(SerbiaOfficialData!$F$5,(ROW(E104)*17)-19,0)=0,"",OFFSET(SerbiaOfficialData!$F$5,(ROW(E104)*17)-19,0))</f>
        <v/>
      </c>
      <c r="F106" s="2" t="str">
        <f t="shared" ca="1" si="138"/>
        <v/>
      </c>
      <c r="G106" s="13" t="str">
        <f t="shared" ca="1" si="139"/>
        <v/>
      </c>
      <c r="H106" s="2" t="str">
        <f t="shared" ca="1" si="140"/>
        <v/>
      </c>
      <c r="I106" s="4" t="str">
        <f ca="1">IF($A106="","",(ROWS($B$3:B106)*LN(2))/(LN(B106)/$B$3))</f>
        <v/>
      </c>
      <c r="J106" s="17" t="str">
        <f ca="1">IF(OFFSET(SerbiaOfficialData!$F$7,(ROW(J104)*17)-18,0)=0,"",OFFSET(SerbiaOfficialData!$F$7,(ROW(J104)*17)-18,0))</f>
        <v/>
      </c>
      <c r="K106" s="21" t="str">
        <f ca="1">IF(OFFSET(SerbiaOfficialData!$F$6,(ROW(K104)*17)-18,0)=0,"",OFFSET(SerbiaOfficialData!$F$6,(ROW(K104)*17)-18,0))</f>
        <v/>
      </c>
      <c r="L106" s="12" t="str">
        <f t="shared" ca="1" si="141"/>
        <v/>
      </c>
      <c r="M106" s="13" t="str">
        <f t="shared" ca="1" si="142"/>
        <v/>
      </c>
      <c r="R106" s="17" t="str">
        <f ca="1">IF(OFFSET(SerbiaOfficialData!$F$17,(ROW(R104)*17)-19,0)=0,"",OFFSET(SerbiaOfficialData!$F$17,(ROW(R104)*17)-19,0))</f>
        <v/>
      </c>
      <c r="S106" t="str">
        <f t="shared" ca="1" si="143"/>
        <v/>
      </c>
      <c r="T106" s="3" t="str">
        <f t="shared" ca="1" si="144"/>
        <v/>
      </c>
      <c r="V106" s="17" t="str">
        <f ca="1">IF(OFFSET(SerbiaOfficialData!$F$8,(ROW(W104)*17)-18,0)=0,"",OFFSET(SerbiaOfficialData!$F$8,(ROW(W104)*17)-18,0))</f>
        <v/>
      </c>
      <c r="W106" s="17" t="str">
        <f ca="1">IF(OFFSET(SerbiaOfficialData!$F$11,(ROW(W104)*17)-18,0)=0,"",OFFSET(SerbiaOfficialData!$F$11,(ROW(W104)*17)-18,0))</f>
        <v/>
      </c>
      <c r="X106" s="3" t="str">
        <f t="shared" ca="1" si="145"/>
        <v/>
      </c>
      <c r="Y106" s="3" t="str">
        <f t="shared" ca="1" si="146"/>
        <v/>
      </c>
      <c r="Z106" s="17" t="str">
        <f ca="1">IF(OFFSET(SerbiaOfficialData!$F$9,(ROW(Z104)*17)-18,0)=0,"",OFFSET(SerbiaOfficialData!$F$9,(ROW(Z104)*17)-18,0))</f>
        <v/>
      </c>
      <c r="AA106" s="17" t="str">
        <f ca="1">IF(OFFSET(SerbiaOfficialData!$F$10,(ROW(AA104)*17)-18,0)=0,"",OFFSET(SerbiaOfficialData!$F$10,(ROW(AA104)*17)-18,0))</f>
        <v/>
      </c>
      <c r="AB106" s="17" t="str">
        <f ca="1">IF(OFFSET(SerbiaOfficialData!$F$12,(ROW(AA104)*17)-18,0)=0,"",OFFSET(SerbiaOfficialData!$F$12,(ROW(AA104)*17)-18,0))</f>
        <v/>
      </c>
      <c r="AC106" s="17">
        <f t="shared" si="147"/>
        <v>1753</v>
      </c>
      <c r="AD106" s="17" t="str">
        <f ca="1">IF(OFFSET(SerbiaOfficialData!$F$2,(ROW(AD104)*17)-18,0)=0,"",OFFSET(SerbiaOfficialData!$F$2,(ROW(AD104)*17)-18,0))</f>
        <v/>
      </c>
      <c r="AE106" s="3" t="str">
        <f t="shared" ca="1" si="148"/>
        <v/>
      </c>
      <c r="AF106" s="15" t="str">
        <f t="shared" ca="1" si="149"/>
        <v/>
      </c>
      <c r="AH106" s="19" t="str">
        <f ca="1">IF(OFFSET(SerbiaOfficialData!$F$3,(ROW(AH104)*17)-18,0)=0,"",OFFSET(SerbiaOfficialData!$F$3,(ROW(AH104)*17)-18,0))</f>
        <v/>
      </c>
      <c r="AI106" s="10" t="str">
        <f t="shared" ca="1" si="150"/>
        <v/>
      </c>
      <c r="AJ106" s="3" t="str">
        <f t="shared" ca="1" si="151"/>
        <v/>
      </c>
      <c r="AK106" s="4" t="str">
        <f t="shared" ca="1" si="152"/>
        <v/>
      </c>
      <c r="AL106" s="3" t="str">
        <f t="shared" ca="1" si="153"/>
        <v/>
      </c>
      <c r="AM106" s="4">
        <f ca="1">IF(_xlfn.FORECAST.ETS(AN106,$B$9:B105,$AN$9:AN105)&gt;0,_xlfn.FORECAST.ETS(AN106,$B$9:B105,$AN$9:AN105),0)</f>
        <v>12724.272084226879</v>
      </c>
      <c r="AN106" s="9">
        <f t="shared" si="154"/>
        <v>43999</v>
      </c>
    </row>
    <row r="107" spans="1:40" x14ac:dyDescent="0.25">
      <c r="A107" s="9" t="str">
        <f t="shared" ca="1" si="136"/>
        <v/>
      </c>
      <c r="B107" s="17" t="str">
        <f ca="1">IF(OFFSET(SerbiaOfficialData!$F$5,(ROW(B105)*17)-18,0)=0,"",OFFSET(SerbiaOfficialData!$F$5,(ROW(B105)*17)-18,0))</f>
        <v/>
      </c>
      <c r="C107" s="4" t="str">
        <f t="shared" ca="1" si="137"/>
        <v/>
      </c>
      <c r="E107" s="17" t="str">
        <f ca="1">IF(OFFSET(SerbiaOfficialData!$F$5,(ROW(E105)*17)-19,0)=0,"",OFFSET(SerbiaOfficialData!$F$5,(ROW(E105)*17)-19,0))</f>
        <v/>
      </c>
      <c r="F107" s="2" t="str">
        <f t="shared" ca="1" si="138"/>
        <v/>
      </c>
      <c r="G107" s="13" t="str">
        <f t="shared" ca="1" si="139"/>
        <v/>
      </c>
      <c r="H107" s="2" t="str">
        <f t="shared" ca="1" si="140"/>
        <v/>
      </c>
      <c r="I107" s="4" t="str">
        <f ca="1">IF($A107="","",(ROWS($B$3:B107)*LN(2))/(LN(B107)/$B$3))</f>
        <v/>
      </c>
      <c r="J107" s="17" t="str">
        <f ca="1">IF(OFFSET(SerbiaOfficialData!$F$7,(ROW(J105)*17)-18,0)=0,"",OFFSET(SerbiaOfficialData!$F$7,(ROW(J105)*17)-18,0))</f>
        <v/>
      </c>
      <c r="K107" s="21" t="str">
        <f ca="1">IF(OFFSET(SerbiaOfficialData!$F$6,(ROW(K105)*17)-18,0)=0,"",OFFSET(SerbiaOfficialData!$F$6,(ROW(K105)*17)-18,0))</f>
        <v/>
      </c>
      <c r="L107" s="12" t="str">
        <f t="shared" ca="1" si="141"/>
        <v/>
      </c>
      <c r="M107" s="13" t="str">
        <f t="shared" ca="1" si="142"/>
        <v/>
      </c>
      <c r="R107" s="17" t="str">
        <f ca="1">IF(OFFSET(SerbiaOfficialData!$F$17,(ROW(R105)*17)-19,0)=0,"",OFFSET(SerbiaOfficialData!$F$17,(ROW(R105)*17)-19,0))</f>
        <v/>
      </c>
      <c r="S107" t="str">
        <f t="shared" ca="1" si="143"/>
        <v/>
      </c>
      <c r="T107" s="3" t="str">
        <f t="shared" ca="1" si="144"/>
        <v/>
      </c>
      <c r="V107" s="17" t="str">
        <f ca="1">IF(OFFSET(SerbiaOfficialData!$F$8,(ROW(W105)*17)-18,0)=0,"",OFFSET(SerbiaOfficialData!$F$8,(ROW(W105)*17)-18,0))</f>
        <v/>
      </c>
      <c r="W107" s="17" t="str">
        <f ca="1">IF(OFFSET(SerbiaOfficialData!$F$11,(ROW(W105)*17)-18,0)=0,"",OFFSET(SerbiaOfficialData!$F$11,(ROW(W105)*17)-18,0))</f>
        <v/>
      </c>
      <c r="X107" s="3" t="str">
        <f t="shared" ca="1" si="145"/>
        <v/>
      </c>
      <c r="Y107" s="3" t="str">
        <f t="shared" ca="1" si="146"/>
        <v/>
      </c>
      <c r="Z107" s="17" t="str">
        <f ca="1">IF(OFFSET(SerbiaOfficialData!$F$9,(ROW(Z105)*17)-18,0)=0,"",OFFSET(SerbiaOfficialData!$F$9,(ROW(Z105)*17)-18,0))</f>
        <v/>
      </c>
      <c r="AA107" s="17" t="str">
        <f ca="1">IF(OFFSET(SerbiaOfficialData!$F$10,(ROW(AA105)*17)-18,0)=0,"",OFFSET(SerbiaOfficialData!$F$10,(ROW(AA105)*17)-18,0))</f>
        <v/>
      </c>
      <c r="AB107" s="17" t="str">
        <f ca="1">IF(OFFSET(SerbiaOfficialData!$F$12,(ROW(AA105)*17)-18,0)=0,"",OFFSET(SerbiaOfficialData!$F$12,(ROW(AA105)*17)-18,0))</f>
        <v/>
      </c>
      <c r="AC107" s="17">
        <f t="shared" si="147"/>
        <v>1770</v>
      </c>
      <c r="AD107" s="17" t="str">
        <f ca="1">IF(OFFSET(SerbiaOfficialData!$F$2,(ROW(AD105)*17)-18,0)=0,"",OFFSET(SerbiaOfficialData!$F$2,(ROW(AD105)*17)-18,0))</f>
        <v/>
      </c>
      <c r="AE107" s="3" t="str">
        <f t="shared" ca="1" si="148"/>
        <v/>
      </c>
      <c r="AF107" s="15" t="str">
        <f t="shared" ca="1" si="149"/>
        <v/>
      </c>
      <c r="AH107" s="19" t="str">
        <f ca="1">IF(OFFSET(SerbiaOfficialData!$F$3,(ROW(AH105)*17)-18,0)=0,"",OFFSET(SerbiaOfficialData!$F$3,(ROW(AH105)*17)-18,0))</f>
        <v/>
      </c>
      <c r="AI107" s="10" t="str">
        <f t="shared" ca="1" si="150"/>
        <v/>
      </c>
      <c r="AJ107" s="3" t="str">
        <f t="shared" ca="1" si="151"/>
        <v/>
      </c>
      <c r="AK107" s="4" t="str">
        <f t="shared" ca="1" si="152"/>
        <v/>
      </c>
      <c r="AL107" s="3" t="str">
        <f t="shared" ca="1" si="153"/>
        <v/>
      </c>
      <c r="AM107" s="4">
        <f ca="1">IF(_xlfn.FORECAST.ETS(AN107,$B$9:B106,$AN$9:AN106)&gt;0,_xlfn.FORECAST.ETS(AN107,$B$9:B106,$AN$9:AN106),0)</f>
        <v>12792.380496525238</v>
      </c>
      <c r="AN107" s="9">
        <f t="shared" si="154"/>
        <v>44000</v>
      </c>
    </row>
    <row r="108" spans="1:40" x14ac:dyDescent="0.25">
      <c r="A108" s="9" t="str">
        <f t="shared" ca="1" si="136"/>
        <v/>
      </c>
      <c r="B108" s="17" t="str">
        <f ca="1">IF(OFFSET(SerbiaOfficialData!$F$5,(ROW(B106)*17)-18,0)=0,"",OFFSET(SerbiaOfficialData!$F$5,(ROW(B106)*17)-18,0))</f>
        <v/>
      </c>
      <c r="C108" s="4" t="str">
        <f t="shared" ca="1" si="137"/>
        <v/>
      </c>
      <c r="E108" s="17" t="str">
        <f ca="1">IF(OFFSET(SerbiaOfficialData!$F$5,(ROW(E106)*17)-19,0)=0,"",OFFSET(SerbiaOfficialData!$F$5,(ROW(E106)*17)-19,0))</f>
        <v/>
      </c>
      <c r="F108" s="2" t="str">
        <f t="shared" ca="1" si="138"/>
        <v/>
      </c>
      <c r="G108" s="13" t="str">
        <f t="shared" ca="1" si="139"/>
        <v/>
      </c>
      <c r="H108" s="2" t="str">
        <f t="shared" ca="1" si="140"/>
        <v/>
      </c>
      <c r="I108" s="4" t="str">
        <f ca="1">IF($A108="","",(ROWS($B$3:B108)*LN(2))/(LN(B108)/$B$3))</f>
        <v/>
      </c>
      <c r="J108" s="17" t="str">
        <f ca="1">IF(OFFSET(SerbiaOfficialData!$F$7,(ROW(J106)*17)-18,0)=0,"",OFFSET(SerbiaOfficialData!$F$7,(ROW(J106)*17)-18,0))</f>
        <v/>
      </c>
      <c r="K108" s="21" t="str">
        <f ca="1">IF(OFFSET(SerbiaOfficialData!$F$6,(ROW(K106)*17)-18,0)=0,"",OFFSET(SerbiaOfficialData!$F$6,(ROW(K106)*17)-18,0))</f>
        <v/>
      </c>
      <c r="L108" s="12" t="str">
        <f t="shared" ca="1" si="141"/>
        <v/>
      </c>
      <c r="M108" s="13" t="str">
        <f t="shared" ca="1" si="142"/>
        <v/>
      </c>
      <c r="R108" s="17" t="str">
        <f ca="1">IF(OFFSET(SerbiaOfficialData!$F$17,(ROW(R106)*17)-19,0)=0,"",OFFSET(SerbiaOfficialData!$F$17,(ROW(R106)*17)-19,0))</f>
        <v/>
      </c>
      <c r="S108" t="str">
        <f t="shared" ca="1" si="143"/>
        <v/>
      </c>
      <c r="T108" s="3" t="str">
        <f t="shared" ca="1" si="144"/>
        <v/>
      </c>
      <c r="V108" s="17" t="str">
        <f ca="1">IF(OFFSET(SerbiaOfficialData!$F$8,(ROW(W106)*17)-18,0)=0,"",OFFSET(SerbiaOfficialData!$F$8,(ROW(W106)*17)-18,0))</f>
        <v/>
      </c>
      <c r="W108" s="17" t="str">
        <f ca="1">IF(OFFSET(SerbiaOfficialData!$F$11,(ROW(W106)*17)-18,0)=0,"",OFFSET(SerbiaOfficialData!$F$11,(ROW(W106)*17)-18,0))</f>
        <v/>
      </c>
      <c r="X108" s="3" t="str">
        <f t="shared" ca="1" si="145"/>
        <v/>
      </c>
      <c r="Y108" s="3" t="str">
        <f t="shared" ca="1" si="146"/>
        <v/>
      </c>
      <c r="Z108" s="17" t="str">
        <f ca="1">IF(OFFSET(SerbiaOfficialData!$F$9,(ROW(Z106)*17)-18,0)=0,"",OFFSET(SerbiaOfficialData!$F$9,(ROW(Z106)*17)-18,0))</f>
        <v/>
      </c>
      <c r="AA108" s="17" t="str">
        <f ca="1">IF(OFFSET(SerbiaOfficialData!$F$10,(ROW(AA106)*17)-18,0)=0,"",OFFSET(SerbiaOfficialData!$F$10,(ROW(AA106)*17)-18,0))</f>
        <v/>
      </c>
      <c r="AB108" s="17" t="str">
        <f ca="1">IF(OFFSET(SerbiaOfficialData!$F$12,(ROW(AA106)*17)-18,0)=0,"",OFFSET(SerbiaOfficialData!$F$12,(ROW(AA106)*17)-18,0))</f>
        <v/>
      </c>
      <c r="AC108" s="17">
        <f t="shared" si="147"/>
        <v>1787</v>
      </c>
      <c r="AD108" s="17" t="str">
        <f ca="1">IF(OFFSET(SerbiaOfficialData!$F$2,(ROW(AD106)*17)-18,0)=0,"",OFFSET(SerbiaOfficialData!$F$2,(ROW(AD106)*17)-18,0))</f>
        <v/>
      </c>
      <c r="AE108" s="3" t="str">
        <f t="shared" ca="1" si="148"/>
        <v/>
      </c>
      <c r="AF108" s="15" t="str">
        <f t="shared" ca="1" si="149"/>
        <v/>
      </c>
      <c r="AH108" s="19" t="str">
        <f ca="1">IF(OFFSET(SerbiaOfficialData!$F$3,(ROW(AH106)*17)-18,0)=0,"",OFFSET(SerbiaOfficialData!$F$3,(ROW(AH106)*17)-18,0))</f>
        <v/>
      </c>
      <c r="AI108" s="10" t="str">
        <f t="shared" ca="1" si="150"/>
        <v/>
      </c>
      <c r="AJ108" s="3" t="str">
        <f t="shared" ca="1" si="151"/>
        <v/>
      </c>
      <c r="AK108" s="4" t="str">
        <f t="shared" ca="1" si="152"/>
        <v/>
      </c>
      <c r="AL108" s="3" t="str">
        <f t="shared" ca="1" si="153"/>
        <v/>
      </c>
      <c r="AM108" s="4">
        <f ca="1">IF(_xlfn.FORECAST.ETS(AN108,$B$9:B107,$AN$9:AN107)&gt;0,_xlfn.FORECAST.ETS(AN108,$B$9:B107,$AN$9:AN107),0)</f>
        <v>12860.488908823596</v>
      </c>
      <c r="AN108" s="9">
        <f t="shared" si="154"/>
        <v>44001</v>
      </c>
    </row>
    <row r="109" spans="1:40" x14ac:dyDescent="0.25">
      <c r="A109" s="9" t="str">
        <f t="shared" ca="1" si="136"/>
        <v/>
      </c>
      <c r="B109" s="17" t="str">
        <f ca="1">IF(OFFSET(SerbiaOfficialData!$F$5,(ROW(B107)*17)-18,0)=0,"",OFFSET(SerbiaOfficialData!$F$5,(ROW(B107)*17)-18,0))</f>
        <v/>
      </c>
      <c r="C109" s="4" t="str">
        <f t="shared" ca="1" si="137"/>
        <v/>
      </c>
      <c r="E109" s="17" t="str">
        <f ca="1">IF(OFFSET(SerbiaOfficialData!$F$5,(ROW(E107)*17)-19,0)=0,"",OFFSET(SerbiaOfficialData!$F$5,(ROW(E107)*17)-19,0))</f>
        <v/>
      </c>
      <c r="F109" s="2" t="str">
        <f t="shared" ca="1" si="138"/>
        <v/>
      </c>
      <c r="G109" s="13" t="str">
        <f t="shared" ca="1" si="139"/>
        <v/>
      </c>
      <c r="H109" s="2" t="str">
        <f t="shared" ca="1" si="140"/>
        <v/>
      </c>
      <c r="I109" s="4" t="str">
        <f ca="1">IF($A109="","",(ROWS($B$3:B109)*LN(2))/(LN(B109)/$B$3))</f>
        <v/>
      </c>
      <c r="J109" s="17" t="str">
        <f ca="1">IF(OFFSET(SerbiaOfficialData!$F$7,(ROW(J107)*17)-18,0)=0,"",OFFSET(SerbiaOfficialData!$F$7,(ROW(J107)*17)-18,0))</f>
        <v/>
      </c>
      <c r="K109" s="21" t="str">
        <f ca="1">IF(OFFSET(SerbiaOfficialData!$F$6,(ROW(K107)*17)-18,0)=0,"",OFFSET(SerbiaOfficialData!$F$6,(ROW(K107)*17)-18,0))</f>
        <v/>
      </c>
      <c r="L109" s="12" t="str">
        <f t="shared" ca="1" si="141"/>
        <v/>
      </c>
      <c r="M109" s="13" t="str">
        <f t="shared" ca="1" si="142"/>
        <v/>
      </c>
      <c r="R109" s="17" t="str">
        <f ca="1">IF(OFFSET(SerbiaOfficialData!$F$17,(ROW(R107)*17)-19,0)=0,"",OFFSET(SerbiaOfficialData!$F$17,(ROW(R107)*17)-19,0))</f>
        <v/>
      </c>
      <c r="S109" t="str">
        <f t="shared" ca="1" si="143"/>
        <v/>
      </c>
      <c r="T109" s="3" t="str">
        <f t="shared" ca="1" si="144"/>
        <v/>
      </c>
      <c r="V109" s="17" t="str">
        <f ca="1">IF(OFFSET(SerbiaOfficialData!$F$8,(ROW(W107)*17)-18,0)=0,"",OFFSET(SerbiaOfficialData!$F$8,(ROW(W107)*17)-18,0))</f>
        <v/>
      </c>
      <c r="W109" s="17" t="str">
        <f ca="1">IF(OFFSET(SerbiaOfficialData!$F$11,(ROW(W107)*17)-18,0)=0,"",OFFSET(SerbiaOfficialData!$F$11,(ROW(W107)*17)-18,0))</f>
        <v/>
      </c>
      <c r="X109" s="3" t="str">
        <f t="shared" ca="1" si="145"/>
        <v/>
      </c>
      <c r="Y109" s="3" t="str">
        <f t="shared" ca="1" si="146"/>
        <v/>
      </c>
      <c r="Z109" s="17" t="str">
        <f ca="1">IF(OFFSET(SerbiaOfficialData!$F$9,(ROW(Z107)*17)-18,0)=0,"",OFFSET(SerbiaOfficialData!$F$9,(ROW(Z107)*17)-18,0))</f>
        <v/>
      </c>
      <c r="AA109" s="17" t="str">
        <f ca="1">IF(OFFSET(SerbiaOfficialData!$F$10,(ROW(AA107)*17)-18,0)=0,"",OFFSET(SerbiaOfficialData!$F$10,(ROW(AA107)*17)-18,0))</f>
        <v/>
      </c>
      <c r="AB109" s="17" t="str">
        <f ca="1">IF(OFFSET(SerbiaOfficialData!$F$12,(ROW(AA107)*17)-18,0)=0,"",OFFSET(SerbiaOfficialData!$F$12,(ROW(AA107)*17)-18,0))</f>
        <v/>
      </c>
      <c r="AC109" s="17">
        <f t="shared" si="147"/>
        <v>1804</v>
      </c>
      <c r="AD109" s="17" t="str">
        <f ca="1">IF(OFFSET(SerbiaOfficialData!$F$2,(ROW(AD107)*17)-18,0)=0,"",OFFSET(SerbiaOfficialData!$F$2,(ROW(AD107)*17)-18,0))</f>
        <v/>
      </c>
      <c r="AE109" s="3" t="str">
        <f t="shared" ca="1" si="148"/>
        <v/>
      </c>
      <c r="AF109" s="15" t="str">
        <f t="shared" ca="1" si="149"/>
        <v/>
      </c>
      <c r="AH109" s="19" t="str">
        <f ca="1">IF(OFFSET(SerbiaOfficialData!$F$3,(ROW(AH107)*17)-18,0)=0,"",OFFSET(SerbiaOfficialData!$F$3,(ROW(AH107)*17)-18,0))</f>
        <v/>
      </c>
      <c r="AI109" s="10" t="str">
        <f t="shared" ca="1" si="150"/>
        <v/>
      </c>
      <c r="AJ109" s="3" t="str">
        <f t="shared" ca="1" si="151"/>
        <v/>
      </c>
      <c r="AK109" s="4" t="str">
        <f t="shared" ca="1" si="152"/>
        <v/>
      </c>
      <c r="AL109" s="3" t="str">
        <f t="shared" ca="1" si="153"/>
        <v/>
      </c>
      <c r="AM109" s="4">
        <f ca="1">IF(_xlfn.FORECAST.ETS(AN109,$B$9:B108,$AN$9:AN108)&gt;0,_xlfn.FORECAST.ETS(AN109,$B$9:B108,$AN$9:AN108),0)</f>
        <v>12928.597321121953</v>
      </c>
      <c r="AN109" s="9">
        <f t="shared" si="154"/>
        <v>44002</v>
      </c>
    </row>
    <row r="110" spans="1:40" x14ac:dyDescent="0.25">
      <c r="A110" s="9" t="str">
        <f t="shared" ca="1" si="136"/>
        <v/>
      </c>
      <c r="B110" s="17" t="str">
        <f ca="1">IF(OFFSET(SerbiaOfficialData!$F$5,(ROW(B108)*17)-18,0)=0,"",OFFSET(SerbiaOfficialData!$F$5,(ROW(B108)*17)-18,0))</f>
        <v/>
      </c>
      <c r="C110" s="4" t="str">
        <f t="shared" ca="1" si="137"/>
        <v/>
      </c>
      <c r="E110" s="17" t="str">
        <f ca="1">IF(OFFSET(SerbiaOfficialData!$F$5,(ROW(E108)*17)-19,0)=0,"",OFFSET(SerbiaOfficialData!$F$5,(ROW(E108)*17)-19,0))</f>
        <v/>
      </c>
      <c r="F110" s="2" t="str">
        <f t="shared" ca="1" si="138"/>
        <v/>
      </c>
      <c r="G110" s="13" t="str">
        <f t="shared" ca="1" si="139"/>
        <v/>
      </c>
      <c r="H110" s="2" t="str">
        <f t="shared" ca="1" si="140"/>
        <v/>
      </c>
      <c r="I110" s="4" t="str">
        <f ca="1">IF($A110="","",(ROWS($B$3:B110)*LN(2))/(LN(B110)/$B$3))</f>
        <v/>
      </c>
      <c r="J110" s="17" t="str">
        <f ca="1">IF(OFFSET(SerbiaOfficialData!$F$7,(ROW(J108)*17)-18,0)=0,"",OFFSET(SerbiaOfficialData!$F$7,(ROW(J108)*17)-18,0))</f>
        <v/>
      </c>
      <c r="K110" s="21" t="str">
        <f ca="1">IF(OFFSET(SerbiaOfficialData!$F$6,(ROW(K108)*17)-18,0)=0,"",OFFSET(SerbiaOfficialData!$F$6,(ROW(K108)*17)-18,0))</f>
        <v/>
      </c>
      <c r="L110" s="12" t="str">
        <f t="shared" ca="1" si="141"/>
        <v/>
      </c>
      <c r="M110" s="13" t="str">
        <f t="shared" ca="1" si="142"/>
        <v/>
      </c>
      <c r="R110" s="17" t="str">
        <f ca="1">IF(OFFSET(SerbiaOfficialData!$F$17,(ROW(R108)*17)-19,0)=0,"",OFFSET(SerbiaOfficialData!$F$17,(ROW(R108)*17)-19,0))</f>
        <v/>
      </c>
      <c r="S110" t="str">
        <f t="shared" ca="1" si="143"/>
        <v/>
      </c>
      <c r="T110" s="3" t="str">
        <f t="shared" ca="1" si="144"/>
        <v/>
      </c>
      <c r="V110" s="17" t="str">
        <f ca="1">IF(OFFSET(SerbiaOfficialData!$F$8,(ROW(W108)*17)-18,0)=0,"",OFFSET(SerbiaOfficialData!$F$8,(ROW(W108)*17)-18,0))</f>
        <v/>
      </c>
      <c r="W110" s="17" t="str">
        <f ca="1">IF(OFFSET(SerbiaOfficialData!$F$11,(ROW(W108)*17)-18,0)=0,"",OFFSET(SerbiaOfficialData!$F$11,(ROW(W108)*17)-18,0))</f>
        <v/>
      </c>
      <c r="X110" s="3" t="str">
        <f t="shared" ca="1" si="145"/>
        <v/>
      </c>
      <c r="Y110" s="3" t="str">
        <f t="shared" ca="1" si="146"/>
        <v/>
      </c>
      <c r="Z110" s="17" t="str">
        <f ca="1">IF(OFFSET(SerbiaOfficialData!$F$9,(ROW(Z108)*17)-18,0)=0,"",OFFSET(SerbiaOfficialData!$F$9,(ROW(Z108)*17)-18,0))</f>
        <v/>
      </c>
      <c r="AA110" s="17" t="str">
        <f ca="1">IF(OFFSET(SerbiaOfficialData!$F$10,(ROW(AA108)*17)-18,0)=0,"",OFFSET(SerbiaOfficialData!$F$10,(ROW(AA108)*17)-18,0))</f>
        <v/>
      </c>
      <c r="AB110" s="17" t="str">
        <f ca="1">IF(OFFSET(SerbiaOfficialData!$F$12,(ROW(AA108)*17)-18,0)=0,"",OFFSET(SerbiaOfficialData!$F$12,(ROW(AA108)*17)-18,0))</f>
        <v/>
      </c>
      <c r="AC110" s="17">
        <f t="shared" si="147"/>
        <v>1821</v>
      </c>
      <c r="AD110" s="17" t="str">
        <f ca="1">IF(OFFSET(SerbiaOfficialData!$F$2,(ROW(AD108)*17)-18,0)=0,"",OFFSET(SerbiaOfficialData!$F$2,(ROW(AD108)*17)-18,0))</f>
        <v/>
      </c>
      <c r="AE110" s="3" t="str">
        <f t="shared" ca="1" si="148"/>
        <v/>
      </c>
      <c r="AF110" s="15" t="str">
        <f t="shared" ca="1" si="149"/>
        <v/>
      </c>
      <c r="AH110" s="19" t="str">
        <f ca="1">IF(OFFSET(SerbiaOfficialData!$F$3,(ROW(AH108)*17)-18,0)=0,"",OFFSET(SerbiaOfficialData!$F$3,(ROW(AH108)*17)-18,0))</f>
        <v/>
      </c>
      <c r="AI110" s="10" t="str">
        <f t="shared" ca="1" si="150"/>
        <v/>
      </c>
      <c r="AJ110" s="3" t="str">
        <f t="shared" ca="1" si="151"/>
        <v/>
      </c>
      <c r="AK110" s="4" t="str">
        <f t="shared" ca="1" si="152"/>
        <v/>
      </c>
      <c r="AL110" s="3" t="str">
        <f t="shared" ca="1" si="153"/>
        <v/>
      </c>
      <c r="AM110" s="4">
        <f ca="1">IF(_xlfn.FORECAST.ETS(AN110,$B$9:B109,$AN$9:AN109)&gt;0,_xlfn.FORECAST.ETS(AN110,$B$9:B109,$AN$9:AN109),0)</f>
        <v>12996.705733420313</v>
      </c>
      <c r="AN110" s="9">
        <f t="shared" si="154"/>
        <v>44003</v>
      </c>
    </row>
    <row r="111" spans="1:40" x14ac:dyDescent="0.25">
      <c r="A111" s="9" t="str">
        <f t="shared" ca="1" si="136"/>
        <v/>
      </c>
      <c r="B111" s="17" t="str">
        <f ca="1">IF(OFFSET(SerbiaOfficialData!$F$5,(ROW(B109)*17)-18,0)=0,"",OFFSET(SerbiaOfficialData!$F$5,(ROW(B109)*17)-18,0))</f>
        <v/>
      </c>
      <c r="C111" s="4" t="str">
        <f t="shared" ca="1" si="137"/>
        <v/>
      </c>
      <c r="E111" s="17" t="str">
        <f ca="1">IF(OFFSET(SerbiaOfficialData!$F$5,(ROW(E109)*17)-19,0)=0,"",OFFSET(SerbiaOfficialData!$F$5,(ROW(E109)*17)-19,0))</f>
        <v/>
      </c>
      <c r="F111" s="2" t="str">
        <f t="shared" ca="1" si="138"/>
        <v/>
      </c>
      <c r="G111" s="13" t="str">
        <f t="shared" ca="1" si="139"/>
        <v/>
      </c>
      <c r="H111" s="2" t="str">
        <f t="shared" ca="1" si="140"/>
        <v/>
      </c>
      <c r="I111" s="4" t="str">
        <f ca="1">IF($A111="","",(ROWS($B$3:B111)*LN(2))/(LN(B111)/$B$3))</f>
        <v/>
      </c>
      <c r="J111" s="17" t="str">
        <f ca="1">IF(OFFSET(SerbiaOfficialData!$F$7,(ROW(J109)*17)-18,0)=0,"",OFFSET(SerbiaOfficialData!$F$7,(ROW(J109)*17)-18,0))</f>
        <v/>
      </c>
      <c r="K111" s="21" t="str">
        <f ca="1">IF(OFFSET(SerbiaOfficialData!$F$6,(ROW(K109)*17)-18,0)=0,"",OFFSET(SerbiaOfficialData!$F$6,(ROW(K109)*17)-18,0))</f>
        <v/>
      </c>
      <c r="L111" s="12" t="str">
        <f t="shared" ca="1" si="141"/>
        <v/>
      </c>
      <c r="M111" s="13" t="str">
        <f t="shared" ca="1" si="142"/>
        <v/>
      </c>
      <c r="R111" s="17" t="str">
        <f ca="1">IF(OFFSET(SerbiaOfficialData!$F$17,(ROW(R109)*17)-19,0)=0,"",OFFSET(SerbiaOfficialData!$F$17,(ROW(R109)*17)-19,0))</f>
        <v/>
      </c>
      <c r="S111" t="str">
        <f t="shared" ca="1" si="143"/>
        <v/>
      </c>
      <c r="T111" s="3" t="str">
        <f t="shared" ca="1" si="144"/>
        <v/>
      </c>
      <c r="V111" s="17" t="str">
        <f ca="1">IF(OFFSET(SerbiaOfficialData!$F$8,(ROW(W109)*17)-18,0)=0,"",OFFSET(SerbiaOfficialData!$F$8,(ROW(W109)*17)-18,0))</f>
        <v/>
      </c>
      <c r="W111" s="17" t="str">
        <f ca="1">IF(OFFSET(SerbiaOfficialData!$F$11,(ROW(W109)*17)-18,0)=0,"",OFFSET(SerbiaOfficialData!$F$11,(ROW(W109)*17)-18,0))</f>
        <v/>
      </c>
      <c r="X111" s="3" t="str">
        <f t="shared" ca="1" si="145"/>
        <v/>
      </c>
      <c r="Y111" s="3" t="str">
        <f t="shared" ca="1" si="146"/>
        <v/>
      </c>
      <c r="Z111" s="17" t="str">
        <f ca="1">IF(OFFSET(SerbiaOfficialData!$F$9,(ROW(Z109)*17)-18,0)=0,"",OFFSET(SerbiaOfficialData!$F$9,(ROW(Z109)*17)-18,0))</f>
        <v/>
      </c>
      <c r="AA111" s="17" t="str">
        <f ca="1">IF(OFFSET(SerbiaOfficialData!$F$10,(ROW(AA109)*17)-18,0)=0,"",OFFSET(SerbiaOfficialData!$F$10,(ROW(AA109)*17)-18,0))</f>
        <v/>
      </c>
      <c r="AB111" s="17" t="str">
        <f ca="1">IF(OFFSET(SerbiaOfficialData!$F$12,(ROW(AA109)*17)-18,0)=0,"",OFFSET(SerbiaOfficialData!$F$12,(ROW(AA109)*17)-18,0))</f>
        <v/>
      </c>
      <c r="AC111" s="17">
        <f t="shared" si="147"/>
        <v>1838</v>
      </c>
      <c r="AD111" s="17" t="str">
        <f ca="1">IF(OFFSET(SerbiaOfficialData!$F$2,(ROW(AD109)*17)-18,0)=0,"",OFFSET(SerbiaOfficialData!$F$2,(ROW(AD109)*17)-18,0))</f>
        <v/>
      </c>
      <c r="AE111" s="3" t="str">
        <f t="shared" ca="1" si="148"/>
        <v/>
      </c>
      <c r="AF111" s="15" t="str">
        <f t="shared" ca="1" si="149"/>
        <v/>
      </c>
      <c r="AH111" s="19" t="str">
        <f ca="1">IF(OFFSET(SerbiaOfficialData!$F$3,(ROW(AH109)*17)-18,0)=0,"",OFFSET(SerbiaOfficialData!$F$3,(ROW(AH109)*17)-18,0))</f>
        <v/>
      </c>
      <c r="AI111" s="10" t="str">
        <f t="shared" ca="1" si="150"/>
        <v/>
      </c>
      <c r="AJ111" s="3" t="str">
        <f t="shared" ca="1" si="151"/>
        <v/>
      </c>
      <c r="AK111" s="4" t="str">
        <f t="shared" ca="1" si="152"/>
        <v/>
      </c>
      <c r="AL111" s="3" t="str">
        <f t="shared" ca="1" si="153"/>
        <v/>
      </c>
      <c r="AM111" s="4">
        <f ca="1">IF(_xlfn.FORECAST.ETS(AN111,$B$9:B110,$AN$9:AN110)&gt;0,_xlfn.FORECAST.ETS(AN111,$B$9:B110,$AN$9:AN110),0)</f>
        <v>13064.81414571867</v>
      </c>
      <c r="AN111" s="9">
        <f t="shared" si="154"/>
        <v>44004</v>
      </c>
    </row>
    <row r="112" spans="1:40" x14ac:dyDescent="0.25">
      <c r="A112" s="9" t="str">
        <f t="shared" ca="1" si="136"/>
        <v/>
      </c>
      <c r="B112" s="17" t="str">
        <f ca="1">IF(OFFSET(SerbiaOfficialData!$F$5,(ROW(B110)*17)-18,0)=0,"",OFFSET(SerbiaOfficialData!$F$5,(ROW(B110)*17)-18,0))</f>
        <v/>
      </c>
      <c r="C112" s="4" t="str">
        <f t="shared" ca="1" si="137"/>
        <v/>
      </c>
      <c r="E112" s="17" t="str">
        <f ca="1">IF(OFFSET(SerbiaOfficialData!$F$5,(ROW(E110)*17)-19,0)=0,"",OFFSET(SerbiaOfficialData!$F$5,(ROW(E110)*17)-19,0))</f>
        <v/>
      </c>
      <c r="F112" s="2" t="str">
        <f t="shared" ca="1" si="138"/>
        <v/>
      </c>
      <c r="G112" s="13" t="str">
        <f t="shared" ca="1" si="139"/>
        <v/>
      </c>
      <c r="H112" s="2" t="str">
        <f t="shared" ca="1" si="140"/>
        <v/>
      </c>
      <c r="I112" s="4" t="str">
        <f ca="1">IF($A112="","",(ROWS($B$3:B112)*LN(2))/(LN(B112)/$B$3))</f>
        <v/>
      </c>
      <c r="J112" s="17" t="str">
        <f ca="1">IF(OFFSET(SerbiaOfficialData!$F$7,(ROW(J110)*17)-18,0)=0,"",OFFSET(SerbiaOfficialData!$F$7,(ROW(J110)*17)-18,0))</f>
        <v/>
      </c>
      <c r="K112" s="21" t="str">
        <f ca="1">IF(OFFSET(SerbiaOfficialData!$F$6,(ROW(K110)*17)-18,0)=0,"",OFFSET(SerbiaOfficialData!$F$6,(ROW(K110)*17)-18,0))</f>
        <v/>
      </c>
      <c r="L112" s="12" t="str">
        <f t="shared" ca="1" si="141"/>
        <v/>
      </c>
      <c r="M112" s="13" t="str">
        <f t="shared" ca="1" si="142"/>
        <v/>
      </c>
      <c r="R112" s="17" t="str">
        <f ca="1">IF(OFFSET(SerbiaOfficialData!$F$17,(ROW(R110)*17)-19,0)=0,"",OFFSET(SerbiaOfficialData!$F$17,(ROW(R110)*17)-19,0))</f>
        <v/>
      </c>
      <c r="S112" t="str">
        <f t="shared" ca="1" si="143"/>
        <v/>
      </c>
      <c r="T112" s="3" t="str">
        <f t="shared" ca="1" si="144"/>
        <v/>
      </c>
      <c r="V112" s="17" t="str">
        <f ca="1">IF(OFFSET(SerbiaOfficialData!$F$8,(ROW(W110)*17)-18,0)=0,"",OFFSET(SerbiaOfficialData!$F$8,(ROW(W110)*17)-18,0))</f>
        <v/>
      </c>
      <c r="W112" s="17" t="str">
        <f ca="1">IF(OFFSET(SerbiaOfficialData!$F$11,(ROW(W110)*17)-18,0)=0,"",OFFSET(SerbiaOfficialData!$F$11,(ROW(W110)*17)-18,0))</f>
        <v/>
      </c>
      <c r="X112" s="3" t="str">
        <f t="shared" ca="1" si="145"/>
        <v/>
      </c>
      <c r="Y112" s="3" t="str">
        <f t="shared" ca="1" si="146"/>
        <v/>
      </c>
      <c r="Z112" s="17" t="str">
        <f ca="1">IF(OFFSET(SerbiaOfficialData!$F$9,(ROW(Z110)*17)-18,0)=0,"",OFFSET(SerbiaOfficialData!$F$9,(ROW(Z110)*17)-18,0))</f>
        <v/>
      </c>
      <c r="AA112" s="17" t="str">
        <f ca="1">IF(OFFSET(SerbiaOfficialData!$F$10,(ROW(AA110)*17)-18,0)=0,"",OFFSET(SerbiaOfficialData!$F$10,(ROW(AA110)*17)-18,0))</f>
        <v/>
      </c>
      <c r="AB112" s="17" t="str">
        <f ca="1">IF(OFFSET(SerbiaOfficialData!$F$12,(ROW(AA110)*17)-18,0)=0,"",OFFSET(SerbiaOfficialData!$F$12,(ROW(AA110)*17)-18,0))</f>
        <v/>
      </c>
      <c r="AC112" s="17">
        <f t="shared" si="147"/>
        <v>1855</v>
      </c>
      <c r="AD112" s="17" t="str">
        <f ca="1">IF(OFFSET(SerbiaOfficialData!$F$2,(ROW(AD110)*17)-18,0)=0,"",OFFSET(SerbiaOfficialData!$F$2,(ROW(AD110)*17)-18,0))</f>
        <v/>
      </c>
      <c r="AE112" s="3" t="str">
        <f t="shared" ca="1" si="148"/>
        <v/>
      </c>
      <c r="AF112" s="15" t="str">
        <f t="shared" ca="1" si="149"/>
        <v/>
      </c>
      <c r="AH112" s="19" t="str">
        <f ca="1">IF(OFFSET(SerbiaOfficialData!$F$3,(ROW(AH110)*17)-18,0)=0,"",OFFSET(SerbiaOfficialData!$F$3,(ROW(AH110)*17)-18,0))</f>
        <v/>
      </c>
      <c r="AI112" s="10" t="str">
        <f t="shared" ca="1" si="150"/>
        <v/>
      </c>
      <c r="AJ112" s="3" t="str">
        <f t="shared" ca="1" si="151"/>
        <v/>
      </c>
      <c r="AK112" s="4" t="str">
        <f t="shared" ca="1" si="152"/>
        <v/>
      </c>
      <c r="AL112" s="3" t="str">
        <f t="shared" ca="1" si="153"/>
        <v/>
      </c>
      <c r="AM112" s="4">
        <f ca="1">IF(_xlfn.FORECAST.ETS(AN112,$B$9:B111,$AN$9:AN111)&gt;0,_xlfn.FORECAST.ETS(AN112,$B$9:B111,$AN$9:AN111),0)</f>
        <v>13132.92255801703</v>
      </c>
      <c r="AN112" s="9">
        <f t="shared" si="154"/>
        <v>44005</v>
      </c>
    </row>
    <row r="113" spans="1:40" x14ac:dyDescent="0.25">
      <c r="A113" s="9" t="str">
        <f t="shared" ca="1" si="136"/>
        <v/>
      </c>
      <c r="B113" s="17" t="str">
        <f ca="1">IF(OFFSET(SerbiaOfficialData!$F$5,(ROW(B111)*17)-18,0)=0,"",OFFSET(SerbiaOfficialData!$F$5,(ROW(B111)*17)-18,0))</f>
        <v/>
      </c>
      <c r="C113" s="4" t="str">
        <f t="shared" ca="1" si="137"/>
        <v/>
      </c>
      <c r="E113" s="17" t="str">
        <f ca="1">IF(OFFSET(SerbiaOfficialData!$F$5,(ROW(E111)*17)-19,0)=0,"",OFFSET(SerbiaOfficialData!$F$5,(ROW(E111)*17)-19,0))</f>
        <v/>
      </c>
      <c r="F113" s="2" t="str">
        <f t="shared" ca="1" si="138"/>
        <v/>
      </c>
      <c r="G113" s="13" t="str">
        <f t="shared" ca="1" si="139"/>
        <v/>
      </c>
      <c r="H113" s="2" t="str">
        <f t="shared" ca="1" si="140"/>
        <v/>
      </c>
      <c r="I113" s="4" t="str">
        <f ca="1">IF($A113="","",(ROWS($B$3:B113)*LN(2))/(LN(B113)/$B$3))</f>
        <v/>
      </c>
      <c r="J113" s="17" t="str">
        <f ca="1">IF(OFFSET(SerbiaOfficialData!$F$7,(ROW(J111)*17)-18,0)=0,"",OFFSET(SerbiaOfficialData!$F$7,(ROW(J111)*17)-18,0))</f>
        <v/>
      </c>
      <c r="K113" s="21" t="str">
        <f ca="1">IF(OFFSET(SerbiaOfficialData!$F$6,(ROW(K111)*17)-18,0)=0,"",OFFSET(SerbiaOfficialData!$F$6,(ROW(K111)*17)-18,0))</f>
        <v/>
      </c>
      <c r="L113" s="12" t="str">
        <f t="shared" ca="1" si="141"/>
        <v/>
      </c>
      <c r="M113" s="13" t="str">
        <f t="shared" ca="1" si="142"/>
        <v/>
      </c>
      <c r="R113" s="17" t="str">
        <f ca="1">IF(OFFSET(SerbiaOfficialData!$F$17,(ROW(R111)*17)-19,0)=0,"",OFFSET(SerbiaOfficialData!$F$17,(ROW(R111)*17)-19,0))</f>
        <v/>
      </c>
      <c r="S113" t="str">
        <f t="shared" ca="1" si="143"/>
        <v/>
      </c>
      <c r="T113" s="3" t="str">
        <f t="shared" ca="1" si="144"/>
        <v/>
      </c>
      <c r="V113" s="17" t="str">
        <f ca="1">IF(OFFSET(SerbiaOfficialData!$F$8,(ROW(W111)*17)-18,0)=0,"",OFFSET(SerbiaOfficialData!$F$8,(ROW(W111)*17)-18,0))</f>
        <v/>
      </c>
      <c r="W113" s="17" t="str">
        <f ca="1">IF(OFFSET(SerbiaOfficialData!$F$11,(ROW(W111)*17)-18,0)=0,"",OFFSET(SerbiaOfficialData!$F$11,(ROW(W111)*17)-18,0))</f>
        <v/>
      </c>
      <c r="X113" s="3" t="str">
        <f t="shared" ca="1" si="145"/>
        <v/>
      </c>
      <c r="Y113" s="3" t="str">
        <f t="shared" ca="1" si="146"/>
        <v/>
      </c>
      <c r="Z113" s="17" t="str">
        <f ca="1">IF(OFFSET(SerbiaOfficialData!$F$9,(ROW(Z111)*17)-18,0)=0,"",OFFSET(SerbiaOfficialData!$F$9,(ROW(Z111)*17)-18,0))</f>
        <v/>
      </c>
      <c r="AA113" s="17" t="str">
        <f ca="1">IF(OFFSET(SerbiaOfficialData!$F$10,(ROW(AA111)*17)-18,0)=0,"",OFFSET(SerbiaOfficialData!$F$10,(ROW(AA111)*17)-18,0))</f>
        <v/>
      </c>
      <c r="AB113" s="17" t="str">
        <f ca="1">IF(OFFSET(SerbiaOfficialData!$F$12,(ROW(AA111)*17)-18,0)=0,"",OFFSET(SerbiaOfficialData!$F$12,(ROW(AA111)*17)-18,0))</f>
        <v/>
      </c>
      <c r="AC113" s="17">
        <f t="shared" si="147"/>
        <v>1872</v>
      </c>
      <c r="AD113" s="17" t="str">
        <f ca="1">IF(OFFSET(SerbiaOfficialData!$F$2,(ROW(AD111)*17)-18,0)=0,"",OFFSET(SerbiaOfficialData!$F$2,(ROW(AD111)*17)-18,0))</f>
        <v/>
      </c>
      <c r="AE113" s="3" t="str">
        <f t="shared" ca="1" si="148"/>
        <v/>
      </c>
      <c r="AF113" s="15" t="str">
        <f t="shared" ca="1" si="149"/>
        <v/>
      </c>
      <c r="AH113" s="19" t="str">
        <f ca="1">IF(OFFSET(SerbiaOfficialData!$F$3,(ROW(AH111)*17)-18,0)=0,"",OFFSET(SerbiaOfficialData!$F$3,(ROW(AH111)*17)-18,0))</f>
        <v/>
      </c>
      <c r="AI113" s="10" t="str">
        <f t="shared" ca="1" si="150"/>
        <v/>
      </c>
      <c r="AJ113" s="3" t="str">
        <f t="shared" ca="1" si="151"/>
        <v/>
      </c>
      <c r="AK113" s="4" t="str">
        <f t="shared" ca="1" si="152"/>
        <v/>
      </c>
      <c r="AL113" s="3" t="str">
        <f t="shared" ca="1" si="153"/>
        <v/>
      </c>
      <c r="AM113" s="4">
        <f ca="1">IF(_xlfn.FORECAST.ETS(AN113,$B$9:B112,$AN$9:AN112)&gt;0,_xlfn.FORECAST.ETS(AN113,$B$9:B112,$AN$9:AN112),0)</f>
        <v>13201.030970315387</v>
      </c>
      <c r="AN113" s="9">
        <f t="shared" si="154"/>
        <v>44006</v>
      </c>
    </row>
    <row r="114" spans="1:40" x14ac:dyDescent="0.25">
      <c r="A114" s="9" t="str">
        <f t="shared" ca="1" si="136"/>
        <v/>
      </c>
      <c r="B114" s="17" t="str">
        <f ca="1">IF(OFFSET(SerbiaOfficialData!$F$5,(ROW(B112)*17)-18,0)=0,"",OFFSET(SerbiaOfficialData!$F$5,(ROW(B112)*17)-18,0))</f>
        <v/>
      </c>
      <c r="C114" s="4" t="str">
        <f t="shared" ca="1" si="137"/>
        <v/>
      </c>
      <c r="E114" s="17" t="str">
        <f ca="1">IF(OFFSET(SerbiaOfficialData!$F$5,(ROW(E112)*17)-19,0)=0,"",OFFSET(SerbiaOfficialData!$F$5,(ROW(E112)*17)-19,0))</f>
        <v/>
      </c>
      <c r="F114" s="2" t="str">
        <f t="shared" ca="1" si="138"/>
        <v/>
      </c>
      <c r="G114" s="13" t="str">
        <f t="shared" ca="1" si="139"/>
        <v/>
      </c>
      <c r="H114" s="2" t="str">
        <f t="shared" ca="1" si="140"/>
        <v/>
      </c>
      <c r="I114" s="4" t="str">
        <f ca="1">IF($A114="","",(ROWS($B$3:B114)*LN(2))/(LN(B114)/$B$3))</f>
        <v/>
      </c>
      <c r="J114" s="17" t="str">
        <f ca="1">IF(OFFSET(SerbiaOfficialData!$F$7,(ROW(J112)*17)-18,0)=0,"",OFFSET(SerbiaOfficialData!$F$7,(ROW(J112)*17)-18,0))</f>
        <v/>
      </c>
      <c r="K114" s="21" t="str">
        <f ca="1">IF(OFFSET(SerbiaOfficialData!$F$6,(ROW(K112)*17)-18,0)=0,"",OFFSET(SerbiaOfficialData!$F$6,(ROW(K112)*17)-18,0))</f>
        <v/>
      </c>
      <c r="L114" s="12" t="str">
        <f t="shared" ca="1" si="141"/>
        <v/>
      </c>
      <c r="M114" s="13" t="str">
        <f t="shared" ca="1" si="142"/>
        <v/>
      </c>
      <c r="R114" s="17" t="str">
        <f ca="1">IF(OFFSET(SerbiaOfficialData!$F$17,(ROW(R112)*17)-19,0)=0,"",OFFSET(SerbiaOfficialData!$F$17,(ROW(R112)*17)-19,0))</f>
        <v/>
      </c>
      <c r="S114" t="str">
        <f t="shared" ca="1" si="143"/>
        <v/>
      </c>
      <c r="T114" s="3" t="str">
        <f t="shared" ca="1" si="144"/>
        <v/>
      </c>
      <c r="V114" s="17" t="str">
        <f ca="1">IF(OFFSET(SerbiaOfficialData!$F$8,(ROW(W112)*17)-18,0)=0,"",OFFSET(SerbiaOfficialData!$F$8,(ROW(W112)*17)-18,0))</f>
        <v/>
      </c>
      <c r="W114" s="17" t="str">
        <f ca="1">IF(OFFSET(SerbiaOfficialData!$F$11,(ROW(W112)*17)-18,0)=0,"",OFFSET(SerbiaOfficialData!$F$11,(ROW(W112)*17)-18,0))</f>
        <v/>
      </c>
      <c r="X114" s="3" t="str">
        <f t="shared" ca="1" si="145"/>
        <v/>
      </c>
      <c r="Y114" s="3" t="str">
        <f t="shared" ca="1" si="146"/>
        <v/>
      </c>
      <c r="Z114" s="17" t="str">
        <f ca="1">IF(OFFSET(SerbiaOfficialData!$F$9,(ROW(Z112)*17)-18,0)=0,"",OFFSET(SerbiaOfficialData!$F$9,(ROW(Z112)*17)-18,0))</f>
        <v/>
      </c>
      <c r="AA114" s="17" t="str">
        <f ca="1">IF(OFFSET(SerbiaOfficialData!$F$10,(ROW(AA112)*17)-18,0)=0,"",OFFSET(SerbiaOfficialData!$F$10,(ROW(AA112)*17)-18,0))</f>
        <v/>
      </c>
      <c r="AB114" s="17" t="str">
        <f ca="1">IF(OFFSET(SerbiaOfficialData!$F$12,(ROW(AA112)*17)-18,0)=0,"",OFFSET(SerbiaOfficialData!$F$12,(ROW(AA112)*17)-18,0))</f>
        <v/>
      </c>
      <c r="AC114" s="17">
        <f t="shared" si="147"/>
        <v>1889</v>
      </c>
      <c r="AD114" s="17" t="str">
        <f ca="1">IF(OFFSET(SerbiaOfficialData!$F$2,(ROW(AD112)*17)-18,0)=0,"",OFFSET(SerbiaOfficialData!$F$2,(ROW(AD112)*17)-18,0))</f>
        <v/>
      </c>
      <c r="AE114" s="3" t="str">
        <f t="shared" ca="1" si="148"/>
        <v/>
      </c>
      <c r="AF114" s="15" t="str">
        <f t="shared" ca="1" si="149"/>
        <v/>
      </c>
      <c r="AH114" s="19" t="str">
        <f ca="1">IF(OFFSET(SerbiaOfficialData!$F$3,(ROW(AH112)*17)-18,0)=0,"",OFFSET(SerbiaOfficialData!$F$3,(ROW(AH112)*17)-18,0))</f>
        <v/>
      </c>
      <c r="AI114" s="10" t="str">
        <f t="shared" ca="1" si="150"/>
        <v/>
      </c>
      <c r="AJ114" s="3" t="str">
        <f t="shared" ca="1" si="151"/>
        <v/>
      </c>
      <c r="AK114" s="4" t="str">
        <f t="shared" ca="1" si="152"/>
        <v/>
      </c>
      <c r="AL114" s="3" t="str">
        <f t="shared" ca="1" si="153"/>
        <v/>
      </c>
      <c r="AM114" s="4">
        <f ca="1">IF(_xlfn.FORECAST.ETS(AN114,$B$9:B113,$AN$9:AN113)&gt;0,_xlfn.FORECAST.ETS(AN114,$B$9:B113,$AN$9:AN113),0)</f>
        <v>13269.139382613746</v>
      </c>
      <c r="AN114" s="9">
        <f t="shared" si="154"/>
        <v>44007</v>
      </c>
    </row>
    <row r="115" spans="1:40" x14ac:dyDescent="0.25">
      <c r="A115" s="9" t="str">
        <f t="shared" ca="1" si="136"/>
        <v/>
      </c>
      <c r="B115" s="17" t="str">
        <f ca="1">IF(OFFSET(SerbiaOfficialData!$F$5,(ROW(B113)*17)-18,0)=0,"",OFFSET(SerbiaOfficialData!$F$5,(ROW(B113)*17)-18,0))</f>
        <v/>
      </c>
      <c r="C115" s="4" t="str">
        <f t="shared" ca="1" si="137"/>
        <v/>
      </c>
      <c r="E115" s="17" t="str">
        <f ca="1">IF(OFFSET(SerbiaOfficialData!$F$5,(ROW(E113)*17)-19,0)=0,"",OFFSET(SerbiaOfficialData!$F$5,(ROW(E113)*17)-19,0))</f>
        <v/>
      </c>
      <c r="F115" s="2" t="str">
        <f t="shared" ca="1" si="138"/>
        <v/>
      </c>
      <c r="G115" s="13" t="str">
        <f t="shared" ca="1" si="139"/>
        <v/>
      </c>
      <c r="H115" s="2" t="str">
        <f t="shared" ca="1" si="140"/>
        <v/>
      </c>
      <c r="I115" s="4" t="str">
        <f ca="1">IF($A115="","",(ROWS($B$3:B115)*LN(2))/(LN(B115)/$B$3))</f>
        <v/>
      </c>
      <c r="J115" s="17" t="str">
        <f ca="1">IF(OFFSET(SerbiaOfficialData!$F$7,(ROW(J113)*17)-18,0)=0,"",OFFSET(SerbiaOfficialData!$F$7,(ROW(J113)*17)-18,0))</f>
        <v/>
      </c>
      <c r="K115" s="21" t="str">
        <f ca="1">IF(OFFSET(SerbiaOfficialData!$F$6,(ROW(K113)*17)-18,0)=0,"",OFFSET(SerbiaOfficialData!$F$6,(ROW(K113)*17)-18,0))</f>
        <v/>
      </c>
      <c r="L115" s="12" t="str">
        <f t="shared" ca="1" si="141"/>
        <v/>
      </c>
      <c r="M115" s="13" t="str">
        <f t="shared" ca="1" si="142"/>
        <v/>
      </c>
      <c r="R115" s="17" t="str">
        <f ca="1">IF(OFFSET(SerbiaOfficialData!$F$17,(ROW(R113)*17)-19,0)=0,"",OFFSET(SerbiaOfficialData!$F$17,(ROW(R113)*17)-19,0))</f>
        <v/>
      </c>
      <c r="S115" t="str">
        <f t="shared" ca="1" si="143"/>
        <v/>
      </c>
      <c r="T115" s="3" t="str">
        <f t="shared" ca="1" si="144"/>
        <v/>
      </c>
      <c r="V115" s="17" t="str">
        <f ca="1">IF(OFFSET(SerbiaOfficialData!$F$8,(ROW(W113)*17)-18,0)=0,"",OFFSET(SerbiaOfficialData!$F$8,(ROW(W113)*17)-18,0))</f>
        <v/>
      </c>
      <c r="W115" s="17" t="str">
        <f ca="1">IF(OFFSET(SerbiaOfficialData!$F$11,(ROW(W113)*17)-18,0)=0,"",OFFSET(SerbiaOfficialData!$F$11,(ROW(W113)*17)-18,0))</f>
        <v/>
      </c>
      <c r="X115" s="3" t="str">
        <f t="shared" ca="1" si="145"/>
        <v/>
      </c>
      <c r="Y115" s="3" t="str">
        <f t="shared" ca="1" si="146"/>
        <v/>
      </c>
      <c r="Z115" s="17" t="str">
        <f ca="1">IF(OFFSET(SerbiaOfficialData!$F$9,(ROW(Z113)*17)-18,0)=0,"",OFFSET(SerbiaOfficialData!$F$9,(ROW(Z113)*17)-18,0))</f>
        <v/>
      </c>
      <c r="AA115" s="17" t="str">
        <f ca="1">IF(OFFSET(SerbiaOfficialData!$F$10,(ROW(AA113)*17)-18,0)=0,"",OFFSET(SerbiaOfficialData!$F$10,(ROW(AA113)*17)-18,0))</f>
        <v/>
      </c>
      <c r="AB115" s="17" t="str">
        <f ca="1">IF(OFFSET(SerbiaOfficialData!$F$12,(ROW(AA113)*17)-18,0)=0,"",OFFSET(SerbiaOfficialData!$F$12,(ROW(AA113)*17)-18,0))</f>
        <v/>
      </c>
      <c r="AC115" s="17">
        <f t="shared" si="147"/>
        <v>1906</v>
      </c>
      <c r="AD115" s="17" t="str">
        <f ca="1">IF(OFFSET(SerbiaOfficialData!$F$2,(ROW(AD113)*17)-18,0)=0,"",OFFSET(SerbiaOfficialData!$F$2,(ROW(AD113)*17)-18,0))</f>
        <v/>
      </c>
      <c r="AE115" s="3" t="str">
        <f t="shared" ca="1" si="148"/>
        <v/>
      </c>
      <c r="AF115" s="15" t="str">
        <f t="shared" ca="1" si="149"/>
        <v/>
      </c>
      <c r="AH115" s="19" t="str">
        <f ca="1">IF(OFFSET(SerbiaOfficialData!$F$3,(ROW(AH113)*17)-18,0)=0,"",OFFSET(SerbiaOfficialData!$F$3,(ROW(AH113)*17)-18,0))</f>
        <v/>
      </c>
      <c r="AI115" s="10" t="str">
        <f t="shared" ca="1" si="150"/>
        <v/>
      </c>
      <c r="AJ115" s="3" t="str">
        <f t="shared" ca="1" si="151"/>
        <v/>
      </c>
      <c r="AK115" s="4" t="str">
        <f t="shared" ca="1" si="152"/>
        <v/>
      </c>
      <c r="AL115" s="3" t="str">
        <f t="shared" ca="1" si="153"/>
        <v/>
      </c>
      <c r="AM115" s="4">
        <f ca="1">IF(_xlfn.FORECAST.ETS(AN115,$B$9:B114,$AN$9:AN114)&gt;0,_xlfn.FORECAST.ETS(AN115,$B$9:B114,$AN$9:AN114),0)</f>
        <v>13337.247794912104</v>
      </c>
      <c r="AN115" s="9">
        <f t="shared" si="154"/>
        <v>44008</v>
      </c>
    </row>
    <row r="116" spans="1:40" x14ac:dyDescent="0.25">
      <c r="A116" s="9" t="str">
        <f t="shared" ca="1" si="136"/>
        <v/>
      </c>
      <c r="B116" s="17" t="str">
        <f ca="1">IF(OFFSET(SerbiaOfficialData!$F$5,(ROW(B114)*17)-18,0)=0,"",OFFSET(SerbiaOfficialData!$F$5,(ROW(B114)*17)-18,0))</f>
        <v/>
      </c>
      <c r="C116" s="4" t="str">
        <f t="shared" ca="1" si="137"/>
        <v/>
      </c>
      <c r="E116" s="17" t="str">
        <f ca="1">IF(OFFSET(SerbiaOfficialData!$F$5,(ROW(E114)*17)-19,0)=0,"",OFFSET(SerbiaOfficialData!$F$5,(ROW(E114)*17)-19,0))</f>
        <v/>
      </c>
      <c r="F116" s="2" t="str">
        <f t="shared" ca="1" si="138"/>
        <v/>
      </c>
      <c r="G116" s="13" t="str">
        <f t="shared" ca="1" si="139"/>
        <v/>
      </c>
      <c r="H116" s="2" t="str">
        <f t="shared" ca="1" si="140"/>
        <v/>
      </c>
      <c r="I116" s="4" t="str">
        <f ca="1">IF($A116="","",(ROWS($B$3:B116)*LN(2))/(LN(B116)/$B$3))</f>
        <v/>
      </c>
      <c r="J116" s="17" t="str">
        <f ca="1">IF(OFFSET(SerbiaOfficialData!$F$7,(ROW(J114)*17)-18,0)=0,"",OFFSET(SerbiaOfficialData!$F$7,(ROW(J114)*17)-18,0))</f>
        <v/>
      </c>
      <c r="K116" s="21" t="str">
        <f ca="1">IF(OFFSET(SerbiaOfficialData!$F$6,(ROW(K114)*17)-18,0)=0,"",OFFSET(SerbiaOfficialData!$F$6,(ROW(K114)*17)-18,0))</f>
        <v/>
      </c>
      <c r="L116" s="12" t="str">
        <f t="shared" ca="1" si="141"/>
        <v/>
      </c>
      <c r="M116" s="13" t="str">
        <f t="shared" ca="1" si="142"/>
        <v/>
      </c>
      <c r="R116" s="17" t="str">
        <f ca="1">IF(OFFSET(SerbiaOfficialData!$F$17,(ROW(R114)*17)-19,0)=0,"",OFFSET(SerbiaOfficialData!$F$17,(ROW(R114)*17)-19,0))</f>
        <v/>
      </c>
      <c r="S116" t="str">
        <f t="shared" ca="1" si="143"/>
        <v/>
      </c>
      <c r="T116" s="3" t="str">
        <f t="shared" ca="1" si="144"/>
        <v/>
      </c>
      <c r="V116" s="17" t="str">
        <f ca="1">IF(OFFSET(SerbiaOfficialData!$F$8,(ROW(W114)*17)-18,0)=0,"",OFFSET(SerbiaOfficialData!$F$8,(ROW(W114)*17)-18,0))</f>
        <v/>
      </c>
      <c r="W116" s="17" t="str">
        <f ca="1">IF(OFFSET(SerbiaOfficialData!$F$11,(ROW(W114)*17)-18,0)=0,"",OFFSET(SerbiaOfficialData!$F$11,(ROW(W114)*17)-18,0))</f>
        <v/>
      </c>
      <c r="X116" s="3" t="str">
        <f t="shared" ca="1" si="145"/>
        <v/>
      </c>
      <c r="Y116" s="3" t="str">
        <f t="shared" ca="1" si="146"/>
        <v/>
      </c>
      <c r="Z116" s="17" t="str">
        <f ca="1">IF(OFFSET(SerbiaOfficialData!$F$9,(ROW(Z114)*17)-18,0)=0,"",OFFSET(SerbiaOfficialData!$F$9,(ROW(Z114)*17)-18,0))</f>
        <v/>
      </c>
      <c r="AA116" s="17" t="str">
        <f ca="1">IF(OFFSET(SerbiaOfficialData!$F$10,(ROW(AA114)*17)-18,0)=0,"",OFFSET(SerbiaOfficialData!$F$10,(ROW(AA114)*17)-18,0))</f>
        <v/>
      </c>
      <c r="AB116" s="17" t="str">
        <f ca="1">IF(OFFSET(SerbiaOfficialData!$F$12,(ROW(AA114)*17)-18,0)=0,"",OFFSET(SerbiaOfficialData!$F$12,(ROW(AA114)*17)-18,0))</f>
        <v/>
      </c>
      <c r="AC116" s="17">
        <f t="shared" si="147"/>
        <v>1923</v>
      </c>
      <c r="AD116" s="17" t="str">
        <f ca="1">IF(OFFSET(SerbiaOfficialData!$F$2,(ROW(AD114)*17)-18,0)=0,"",OFFSET(SerbiaOfficialData!$F$2,(ROW(AD114)*17)-18,0))</f>
        <v/>
      </c>
      <c r="AE116" s="3" t="str">
        <f t="shared" ca="1" si="148"/>
        <v/>
      </c>
      <c r="AF116" s="15" t="str">
        <f t="shared" ca="1" si="149"/>
        <v/>
      </c>
      <c r="AH116" s="19" t="str">
        <f ca="1">IF(OFFSET(SerbiaOfficialData!$F$3,(ROW(AH114)*17)-18,0)=0,"",OFFSET(SerbiaOfficialData!$F$3,(ROW(AH114)*17)-18,0))</f>
        <v/>
      </c>
      <c r="AI116" s="10" t="str">
        <f t="shared" ca="1" si="150"/>
        <v/>
      </c>
      <c r="AJ116" s="3" t="str">
        <f t="shared" ca="1" si="151"/>
        <v/>
      </c>
      <c r="AK116" s="4" t="str">
        <f t="shared" ca="1" si="152"/>
        <v/>
      </c>
      <c r="AL116" s="3" t="str">
        <f t="shared" ca="1" si="153"/>
        <v/>
      </c>
      <c r="AM116" s="4">
        <f ca="1">IF(_xlfn.FORECAST.ETS(AN116,$B$9:B115,$AN$9:AN115)&gt;0,_xlfn.FORECAST.ETS(AN116,$B$9:B115,$AN$9:AN115),0)</f>
        <v>13405.356207210461</v>
      </c>
      <c r="AN116" s="9">
        <f t="shared" si="154"/>
        <v>44009</v>
      </c>
    </row>
    <row r="117" spans="1:40" x14ac:dyDescent="0.25">
      <c r="A117" s="9" t="str">
        <f t="shared" ca="1" si="136"/>
        <v/>
      </c>
      <c r="B117" s="17" t="str">
        <f ca="1">IF(OFFSET(SerbiaOfficialData!$F$5,(ROW(B115)*17)-18,0)=0,"",OFFSET(SerbiaOfficialData!$F$5,(ROW(B115)*17)-18,0))</f>
        <v/>
      </c>
      <c r="C117" s="4" t="str">
        <f t="shared" ca="1" si="137"/>
        <v/>
      </c>
      <c r="E117" s="17" t="str">
        <f ca="1">IF(OFFSET(SerbiaOfficialData!$F$5,(ROW(E115)*17)-19,0)=0,"",OFFSET(SerbiaOfficialData!$F$5,(ROW(E115)*17)-19,0))</f>
        <v/>
      </c>
      <c r="F117" s="2" t="str">
        <f t="shared" ca="1" si="138"/>
        <v/>
      </c>
      <c r="G117" s="13" t="str">
        <f t="shared" ca="1" si="139"/>
        <v/>
      </c>
      <c r="H117" s="2" t="str">
        <f t="shared" ca="1" si="140"/>
        <v/>
      </c>
      <c r="I117" s="4" t="str">
        <f ca="1">IF($A117="","",(ROWS($B$3:B117)*LN(2))/(LN(B117)/$B$3))</f>
        <v/>
      </c>
      <c r="J117" s="17" t="str">
        <f ca="1">IF(OFFSET(SerbiaOfficialData!$F$7,(ROW(J115)*17)-18,0)=0,"",OFFSET(SerbiaOfficialData!$F$7,(ROW(J115)*17)-18,0))</f>
        <v/>
      </c>
      <c r="K117" s="21" t="str">
        <f ca="1">IF(OFFSET(SerbiaOfficialData!$F$6,(ROW(K115)*17)-18,0)=0,"",OFFSET(SerbiaOfficialData!$F$6,(ROW(K115)*17)-18,0))</f>
        <v/>
      </c>
      <c r="L117" s="12" t="str">
        <f t="shared" ca="1" si="141"/>
        <v/>
      </c>
      <c r="M117" s="13" t="str">
        <f t="shared" ca="1" si="142"/>
        <v/>
      </c>
      <c r="R117" s="17" t="str">
        <f ca="1">IF(OFFSET(SerbiaOfficialData!$F$17,(ROW(R115)*17)-19,0)=0,"",OFFSET(SerbiaOfficialData!$F$17,(ROW(R115)*17)-19,0))</f>
        <v/>
      </c>
      <c r="S117" t="str">
        <f t="shared" ca="1" si="143"/>
        <v/>
      </c>
      <c r="T117" s="3" t="str">
        <f t="shared" ca="1" si="144"/>
        <v/>
      </c>
      <c r="V117" s="17" t="str">
        <f ca="1">IF(OFFSET(SerbiaOfficialData!$F$8,(ROW(W115)*17)-18,0)=0,"",OFFSET(SerbiaOfficialData!$F$8,(ROW(W115)*17)-18,0))</f>
        <v/>
      </c>
      <c r="W117" s="17" t="str">
        <f ca="1">IF(OFFSET(SerbiaOfficialData!$F$11,(ROW(W115)*17)-18,0)=0,"",OFFSET(SerbiaOfficialData!$F$11,(ROW(W115)*17)-18,0))</f>
        <v/>
      </c>
      <c r="X117" s="3" t="str">
        <f t="shared" ca="1" si="145"/>
        <v/>
      </c>
      <c r="Y117" s="3" t="str">
        <f t="shared" ca="1" si="146"/>
        <v/>
      </c>
      <c r="Z117" s="17" t="str">
        <f ca="1">IF(OFFSET(SerbiaOfficialData!$F$9,(ROW(Z115)*17)-18,0)=0,"",OFFSET(SerbiaOfficialData!$F$9,(ROW(Z115)*17)-18,0))</f>
        <v/>
      </c>
      <c r="AA117" s="17" t="str">
        <f ca="1">IF(OFFSET(SerbiaOfficialData!$F$10,(ROW(AA115)*17)-18,0)=0,"",OFFSET(SerbiaOfficialData!$F$10,(ROW(AA115)*17)-18,0))</f>
        <v/>
      </c>
      <c r="AB117" s="17" t="str">
        <f ca="1">IF(OFFSET(SerbiaOfficialData!$F$12,(ROW(AA115)*17)-18,0)=0,"",OFFSET(SerbiaOfficialData!$F$12,(ROW(AA115)*17)-18,0))</f>
        <v/>
      </c>
      <c r="AC117" s="17">
        <f t="shared" si="147"/>
        <v>1940</v>
      </c>
      <c r="AD117" s="17" t="str">
        <f ca="1">IF(OFFSET(SerbiaOfficialData!$F$2,(ROW(AD115)*17)-18,0)=0,"",OFFSET(SerbiaOfficialData!$F$2,(ROW(AD115)*17)-18,0))</f>
        <v/>
      </c>
      <c r="AE117" s="3" t="str">
        <f t="shared" ca="1" si="148"/>
        <v/>
      </c>
      <c r="AF117" s="15" t="str">
        <f t="shared" ca="1" si="149"/>
        <v/>
      </c>
      <c r="AH117" s="19" t="str">
        <f ca="1">IF(OFFSET(SerbiaOfficialData!$F$3,(ROW(AH115)*17)-18,0)=0,"",OFFSET(SerbiaOfficialData!$F$3,(ROW(AH115)*17)-18,0))</f>
        <v/>
      </c>
      <c r="AI117" s="10" t="str">
        <f t="shared" ca="1" si="150"/>
        <v/>
      </c>
      <c r="AJ117" s="3" t="str">
        <f t="shared" ca="1" si="151"/>
        <v/>
      </c>
      <c r="AK117" s="4" t="str">
        <f t="shared" ca="1" si="152"/>
        <v/>
      </c>
      <c r="AL117" s="3" t="str">
        <f t="shared" ca="1" si="153"/>
        <v/>
      </c>
      <c r="AM117" s="4">
        <f ca="1">IF(_xlfn.FORECAST.ETS(AN117,$B$9:B116,$AN$9:AN116)&gt;0,_xlfn.FORECAST.ETS(AN117,$B$9:B116,$AN$9:AN116),0)</f>
        <v>13473.464619508821</v>
      </c>
      <c r="AN117" s="9">
        <f t="shared" si="154"/>
        <v>44010</v>
      </c>
    </row>
    <row r="118" spans="1:40" x14ac:dyDescent="0.25">
      <c r="A118" s="9" t="str">
        <f t="shared" ca="1" si="136"/>
        <v/>
      </c>
      <c r="B118" s="17" t="str">
        <f ca="1">IF(OFFSET(SerbiaOfficialData!$F$5,(ROW(B116)*17)-18,0)=0,"",OFFSET(SerbiaOfficialData!$F$5,(ROW(B116)*17)-18,0))</f>
        <v/>
      </c>
      <c r="C118" s="4" t="str">
        <f t="shared" ca="1" si="137"/>
        <v/>
      </c>
      <c r="E118" s="17" t="str">
        <f ca="1">IF(OFFSET(SerbiaOfficialData!$F$5,(ROW(E116)*17)-19,0)=0,"",OFFSET(SerbiaOfficialData!$F$5,(ROW(E116)*17)-19,0))</f>
        <v/>
      </c>
      <c r="F118" s="2" t="str">
        <f t="shared" ca="1" si="138"/>
        <v/>
      </c>
      <c r="G118" s="13" t="str">
        <f t="shared" ca="1" si="139"/>
        <v/>
      </c>
      <c r="H118" s="2" t="str">
        <f t="shared" ca="1" si="140"/>
        <v/>
      </c>
      <c r="I118" s="4" t="str">
        <f ca="1">IF($A118="","",(ROWS($B$3:B118)*LN(2))/(LN(B118)/$B$3))</f>
        <v/>
      </c>
      <c r="J118" s="17" t="str">
        <f ca="1">IF(OFFSET(SerbiaOfficialData!$F$7,(ROW(J116)*17)-18,0)=0,"",OFFSET(SerbiaOfficialData!$F$7,(ROW(J116)*17)-18,0))</f>
        <v/>
      </c>
      <c r="K118" s="21" t="str">
        <f ca="1">IF(OFFSET(SerbiaOfficialData!$F$6,(ROW(K116)*17)-18,0)=0,"",OFFSET(SerbiaOfficialData!$F$6,(ROW(K116)*17)-18,0))</f>
        <v/>
      </c>
      <c r="L118" s="12" t="str">
        <f t="shared" ca="1" si="141"/>
        <v/>
      </c>
      <c r="M118" s="13" t="str">
        <f t="shared" ca="1" si="142"/>
        <v/>
      </c>
      <c r="R118" s="17" t="str">
        <f ca="1">IF(OFFSET(SerbiaOfficialData!$F$17,(ROW(R116)*17)-19,0)=0,"",OFFSET(SerbiaOfficialData!$F$17,(ROW(R116)*17)-19,0))</f>
        <v/>
      </c>
      <c r="S118" t="str">
        <f t="shared" ca="1" si="143"/>
        <v/>
      </c>
      <c r="T118" s="3" t="str">
        <f t="shared" ca="1" si="144"/>
        <v/>
      </c>
      <c r="V118" s="17" t="str">
        <f ca="1">IF(OFFSET(SerbiaOfficialData!$F$8,(ROW(W116)*17)-18,0)=0,"",OFFSET(SerbiaOfficialData!$F$8,(ROW(W116)*17)-18,0))</f>
        <v/>
      </c>
      <c r="W118" s="17" t="str">
        <f ca="1">IF(OFFSET(SerbiaOfficialData!$F$11,(ROW(W116)*17)-18,0)=0,"",OFFSET(SerbiaOfficialData!$F$11,(ROW(W116)*17)-18,0))</f>
        <v/>
      </c>
      <c r="X118" s="3" t="str">
        <f t="shared" ca="1" si="145"/>
        <v/>
      </c>
      <c r="Y118" s="3" t="str">
        <f t="shared" ca="1" si="146"/>
        <v/>
      </c>
      <c r="Z118" s="17" t="str">
        <f ca="1">IF(OFFSET(SerbiaOfficialData!$F$9,(ROW(Z116)*17)-18,0)=0,"",OFFSET(SerbiaOfficialData!$F$9,(ROW(Z116)*17)-18,0))</f>
        <v/>
      </c>
      <c r="AA118" s="17" t="str">
        <f ca="1">IF(OFFSET(SerbiaOfficialData!$F$10,(ROW(AA116)*17)-18,0)=0,"",OFFSET(SerbiaOfficialData!$F$10,(ROW(AA116)*17)-18,0))</f>
        <v/>
      </c>
      <c r="AB118" s="17" t="str">
        <f ca="1">IF(OFFSET(SerbiaOfficialData!$F$12,(ROW(AA116)*17)-18,0)=0,"",OFFSET(SerbiaOfficialData!$F$12,(ROW(AA116)*17)-18,0))</f>
        <v/>
      </c>
      <c r="AC118" s="17">
        <f t="shared" si="147"/>
        <v>1957</v>
      </c>
      <c r="AD118" s="17" t="str">
        <f ca="1">IF(OFFSET(SerbiaOfficialData!$F$2,(ROW(AD116)*17)-18,0)=0,"",OFFSET(SerbiaOfficialData!$F$2,(ROW(AD116)*17)-18,0))</f>
        <v/>
      </c>
      <c r="AE118" s="3" t="str">
        <f t="shared" ca="1" si="148"/>
        <v/>
      </c>
      <c r="AF118" s="15" t="str">
        <f t="shared" ca="1" si="149"/>
        <v/>
      </c>
      <c r="AH118" s="19" t="str">
        <f ca="1">IF(OFFSET(SerbiaOfficialData!$F$3,(ROW(AH116)*17)-18,0)=0,"",OFFSET(SerbiaOfficialData!$F$3,(ROW(AH116)*17)-18,0))</f>
        <v/>
      </c>
      <c r="AI118" s="10" t="str">
        <f t="shared" ca="1" si="150"/>
        <v/>
      </c>
      <c r="AJ118" s="3" t="str">
        <f t="shared" ca="1" si="151"/>
        <v/>
      </c>
      <c r="AK118" s="4" t="str">
        <f t="shared" ca="1" si="152"/>
        <v/>
      </c>
      <c r="AL118" s="3" t="str">
        <f t="shared" ca="1" si="153"/>
        <v/>
      </c>
      <c r="AM118" s="4">
        <f ca="1">IF(_xlfn.FORECAST.ETS(AN118,$B$9:B117,$AN$9:AN117)&gt;0,_xlfn.FORECAST.ETS(AN118,$B$9:B117,$AN$9:AN117),0)</f>
        <v>13541.573031807178</v>
      </c>
      <c r="AN118" s="9">
        <f t="shared" si="154"/>
        <v>44011</v>
      </c>
    </row>
    <row r="119" spans="1:40" x14ac:dyDescent="0.25">
      <c r="A119" s="9" t="str">
        <f t="shared" ca="1" si="136"/>
        <v/>
      </c>
      <c r="B119" s="17" t="str">
        <f ca="1">IF(OFFSET(SerbiaOfficialData!$F$5,(ROW(B117)*17)-18,0)=0,"",OFFSET(SerbiaOfficialData!$F$5,(ROW(B117)*17)-18,0))</f>
        <v/>
      </c>
      <c r="C119" s="4" t="str">
        <f t="shared" ca="1" si="137"/>
        <v/>
      </c>
      <c r="E119" s="17" t="str">
        <f ca="1">IF(OFFSET(SerbiaOfficialData!$F$5,(ROW(E117)*17)-19,0)=0,"",OFFSET(SerbiaOfficialData!$F$5,(ROW(E117)*17)-19,0))</f>
        <v/>
      </c>
      <c r="F119" s="2" t="str">
        <f t="shared" ca="1" si="138"/>
        <v/>
      </c>
      <c r="G119" s="13" t="str">
        <f t="shared" ca="1" si="139"/>
        <v/>
      </c>
      <c r="H119" s="2" t="str">
        <f t="shared" ca="1" si="140"/>
        <v/>
      </c>
      <c r="I119" s="4" t="str">
        <f ca="1">IF($A119="","",(ROWS($B$3:B119)*LN(2))/(LN(B119)/$B$3))</f>
        <v/>
      </c>
      <c r="J119" s="17" t="str">
        <f ca="1">IF(OFFSET(SerbiaOfficialData!$F$7,(ROW(J117)*17)-18,0)=0,"",OFFSET(SerbiaOfficialData!$F$7,(ROW(J117)*17)-18,0))</f>
        <v/>
      </c>
      <c r="K119" s="21" t="str">
        <f ca="1">IF(OFFSET(SerbiaOfficialData!$F$6,(ROW(K117)*17)-18,0)=0,"",OFFSET(SerbiaOfficialData!$F$6,(ROW(K117)*17)-18,0))</f>
        <v/>
      </c>
      <c r="L119" s="12" t="str">
        <f t="shared" ca="1" si="141"/>
        <v/>
      </c>
      <c r="M119" s="13" t="str">
        <f t="shared" ca="1" si="142"/>
        <v/>
      </c>
      <c r="R119" s="17" t="str">
        <f ca="1">IF(OFFSET(SerbiaOfficialData!$F$17,(ROW(R117)*17)-19,0)=0,"",OFFSET(SerbiaOfficialData!$F$17,(ROW(R117)*17)-19,0))</f>
        <v/>
      </c>
      <c r="S119" t="str">
        <f t="shared" ca="1" si="143"/>
        <v/>
      </c>
      <c r="T119" s="3" t="str">
        <f t="shared" ca="1" si="144"/>
        <v/>
      </c>
      <c r="V119" s="17" t="str">
        <f ca="1">IF(OFFSET(SerbiaOfficialData!$F$8,(ROW(W117)*17)-18,0)=0,"",OFFSET(SerbiaOfficialData!$F$8,(ROW(W117)*17)-18,0))</f>
        <v/>
      </c>
      <c r="W119" s="17" t="str">
        <f ca="1">IF(OFFSET(SerbiaOfficialData!$F$11,(ROW(W117)*17)-18,0)=0,"",OFFSET(SerbiaOfficialData!$F$11,(ROW(W117)*17)-18,0))</f>
        <v/>
      </c>
      <c r="X119" s="3" t="str">
        <f t="shared" ca="1" si="145"/>
        <v/>
      </c>
      <c r="Y119" s="3" t="str">
        <f t="shared" ca="1" si="146"/>
        <v/>
      </c>
      <c r="Z119" s="17" t="str">
        <f ca="1">IF(OFFSET(SerbiaOfficialData!$F$9,(ROW(Z117)*17)-18,0)=0,"",OFFSET(SerbiaOfficialData!$F$9,(ROW(Z117)*17)-18,0))</f>
        <v/>
      </c>
      <c r="AA119" s="17" t="str">
        <f ca="1">IF(OFFSET(SerbiaOfficialData!$F$10,(ROW(AA117)*17)-18,0)=0,"",OFFSET(SerbiaOfficialData!$F$10,(ROW(AA117)*17)-18,0))</f>
        <v/>
      </c>
      <c r="AB119" s="17" t="str">
        <f ca="1">IF(OFFSET(SerbiaOfficialData!$F$12,(ROW(AA117)*17)-18,0)=0,"",OFFSET(SerbiaOfficialData!$F$12,(ROW(AA117)*17)-18,0))</f>
        <v/>
      </c>
      <c r="AC119" s="17">
        <f t="shared" si="147"/>
        <v>1974</v>
      </c>
      <c r="AD119" s="17" t="str">
        <f ca="1">IF(OFFSET(SerbiaOfficialData!$F$2,(ROW(AD117)*17)-18,0)=0,"",OFFSET(SerbiaOfficialData!$F$2,(ROW(AD117)*17)-18,0))</f>
        <v/>
      </c>
      <c r="AE119" s="3" t="str">
        <f t="shared" ca="1" si="148"/>
        <v/>
      </c>
      <c r="AF119" s="15" t="str">
        <f t="shared" ca="1" si="149"/>
        <v/>
      </c>
      <c r="AH119" s="19" t="str">
        <f ca="1">IF(OFFSET(SerbiaOfficialData!$F$3,(ROW(AH117)*17)-18,0)=0,"",OFFSET(SerbiaOfficialData!$F$3,(ROW(AH117)*17)-18,0))</f>
        <v/>
      </c>
      <c r="AI119" s="10" t="str">
        <f t="shared" ca="1" si="150"/>
        <v/>
      </c>
      <c r="AJ119" s="3" t="str">
        <f t="shared" ca="1" si="151"/>
        <v/>
      </c>
      <c r="AK119" s="4" t="str">
        <f t="shared" ca="1" si="152"/>
        <v/>
      </c>
      <c r="AL119" s="3" t="str">
        <f t="shared" ca="1" si="153"/>
        <v/>
      </c>
      <c r="AM119" s="4">
        <f ca="1">IF(_xlfn.FORECAST.ETS(AN119,$B$9:B118,$AN$9:AN118)&gt;0,_xlfn.FORECAST.ETS(AN119,$B$9:B118,$AN$9:AN118),0)</f>
        <v>13609.681444105538</v>
      </c>
      <c r="AN119" s="9">
        <f t="shared" si="154"/>
        <v>44012</v>
      </c>
    </row>
    <row r="120" spans="1:40" x14ac:dyDescent="0.25">
      <c r="A120" s="9" t="str">
        <f t="shared" ca="1" si="136"/>
        <v/>
      </c>
      <c r="B120" s="17" t="str">
        <f ca="1">IF(OFFSET(SerbiaOfficialData!$F$5,(ROW(B118)*17)-18,0)=0,"",OFFSET(SerbiaOfficialData!$F$5,(ROW(B118)*17)-18,0))</f>
        <v/>
      </c>
      <c r="C120" s="4" t="str">
        <f t="shared" ca="1" si="137"/>
        <v/>
      </c>
      <c r="E120" s="17" t="str">
        <f ca="1">IF(OFFSET(SerbiaOfficialData!$F$5,(ROW(E118)*17)-19,0)=0,"",OFFSET(SerbiaOfficialData!$F$5,(ROW(E118)*17)-19,0))</f>
        <v/>
      </c>
      <c r="F120" s="2" t="str">
        <f t="shared" ca="1" si="138"/>
        <v/>
      </c>
      <c r="G120" s="13" t="str">
        <f t="shared" ca="1" si="139"/>
        <v/>
      </c>
      <c r="H120" s="2" t="str">
        <f t="shared" ca="1" si="140"/>
        <v/>
      </c>
      <c r="I120" s="4" t="str">
        <f ca="1">IF($A120="","",(ROWS($B$3:B120)*LN(2))/(LN(B120)/$B$3))</f>
        <v/>
      </c>
      <c r="J120" s="17" t="str">
        <f ca="1">IF(OFFSET(SerbiaOfficialData!$F$7,(ROW(J118)*17)-18,0)=0,"",OFFSET(SerbiaOfficialData!$F$7,(ROW(J118)*17)-18,0))</f>
        <v/>
      </c>
      <c r="K120" s="21" t="str">
        <f ca="1">IF(OFFSET(SerbiaOfficialData!$F$6,(ROW(K118)*17)-18,0)=0,"",OFFSET(SerbiaOfficialData!$F$6,(ROW(K118)*17)-18,0))</f>
        <v/>
      </c>
      <c r="L120" s="12" t="str">
        <f t="shared" ca="1" si="141"/>
        <v/>
      </c>
      <c r="M120" s="13" t="str">
        <f t="shared" ca="1" si="142"/>
        <v/>
      </c>
      <c r="R120" s="17" t="str">
        <f ca="1">IF(OFFSET(SerbiaOfficialData!$F$17,(ROW(R118)*17)-19,0)=0,"",OFFSET(SerbiaOfficialData!$F$17,(ROW(R118)*17)-19,0))</f>
        <v/>
      </c>
      <c r="S120" t="str">
        <f t="shared" ca="1" si="143"/>
        <v/>
      </c>
      <c r="T120" s="3" t="str">
        <f t="shared" ca="1" si="144"/>
        <v/>
      </c>
      <c r="V120" s="17" t="str">
        <f ca="1">IF(OFFSET(SerbiaOfficialData!$F$8,(ROW(W118)*17)-18,0)=0,"",OFFSET(SerbiaOfficialData!$F$8,(ROW(W118)*17)-18,0))</f>
        <v/>
      </c>
      <c r="W120" s="17" t="str">
        <f ca="1">IF(OFFSET(SerbiaOfficialData!$F$11,(ROW(W118)*17)-18,0)=0,"",OFFSET(SerbiaOfficialData!$F$11,(ROW(W118)*17)-18,0))</f>
        <v/>
      </c>
      <c r="X120" s="3" t="str">
        <f t="shared" ca="1" si="145"/>
        <v/>
      </c>
      <c r="Y120" s="3" t="str">
        <f t="shared" ca="1" si="146"/>
        <v/>
      </c>
      <c r="Z120" s="17" t="str">
        <f ca="1">IF(OFFSET(SerbiaOfficialData!$F$9,(ROW(Z118)*17)-18,0)=0,"",OFFSET(SerbiaOfficialData!$F$9,(ROW(Z118)*17)-18,0))</f>
        <v/>
      </c>
      <c r="AA120" s="17" t="str">
        <f ca="1">IF(OFFSET(SerbiaOfficialData!$F$10,(ROW(AA118)*17)-18,0)=0,"",OFFSET(SerbiaOfficialData!$F$10,(ROW(AA118)*17)-18,0))</f>
        <v/>
      </c>
      <c r="AB120" s="17" t="str">
        <f ca="1">IF(OFFSET(SerbiaOfficialData!$F$12,(ROW(AA118)*17)-18,0)=0,"",OFFSET(SerbiaOfficialData!$F$12,(ROW(AA118)*17)-18,0))</f>
        <v/>
      </c>
      <c r="AC120" s="17">
        <f t="shared" si="147"/>
        <v>1991</v>
      </c>
      <c r="AD120" s="17" t="str">
        <f ca="1">IF(OFFSET(SerbiaOfficialData!$F$2,(ROW(AD118)*17)-18,0)=0,"",OFFSET(SerbiaOfficialData!$F$2,(ROW(AD118)*17)-18,0))</f>
        <v/>
      </c>
      <c r="AE120" s="3" t="str">
        <f t="shared" ca="1" si="148"/>
        <v/>
      </c>
      <c r="AF120" s="15" t="str">
        <f t="shared" ca="1" si="149"/>
        <v/>
      </c>
      <c r="AH120" s="19" t="str">
        <f ca="1">IF(OFFSET(SerbiaOfficialData!$F$3,(ROW(AH118)*17)-18,0)=0,"",OFFSET(SerbiaOfficialData!$F$3,(ROW(AH118)*17)-18,0))</f>
        <v/>
      </c>
      <c r="AI120" s="10" t="str">
        <f t="shared" ca="1" si="150"/>
        <v/>
      </c>
      <c r="AJ120" s="3" t="str">
        <f t="shared" ca="1" si="151"/>
        <v/>
      </c>
      <c r="AK120" s="4" t="str">
        <f t="shared" ca="1" si="152"/>
        <v/>
      </c>
      <c r="AL120" s="3" t="str">
        <f t="shared" ca="1" si="153"/>
        <v/>
      </c>
      <c r="AM120" s="4">
        <f ca="1">IF(_xlfn.FORECAST.ETS(AN120,$B$9:B119,$AN$9:AN119)&gt;0,_xlfn.FORECAST.ETS(AN120,$B$9:B119,$AN$9:AN119),0)</f>
        <v>13677.789856403895</v>
      </c>
      <c r="AN120" s="9">
        <f t="shared" si="154"/>
        <v>44013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Y16" sqref="Y16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088"/>
  <sheetViews>
    <sheetView topLeftCell="A1058" workbookViewId="0">
      <selection activeCell="G1058" sqref="G1058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  <row r="1021" spans="1:7" x14ac:dyDescent="0.25">
      <c r="A1021" s="16" t="s">
        <v>40</v>
      </c>
      <c r="B1021" s="16" t="s">
        <v>41</v>
      </c>
      <c r="C1021">
        <v>5</v>
      </c>
      <c r="D1021">
        <v>5</v>
      </c>
      <c r="E1021">
        <v>2020</v>
      </c>
      <c r="F1021">
        <v>51</v>
      </c>
      <c r="G1021" s="16" t="s">
        <v>42</v>
      </c>
    </row>
    <row r="1022" spans="1:7" x14ac:dyDescent="0.25">
      <c r="A1022" s="16" t="s">
        <v>40</v>
      </c>
      <c r="B1022" s="16" t="s">
        <v>41</v>
      </c>
      <c r="C1022">
        <v>5</v>
      </c>
      <c r="D1022">
        <v>5</v>
      </c>
      <c r="E1022">
        <v>2020</v>
      </c>
      <c r="F1022">
        <v>1855</v>
      </c>
      <c r="G1022" s="16" t="s">
        <v>43</v>
      </c>
    </row>
    <row r="1023" spans="1:7" x14ac:dyDescent="0.25">
      <c r="A1023" s="16" t="s">
        <v>40</v>
      </c>
      <c r="B1023" s="16" t="s">
        <v>41</v>
      </c>
      <c r="C1023">
        <v>5</v>
      </c>
      <c r="D1023">
        <v>5</v>
      </c>
      <c r="E1023">
        <v>2020</v>
      </c>
      <c r="F1023">
        <v>120</v>
      </c>
      <c r="G1023" s="16" t="s">
        <v>44</v>
      </c>
    </row>
    <row r="1024" spans="1:7" x14ac:dyDescent="0.25">
      <c r="A1024" s="16" t="s">
        <v>40</v>
      </c>
      <c r="B1024" s="16" t="s">
        <v>41</v>
      </c>
      <c r="C1024">
        <v>5</v>
      </c>
      <c r="D1024">
        <v>5</v>
      </c>
      <c r="E1024">
        <v>2020</v>
      </c>
      <c r="F1024">
        <v>9677</v>
      </c>
      <c r="G1024" s="16" t="s">
        <v>220</v>
      </c>
    </row>
    <row r="1025" spans="1:7" x14ac:dyDescent="0.25">
      <c r="A1025" s="16" t="s">
        <v>40</v>
      </c>
      <c r="B1025" s="16" t="s">
        <v>41</v>
      </c>
      <c r="C1025">
        <v>5</v>
      </c>
      <c r="D1025">
        <v>5</v>
      </c>
      <c r="E1025">
        <v>2020</v>
      </c>
      <c r="F1025">
        <v>4817</v>
      </c>
      <c r="G1025" s="16" t="s">
        <v>45</v>
      </c>
    </row>
    <row r="1026" spans="1:7" x14ac:dyDescent="0.25">
      <c r="A1026" s="16" t="s">
        <v>40</v>
      </c>
      <c r="B1026" s="16" t="s">
        <v>41</v>
      </c>
      <c r="C1026">
        <v>5</v>
      </c>
      <c r="D1026">
        <v>5</v>
      </c>
      <c r="E1026">
        <v>2020</v>
      </c>
      <c r="F1026">
        <v>111278</v>
      </c>
      <c r="G1026" s="16" t="s">
        <v>221</v>
      </c>
    </row>
    <row r="1027" spans="1:7" x14ac:dyDescent="0.25">
      <c r="A1027" s="16" t="s">
        <v>40</v>
      </c>
      <c r="B1027" s="16" t="s">
        <v>41</v>
      </c>
      <c r="C1027">
        <v>5</v>
      </c>
      <c r="D1027">
        <v>5</v>
      </c>
      <c r="E1027">
        <v>2020</v>
      </c>
      <c r="F1027">
        <v>3</v>
      </c>
      <c r="G1027" s="16" t="s">
        <v>46</v>
      </c>
    </row>
    <row r="1028" spans="1:7" x14ac:dyDescent="0.25">
      <c r="A1028" s="16" t="s">
        <v>40</v>
      </c>
      <c r="B1028" s="16" t="s">
        <v>41</v>
      </c>
      <c r="C1028">
        <v>5</v>
      </c>
      <c r="D1028">
        <v>5</v>
      </c>
      <c r="E1028">
        <v>2020</v>
      </c>
      <c r="G1028" s="16" t="s">
        <v>222</v>
      </c>
    </row>
    <row r="1029" spans="1:7" x14ac:dyDescent="0.25">
      <c r="A1029" s="16" t="s">
        <v>40</v>
      </c>
      <c r="B1029" s="16" t="s">
        <v>41</v>
      </c>
      <c r="C1029">
        <v>5</v>
      </c>
      <c r="D1029">
        <v>5</v>
      </c>
      <c r="E1029">
        <v>2020</v>
      </c>
      <c r="G1029" s="16" t="s">
        <v>223</v>
      </c>
    </row>
    <row r="1030" spans="1:7" x14ac:dyDescent="0.25">
      <c r="A1030" s="16" t="s">
        <v>40</v>
      </c>
      <c r="B1030" s="16" t="s">
        <v>41</v>
      </c>
      <c r="C1030">
        <v>5</v>
      </c>
      <c r="D1030">
        <v>5</v>
      </c>
      <c r="E1030">
        <v>2020</v>
      </c>
      <c r="F1030">
        <v>200</v>
      </c>
      <c r="G1030" s="16" t="s">
        <v>224</v>
      </c>
    </row>
    <row r="1031" spans="1:7" x14ac:dyDescent="0.25">
      <c r="A1031" s="16" t="s">
        <v>40</v>
      </c>
      <c r="B1031" s="16" t="s">
        <v>41</v>
      </c>
      <c r="C1031">
        <v>5</v>
      </c>
      <c r="D1031">
        <v>5</v>
      </c>
      <c r="E1031">
        <v>2020</v>
      </c>
      <c r="G1031" s="16" t="s">
        <v>47</v>
      </c>
    </row>
    <row r="1032" spans="1:7" x14ac:dyDescent="0.25">
      <c r="A1032" s="16" t="s">
        <v>40</v>
      </c>
      <c r="B1032" s="16" t="s">
        <v>41</v>
      </c>
      <c r="C1032">
        <v>5</v>
      </c>
      <c r="D1032">
        <v>5</v>
      </c>
      <c r="E1032">
        <v>2020</v>
      </c>
      <c r="F1032">
        <v>2.4900000000000002</v>
      </c>
      <c r="G1032" s="16" t="s">
        <v>225</v>
      </c>
    </row>
    <row r="1033" spans="1:7" x14ac:dyDescent="0.25">
      <c r="A1033" s="16" t="s">
        <v>40</v>
      </c>
      <c r="B1033" s="16" t="s">
        <v>41</v>
      </c>
      <c r="C1033">
        <v>5</v>
      </c>
      <c r="D1033">
        <v>5</v>
      </c>
      <c r="E1033">
        <v>2020</v>
      </c>
      <c r="F1033">
        <v>8.6999999999999993</v>
      </c>
      <c r="G1033" s="16" t="s">
        <v>226</v>
      </c>
    </row>
    <row r="1034" spans="1:7" x14ac:dyDescent="0.25">
      <c r="A1034" s="16" t="s">
        <v>40</v>
      </c>
      <c r="B1034" s="16" t="s">
        <v>41</v>
      </c>
      <c r="C1034">
        <v>5</v>
      </c>
      <c r="D1034">
        <v>5</v>
      </c>
      <c r="E1034">
        <v>2020</v>
      </c>
      <c r="F1034">
        <v>19.170000000000002</v>
      </c>
      <c r="G1034" s="16" t="s">
        <v>227</v>
      </c>
    </row>
    <row r="1035" spans="1:7" x14ac:dyDescent="0.25">
      <c r="A1035" s="16" t="s">
        <v>40</v>
      </c>
      <c r="B1035" s="16" t="s">
        <v>41</v>
      </c>
      <c r="C1035">
        <v>5</v>
      </c>
      <c r="D1035">
        <v>5</v>
      </c>
      <c r="E1035">
        <v>2020</v>
      </c>
      <c r="F1035">
        <v>1723</v>
      </c>
      <c r="G1035" s="16" t="s">
        <v>228</v>
      </c>
    </row>
    <row r="1036" spans="1:7" x14ac:dyDescent="0.25">
      <c r="A1036" s="16" t="s">
        <v>40</v>
      </c>
      <c r="B1036" s="16" t="s">
        <v>41</v>
      </c>
      <c r="C1036">
        <v>5</v>
      </c>
      <c r="D1036">
        <v>5</v>
      </c>
      <c r="E1036">
        <v>2020</v>
      </c>
      <c r="F1036">
        <v>17.809999999999999</v>
      </c>
      <c r="G1036" s="16" t="s">
        <v>229</v>
      </c>
    </row>
    <row r="1037" spans="1:7" x14ac:dyDescent="0.25">
      <c r="A1037" s="16" t="s">
        <v>40</v>
      </c>
      <c r="B1037" s="16" t="s">
        <v>41</v>
      </c>
      <c r="C1037">
        <v>5</v>
      </c>
      <c r="D1037">
        <v>5</v>
      </c>
      <c r="E1037">
        <v>2020</v>
      </c>
      <c r="F1037">
        <v>2.75</v>
      </c>
      <c r="G1037" s="16" t="s">
        <v>48</v>
      </c>
    </row>
    <row r="1038" spans="1:7" x14ac:dyDescent="0.25">
      <c r="A1038" s="16" t="s">
        <v>40</v>
      </c>
      <c r="B1038" s="16" t="s">
        <v>41</v>
      </c>
      <c r="C1038">
        <v>6</v>
      </c>
      <c r="D1038">
        <v>5</v>
      </c>
      <c r="E1038">
        <v>2020</v>
      </c>
      <c r="F1038">
        <v>48</v>
      </c>
      <c r="G1038" s="16" t="s">
        <v>42</v>
      </c>
    </row>
    <row r="1039" spans="1:7" x14ac:dyDescent="0.25">
      <c r="A1039" s="16" t="s">
        <v>40</v>
      </c>
      <c r="B1039" s="16" t="s">
        <v>41</v>
      </c>
      <c r="C1039">
        <v>6</v>
      </c>
      <c r="D1039">
        <v>5</v>
      </c>
      <c r="E1039">
        <v>2020</v>
      </c>
      <c r="F1039">
        <v>1750</v>
      </c>
      <c r="G1039" s="16" t="s">
        <v>43</v>
      </c>
    </row>
    <row r="1040" spans="1:7" x14ac:dyDescent="0.25">
      <c r="A1040" s="16" t="s">
        <v>40</v>
      </c>
      <c r="B1040" s="16" t="s">
        <v>41</v>
      </c>
      <c r="C1040">
        <v>6</v>
      </c>
      <c r="D1040">
        <v>5</v>
      </c>
      <c r="E1040">
        <v>2020</v>
      </c>
      <c r="F1040">
        <v>114</v>
      </c>
      <c r="G1040" s="16" t="s">
        <v>44</v>
      </c>
    </row>
    <row r="1041" spans="1:7" x14ac:dyDescent="0.25">
      <c r="A1041" s="16" t="s">
        <v>40</v>
      </c>
      <c r="B1041" s="16" t="s">
        <v>41</v>
      </c>
      <c r="C1041">
        <v>6</v>
      </c>
      <c r="D1041">
        <v>5</v>
      </c>
      <c r="E1041">
        <v>2020</v>
      </c>
      <c r="F1041">
        <v>9791</v>
      </c>
      <c r="G1041" s="16" t="s">
        <v>220</v>
      </c>
    </row>
    <row r="1042" spans="1:7" x14ac:dyDescent="0.25">
      <c r="A1042" s="16" t="s">
        <v>40</v>
      </c>
      <c r="B1042" s="16" t="s">
        <v>41</v>
      </c>
      <c r="C1042">
        <v>6</v>
      </c>
      <c r="D1042">
        <v>5</v>
      </c>
      <c r="E1042">
        <v>2020</v>
      </c>
      <c r="F1042">
        <v>6196</v>
      </c>
      <c r="G1042" s="16" t="s">
        <v>45</v>
      </c>
    </row>
    <row r="1043" spans="1:7" x14ac:dyDescent="0.25">
      <c r="A1043" s="16" t="s">
        <v>40</v>
      </c>
      <c r="B1043" s="16" t="s">
        <v>41</v>
      </c>
      <c r="C1043">
        <v>6</v>
      </c>
      <c r="D1043">
        <v>5</v>
      </c>
      <c r="E1043">
        <v>2020</v>
      </c>
      <c r="F1043">
        <v>117474</v>
      </c>
      <c r="G1043" s="16" t="s">
        <v>221</v>
      </c>
    </row>
    <row r="1044" spans="1:7" x14ac:dyDescent="0.25">
      <c r="A1044" s="16" t="s">
        <v>40</v>
      </c>
      <c r="B1044" s="16" t="s">
        <v>41</v>
      </c>
      <c r="C1044">
        <v>6</v>
      </c>
      <c r="D1044">
        <v>5</v>
      </c>
      <c r="E1044">
        <v>2020</v>
      </c>
      <c r="F1044">
        <v>3</v>
      </c>
      <c r="G1044" s="16" t="s">
        <v>46</v>
      </c>
    </row>
    <row r="1045" spans="1:7" x14ac:dyDescent="0.25">
      <c r="A1045" s="16" t="s">
        <v>40</v>
      </c>
      <c r="B1045" s="16" t="s">
        <v>41</v>
      </c>
      <c r="C1045">
        <v>6</v>
      </c>
      <c r="D1045">
        <v>5</v>
      </c>
      <c r="E1045">
        <v>2020</v>
      </c>
      <c r="G1045" s="16" t="s">
        <v>222</v>
      </c>
    </row>
    <row r="1046" spans="1:7" x14ac:dyDescent="0.25">
      <c r="A1046" s="16" t="s">
        <v>40</v>
      </c>
      <c r="B1046" s="16" t="s">
        <v>41</v>
      </c>
      <c r="C1046">
        <v>6</v>
      </c>
      <c r="D1046">
        <v>5</v>
      </c>
      <c r="E1046">
        <v>2020</v>
      </c>
      <c r="G1046" s="16" t="s">
        <v>223</v>
      </c>
    </row>
    <row r="1047" spans="1:7" x14ac:dyDescent="0.25">
      <c r="A1047" s="16" t="s">
        <v>40</v>
      </c>
      <c r="B1047" s="16" t="s">
        <v>41</v>
      </c>
      <c r="C1047">
        <v>6</v>
      </c>
      <c r="D1047">
        <v>5</v>
      </c>
      <c r="E1047">
        <v>2020</v>
      </c>
      <c r="F1047">
        <v>203</v>
      </c>
      <c r="G1047" s="16" t="s">
        <v>224</v>
      </c>
    </row>
    <row r="1048" spans="1:7" x14ac:dyDescent="0.25">
      <c r="A1048" s="16" t="s">
        <v>40</v>
      </c>
      <c r="B1048" s="16" t="s">
        <v>41</v>
      </c>
      <c r="C1048">
        <v>6</v>
      </c>
      <c r="D1048">
        <v>5</v>
      </c>
      <c r="E1048">
        <v>2020</v>
      </c>
      <c r="G1048" s="16" t="s">
        <v>47</v>
      </c>
    </row>
    <row r="1049" spans="1:7" x14ac:dyDescent="0.25">
      <c r="A1049" s="16" t="s">
        <v>40</v>
      </c>
      <c r="B1049" s="16" t="s">
        <v>41</v>
      </c>
      <c r="C1049">
        <v>6</v>
      </c>
      <c r="D1049">
        <v>5</v>
      </c>
      <c r="E1049">
        <v>2020</v>
      </c>
      <c r="F1049">
        <v>1.84</v>
      </c>
      <c r="G1049" s="16" t="s">
        <v>225</v>
      </c>
    </row>
    <row r="1050" spans="1:7" x14ac:dyDescent="0.25">
      <c r="A1050" s="16" t="s">
        <v>40</v>
      </c>
      <c r="B1050" s="16" t="s">
        <v>41</v>
      </c>
      <c r="C1050">
        <v>6</v>
      </c>
      <c r="D1050">
        <v>5</v>
      </c>
      <c r="E1050">
        <v>2020</v>
      </c>
      <c r="F1050">
        <v>8.33</v>
      </c>
      <c r="G1050" s="16" t="s">
        <v>226</v>
      </c>
    </row>
    <row r="1051" spans="1:7" x14ac:dyDescent="0.25">
      <c r="A1051" s="16" t="s">
        <v>40</v>
      </c>
      <c r="B1051" s="16" t="s">
        <v>41</v>
      </c>
      <c r="C1051">
        <v>6</v>
      </c>
      <c r="D1051">
        <v>5</v>
      </c>
      <c r="E1051">
        <v>2020</v>
      </c>
      <c r="F1051">
        <v>17.87</v>
      </c>
      <c r="G1051" s="16" t="s">
        <v>227</v>
      </c>
    </row>
    <row r="1052" spans="1:7" x14ac:dyDescent="0.25">
      <c r="A1052" s="16" t="s">
        <v>40</v>
      </c>
      <c r="B1052" s="16" t="s">
        <v>41</v>
      </c>
      <c r="C1052">
        <v>6</v>
      </c>
      <c r="D1052">
        <v>5</v>
      </c>
      <c r="E1052">
        <v>2020</v>
      </c>
      <c r="F1052">
        <v>1971</v>
      </c>
      <c r="G1052" s="16" t="s">
        <v>228</v>
      </c>
    </row>
    <row r="1053" spans="1:7" x14ac:dyDescent="0.25">
      <c r="A1053" s="16" t="s">
        <v>40</v>
      </c>
      <c r="B1053" s="16" t="s">
        <v>41</v>
      </c>
      <c r="C1053">
        <v>6</v>
      </c>
      <c r="D1053">
        <v>5</v>
      </c>
      <c r="E1053">
        <v>2020</v>
      </c>
      <c r="F1053">
        <v>20.13</v>
      </c>
      <c r="G1053" s="16" t="s">
        <v>229</v>
      </c>
    </row>
    <row r="1054" spans="1:7" x14ac:dyDescent="0.25">
      <c r="A1054" s="16" t="s">
        <v>40</v>
      </c>
      <c r="B1054" s="16" t="s">
        <v>41</v>
      </c>
      <c r="C1054">
        <v>6</v>
      </c>
      <c r="D1054">
        <v>5</v>
      </c>
      <c r="E1054">
        <v>2020</v>
      </c>
      <c r="F1054">
        <v>2.74</v>
      </c>
      <c r="G1054" s="16" t="s">
        <v>48</v>
      </c>
    </row>
    <row r="1055" spans="1:7" x14ac:dyDescent="0.25">
      <c r="A1055" s="16" t="s">
        <v>40</v>
      </c>
      <c r="B1055" s="16" t="s">
        <v>41</v>
      </c>
      <c r="C1055">
        <v>7</v>
      </c>
      <c r="D1055">
        <v>5</v>
      </c>
      <c r="E1055">
        <v>2020</v>
      </c>
      <c r="F1055">
        <v>46</v>
      </c>
      <c r="G1055" s="16" t="s">
        <v>42</v>
      </c>
    </row>
    <row r="1056" spans="1:7" x14ac:dyDescent="0.25">
      <c r="A1056" s="16" t="s">
        <v>40</v>
      </c>
      <c r="B1056" s="16" t="s">
        <v>41</v>
      </c>
      <c r="C1056">
        <v>7</v>
      </c>
      <c r="D1056">
        <v>5</v>
      </c>
      <c r="E1056">
        <v>2020</v>
      </c>
      <c r="F1056">
        <v>1710</v>
      </c>
      <c r="G1056" s="16" t="s">
        <v>43</v>
      </c>
    </row>
    <row r="1057" spans="1:7" x14ac:dyDescent="0.25">
      <c r="A1057" s="16" t="s">
        <v>40</v>
      </c>
      <c r="B1057" s="16" t="s">
        <v>41</v>
      </c>
      <c r="C1057">
        <v>7</v>
      </c>
      <c r="D1057">
        <v>5</v>
      </c>
      <c r="E1057">
        <v>2020</v>
      </c>
      <c r="F1057">
        <v>57</v>
      </c>
      <c r="G1057" s="16" t="s">
        <v>44</v>
      </c>
    </row>
    <row r="1058" spans="1:7" x14ac:dyDescent="0.25">
      <c r="A1058" s="16" t="s">
        <v>40</v>
      </c>
      <c r="B1058" s="16" t="s">
        <v>41</v>
      </c>
      <c r="C1058">
        <v>7</v>
      </c>
      <c r="D1058">
        <v>5</v>
      </c>
      <c r="E1058">
        <v>2020</v>
      </c>
      <c r="F1058">
        <v>9848</v>
      </c>
      <c r="G1058" s="16" t="s">
        <v>220</v>
      </c>
    </row>
    <row r="1059" spans="1:7" x14ac:dyDescent="0.25">
      <c r="A1059" s="16" t="s">
        <v>40</v>
      </c>
      <c r="B1059" s="16" t="s">
        <v>41</v>
      </c>
      <c r="C1059">
        <v>7</v>
      </c>
      <c r="D1059">
        <v>5</v>
      </c>
      <c r="E1059">
        <v>2020</v>
      </c>
      <c r="F1059">
        <v>5521</v>
      </c>
      <c r="G1059" s="16" t="s">
        <v>45</v>
      </c>
    </row>
    <row r="1060" spans="1:7" x14ac:dyDescent="0.25">
      <c r="A1060" s="16" t="s">
        <v>40</v>
      </c>
      <c r="B1060" s="16" t="s">
        <v>41</v>
      </c>
      <c r="C1060">
        <v>7</v>
      </c>
      <c r="D1060">
        <v>5</v>
      </c>
      <c r="E1060">
        <v>2020</v>
      </c>
      <c r="F1060">
        <v>122995</v>
      </c>
      <c r="G1060" s="16" t="s">
        <v>221</v>
      </c>
    </row>
    <row r="1061" spans="1:7" x14ac:dyDescent="0.25">
      <c r="A1061" s="16" t="s">
        <v>40</v>
      </c>
      <c r="B1061" s="16" t="s">
        <v>41</v>
      </c>
      <c r="C1061">
        <v>7</v>
      </c>
      <c r="D1061">
        <v>5</v>
      </c>
      <c r="E1061">
        <v>2020</v>
      </c>
      <c r="F1061">
        <v>3</v>
      </c>
      <c r="G1061" s="16" t="s">
        <v>46</v>
      </c>
    </row>
    <row r="1062" spans="1:7" x14ac:dyDescent="0.25">
      <c r="A1062" s="16" t="s">
        <v>40</v>
      </c>
      <c r="B1062" s="16" t="s">
        <v>41</v>
      </c>
      <c r="C1062">
        <v>7</v>
      </c>
      <c r="D1062">
        <v>5</v>
      </c>
      <c r="E1062">
        <v>2020</v>
      </c>
      <c r="G1062" s="16" t="s">
        <v>222</v>
      </c>
    </row>
    <row r="1063" spans="1:7" x14ac:dyDescent="0.25">
      <c r="A1063" s="16" t="s">
        <v>40</v>
      </c>
      <c r="B1063" s="16" t="s">
        <v>41</v>
      </c>
      <c r="C1063">
        <v>7</v>
      </c>
      <c r="D1063">
        <v>5</v>
      </c>
      <c r="E1063">
        <v>2020</v>
      </c>
      <c r="G1063" s="16" t="s">
        <v>223</v>
      </c>
    </row>
    <row r="1064" spans="1:7" x14ac:dyDescent="0.25">
      <c r="A1064" s="16" t="s">
        <v>40</v>
      </c>
      <c r="B1064" s="16" t="s">
        <v>41</v>
      </c>
      <c r="C1064">
        <v>7</v>
      </c>
      <c r="D1064">
        <v>5</v>
      </c>
      <c r="E1064">
        <v>2020</v>
      </c>
      <c r="F1064">
        <v>206</v>
      </c>
      <c r="G1064" s="16" t="s">
        <v>224</v>
      </c>
    </row>
    <row r="1065" spans="1:7" x14ac:dyDescent="0.25">
      <c r="A1065" s="16" t="s">
        <v>40</v>
      </c>
      <c r="B1065" s="16" t="s">
        <v>41</v>
      </c>
      <c r="C1065">
        <v>7</v>
      </c>
      <c r="D1065">
        <v>5</v>
      </c>
      <c r="E1065">
        <v>2020</v>
      </c>
      <c r="G1065" s="16" t="s">
        <v>47</v>
      </c>
    </row>
    <row r="1066" spans="1:7" x14ac:dyDescent="0.25">
      <c r="A1066" s="16" t="s">
        <v>40</v>
      </c>
      <c r="B1066" s="16" t="s">
        <v>41</v>
      </c>
      <c r="C1066">
        <v>7</v>
      </c>
      <c r="D1066">
        <v>5</v>
      </c>
      <c r="E1066">
        <v>2020</v>
      </c>
      <c r="F1066">
        <v>1.03</v>
      </c>
      <c r="G1066" s="16" t="s">
        <v>225</v>
      </c>
    </row>
    <row r="1067" spans="1:7" x14ac:dyDescent="0.25">
      <c r="A1067" s="16" t="s">
        <v>40</v>
      </c>
      <c r="B1067" s="16" t="s">
        <v>41</v>
      </c>
      <c r="C1067">
        <v>7</v>
      </c>
      <c r="D1067">
        <v>5</v>
      </c>
      <c r="E1067">
        <v>2020</v>
      </c>
      <c r="F1067">
        <v>8.01</v>
      </c>
      <c r="G1067" s="16" t="s">
        <v>226</v>
      </c>
    </row>
    <row r="1068" spans="1:7" x14ac:dyDescent="0.25">
      <c r="A1068" s="16" t="s">
        <v>40</v>
      </c>
      <c r="B1068" s="16" t="s">
        <v>41</v>
      </c>
      <c r="C1068">
        <v>7</v>
      </c>
      <c r="D1068">
        <v>5</v>
      </c>
      <c r="E1068">
        <v>2020</v>
      </c>
      <c r="F1068">
        <v>17.36</v>
      </c>
      <c r="G1068" s="16" t="s">
        <v>227</v>
      </c>
    </row>
    <row r="1069" spans="1:7" x14ac:dyDescent="0.25">
      <c r="A1069" s="16" t="s">
        <v>40</v>
      </c>
      <c r="B1069" s="16" t="s">
        <v>41</v>
      </c>
      <c r="C1069">
        <v>7</v>
      </c>
      <c r="D1069">
        <v>5</v>
      </c>
      <c r="E1069">
        <v>2020</v>
      </c>
      <c r="F1069">
        <v>2160</v>
      </c>
      <c r="G1069" s="16" t="s">
        <v>228</v>
      </c>
    </row>
    <row r="1070" spans="1:7" x14ac:dyDescent="0.25">
      <c r="A1070" s="16" t="s">
        <v>40</v>
      </c>
      <c r="B1070" s="16" t="s">
        <v>41</v>
      </c>
      <c r="C1070">
        <v>7</v>
      </c>
      <c r="D1070">
        <v>5</v>
      </c>
      <c r="E1070">
        <v>2020</v>
      </c>
      <c r="F1070">
        <v>21.93</v>
      </c>
      <c r="G1070" s="16" t="s">
        <v>229</v>
      </c>
    </row>
    <row r="1071" spans="1:7" x14ac:dyDescent="0.25">
      <c r="A1071" s="16" t="s">
        <v>40</v>
      </c>
      <c r="B1071" s="16" t="s">
        <v>41</v>
      </c>
      <c r="C1071">
        <v>7</v>
      </c>
      <c r="D1071">
        <v>5</v>
      </c>
      <c r="E1071">
        <v>2020</v>
      </c>
      <c r="F1071">
        <v>2.69</v>
      </c>
      <c r="G1071" s="16" t="s">
        <v>48</v>
      </c>
    </row>
    <row r="1072" spans="1:7" x14ac:dyDescent="0.25">
      <c r="A1072" s="16" t="s">
        <v>40</v>
      </c>
      <c r="B1072" s="16" t="s">
        <v>41</v>
      </c>
      <c r="C1072">
        <v>8</v>
      </c>
      <c r="D1072">
        <v>5</v>
      </c>
      <c r="E1072">
        <v>2020</v>
      </c>
      <c r="F1072">
        <v>45</v>
      </c>
      <c r="G1072" s="16" t="s">
        <v>42</v>
      </c>
    </row>
    <row r="1073" spans="1:7" x14ac:dyDescent="0.25">
      <c r="A1073" s="16" t="s">
        <v>40</v>
      </c>
      <c r="B1073" s="16" t="s">
        <v>41</v>
      </c>
      <c r="C1073">
        <v>8</v>
      </c>
      <c r="D1073">
        <v>5</v>
      </c>
      <c r="E1073">
        <v>2020</v>
      </c>
      <c r="F1073">
        <v>1577</v>
      </c>
      <c r="G1073" s="16" t="s">
        <v>43</v>
      </c>
    </row>
    <row r="1074" spans="1:7" x14ac:dyDescent="0.25">
      <c r="A1074" s="16" t="s">
        <v>40</v>
      </c>
      <c r="B1074" s="16" t="s">
        <v>41</v>
      </c>
      <c r="C1074">
        <v>8</v>
      </c>
      <c r="D1074">
        <v>5</v>
      </c>
      <c r="E1074">
        <v>2020</v>
      </c>
      <c r="F1074">
        <v>95</v>
      </c>
      <c r="G1074" s="16" t="s">
        <v>44</v>
      </c>
    </row>
    <row r="1075" spans="1:7" x14ac:dyDescent="0.25">
      <c r="A1075" s="16" t="s">
        <v>40</v>
      </c>
      <c r="B1075" s="16" t="s">
        <v>41</v>
      </c>
      <c r="C1075">
        <v>8</v>
      </c>
      <c r="D1075">
        <v>5</v>
      </c>
      <c r="E1075">
        <v>2020</v>
      </c>
      <c r="F1075">
        <v>9943</v>
      </c>
      <c r="G1075" s="16" t="s">
        <v>220</v>
      </c>
    </row>
    <row r="1076" spans="1:7" x14ac:dyDescent="0.25">
      <c r="A1076" s="16" t="s">
        <v>40</v>
      </c>
      <c r="B1076" s="16" t="s">
        <v>41</v>
      </c>
      <c r="C1076">
        <v>8</v>
      </c>
      <c r="D1076">
        <v>5</v>
      </c>
      <c r="E1076">
        <v>2020</v>
      </c>
      <c r="F1076">
        <v>5810</v>
      </c>
      <c r="G1076" s="16" t="s">
        <v>45</v>
      </c>
    </row>
    <row r="1077" spans="1:7" x14ac:dyDescent="0.25">
      <c r="A1077" s="16" t="s">
        <v>40</v>
      </c>
      <c r="B1077" s="16" t="s">
        <v>41</v>
      </c>
      <c r="C1077">
        <v>8</v>
      </c>
      <c r="D1077">
        <v>5</v>
      </c>
      <c r="E1077">
        <v>2020</v>
      </c>
      <c r="F1077">
        <v>128805</v>
      </c>
      <c r="G1077" s="16" t="s">
        <v>221</v>
      </c>
    </row>
    <row r="1078" spans="1:7" x14ac:dyDescent="0.25">
      <c r="A1078" s="16" t="s">
        <v>40</v>
      </c>
      <c r="B1078" s="16" t="s">
        <v>41</v>
      </c>
      <c r="C1078">
        <v>8</v>
      </c>
      <c r="D1078">
        <v>5</v>
      </c>
      <c r="E1078">
        <v>2020</v>
      </c>
      <c r="F1078">
        <v>3</v>
      </c>
      <c r="G1078" s="16" t="s">
        <v>46</v>
      </c>
    </row>
    <row r="1079" spans="1:7" x14ac:dyDescent="0.25">
      <c r="A1079" s="16" t="s">
        <v>40</v>
      </c>
      <c r="B1079" s="16" t="s">
        <v>41</v>
      </c>
      <c r="C1079">
        <v>8</v>
      </c>
      <c r="D1079">
        <v>5</v>
      </c>
      <c r="E1079">
        <v>2020</v>
      </c>
      <c r="G1079" s="16" t="s">
        <v>222</v>
      </c>
    </row>
    <row r="1080" spans="1:7" x14ac:dyDescent="0.25">
      <c r="A1080" s="16" t="s">
        <v>40</v>
      </c>
      <c r="B1080" s="16" t="s">
        <v>41</v>
      </c>
      <c r="C1080">
        <v>8</v>
      </c>
      <c r="D1080">
        <v>5</v>
      </c>
      <c r="E1080">
        <v>2020</v>
      </c>
      <c r="G1080" s="16" t="s">
        <v>223</v>
      </c>
    </row>
    <row r="1081" spans="1:7" x14ac:dyDescent="0.25">
      <c r="A1081" s="16" t="s">
        <v>40</v>
      </c>
      <c r="B1081" s="16" t="s">
        <v>41</v>
      </c>
      <c r="C1081">
        <v>8</v>
      </c>
      <c r="D1081">
        <v>5</v>
      </c>
      <c r="E1081">
        <v>2020</v>
      </c>
      <c r="F1081">
        <v>209</v>
      </c>
      <c r="G1081" s="16" t="s">
        <v>224</v>
      </c>
    </row>
    <row r="1082" spans="1:7" x14ac:dyDescent="0.25">
      <c r="A1082" s="16" t="s">
        <v>40</v>
      </c>
      <c r="B1082" s="16" t="s">
        <v>41</v>
      </c>
      <c r="C1082">
        <v>8</v>
      </c>
      <c r="D1082">
        <v>5</v>
      </c>
      <c r="E1082">
        <v>2020</v>
      </c>
      <c r="G1082" s="16" t="s">
        <v>47</v>
      </c>
    </row>
    <row r="1083" spans="1:7" x14ac:dyDescent="0.25">
      <c r="A1083" s="16" t="s">
        <v>40</v>
      </c>
      <c r="B1083" s="16" t="s">
        <v>41</v>
      </c>
      <c r="C1083">
        <v>8</v>
      </c>
      <c r="D1083">
        <v>5</v>
      </c>
      <c r="E1083">
        <v>2020</v>
      </c>
      <c r="F1083">
        <v>1.64</v>
      </c>
      <c r="G1083" s="16" t="s">
        <v>225</v>
      </c>
    </row>
    <row r="1084" spans="1:7" x14ac:dyDescent="0.25">
      <c r="A1084" s="16" t="s">
        <v>40</v>
      </c>
      <c r="B1084" s="16" t="s">
        <v>41</v>
      </c>
      <c r="C1084">
        <v>8</v>
      </c>
      <c r="D1084">
        <v>5</v>
      </c>
      <c r="E1084">
        <v>2020</v>
      </c>
      <c r="F1084">
        <v>7.72</v>
      </c>
      <c r="G1084" s="16" t="s">
        <v>226</v>
      </c>
    </row>
    <row r="1085" spans="1:7" x14ac:dyDescent="0.25">
      <c r="A1085" s="16" t="s">
        <v>40</v>
      </c>
      <c r="B1085" s="16" t="s">
        <v>41</v>
      </c>
      <c r="C1085">
        <v>8</v>
      </c>
      <c r="D1085">
        <v>5</v>
      </c>
      <c r="E1085">
        <v>2020</v>
      </c>
      <c r="F1085">
        <v>15.86</v>
      </c>
      <c r="G1085" s="16" t="s">
        <v>227</v>
      </c>
    </row>
    <row r="1086" spans="1:7" x14ac:dyDescent="0.25">
      <c r="A1086" s="16" t="s">
        <v>40</v>
      </c>
      <c r="B1086" s="16" t="s">
        <v>41</v>
      </c>
      <c r="C1086">
        <v>8</v>
      </c>
      <c r="D1086">
        <v>5</v>
      </c>
      <c r="E1086">
        <v>2020</v>
      </c>
      <c r="F1086">
        <v>2453</v>
      </c>
      <c r="G1086" s="16" t="s">
        <v>228</v>
      </c>
    </row>
    <row r="1087" spans="1:7" x14ac:dyDescent="0.25">
      <c r="A1087" s="16" t="s">
        <v>40</v>
      </c>
      <c r="B1087" s="16" t="s">
        <v>41</v>
      </c>
      <c r="C1087">
        <v>8</v>
      </c>
      <c r="D1087">
        <v>5</v>
      </c>
      <c r="E1087">
        <v>2020</v>
      </c>
      <c r="F1087">
        <v>24.67</v>
      </c>
      <c r="G1087" s="16" t="s">
        <v>229</v>
      </c>
    </row>
    <row r="1088" spans="1:7" x14ac:dyDescent="0.25">
      <c r="A1088" s="16" t="s">
        <v>40</v>
      </c>
      <c r="B1088" s="16" t="s">
        <v>41</v>
      </c>
      <c r="C1088">
        <v>8</v>
      </c>
      <c r="D1088">
        <v>5</v>
      </c>
      <c r="E1088">
        <v>2020</v>
      </c>
      <c r="F1088">
        <v>2.85</v>
      </c>
      <c r="G1088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5071"/>
  <sheetViews>
    <sheetView workbookViewId="0">
      <selection activeCell="D65" sqref="D65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  <row r="4686" spans="1:6" x14ac:dyDescent="0.25">
      <c r="A4686">
        <v>5</v>
      </c>
      <c r="B4686">
        <v>5</v>
      </c>
      <c r="C4686">
        <v>2020</v>
      </c>
      <c r="D4686" s="16" t="s">
        <v>58</v>
      </c>
      <c r="E4686" s="16" t="s">
        <v>59</v>
      </c>
      <c r="F4686">
        <v>70</v>
      </c>
    </row>
    <row r="4687" spans="1:6" x14ac:dyDescent="0.25">
      <c r="A4687">
        <v>5</v>
      </c>
      <c r="B4687">
        <v>5</v>
      </c>
      <c r="C4687">
        <v>2020</v>
      </c>
      <c r="D4687" s="16" t="s">
        <v>58</v>
      </c>
      <c r="E4687" s="16" t="s">
        <v>59</v>
      </c>
      <c r="F4687">
        <v>35</v>
      </c>
    </row>
    <row r="4688" spans="1:6" x14ac:dyDescent="0.25">
      <c r="A4688">
        <v>5</v>
      </c>
      <c r="B4688">
        <v>5</v>
      </c>
      <c r="C4688">
        <v>2020</v>
      </c>
      <c r="D4688" s="16" t="s">
        <v>58</v>
      </c>
      <c r="E4688" s="16" t="s">
        <v>59</v>
      </c>
      <c r="F4688">
        <v>24</v>
      </c>
    </row>
    <row r="4689" spans="1:6" x14ac:dyDescent="0.25">
      <c r="A4689">
        <v>5</v>
      </c>
      <c r="B4689">
        <v>5</v>
      </c>
      <c r="C4689">
        <v>2020</v>
      </c>
      <c r="D4689" s="16" t="s">
        <v>58</v>
      </c>
      <c r="E4689" s="16" t="s">
        <v>59</v>
      </c>
      <c r="F4689">
        <v>25</v>
      </c>
    </row>
    <row r="4690" spans="1:6" x14ac:dyDescent="0.25">
      <c r="A4690">
        <v>5</v>
      </c>
      <c r="B4690">
        <v>5</v>
      </c>
      <c r="C4690">
        <v>2020</v>
      </c>
      <c r="D4690" s="16" t="s">
        <v>58</v>
      </c>
      <c r="E4690" s="16" t="s">
        <v>56</v>
      </c>
      <c r="F4690">
        <v>91</v>
      </c>
    </row>
    <row r="4691" spans="1:6" x14ac:dyDescent="0.25">
      <c r="A4691">
        <v>5</v>
      </c>
      <c r="B4691">
        <v>5</v>
      </c>
      <c r="C4691">
        <v>2020</v>
      </c>
      <c r="D4691" s="16" t="s">
        <v>58</v>
      </c>
      <c r="E4691" s="16" t="s">
        <v>59</v>
      </c>
      <c r="F4691">
        <v>62</v>
      </c>
    </row>
    <row r="4692" spans="1:6" x14ac:dyDescent="0.25">
      <c r="A4692">
        <v>5</v>
      </c>
      <c r="B4692">
        <v>5</v>
      </c>
      <c r="C4692">
        <v>2020</v>
      </c>
      <c r="D4692" s="16" t="s">
        <v>58</v>
      </c>
      <c r="E4692" s="16" t="s">
        <v>56</v>
      </c>
      <c r="F4692">
        <v>80</v>
      </c>
    </row>
    <row r="4693" spans="1:6" x14ac:dyDescent="0.25">
      <c r="A4693">
        <v>5</v>
      </c>
      <c r="B4693">
        <v>5</v>
      </c>
      <c r="C4693">
        <v>2020</v>
      </c>
      <c r="D4693" s="16" t="s">
        <v>58</v>
      </c>
      <c r="E4693" s="16" t="s">
        <v>56</v>
      </c>
      <c r="F4693">
        <v>75</v>
      </c>
    </row>
    <row r="4694" spans="1:6" x14ac:dyDescent="0.25">
      <c r="A4694">
        <v>5</v>
      </c>
      <c r="B4694">
        <v>5</v>
      </c>
      <c r="C4694">
        <v>2020</v>
      </c>
      <c r="D4694" s="16" t="s">
        <v>58</v>
      </c>
      <c r="E4694" s="16" t="s">
        <v>56</v>
      </c>
      <c r="F4694">
        <v>55</v>
      </c>
    </row>
    <row r="4695" spans="1:6" x14ac:dyDescent="0.25">
      <c r="A4695">
        <v>5</v>
      </c>
      <c r="B4695">
        <v>5</v>
      </c>
      <c r="C4695">
        <v>2020</v>
      </c>
      <c r="D4695" s="16" t="s">
        <v>58</v>
      </c>
      <c r="E4695" s="16" t="s">
        <v>59</v>
      </c>
      <c r="F4695">
        <v>87</v>
      </c>
    </row>
    <row r="4696" spans="1:6" x14ac:dyDescent="0.25">
      <c r="A4696">
        <v>5</v>
      </c>
      <c r="B4696">
        <v>5</v>
      </c>
      <c r="C4696">
        <v>2020</v>
      </c>
      <c r="D4696" s="16" t="s">
        <v>58</v>
      </c>
      <c r="E4696" s="16" t="s">
        <v>59</v>
      </c>
      <c r="F4696">
        <v>83</v>
      </c>
    </row>
    <row r="4697" spans="1:6" x14ac:dyDescent="0.25">
      <c r="A4697">
        <v>5</v>
      </c>
      <c r="B4697">
        <v>5</v>
      </c>
      <c r="C4697">
        <v>2020</v>
      </c>
      <c r="D4697" s="16" t="s">
        <v>58</v>
      </c>
      <c r="E4697" s="16" t="s">
        <v>56</v>
      </c>
      <c r="F4697">
        <v>35</v>
      </c>
    </row>
    <row r="4698" spans="1:6" x14ac:dyDescent="0.25">
      <c r="A4698">
        <v>5</v>
      </c>
      <c r="B4698">
        <v>5</v>
      </c>
      <c r="C4698">
        <v>2020</v>
      </c>
      <c r="D4698" s="16" t="s">
        <v>58</v>
      </c>
      <c r="E4698" s="16" t="s">
        <v>59</v>
      </c>
      <c r="F4698">
        <v>44</v>
      </c>
    </row>
    <row r="4699" spans="1:6" x14ac:dyDescent="0.25">
      <c r="A4699">
        <v>5</v>
      </c>
      <c r="B4699">
        <v>5</v>
      </c>
      <c r="C4699">
        <v>2020</v>
      </c>
      <c r="D4699" s="16" t="s">
        <v>58</v>
      </c>
      <c r="E4699" s="16" t="s">
        <v>59</v>
      </c>
      <c r="F4699">
        <v>48</v>
      </c>
    </row>
    <row r="4700" spans="1:6" x14ac:dyDescent="0.25">
      <c r="A4700">
        <v>5</v>
      </c>
      <c r="B4700">
        <v>5</v>
      </c>
      <c r="C4700">
        <v>2020</v>
      </c>
      <c r="D4700" s="16" t="s">
        <v>58</v>
      </c>
      <c r="E4700" s="16" t="s">
        <v>56</v>
      </c>
      <c r="F4700">
        <v>46</v>
      </c>
    </row>
    <row r="4701" spans="1:6" x14ac:dyDescent="0.25">
      <c r="A4701">
        <v>5</v>
      </c>
      <c r="B4701">
        <v>5</v>
      </c>
      <c r="C4701">
        <v>2020</v>
      </c>
      <c r="D4701" s="16" t="s">
        <v>62</v>
      </c>
      <c r="E4701" s="16" t="s">
        <v>59</v>
      </c>
      <c r="F4701">
        <v>74</v>
      </c>
    </row>
    <row r="4702" spans="1:6" x14ac:dyDescent="0.25">
      <c r="A4702">
        <v>5</v>
      </c>
      <c r="B4702">
        <v>5</v>
      </c>
      <c r="C4702">
        <v>2020</v>
      </c>
      <c r="D4702" s="16" t="s">
        <v>62</v>
      </c>
      <c r="E4702" s="16" t="s">
        <v>56</v>
      </c>
      <c r="F4702">
        <v>67</v>
      </c>
    </row>
    <row r="4703" spans="1:6" x14ac:dyDescent="0.25">
      <c r="A4703">
        <v>5</v>
      </c>
      <c r="B4703">
        <v>5</v>
      </c>
      <c r="C4703">
        <v>2020</v>
      </c>
      <c r="D4703" s="16" t="s">
        <v>66</v>
      </c>
      <c r="E4703" s="16" t="s">
        <v>56</v>
      </c>
      <c r="F4703">
        <v>50</v>
      </c>
    </row>
    <row r="4704" spans="1:6" x14ac:dyDescent="0.25">
      <c r="A4704">
        <v>5</v>
      </c>
      <c r="B4704">
        <v>5</v>
      </c>
      <c r="C4704">
        <v>2020</v>
      </c>
      <c r="D4704" s="16" t="s">
        <v>153</v>
      </c>
      <c r="E4704" s="16" t="s">
        <v>56</v>
      </c>
      <c r="F4704">
        <v>29</v>
      </c>
    </row>
    <row r="4705" spans="1:6" x14ac:dyDescent="0.25">
      <c r="A4705">
        <v>5</v>
      </c>
      <c r="B4705">
        <v>5</v>
      </c>
      <c r="C4705">
        <v>2020</v>
      </c>
      <c r="D4705" s="16" t="s">
        <v>68</v>
      </c>
      <c r="E4705" s="16" t="s">
        <v>59</v>
      </c>
      <c r="F4705">
        <v>54</v>
      </c>
    </row>
    <row r="4706" spans="1:6" x14ac:dyDescent="0.25">
      <c r="A4706">
        <v>5</v>
      </c>
      <c r="B4706">
        <v>5</v>
      </c>
      <c r="C4706">
        <v>2020</v>
      </c>
      <c r="D4706" s="16" t="s">
        <v>156</v>
      </c>
      <c r="E4706" s="16" t="s">
        <v>59</v>
      </c>
      <c r="F4706">
        <v>38</v>
      </c>
    </row>
    <row r="4707" spans="1:6" x14ac:dyDescent="0.25">
      <c r="A4707">
        <v>5</v>
      </c>
      <c r="B4707">
        <v>5</v>
      </c>
      <c r="C4707">
        <v>2020</v>
      </c>
      <c r="D4707" s="16" t="s">
        <v>70</v>
      </c>
      <c r="E4707" s="16" t="s">
        <v>59</v>
      </c>
      <c r="F4707">
        <v>32</v>
      </c>
    </row>
    <row r="4708" spans="1:6" x14ac:dyDescent="0.25">
      <c r="A4708">
        <v>5</v>
      </c>
      <c r="B4708">
        <v>5</v>
      </c>
      <c r="C4708">
        <v>2020</v>
      </c>
      <c r="D4708" s="16" t="s">
        <v>70</v>
      </c>
      <c r="E4708" s="16" t="s">
        <v>56</v>
      </c>
      <c r="F4708">
        <v>44</v>
      </c>
    </row>
    <row r="4709" spans="1:6" x14ac:dyDescent="0.25">
      <c r="A4709">
        <v>5</v>
      </c>
      <c r="B4709">
        <v>5</v>
      </c>
      <c r="C4709">
        <v>2020</v>
      </c>
      <c r="D4709" s="16" t="s">
        <v>73</v>
      </c>
      <c r="E4709" s="16" t="s">
        <v>56</v>
      </c>
      <c r="F4709">
        <v>59</v>
      </c>
    </row>
    <row r="4710" spans="1:6" x14ac:dyDescent="0.25">
      <c r="A4710">
        <v>5</v>
      </c>
      <c r="B4710">
        <v>5</v>
      </c>
      <c r="C4710">
        <v>2020</v>
      </c>
      <c r="D4710" s="16" t="s">
        <v>73</v>
      </c>
      <c r="E4710" s="16" t="s">
        <v>59</v>
      </c>
      <c r="F4710">
        <v>63</v>
      </c>
    </row>
    <row r="4711" spans="1:6" x14ac:dyDescent="0.25">
      <c r="A4711">
        <v>5</v>
      </c>
      <c r="B4711">
        <v>5</v>
      </c>
      <c r="C4711">
        <v>2020</v>
      </c>
      <c r="D4711" s="16" t="s">
        <v>76</v>
      </c>
      <c r="E4711" s="16" t="s">
        <v>59</v>
      </c>
      <c r="F4711">
        <v>64</v>
      </c>
    </row>
    <row r="4712" spans="1:6" x14ac:dyDescent="0.25">
      <c r="A4712">
        <v>5</v>
      </c>
      <c r="B4712">
        <v>5</v>
      </c>
      <c r="C4712">
        <v>2020</v>
      </c>
      <c r="D4712" s="16" t="s">
        <v>238</v>
      </c>
      <c r="E4712" s="16" t="s">
        <v>59</v>
      </c>
      <c r="F4712">
        <v>36</v>
      </c>
    </row>
    <row r="4713" spans="1:6" x14ac:dyDescent="0.25">
      <c r="A4713">
        <v>5</v>
      </c>
      <c r="B4713">
        <v>5</v>
      </c>
      <c r="C4713">
        <v>2020</v>
      </c>
      <c r="D4713" s="16" t="s">
        <v>245</v>
      </c>
      <c r="E4713" s="16" t="s">
        <v>56</v>
      </c>
      <c r="F4713">
        <v>57</v>
      </c>
    </row>
    <row r="4714" spans="1:6" x14ac:dyDescent="0.25">
      <c r="A4714">
        <v>5</v>
      </c>
      <c r="B4714">
        <v>5</v>
      </c>
      <c r="C4714">
        <v>2020</v>
      </c>
      <c r="D4714" s="16" t="s">
        <v>245</v>
      </c>
      <c r="E4714" s="16" t="s">
        <v>56</v>
      </c>
      <c r="F4714">
        <v>31</v>
      </c>
    </row>
    <row r="4715" spans="1:6" x14ac:dyDescent="0.25">
      <c r="A4715">
        <v>5</v>
      </c>
      <c r="B4715">
        <v>5</v>
      </c>
      <c r="C4715">
        <v>2020</v>
      </c>
      <c r="D4715" s="16" t="s">
        <v>245</v>
      </c>
      <c r="E4715" s="16" t="s">
        <v>56</v>
      </c>
      <c r="F4715">
        <v>52</v>
      </c>
    </row>
    <row r="4716" spans="1:6" x14ac:dyDescent="0.25">
      <c r="A4716">
        <v>5</v>
      </c>
      <c r="B4716">
        <v>5</v>
      </c>
      <c r="C4716">
        <v>2020</v>
      </c>
      <c r="D4716" s="16" t="s">
        <v>245</v>
      </c>
      <c r="E4716" s="16" t="s">
        <v>59</v>
      </c>
      <c r="F4716">
        <v>30</v>
      </c>
    </row>
    <row r="4717" spans="1:6" x14ac:dyDescent="0.25">
      <c r="A4717">
        <v>5</v>
      </c>
      <c r="B4717">
        <v>5</v>
      </c>
      <c r="C4717">
        <v>2020</v>
      </c>
      <c r="D4717" s="16" t="s">
        <v>245</v>
      </c>
      <c r="E4717" s="16" t="s">
        <v>56</v>
      </c>
      <c r="F4717">
        <v>44</v>
      </c>
    </row>
    <row r="4718" spans="1:6" x14ac:dyDescent="0.25">
      <c r="A4718">
        <v>5</v>
      </c>
      <c r="B4718">
        <v>5</v>
      </c>
      <c r="C4718">
        <v>2020</v>
      </c>
      <c r="D4718" s="16" t="s">
        <v>80</v>
      </c>
      <c r="E4718" s="16" t="s">
        <v>59</v>
      </c>
      <c r="F4718">
        <v>54</v>
      </c>
    </row>
    <row r="4719" spans="1:6" x14ac:dyDescent="0.25">
      <c r="A4719">
        <v>5</v>
      </c>
      <c r="B4719">
        <v>5</v>
      </c>
      <c r="C4719">
        <v>2020</v>
      </c>
      <c r="D4719" s="16" t="s">
        <v>80</v>
      </c>
      <c r="E4719" s="16" t="s">
        <v>59</v>
      </c>
      <c r="F4719">
        <v>3</v>
      </c>
    </row>
    <row r="4720" spans="1:6" x14ac:dyDescent="0.25">
      <c r="A4720">
        <v>5</v>
      </c>
      <c r="B4720">
        <v>5</v>
      </c>
      <c r="C4720">
        <v>2020</v>
      </c>
      <c r="D4720" s="16" t="s">
        <v>86</v>
      </c>
      <c r="E4720" s="16" t="s">
        <v>59</v>
      </c>
      <c r="F4720">
        <v>21</v>
      </c>
    </row>
    <row r="4721" spans="1:6" x14ac:dyDescent="0.25">
      <c r="A4721">
        <v>5</v>
      </c>
      <c r="B4721">
        <v>5</v>
      </c>
      <c r="C4721">
        <v>2020</v>
      </c>
      <c r="D4721" s="16" t="s">
        <v>231</v>
      </c>
      <c r="E4721" s="16" t="s">
        <v>56</v>
      </c>
      <c r="F4721">
        <v>67</v>
      </c>
    </row>
    <row r="4722" spans="1:6" x14ac:dyDescent="0.25">
      <c r="A4722">
        <v>5</v>
      </c>
      <c r="B4722">
        <v>5</v>
      </c>
      <c r="C4722">
        <v>2020</v>
      </c>
      <c r="D4722" s="16" t="s">
        <v>89</v>
      </c>
      <c r="E4722" s="16" t="s">
        <v>56</v>
      </c>
      <c r="F4722">
        <v>63</v>
      </c>
    </row>
    <row r="4723" spans="1:6" x14ac:dyDescent="0.25">
      <c r="A4723">
        <v>5</v>
      </c>
      <c r="B4723">
        <v>5</v>
      </c>
      <c r="C4723">
        <v>2020</v>
      </c>
      <c r="D4723" s="16" t="s">
        <v>89</v>
      </c>
      <c r="E4723" s="16" t="s">
        <v>56</v>
      </c>
      <c r="F4723">
        <v>23</v>
      </c>
    </row>
    <row r="4724" spans="1:6" x14ac:dyDescent="0.25">
      <c r="A4724">
        <v>5</v>
      </c>
      <c r="B4724">
        <v>5</v>
      </c>
      <c r="C4724">
        <v>2020</v>
      </c>
      <c r="D4724" s="16" t="s">
        <v>91</v>
      </c>
      <c r="E4724" s="16" t="s">
        <v>59</v>
      </c>
      <c r="F4724">
        <v>88</v>
      </c>
    </row>
    <row r="4725" spans="1:6" x14ac:dyDescent="0.25">
      <c r="A4725">
        <v>5</v>
      </c>
      <c r="B4725">
        <v>5</v>
      </c>
      <c r="C4725">
        <v>2020</v>
      </c>
      <c r="D4725" s="16" t="s">
        <v>95</v>
      </c>
      <c r="E4725" s="16" t="s">
        <v>59</v>
      </c>
      <c r="F4725">
        <v>25</v>
      </c>
    </row>
    <row r="4726" spans="1:6" x14ac:dyDescent="0.25">
      <c r="A4726">
        <v>5</v>
      </c>
      <c r="B4726">
        <v>5</v>
      </c>
      <c r="C4726">
        <v>2020</v>
      </c>
      <c r="D4726" s="16" t="s">
        <v>95</v>
      </c>
      <c r="E4726" s="16" t="s">
        <v>59</v>
      </c>
      <c r="F4726">
        <v>33</v>
      </c>
    </row>
    <row r="4727" spans="1:6" x14ac:dyDescent="0.25">
      <c r="A4727">
        <v>5</v>
      </c>
      <c r="B4727">
        <v>5</v>
      </c>
      <c r="C4727">
        <v>2020</v>
      </c>
      <c r="D4727" s="16" t="s">
        <v>95</v>
      </c>
      <c r="E4727" s="16" t="s">
        <v>56</v>
      </c>
      <c r="F4727">
        <v>34</v>
      </c>
    </row>
    <row r="4728" spans="1:6" x14ac:dyDescent="0.25">
      <c r="A4728">
        <v>5</v>
      </c>
      <c r="B4728">
        <v>5</v>
      </c>
      <c r="C4728">
        <v>2020</v>
      </c>
      <c r="D4728" s="16" t="s">
        <v>95</v>
      </c>
      <c r="E4728" s="16" t="s">
        <v>56</v>
      </c>
      <c r="F4728">
        <v>33</v>
      </c>
    </row>
    <row r="4729" spans="1:6" x14ac:dyDescent="0.25">
      <c r="A4729">
        <v>5</v>
      </c>
      <c r="B4729">
        <v>5</v>
      </c>
      <c r="C4729">
        <v>2020</v>
      </c>
      <c r="D4729" s="16" t="s">
        <v>95</v>
      </c>
      <c r="E4729" s="16" t="s">
        <v>56</v>
      </c>
      <c r="F4729">
        <v>35</v>
      </c>
    </row>
    <row r="4730" spans="1:6" x14ac:dyDescent="0.25">
      <c r="A4730">
        <v>5</v>
      </c>
      <c r="B4730">
        <v>5</v>
      </c>
      <c r="C4730">
        <v>2020</v>
      </c>
      <c r="D4730" s="16" t="s">
        <v>95</v>
      </c>
      <c r="E4730" s="16" t="s">
        <v>56</v>
      </c>
      <c r="F4730">
        <v>26</v>
      </c>
    </row>
    <row r="4731" spans="1:6" x14ac:dyDescent="0.25">
      <c r="A4731">
        <v>5</v>
      </c>
      <c r="B4731">
        <v>5</v>
      </c>
      <c r="C4731">
        <v>2020</v>
      </c>
      <c r="D4731" s="16" t="s">
        <v>95</v>
      </c>
      <c r="E4731" s="16" t="s">
        <v>56</v>
      </c>
      <c r="F4731">
        <v>54</v>
      </c>
    </row>
    <row r="4732" spans="1:6" x14ac:dyDescent="0.25">
      <c r="A4732">
        <v>5</v>
      </c>
      <c r="B4732">
        <v>5</v>
      </c>
      <c r="C4732">
        <v>2020</v>
      </c>
      <c r="D4732" s="16" t="s">
        <v>95</v>
      </c>
      <c r="E4732" s="16" t="s">
        <v>56</v>
      </c>
      <c r="F4732">
        <v>45</v>
      </c>
    </row>
    <row r="4733" spans="1:6" x14ac:dyDescent="0.25">
      <c r="A4733">
        <v>5</v>
      </c>
      <c r="B4733">
        <v>5</v>
      </c>
      <c r="C4733">
        <v>2020</v>
      </c>
      <c r="D4733" s="16" t="s">
        <v>95</v>
      </c>
      <c r="E4733" s="16" t="s">
        <v>56</v>
      </c>
      <c r="F4733">
        <v>58</v>
      </c>
    </row>
    <row r="4734" spans="1:6" x14ac:dyDescent="0.25">
      <c r="A4734">
        <v>5</v>
      </c>
      <c r="B4734">
        <v>5</v>
      </c>
      <c r="C4734">
        <v>2020</v>
      </c>
      <c r="D4734" s="16" t="s">
        <v>95</v>
      </c>
      <c r="E4734" s="16" t="s">
        <v>59</v>
      </c>
      <c r="F4734">
        <v>31</v>
      </c>
    </row>
    <row r="4735" spans="1:6" x14ac:dyDescent="0.25">
      <c r="A4735">
        <v>5</v>
      </c>
      <c r="B4735">
        <v>5</v>
      </c>
      <c r="C4735">
        <v>2020</v>
      </c>
      <c r="D4735" s="16" t="s">
        <v>102</v>
      </c>
      <c r="E4735" s="16" t="s">
        <v>56</v>
      </c>
      <c r="F4735">
        <v>35</v>
      </c>
    </row>
    <row r="4736" spans="1:6" x14ac:dyDescent="0.25">
      <c r="A4736">
        <v>5</v>
      </c>
      <c r="B4736">
        <v>5</v>
      </c>
      <c r="C4736">
        <v>2020</v>
      </c>
      <c r="D4736" s="16" t="s">
        <v>102</v>
      </c>
      <c r="E4736" s="16" t="s">
        <v>59</v>
      </c>
      <c r="F4736">
        <v>72</v>
      </c>
    </row>
    <row r="4737" spans="1:6" x14ac:dyDescent="0.25">
      <c r="A4737">
        <v>5</v>
      </c>
      <c r="B4737">
        <v>5</v>
      </c>
      <c r="C4737">
        <v>2020</v>
      </c>
      <c r="D4737" s="16" t="s">
        <v>180</v>
      </c>
      <c r="E4737" s="16" t="s">
        <v>56</v>
      </c>
      <c r="F4737">
        <v>70</v>
      </c>
    </row>
    <row r="4738" spans="1:6" x14ac:dyDescent="0.25">
      <c r="A4738">
        <v>5</v>
      </c>
      <c r="B4738">
        <v>5</v>
      </c>
      <c r="C4738">
        <v>2020</v>
      </c>
      <c r="D4738" s="16" t="s">
        <v>104</v>
      </c>
      <c r="E4738" s="16" t="s">
        <v>56</v>
      </c>
      <c r="F4738">
        <v>22</v>
      </c>
    </row>
    <row r="4739" spans="1:6" x14ac:dyDescent="0.25">
      <c r="A4739">
        <v>5</v>
      </c>
      <c r="B4739">
        <v>5</v>
      </c>
      <c r="C4739">
        <v>2020</v>
      </c>
      <c r="D4739" s="16" t="s">
        <v>104</v>
      </c>
      <c r="E4739" s="16" t="s">
        <v>59</v>
      </c>
      <c r="F4739">
        <v>43</v>
      </c>
    </row>
    <row r="4740" spans="1:6" x14ac:dyDescent="0.25">
      <c r="A4740">
        <v>5</v>
      </c>
      <c r="B4740">
        <v>5</v>
      </c>
      <c r="C4740">
        <v>2020</v>
      </c>
      <c r="D4740" s="16" t="s">
        <v>104</v>
      </c>
      <c r="E4740" s="16" t="s">
        <v>56</v>
      </c>
      <c r="F4740">
        <v>81</v>
      </c>
    </row>
    <row r="4741" spans="1:6" x14ac:dyDescent="0.25">
      <c r="A4741">
        <v>5</v>
      </c>
      <c r="B4741">
        <v>5</v>
      </c>
      <c r="C4741">
        <v>2020</v>
      </c>
      <c r="D4741" s="16" t="s">
        <v>104</v>
      </c>
      <c r="E4741" s="16" t="s">
        <v>59</v>
      </c>
      <c r="F4741">
        <v>54</v>
      </c>
    </row>
    <row r="4742" spans="1:6" x14ac:dyDescent="0.25">
      <c r="A4742">
        <v>5</v>
      </c>
      <c r="B4742">
        <v>5</v>
      </c>
      <c r="C4742">
        <v>2020</v>
      </c>
      <c r="D4742" s="16" t="s">
        <v>104</v>
      </c>
      <c r="E4742" s="16" t="s">
        <v>56</v>
      </c>
      <c r="F4742">
        <v>71</v>
      </c>
    </row>
    <row r="4743" spans="1:6" x14ac:dyDescent="0.25">
      <c r="A4743">
        <v>5</v>
      </c>
      <c r="B4743">
        <v>5</v>
      </c>
      <c r="C4743">
        <v>2020</v>
      </c>
      <c r="D4743" s="16" t="s">
        <v>104</v>
      </c>
      <c r="E4743" s="16" t="s">
        <v>59</v>
      </c>
      <c r="F4743">
        <v>59</v>
      </c>
    </row>
    <row r="4744" spans="1:6" x14ac:dyDescent="0.25">
      <c r="A4744">
        <v>5</v>
      </c>
      <c r="B4744">
        <v>5</v>
      </c>
      <c r="C4744">
        <v>2020</v>
      </c>
      <c r="D4744" s="16" t="s">
        <v>104</v>
      </c>
      <c r="E4744" s="16" t="s">
        <v>59</v>
      </c>
      <c r="F4744">
        <v>43</v>
      </c>
    </row>
    <row r="4745" spans="1:6" x14ac:dyDescent="0.25">
      <c r="A4745">
        <v>5</v>
      </c>
      <c r="B4745">
        <v>5</v>
      </c>
      <c r="C4745">
        <v>2020</v>
      </c>
      <c r="D4745" s="16" t="s">
        <v>104</v>
      </c>
      <c r="E4745" s="16" t="s">
        <v>56</v>
      </c>
      <c r="F4745">
        <v>72</v>
      </c>
    </row>
    <row r="4746" spans="1:6" x14ac:dyDescent="0.25">
      <c r="A4746">
        <v>5</v>
      </c>
      <c r="B4746">
        <v>5</v>
      </c>
      <c r="C4746">
        <v>2020</v>
      </c>
      <c r="D4746" s="16" t="s">
        <v>104</v>
      </c>
      <c r="E4746" s="16" t="s">
        <v>59</v>
      </c>
      <c r="F4746">
        <v>74</v>
      </c>
    </row>
    <row r="4747" spans="1:6" x14ac:dyDescent="0.25">
      <c r="A4747">
        <v>5</v>
      </c>
      <c r="B4747">
        <v>5</v>
      </c>
      <c r="C4747">
        <v>2020</v>
      </c>
      <c r="D4747" s="16" t="s">
        <v>104</v>
      </c>
      <c r="E4747" s="16" t="s">
        <v>59</v>
      </c>
      <c r="F4747">
        <v>80</v>
      </c>
    </row>
    <row r="4748" spans="1:6" x14ac:dyDescent="0.25">
      <c r="A4748">
        <v>5</v>
      </c>
      <c r="B4748">
        <v>5</v>
      </c>
      <c r="C4748">
        <v>2020</v>
      </c>
      <c r="D4748" s="16" t="s">
        <v>104</v>
      </c>
      <c r="E4748" s="16" t="s">
        <v>56</v>
      </c>
      <c r="F4748">
        <v>51</v>
      </c>
    </row>
    <row r="4749" spans="1:6" x14ac:dyDescent="0.25">
      <c r="A4749">
        <v>5</v>
      </c>
      <c r="B4749">
        <v>5</v>
      </c>
      <c r="C4749">
        <v>2020</v>
      </c>
      <c r="D4749" s="16" t="s">
        <v>104</v>
      </c>
      <c r="E4749" s="16" t="s">
        <v>56</v>
      </c>
      <c r="F4749">
        <v>82</v>
      </c>
    </row>
    <row r="4750" spans="1:6" x14ac:dyDescent="0.25">
      <c r="A4750">
        <v>5</v>
      </c>
      <c r="B4750">
        <v>5</v>
      </c>
      <c r="C4750">
        <v>2020</v>
      </c>
      <c r="D4750" s="16" t="s">
        <v>104</v>
      </c>
      <c r="E4750" s="16" t="s">
        <v>56</v>
      </c>
      <c r="F4750">
        <v>76</v>
      </c>
    </row>
    <row r="4751" spans="1:6" x14ac:dyDescent="0.25">
      <c r="A4751">
        <v>5</v>
      </c>
      <c r="B4751">
        <v>5</v>
      </c>
      <c r="C4751">
        <v>2020</v>
      </c>
      <c r="D4751" s="16" t="s">
        <v>104</v>
      </c>
      <c r="E4751" s="16" t="s">
        <v>56</v>
      </c>
      <c r="F4751">
        <v>91</v>
      </c>
    </row>
    <row r="4752" spans="1:6" x14ac:dyDescent="0.25">
      <c r="A4752">
        <v>5</v>
      </c>
      <c r="B4752">
        <v>5</v>
      </c>
      <c r="C4752">
        <v>2020</v>
      </c>
      <c r="D4752" s="16" t="s">
        <v>104</v>
      </c>
      <c r="E4752" s="16" t="s">
        <v>56</v>
      </c>
      <c r="F4752">
        <v>84</v>
      </c>
    </row>
    <row r="4753" spans="1:6" x14ac:dyDescent="0.25">
      <c r="A4753">
        <v>5</v>
      </c>
      <c r="B4753">
        <v>5</v>
      </c>
      <c r="C4753">
        <v>2020</v>
      </c>
      <c r="D4753" s="16" t="s">
        <v>215</v>
      </c>
      <c r="E4753" s="16" t="s">
        <v>59</v>
      </c>
      <c r="F4753">
        <v>71</v>
      </c>
    </row>
    <row r="4754" spans="1:6" x14ac:dyDescent="0.25">
      <c r="A4754">
        <v>5</v>
      </c>
      <c r="B4754">
        <v>5</v>
      </c>
      <c r="C4754">
        <v>2020</v>
      </c>
      <c r="D4754" s="16" t="s">
        <v>165</v>
      </c>
      <c r="E4754" s="16" t="s">
        <v>56</v>
      </c>
      <c r="F4754">
        <v>66</v>
      </c>
    </row>
    <row r="4755" spans="1:6" x14ac:dyDescent="0.25">
      <c r="A4755">
        <v>5</v>
      </c>
      <c r="B4755">
        <v>5</v>
      </c>
      <c r="C4755">
        <v>2020</v>
      </c>
      <c r="D4755" s="16" t="s">
        <v>105</v>
      </c>
      <c r="E4755" s="16" t="s">
        <v>56</v>
      </c>
      <c r="F4755">
        <v>27</v>
      </c>
    </row>
    <row r="4756" spans="1:6" x14ac:dyDescent="0.25">
      <c r="A4756">
        <v>5</v>
      </c>
      <c r="B4756">
        <v>5</v>
      </c>
      <c r="C4756">
        <v>2020</v>
      </c>
      <c r="D4756" s="16" t="s">
        <v>105</v>
      </c>
      <c r="E4756" s="16" t="s">
        <v>59</v>
      </c>
      <c r="F4756">
        <v>38</v>
      </c>
    </row>
    <row r="4757" spans="1:6" x14ac:dyDescent="0.25">
      <c r="A4757">
        <v>5</v>
      </c>
      <c r="B4757">
        <v>5</v>
      </c>
      <c r="C4757">
        <v>2020</v>
      </c>
      <c r="D4757" s="16" t="s">
        <v>105</v>
      </c>
      <c r="E4757" s="16" t="s">
        <v>56</v>
      </c>
      <c r="F4757">
        <v>57</v>
      </c>
    </row>
    <row r="4758" spans="1:6" x14ac:dyDescent="0.25">
      <c r="A4758">
        <v>5</v>
      </c>
      <c r="B4758">
        <v>5</v>
      </c>
      <c r="C4758">
        <v>2020</v>
      </c>
      <c r="D4758" s="16" t="s">
        <v>105</v>
      </c>
      <c r="E4758" s="16" t="s">
        <v>56</v>
      </c>
      <c r="F4758">
        <v>50</v>
      </c>
    </row>
    <row r="4759" spans="1:6" x14ac:dyDescent="0.25">
      <c r="A4759">
        <v>5</v>
      </c>
      <c r="B4759">
        <v>5</v>
      </c>
      <c r="C4759">
        <v>2020</v>
      </c>
      <c r="D4759" s="16" t="s">
        <v>105</v>
      </c>
      <c r="E4759" s="16" t="s">
        <v>59</v>
      </c>
      <c r="F4759">
        <v>31</v>
      </c>
    </row>
    <row r="4760" spans="1:6" x14ac:dyDescent="0.25">
      <c r="A4760">
        <v>5</v>
      </c>
      <c r="B4760">
        <v>5</v>
      </c>
      <c r="C4760">
        <v>2020</v>
      </c>
      <c r="D4760" s="16" t="s">
        <v>108</v>
      </c>
      <c r="E4760" s="16" t="s">
        <v>56</v>
      </c>
      <c r="F4760">
        <v>46</v>
      </c>
    </row>
    <row r="4761" spans="1:6" x14ac:dyDescent="0.25">
      <c r="A4761">
        <v>5</v>
      </c>
      <c r="B4761">
        <v>5</v>
      </c>
      <c r="C4761">
        <v>2020</v>
      </c>
      <c r="D4761" s="16" t="s">
        <v>108</v>
      </c>
      <c r="E4761" s="16" t="s">
        <v>56</v>
      </c>
      <c r="F4761">
        <v>25</v>
      </c>
    </row>
    <row r="4762" spans="1:6" x14ac:dyDescent="0.25">
      <c r="A4762">
        <v>5</v>
      </c>
      <c r="B4762">
        <v>5</v>
      </c>
      <c r="C4762">
        <v>2020</v>
      </c>
      <c r="D4762" s="16" t="s">
        <v>108</v>
      </c>
      <c r="E4762" s="16" t="s">
        <v>56</v>
      </c>
      <c r="F4762">
        <v>70</v>
      </c>
    </row>
    <row r="4763" spans="1:6" x14ac:dyDescent="0.25">
      <c r="A4763">
        <v>5</v>
      </c>
      <c r="B4763">
        <v>5</v>
      </c>
      <c r="C4763">
        <v>2020</v>
      </c>
      <c r="D4763" s="16" t="s">
        <v>110</v>
      </c>
      <c r="E4763" s="16" t="s">
        <v>59</v>
      </c>
      <c r="F4763">
        <v>67</v>
      </c>
    </row>
    <row r="4764" spans="1:6" x14ac:dyDescent="0.25">
      <c r="A4764">
        <v>5</v>
      </c>
      <c r="B4764">
        <v>5</v>
      </c>
      <c r="C4764">
        <v>2020</v>
      </c>
      <c r="D4764" s="16" t="s">
        <v>111</v>
      </c>
      <c r="E4764" s="16" t="s">
        <v>59</v>
      </c>
      <c r="F4764">
        <v>30</v>
      </c>
    </row>
    <row r="4765" spans="1:6" x14ac:dyDescent="0.25">
      <c r="A4765">
        <v>5</v>
      </c>
      <c r="B4765">
        <v>5</v>
      </c>
      <c r="C4765">
        <v>2020</v>
      </c>
      <c r="D4765" s="16" t="s">
        <v>111</v>
      </c>
      <c r="E4765" s="16" t="s">
        <v>56</v>
      </c>
      <c r="F4765">
        <v>34</v>
      </c>
    </row>
    <row r="4766" spans="1:6" x14ac:dyDescent="0.25">
      <c r="A4766">
        <v>5</v>
      </c>
      <c r="B4766">
        <v>5</v>
      </c>
      <c r="C4766">
        <v>2020</v>
      </c>
      <c r="D4766" s="16" t="s">
        <v>111</v>
      </c>
      <c r="E4766" s="16" t="s">
        <v>56</v>
      </c>
      <c r="F4766">
        <v>34</v>
      </c>
    </row>
    <row r="4767" spans="1:6" x14ac:dyDescent="0.25">
      <c r="A4767">
        <v>5</v>
      </c>
      <c r="B4767">
        <v>5</v>
      </c>
      <c r="C4767">
        <v>2020</v>
      </c>
      <c r="D4767" s="16" t="s">
        <v>111</v>
      </c>
      <c r="E4767" s="16" t="s">
        <v>56</v>
      </c>
      <c r="F4767">
        <v>77</v>
      </c>
    </row>
    <row r="4768" spans="1:6" x14ac:dyDescent="0.25">
      <c r="A4768">
        <v>5</v>
      </c>
      <c r="B4768">
        <v>5</v>
      </c>
      <c r="C4768">
        <v>2020</v>
      </c>
      <c r="D4768" s="16" t="s">
        <v>113</v>
      </c>
      <c r="E4768" s="16" t="s">
        <v>56</v>
      </c>
      <c r="F4768">
        <v>53</v>
      </c>
    </row>
    <row r="4769" spans="1:6" x14ac:dyDescent="0.25">
      <c r="A4769">
        <v>5</v>
      </c>
      <c r="B4769">
        <v>5</v>
      </c>
      <c r="C4769">
        <v>2020</v>
      </c>
      <c r="D4769" s="16" t="s">
        <v>114</v>
      </c>
      <c r="E4769" s="16" t="s">
        <v>56</v>
      </c>
      <c r="F4769">
        <v>50</v>
      </c>
    </row>
    <row r="4770" spans="1:6" x14ac:dyDescent="0.25">
      <c r="A4770">
        <v>5</v>
      </c>
      <c r="B4770">
        <v>5</v>
      </c>
      <c r="C4770">
        <v>2020</v>
      </c>
      <c r="D4770" s="16" t="s">
        <v>114</v>
      </c>
      <c r="E4770" s="16" t="s">
        <v>56</v>
      </c>
      <c r="F4770">
        <v>28</v>
      </c>
    </row>
    <row r="4771" spans="1:6" x14ac:dyDescent="0.25">
      <c r="A4771">
        <v>5</v>
      </c>
      <c r="B4771">
        <v>5</v>
      </c>
      <c r="C4771">
        <v>2020</v>
      </c>
      <c r="D4771" s="16" t="s">
        <v>114</v>
      </c>
      <c r="E4771" s="16" t="s">
        <v>56</v>
      </c>
      <c r="F4771">
        <v>3</v>
      </c>
    </row>
    <row r="4772" spans="1:6" x14ac:dyDescent="0.25">
      <c r="A4772">
        <v>5</v>
      </c>
      <c r="B4772">
        <v>5</v>
      </c>
      <c r="C4772">
        <v>2020</v>
      </c>
      <c r="D4772" s="16" t="s">
        <v>264</v>
      </c>
      <c r="E4772" s="16" t="s">
        <v>56</v>
      </c>
      <c r="F4772">
        <v>46</v>
      </c>
    </row>
    <row r="4773" spans="1:6" x14ac:dyDescent="0.25">
      <c r="A4773">
        <v>5</v>
      </c>
      <c r="B4773">
        <v>5</v>
      </c>
      <c r="C4773">
        <v>2020</v>
      </c>
      <c r="D4773" s="16" t="s">
        <v>167</v>
      </c>
      <c r="E4773" s="16" t="s">
        <v>59</v>
      </c>
      <c r="F4773">
        <v>56</v>
      </c>
    </row>
    <row r="4774" spans="1:6" x14ac:dyDescent="0.25">
      <c r="A4774">
        <v>5</v>
      </c>
      <c r="B4774">
        <v>5</v>
      </c>
      <c r="C4774">
        <v>2020</v>
      </c>
      <c r="D4774" s="16" t="s">
        <v>167</v>
      </c>
      <c r="E4774" s="16" t="s">
        <v>59</v>
      </c>
      <c r="F4774">
        <v>59</v>
      </c>
    </row>
    <row r="4775" spans="1:6" x14ac:dyDescent="0.25">
      <c r="A4775">
        <v>5</v>
      </c>
      <c r="B4775">
        <v>5</v>
      </c>
      <c r="C4775">
        <v>2020</v>
      </c>
      <c r="D4775" s="16" t="s">
        <v>216</v>
      </c>
      <c r="E4775" s="16" t="s">
        <v>59</v>
      </c>
      <c r="F4775">
        <v>65</v>
      </c>
    </row>
    <row r="4776" spans="1:6" x14ac:dyDescent="0.25">
      <c r="A4776">
        <v>5</v>
      </c>
      <c r="B4776">
        <v>5</v>
      </c>
      <c r="C4776">
        <v>2020</v>
      </c>
      <c r="D4776" s="16" t="s">
        <v>216</v>
      </c>
      <c r="E4776" s="16" t="s">
        <v>56</v>
      </c>
      <c r="F4776">
        <v>56</v>
      </c>
    </row>
    <row r="4777" spans="1:6" x14ac:dyDescent="0.25">
      <c r="A4777">
        <v>5</v>
      </c>
      <c r="B4777">
        <v>5</v>
      </c>
      <c r="C4777">
        <v>2020</v>
      </c>
      <c r="D4777" s="16" t="s">
        <v>117</v>
      </c>
      <c r="E4777" s="16" t="s">
        <v>56</v>
      </c>
      <c r="F4777">
        <v>25</v>
      </c>
    </row>
    <row r="4778" spans="1:6" x14ac:dyDescent="0.25">
      <c r="A4778">
        <v>5</v>
      </c>
      <c r="B4778">
        <v>5</v>
      </c>
      <c r="C4778">
        <v>2020</v>
      </c>
      <c r="D4778" s="16" t="s">
        <v>247</v>
      </c>
      <c r="E4778" s="16" t="s">
        <v>59</v>
      </c>
      <c r="F4778">
        <v>52</v>
      </c>
    </row>
    <row r="4779" spans="1:6" x14ac:dyDescent="0.25">
      <c r="A4779">
        <v>5</v>
      </c>
      <c r="B4779">
        <v>5</v>
      </c>
      <c r="C4779">
        <v>2020</v>
      </c>
      <c r="D4779" s="16" t="s">
        <v>247</v>
      </c>
      <c r="E4779" s="16" t="s">
        <v>59</v>
      </c>
      <c r="F4779">
        <v>59</v>
      </c>
    </row>
    <row r="4780" spans="1:6" x14ac:dyDescent="0.25">
      <c r="A4780">
        <v>5</v>
      </c>
      <c r="B4780">
        <v>5</v>
      </c>
      <c r="C4780">
        <v>2020</v>
      </c>
      <c r="D4780" s="16" t="s">
        <v>209</v>
      </c>
      <c r="E4780" s="16" t="s">
        <v>56</v>
      </c>
      <c r="F4780">
        <v>40</v>
      </c>
    </row>
    <row r="4781" spans="1:6" x14ac:dyDescent="0.25">
      <c r="A4781">
        <v>5</v>
      </c>
      <c r="B4781">
        <v>5</v>
      </c>
      <c r="C4781">
        <v>2020</v>
      </c>
      <c r="D4781" s="16" t="s">
        <v>235</v>
      </c>
      <c r="E4781" s="16" t="s">
        <v>59</v>
      </c>
      <c r="F4781">
        <v>29</v>
      </c>
    </row>
    <row r="4782" spans="1:6" x14ac:dyDescent="0.25">
      <c r="A4782">
        <v>5</v>
      </c>
      <c r="B4782">
        <v>5</v>
      </c>
      <c r="C4782">
        <v>2020</v>
      </c>
      <c r="D4782" s="16" t="s">
        <v>242</v>
      </c>
      <c r="E4782" s="16" t="s">
        <v>56</v>
      </c>
      <c r="F4782">
        <v>17</v>
      </c>
    </row>
    <row r="4783" spans="1:6" x14ac:dyDescent="0.25">
      <c r="A4783">
        <v>5</v>
      </c>
      <c r="B4783">
        <v>5</v>
      </c>
      <c r="C4783">
        <v>2020</v>
      </c>
      <c r="D4783" s="16" t="s">
        <v>242</v>
      </c>
      <c r="E4783" s="16" t="s">
        <v>59</v>
      </c>
      <c r="F4783">
        <v>7</v>
      </c>
    </row>
    <row r="4784" spans="1:6" x14ac:dyDescent="0.25">
      <c r="A4784">
        <v>5</v>
      </c>
      <c r="B4784">
        <v>5</v>
      </c>
      <c r="C4784">
        <v>2020</v>
      </c>
      <c r="D4784" s="16" t="s">
        <v>242</v>
      </c>
      <c r="E4784" s="16" t="s">
        <v>56</v>
      </c>
      <c r="F4784">
        <v>15</v>
      </c>
    </row>
    <row r="4785" spans="1:6" x14ac:dyDescent="0.25">
      <c r="A4785">
        <v>5</v>
      </c>
      <c r="B4785">
        <v>5</v>
      </c>
      <c r="C4785">
        <v>2020</v>
      </c>
      <c r="D4785" s="16" t="s">
        <v>139</v>
      </c>
      <c r="E4785" s="16" t="s">
        <v>56</v>
      </c>
      <c r="F4785">
        <v>59</v>
      </c>
    </row>
    <row r="4786" spans="1:6" x14ac:dyDescent="0.25">
      <c r="A4786">
        <v>5</v>
      </c>
      <c r="B4786">
        <v>5</v>
      </c>
      <c r="C4786">
        <v>2020</v>
      </c>
      <c r="D4786" s="16" t="s">
        <v>139</v>
      </c>
      <c r="E4786" s="16" t="s">
        <v>59</v>
      </c>
      <c r="F4786">
        <v>63</v>
      </c>
    </row>
    <row r="4787" spans="1:6" x14ac:dyDescent="0.25">
      <c r="A4787">
        <v>5</v>
      </c>
      <c r="B4787">
        <v>5</v>
      </c>
      <c r="C4787">
        <v>2020</v>
      </c>
      <c r="D4787" s="16" t="s">
        <v>139</v>
      </c>
      <c r="E4787" s="16" t="s">
        <v>59</v>
      </c>
      <c r="F4787">
        <v>17</v>
      </c>
    </row>
    <row r="4788" spans="1:6" x14ac:dyDescent="0.25">
      <c r="A4788">
        <v>5</v>
      </c>
      <c r="B4788">
        <v>5</v>
      </c>
      <c r="C4788">
        <v>2020</v>
      </c>
      <c r="D4788" s="16" t="s">
        <v>139</v>
      </c>
      <c r="E4788" s="16" t="s">
        <v>56</v>
      </c>
      <c r="F4788">
        <v>46</v>
      </c>
    </row>
    <row r="4789" spans="1:6" x14ac:dyDescent="0.25">
      <c r="A4789">
        <v>5</v>
      </c>
      <c r="B4789">
        <v>5</v>
      </c>
      <c r="C4789">
        <v>2020</v>
      </c>
      <c r="D4789" s="16" t="s">
        <v>139</v>
      </c>
      <c r="E4789" s="16" t="s">
        <v>56</v>
      </c>
      <c r="F4789">
        <v>11</v>
      </c>
    </row>
    <row r="4790" spans="1:6" x14ac:dyDescent="0.25">
      <c r="A4790">
        <v>5</v>
      </c>
      <c r="B4790">
        <v>5</v>
      </c>
      <c r="C4790">
        <v>2020</v>
      </c>
      <c r="D4790" s="16" t="s">
        <v>139</v>
      </c>
      <c r="E4790" s="16" t="s">
        <v>59</v>
      </c>
      <c r="F4790">
        <v>79</v>
      </c>
    </row>
    <row r="4791" spans="1:6" x14ac:dyDescent="0.25">
      <c r="A4791">
        <v>5</v>
      </c>
      <c r="B4791">
        <v>5</v>
      </c>
      <c r="C4791">
        <v>2020</v>
      </c>
      <c r="D4791" s="16" t="s">
        <v>139</v>
      </c>
      <c r="E4791" s="16" t="s">
        <v>59</v>
      </c>
      <c r="F4791">
        <v>21</v>
      </c>
    </row>
    <row r="4792" spans="1:6" x14ac:dyDescent="0.25">
      <c r="A4792">
        <v>5</v>
      </c>
      <c r="B4792">
        <v>5</v>
      </c>
      <c r="C4792">
        <v>2020</v>
      </c>
      <c r="D4792" s="16" t="s">
        <v>140</v>
      </c>
      <c r="E4792" s="16" t="s">
        <v>59</v>
      </c>
      <c r="F4792">
        <v>84</v>
      </c>
    </row>
    <row r="4793" spans="1:6" x14ac:dyDescent="0.25">
      <c r="A4793">
        <v>5</v>
      </c>
      <c r="B4793">
        <v>5</v>
      </c>
      <c r="C4793">
        <v>2020</v>
      </c>
      <c r="D4793" s="16" t="s">
        <v>140</v>
      </c>
      <c r="E4793" s="16" t="s">
        <v>56</v>
      </c>
      <c r="F4793">
        <v>38</v>
      </c>
    </row>
    <row r="4794" spans="1:6" x14ac:dyDescent="0.25">
      <c r="A4794">
        <v>5</v>
      </c>
      <c r="B4794">
        <v>5</v>
      </c>
      <c r="C4794">
        <v>2020</v>
      </c>
      <c r="D4794" s="16" t="s">
        <v>140</v>
      </c>
      <c r="E4794" s="16" t="s">
        <v>59</v>
      </c>
      <c r="F4794">
        <v>31</v>
      </c>
    </row>
    <row r="4795" spans="1:6" x14ac:dyDescent="0.25">
      <c r="A4795">
        <v>5</v>
      </c>
      <c r="B4795">
        <v>5</v>
      </c>
      <c r="C4795">
        <v>2020</v>
      </c>
      <c r="D4795" s="16" t="s">
        <v>140</v>
      </c>
      <c r="E4795" s="16" t="s">
        <v>56</v>
      </c>
      <c r="F4795">
        <v>53</v>
      </c>
    </row>
    <row r="4796" spans="1:6" x14ac:dyDescent="0.25">
      <c r="A4796">
        <v>5</v>
      </c>
      <c r="B4796">
        <v>5</v>
      </c>
      <c r="C4796">
        <v>2020</v>
      </c>
      <c r="D4796" s="16" t="s">
        <v>219</v>
      </c>
      <c r="E4796" s="16" t="s">
        <v>59</v>
      </c>
      <c r="F4796">
        <v>67</v>
      </c>
    </row>
    <row r="4797" spans="1:6" x14ac:dyDescent="0.25">
      <c r="A4797">
        <v>5</v>
      </c>
      <c r="B4797">
        <v>5</v>
      </c>
      <c r="C4797">
        <v>2020</v>
      </c>
      <c r="D4797" s="16" t="s">
        <v>178</v>
      </c>
      <c r="E4797" s="16" t="s">
        <v>56</v>
      </c>
      <c r="F4797">
        <v>50</v>
      </c>
    </row>
    <row r="4798" spans="1:6" x14ac:dyDescent="0.25">
      <c r="A4798">
        <v>5</v>
      </c>
      <c r="B4798">
        <v>5</v>
      </c>
      <c r="C4798">
        <v>2020</v>
      </c>
      <c r="D4798" s="16" t="s">
        <v>178</v>
      </c>
      <c r="E4798" s="16" t="s">
        <v>56</v>
      </c>
      <c r="F4798">
        <v>47</v>
      </c>
    </row>
    <row r="4799" spans="1:6" x14ac:dyDescent="0.25">
      <c r="A4799">
        <v>5</v>
      </c>
      <c r="B4799">
        <v>5</v>
      </c>
      <c r="C4799">
        <v>2020</v>
      </c>
      <c r="D4799" s="16" t="s">
        <v>144</v>
      </c>
      <c r="E4799" s="16" t="s">
        <v>56</v>
      </c>
      <c r="F4799">
        <v>36</v>
      </c>
    </row>
    <row r="4800" spans="1:6" x14ac:dyDescent="0.25">
      <c r="A4800">
        <v>5</v>
      </c>
      <c r="B4800">
        <v>5</v>
      </c>
      <c r="C4800">
        <v>2020</v>
      </c>
      <c r="D4800" s="16" t="s">
        <v>145</v>
      </c>
      <c r="E4800" s="16" t="s">
        <v>59</v>
      </c>
      <c r="F4800">
        <v>39</v>
      </c>
    </row>
    <row r="4801" spans="1:6" x14ac:dyDescent="0.25">
      <c r="A4801">
        <v>5</v>
      </c>
      <c r="B4801">
        <v>5</v>
      </c>
      <c r="C4801">
        <v>2020</v>
      </c>
      <c r="D4801" s="16" t="s">
        <v>145</v>
      </c>
      <c r="E4801" s="16" t="s">
        <v>59</v>
      </c>
      <c r="F4801">
        <v>58</v>
      </c>
    </row>
    <row r="4802" spans="1:6" x14ac:dyDescent="0.25">
      <c r="A4802">
        <v>5</v>
      </c>
      <c r="B4802">
        <v>5</v>
      </c>
      <c r="C4802">
        <v>2020</v>
      </c>
      <c r="D4802" s="16" t="s">
        <v>150</v>
      </c>
      <c r="E4802" s="16" t="s">
        <v>56</v>
      </c>
      <c r="F4802">
        <v>48</v>
      </c>
    </row>
    <row r="4803" spans="1:6" x14ac:dyDescent="0.25">
      <c r="A4803">
        <v>5</v>
      </c>
      <c r="B4803">
        <v>5</v>
      </c>
      <c r="C4803">
        <v>2020</v>
      </c>
      <c r="D4803" s="16" t="s">
        <v>150</v>
      </c>
      <c r="E4803" s="16" t="s">
        <v>56</v>
      </c>
      <c r="F4803">
        <v>46</v>
      </c>
    </row>
    <row r="4804" spans="1:6" x14ac:dyDescent="0.25">
      <c r="A4804">
        <v>5</v>
      </c>
      <c r="B4804">
        <v>5</v>
      </c>
      <c r="C4804">
        <v>2020</v>
      </c>
      <c r="D4804" s="16" t="s">
        <v>186</v>
      </c>
      <c r="E4804" s="16" t="s">
        <v>56</v>
      </c>
      <c r="F4804">
        <v>0</v>
      </c>
    </row>
    <row r="4805" spans="1:6" x14ac:dyDescent="0.25">
      <c r="A4805">
        <v>5</v>
      </c>
      <c r="B4805">
        <v>5</v>
      </c>
      <c r="C4805">
        <v>2020</v>
      </c>
      <c r="D4805" s="16" t="s">
        <v>186</v>
      </c>
      <c r="E4805" s="16" t="s">
        <v>106</v>
      </c>
      <c r="F4805">
        <v>83</v>
      </c>
    </row>
    <row r="4806" spans="1:6" x14ac:dyDescent="0.25">
      <c r="A4806">
        <v>6</v>
      </c>
      <c r="B4806">
        <v>5</v>
      </c>
      <c r="C4806">
        <v>2020</v>
      </c>
      <c r="D4806" s="16" t="s">
        <v>70</v>
      </c>
      <c r="E4806" s="16" t="s">
        <v>59</v>
      </c>
      <c r="F4806">
        <v>47</v>
      </c>
    </row>
    <row r="4807" spans="1:6" x14ac:dyDescent="0.25">
      <c r="A4807">
        <v>6</v>
      </c>
      <c r="B4807">
        <v>5</v>
      </c>
      <c r="C4807">
        <v>2020</v>
      </c>
      <c r="D4807" s="16" t="s">
        <v>70</v>
      </c>
      <c r="E4807" s="16" t="s">
        <v>56</v>
      </c>
      <c r="F4807">
        <v>41</v>
      </c>
    </row>
    <row r="4808" spans="1:6" x14ac:dyDescent="0.25">
      <c r="A4808">
        <v>6</v>
      </c>
      <c r="B4808">
        <v>5</v>
      </c>
      <c r="C4808">
        <v>2020</v>
      </c>
      <c r="D4808" s="16" t="s">
        <v>70</v>
      </c>
      <c r="E4808" s="16" t="s">
        <v>56</v>
      </c>
      <c r="F4808">
        <v>68</v>
      </c>
    </row>
    <row r="4809" spans="1:6" x14ac:dyDescent="0.25">
      <c r="A4809">
        <v>6</v>
      </c>
      <c r="B4809">
        <v>5</v>
      </c>
      <c r="C4809">
        <v>2020</v>
      </c>
      <c r="D4809" s="16" t="s">
        <v>70</v>
      </c>
      <c r="E4809" s="16" t="s">
        <v>56</v>
      </c>
      <c r="F4809">
        <v>61</v>
      </c>
    </row>
    <row r="4810" spans="1:6" x14ac:dyDescent="0.25">
      <c r="A4810">
        <v>6</v>
      </c>
      <c r="B4810">
        <v>5</v>
      </c>
      <c r="C4810">
        <v>2020</v>
      </c>
      <c r="D4810" s="16" t="s">
        <v>70</v>
      </c>
      <c r="E4810" s="16" t="s">
        <v>59</v>
      </c>
      <c r="F4810">
        <v>59</v>
      </c>
    </row>
    <row r="4811" spans="1:6" x14ac:dyDescent="0.25">
      <c r="A4811">
        <v>6</v>
      </c>
      <c r="B4811">
        <v>5</v>
      </c>
      <c r="C4811">
        <v>2020</v>
      </c>
      <c r="D4811" s="16" t="s">
        <v>70</v>
      </c>
      <c r="E4811" s="16" t="s">
        <v>56</v>
      </c>
      <c r="F4811">
        <v>30</v>
      </c>
    </row>
    <row r="4812" spans="1:6" x14ac:dyDescent="0.25">
      <c r="A4812">
        <v>6</v>
      </c>
      <c r="B4812">
        <v>5</v>
      </c>
      <c r="C4812">
        <v>2020</v>
      </c>
      <c r="D4812" s="16" t="s">
        <v>70</v>
      </c>
      <c r="E4812" s="16" t="s">
        <v>59</v>
      </c>
      <c r="F4812">
        <v>69</v>
      </c>
    </row>
    <row r="4813" spans="1:6" x14ac:dyDescent="0.25">
      <c r="A4813">
        <v>6</v>
      </c>
      <c r="B4813">
        <v>5</v>
      </c>
      <c r="C4813">
        <v>2020</v>
      </c>
      <c r="D4813" s="16" t="s">
        <v>73</v>
      </c>
      <c r="E4813" s="16" t="s">
        <v>59</v>
      </c>
      <c r="F4813">
        <v>27</v>
      </c>
    </row>
    <row r="4814" spans="1:6" x14ac:dyDescent="0.25">
      <c r="A4814">
        <v>6</v>
      </c>
      <c r="B4814">
        <v>5</v>
      </c>
      <c r="C4814">
        <v>2020</v>
      </c>
      <c r="D4814" s="16" t="s">
        <v>80</v>
      </c>
      <c r="E4814" s="16" t="s">
        <v>56</v>
      </c>
      <c r="F4814">
        <v>36</v>
      </c>
    </row>
    <row r="4815" spans="1:6" x14ac:dyDescent="0.25">
      <c r="A4815">
        <v>6</v>
      </c>
      <c r="B4815">
        <v>5</v>
      </c>
      <c r="C4815">
        <v>2020</v>
      </c>
      <c r="D4815" s="16" t="s">
        <v>197</v>
      </c>
      <c r="E4815" s="16" t="s">
        <v>59</v>
      </c>
      <c r="F4815">
        <v>23</v>
      </c>
    </row>
    <row r="4816" spans="1:6" x14ac:dyDescent="0.25">
      <c r="A4816">
        <v>6</v>
      </c>
      <c r="B4816">
        <v>5</v>
      </c>
      <c r="C4816">
        <v>2020</v>
      </c>
      <c r="D4816" s="16" t="s">
        <v>158</v>
      </c>
      <c r="E4816" s="16" t="s">
        <v>56</v>
      </c>
      <c r="F4816">
        <v>24</v>
      </c>
    </row>
    <row r="4817" spans="1:6" x14ac:dyDescent="0.25">
      <c r="A4817">
        <v>6</v>
      </c>
      <c r="B4817">
        <v>5</v>
      </c>
      <c r="C4817">
        <v>2020</v>
      </c>
      <c r="D4817" s="16" t="s">
        <v>234</v>
      </c>
      <c r="E4817" s="16" t="s">
        <v>56</v>
      </c>
      <c r="F4817">
        <v>61</v>
      </c>
    </row>
    <row r="4818" spans="1:6" x14ac:dyDescent="0.25">
      <c r="A4818">
        <v>6</v>
      </c>
      <c r="B4818">
        <v>5</v>
      </c>
      <c r="C4818">
        <v>2020</v>
      </c>
      <c r="D4818" s="16" t="s">
        <v>86</v>
      </c>
      <c r="E4818" s="16" t="s">
        <v>59</v>
      </c>
      <c r="F4818">
        <v>73</v>
      </c>
    </row>
    <row r="4819" spans="1:6" x14ac:dyDescent="0.25">
      <c r="A4819">
        <v>6</v>
      </c>
      <c r="B4819">
        <v>5</v>
      </c>
      <c r="C4819">
        <v>2020</v>
      </c>
      <c r="D4819" s="16" t="s">
        <v>231</v>
      </c>
      <c r="E4819" s="16" t="s">
        <v>56</v>
      </c>
      <c r="F4819">
        <v>65</v>
      </c>
    </row>
    <row r="4820" spans="1:6" x14ac:dyDescent="0.25">
      <c r="A4820">
        <v>6</v>
      </c>
      <c r="B4820">
        <v>5</v>
      </c>
      <c r="C4820">
        <v>2020</v>
      </c>
      <c r="D4820" s="16" t="s">
        <v>231</v>
      </c>
      <c r="E4820" s="16" t="s">
        <v>59</v>
      </c>
      <c r="F4820">
        <v>53</v>
      </c>
    </row>
    <row r="4821" spans="1:6" x14ac:dyDescent="0.25">
      <c r="A4821">
        <v>6</v>
      </c>
      <c r="B4821">
        <v>5</v>
      </c>
      <c r="C4821">
        <v>2020</v>
      </c>
      <c r="D4821" s="16" t="s">
        <v>89</v>
      </c>
      <c r="E4821" s="16" t="s">
        <v>56</v>
      </c>
      <c r="F4821">
        <v>48</v>
      </c>
    </row>
    <row r="4822" spans="1:6" x14ac:dyDescent="0.25">
      <c r="A4822">
        <v>6</v>
      </c>
      <c r="B4822">
        <v>5</v>
      </c>
      <c r="C4822">
        <v>2020</v>
      </c>
      <c r="D4822" s="16" t="s">
        <v>89</v>
      </c>
      <c r="E4822" s="16" t="s">
        <v>56</v>
      </c>
      <c r="F4822">
        <v>26</v>
      </c>
    </row>
    <row r="4823" spans="1:6" x14ac:dyDescent="0.25">
      <c r="A4823">
        <v>6</v>
      </c>
      <c r="B4823">
        <v>5</v>
      </c>
      <c r="C4823">
        <v>2020</v>
      </c>
      <c r="D4823" s="16" t="s">
        <v>93</v>
      </c>
      <c r="E4823" s="16" t="s">
        <v>56</v>
      </c>
      <c r="F4823">
        <v>21</v>
      </c>
    </row>
    <row r="4824" spans="1:6" x14ac:dyDescent="0.25">
      <c r="A4824">
        <v>6</v>
      </c>
      <c r="B4824">
        <v>5</v>
      </c>
      <c r="C4824">
        <v>2020</v>
      </c>
      <c r="D4824" s="16" t="s">
        <v>93</v>
      </c>
      <c r="E4824" s="16" t="s">
        <v>56</v>
      </c>
      <c r="F4824">
        <v>67</v>
      </c>
    </row>
    <row r="4825" spans="1:6" x14ac:dyDescent="0.25">
      <c r="A4825">
        <v>6</v>
      </c>
      <c r="B4825">
        <v>5</v>
      </c>
      <c r="C4825">
        <v>2020</v>
      </c>
      <c r="D4825" s="16" t="s">
        <v>93</v>
      </c>
      <c r="E4825" s="16" t="s">
        <v>56</v>
      </c>
      <c r="F4825">
        <v>33</v>
      </c>
    </row>
    <row r="4826" spans="1:6" x14ac:dyDescent="0.25">
      <c r="A4826">
        <v>6</v>
      </c>
      <c r="B4826">
        <v>5</v>
      </c>
      <c r="C4826">
        <v>2020</v>
      </c>
      <c r="D4826" s="16" t="s">
        <v>93</v>
      </c>
      <c r="E4826" s="16" t="s">
        <v>59</v>
      </c>
      <c r="F4826">
        <v>28</v>
      </c>
    </row>
    <row r="4827" spans="1:6" x14ac:dyDescent="0.25">
      <c r="A4827">
        <v>6</v>
      </c>
      <c r="B4827">
        <v>5</v>
      </c>
      <c r="C4827">
        <v>2020</v>
      </c>
      <c r="D4827" s="16" t="s">
        <v>94</v>
      </c>
      <c r="E4827" s="16" t="s">
        <v>59</v>
      </c>
      <c r="F4827">
        <v>53</v>
      </c>
    </row>
    <row r="4828" spans="1:6" x14ac:dyDescent="0.25">
      <c r="A4828">
        <v>6</v>
      </c>
      <c r="B4828">
        <v>5</v>
      </c>
      <c r="C4828">
        <v>2020</v>
      </c>
      <c r="D4828" s="16" t="s">
        <v>95</v>
      </c>
      <c r="E4828" s="16" t="s">
        <v>59</v>
      </c>
      <c r="F4828">
        <v>39</v>
      </c>
    </row>
    <row r="4829" spans="1:6" x14ac:dyDescent="0.25">
      <c r="A4829">
        <v>6</v>
      </c>
      <c r="B4829">
        <v>5</v>
      </c>
      <c r="C4829">
        <v>2020</v>
      </c>
      <c r="D4829" s="16" t="s">
        <v>95</v>
      </c>
      <c r="E4829" s="16" t="s">
        <v>56</v>
      </c>
      <c r="F4829">
        <v>29</v>
      </c>
    </row>
    <row r="4830" spans="1:6" x14ac:dyDescent="0.25">
      <c r="A4830">
        <v>6</v>
      </c>
      <c r="B4830">
        <v>5</v>
      </c>
      <c r="C4830">
        <v>2020</v>
      </c>
      <c r="D4830" s="16" t="s">
        <v>95</v>
      </c>
      <c r="E4830" s="16" t="s">
        <v>56</v>
      </c>
      <c r="F4830">
        <v>74</v>
      </c>
    </row>
    <row r="4831" spans="1:6" x14ac:dyDescent="0.25">
      <c r="A4831">
        <v>6</v>
      </c>
      <c r="B4831">
        <v>5</v>
      </c>
      <c r="C4831">
        <v>2020</v>
      </c>
      <c r="D4831" s="16" t="s">
        <v>95</v>
      </c>
      <c r="E4831" s="16" t="s">
        <v>56</v>
      </c>
      <c r="F4831">
        <v>29</v>
      </c>
    </row>
    <row r="4832" spans="1:6" x14ac:dyDescent="0.25">
      <c r="A4832">
        <v>6</v>
      </c>
      <c r="B4832">
        <v>5</v>
      </c>
      <c r="C4832">
        <v>2020</v>
      </c>
      <c r="D4832" s="16" t="s">
        <v>95</v>
      </c>
      <c r="E4832" s="16" t="s">
        <v>56</v>
      </c>
      <c r="F4832">
        <v>52</v>
      </c>
    </row>
    <row r="4833" spans="1:6" x14ac:dyDescent="0.25">
      <c r="A4833">
        <v>6</v>
      </c>
      <c r="B4833">
        <v>5</v>
      </c>
      <c r="C4833">
        <v>2020</v>
      </c>
      <c r="D4833" s="16" t="s">
        <v>95</v>
      </c>
      <c r="E4833" s="16" t="s">
        <v>56</v>
      </c>
      <c r="F4833">
        <v>33</v>
      </c>
    </row>
    <row r="4834" spans="1:6" x14ac:dyDescent="0.25">
      <c r="A4834">
        <v>6</v>
      </c>
      <c r="B4834">
        <v>5</v>
      </c>
      <c r="C4834">
        <v>2020</v>
      </c>
      <c r="D4834" s="16" t="s">
        <v>95</v>
      </c>
      <c r="E4834" s="16" t="s">
        <v>56</v>
      </c>
      <c r="F4834">
        <v>26</v>
      </c>
    </row>
    <row r="4835" spans="1:6" x14ac:dyDescent="0.25">
      <c r="A4835">
        <v>6</v>
      </c>
      <c r="B4835">
        <v>5</v>
      </c>
      <c r="C4835">
        <v>2020</v>
      </c>
      <c r="D4835" s="16" t="s">
        <v>95</v>
      </c>
      <c r="E4835" s="16" t="s">
        <v>59</v>
      </c>
      <c r="F4835">
        <v>28</v>
      </c>
    </row>
    <row r="4836" spans="1:6" x14ac:dyDescent="0.25">
      <c r="A4836">
        <v>6</v>
      </c>
      <c r="B4836">
        <v>5</v>
      </c>
      <c r="C4836">
        <v>2020</v>
      </c>
      <c r="D4836" s="16" t="s">
        <v>95</v>
      </c>
      <c r="E4836" s="16" t="s">
        <v>56</v>
      </c>
      <c r="F4836">
        <v>47</v>
      </c>
    </row>
    <row r="4837" spans="1:6" x14ac:dyDescent="0.25">
      <c r="A4837">
        <v>6</v>
      </c>
      <c r="B4837">
        <v>5</v>
      </c>
      <c r="C4837">
        <v>2020</v>
      </c>
      <c r="D4837" s="16" t="s">
        <v>95</v>
      </c>
      <c r="E4837" s="16" t="s">
        <v>56</v>
      </c>
      <c r="F4837">
        <v>26</v>
      </c>
    </row>
    <row r="4838" spans="1:6" x14ac:dyDescent="0.25">
      <c r="A4838">
        <v>6</v>
      </c>
      <c r="B4838">
        <v>5</v>
      </c>
      <c r="C4838">
        <v>2020</v>
      </c>
      <c r="D4838" s="16" t="s">
        <v>95</v>
      </c>
      <c r="E4838" s="16" t="s">
        <v>56</v>
      </c>
      <c r="F4838">
        <v>49</v>
      </c>
    </row>
    <row r="4839" spans="1:6" x14ac:dyDescent="0.25">
      <c r="A4839">
        <v>6</v>
      </c>
      <c r="B4839">
        <v>5</v>
      </c>
      <c r="C4839">
        <v>2020</v>
      </c>
      <c r="D4839" s="16" t="s">
        <v>95</v>
      </c>
      <c r="E4839" s="16" t="s">
        <v>56</v>
      </c>
      <c r="F4839">
        <v>37</v>
      </c>
    </row>
    <row r="4840" spans="1:6" x14ac:dyDescent="0.25">
      <c r="A4840">
        <v>6</v>
      </c>
      <c r="B4840">
        <v>5</v>
      </c>
      <c r="C4840">
        <v>2020</v>
      </c>
      <c r="D4840" s="16" t="s">
        <v>95</v>
      </c>
      <c r="E4840" s="16" t="s">
        <v>59</v>
      </c>
      <c r="F4840">
        <v>44</v>
      </c>
    </row>
    <row r="4841" spans="1:6" x14ac:dyDescent="0.25">
      <c r="A4841">
        <v>6</v>
      </c>
      <c r="B4841">
        <v>5</v>
      </c>
      <c r="C4841">
        <v>2020</v>
      </c>
      <c r="D4841" s="16" t="s">
        <v>95</v>
      </c>
      <c r="E4841" s="16" t="s">
        <v>56</v>
      </c>
      <c r="F4841">
        <v>56</v>
      </c>
    </row>
    <row r="4842" spans="1:6" x14ac:dyDescent="0.25">
      <c r="A4842">
        <v>6</v>
      </c>
      <c r="B4842">
        <v>5</v>
      </c>
      <c r="C4842">
        <v>2020</v>
      </c>
      <c r="D4842" s="16" t="s">
        <v>95</v>
      </c>
      <c r="E4842" s="16" t="s">
        <v>59</v>
      </c>
      <c r="F4842">
        <v>66</v>
      </c>
    </row>
    <row r="4843" spans="1:6" x14ac:dyDescent="0.25">
      <c r="A4843">
        <v>6</v>
      </c>
      <c r="B4843">
        <v>5</v>
      </c>
      <c r="C4843">
        <v>2020</v>
      </c>
      <c r="D4843" s="16" t="s">
        <v>95</v>
      </c>
      <c r="E4843" s="16" t="s">
        <v>59</v>
      </c>
      <c r="F4843">
        <v>36</v>
      </c>
    </row>
    <row r="4844" spans="1:6" x14ac:dyDescent="0.25">
      <c r="A4844">
        <v>6</v>
      </c>
      <c r="B4844">
        <v>5</v>
      </c>
      <c r="C4844">
        <v>2020</v>
      </c>
      <c r="D4844" s="16" t="s">
        <v>95</v>
      </c>
      <c r="E4844" s="16" t="s">
        <v>59</v>
      </c>
      <c r="F4844">
        <v>34</v>
      </c>
    </row>
    <row r="4845" spans="1:6" x14ac:dyDescent="0.25">
      <c r="A4845">
        <v>6</v>
      </c>
      <c r="B4845">
        <v>5</v>
      </c>
      <c r="C4845">
        <v>2020</v>
      </c>
      <c r="D4845" s="16" t="s">
        <v>95</v>
      </c>
      <c r="E4845" s="16" t="s">
        <v>59</v>
      </c>
      <c r="F4845">
        <v>26</v>
      </c>
    </row>
    <row r="4846" spans="1:6" x14ac:dyDescent="0.25">
      <c r="A4846">
        <v>6</v>
      </c>
      <c r="B4846">
        <v>5</v>
      </c>
      <c r="C4846">
        <v>2020</v>
      </c>
      <c r="D4846" s="16" t="s">
        <v>95</v>
      </c>
      <c r="E4846" s="16" t="s">
        <v>56</v>
      </c>
      <c r="F4846">
        <v>43</v>
      </c>
    </row>
    <row r="4847" spans="1:6" x14ac:dyDescent="0.25">
      <c r="A4847">
        <v>6</v>
      </c>
      <c r="B4847">
        <v>5</v>
      </c>
      <c r="C4847">
        <v>2020</v>
      </c>
      <c r="D4847" s="16" t="s">
        <v>95</v>
      </c>
      <c r="E4847" s="16" t="s">
        <v>59</v>
      </c>
      <c r="F4847">
        <v>42</v>
      </c>
    </row>
    <row r="4848" spans="1:6" x14ac:dyDescent="0.25">
      <c r="A4848">
        <v>6</v>
      </c>
      <c r="B4848">
        <v>5</v>
      </c>
      <c r="C4848">
        <v>2020</v>
      </c>
      <c r="D4848" s="16" t="s">
        <v>180</v>
      </c>
      <c r="E4848" s="16" t="s">
        <v>59</v>
      </c>
      <c r="F4848">
        <v>4</v>
      </c>
    </row>
    <row r="4849" spans="1:6" x14ac:dyDescent="0.25">
      <c r="A4849">
        <v>6</v>
      </c>
      <c r="B4849">
        <v>5</v>
      </c>
      <c r="C4849">
        <v>2020</v>
      </c>
      <c r="D4849" s="16" t="s">
        <v>181</v>
      </c>
      <c r="E4849" s="16" t="s">
        <v>56</v>
      </c>
      <c r="F4849">
        <v>85</v>
      </c>
    </row>
    <row r="4850" spans="1:6" x14ac:dyDescent="0.25">
      <c r="A4850">
        <v>6</v>
      </c>
      <c r="B4850">
        <v>5</v>
      </c>
      <c r="C4850">
        <v>2020</v>
      </c>
      <c r="D4850" s="16" t="s">
        <v>104</v>
      </c>
      <c r="E4850" s="16" t="s">
        <v>56</v>
      </c>
      <c r="F4850">
        <v>51</v>
      </c>
    </row>
    <row r="4851" spans="1:6" x14ac:dyDescent="0.25">
      <c r="A4851">
        <v>6</v>
      </c>
      <c r="B4851">
        <v>5</v>
      </c>
      <c r="C4851">
        <v>2020</v>
      </c>
      <c r="D4851" s="16" t="s">
        <v>104</v>
      </c>
      <c r="E4851" s="16" t="s">
        <v>56</v>
      </c>
      <c r="F4851">
        <v>36</v>
      </c>
    </row>
    <row r="4852" spans="1:6" x14ac:dyDescent="0.25">
      <c r="A4852">
        <v>6</v>
      </c>
      <c r="B4852">
        <v>5</v>
      </c>
      <c r="C4852">
        <v>2020</v>
      </c>
      <c r="D4852" s="16" t="s">
        <v>104</v>
      </c>
      <c r="E4852" s="16" t="s">
        <v>59</v>
      </c>
      <c r="F4852">
        <v>60</v>
      </c>
    </row>
    <row r="4853" spans="1:6" x14ac:dyDescent="0.25">
      <c r="A4853">
        <v>6</v>
      </c>
      <c r="B4853">
        <v>5</v>
      </c>
      <c r="C4853">
        <v>2020</v>
      </c>
      <c r="D4853" s="16" t="s">
        <v>104</v>
      </c>
      <c r="E4853" s="16" t="s">
        <v>56</v>
      </c>
      <c r="F4853">
        <v>45</v>
      </c>
    </row>
    <row r="4854" spans="1:6" x14ac:dyDescent="0.25">
      <c r="A4854">
        <v>6</v>
      </c>
      <c r="B4854">
        <v>5</v>
      </c>
      <c r="C4854">
        <v>2020</v>
      </c>
      <c r="D4854" s="16" t="s">
        <v>104</v>
      </c>
      <c r="E4854" s="16" t="s">
        <v>59</v>
      </c>
      <c r="F4854">
        <v>55</v>
      </c>
    </row>
    <row r="4855" spans="1:6" x14ac:dyDescent="0.25">
      <c r="A4855">
        <v>6</v>
      </c>
      <c r="B4855">
        <v>5</v>
      </c>
      <c r="C4855">
        <v>2020</v>
      </c>
      <c r="D4855" s="16" t="s">
        <v>104</v>
      </c>
      <c r="E4855" s="16" t="s">
        <v>59</v>
      </c>
      <c r="F4855">
        <v>81</v>
      </c>
    </row>
    <row r="4856" spans="1:6" x14ac:dyDescent="0.25">
      <c r="A4856">
        <v>6</v>
      </c>
      <c r="B4856">
        <v>5</v>
      </c>
      <c r="C4856">
        <v>2020</v>
      </c>
      <c r="D4856" s="16" t="s">
        <v>104</v>
      </c>
      <c r="E4856" s="16" t="s">
        <v>59</v>
      </c>
      <c r="F4856">
        <v>18</v>
      </c>
    </row>
    <row r="4857" spans="1:6" x14ac:dyDescent="0.25">
      <c r="A4857">
        <v>6</v>
      </c>
      <c r="B4857">
        <v>5</v>
      </c>
      <c r="C4857">
        <v>2020</v>
      </c>
      <c r="D4857" s="16" t="s">
        <v>104</v>
      </c>
      <c r="E4857" s="16" t="s">
        <v>56</v>
      </c>
      <c r="F4857">
        <v>35</v>
      </c>
    </row>
    <row r="4858" spans="1:6" x14ac:dyDescent="0.25">
      <c r="A4858">
        <v>6</v>
      </c>
      <c r="B4858">
        <v>5</v>
      </c>
      <c r="C4858">
        <v>2020</v>
      </c>
      <c r="D4858" s="16" t="s">
        <v>105</v>
      </c>
      <c r="E4858" s="16" t="s">
        <v>56</v>
      </c>
      <c r="F4858">
        <v>64</v>
      </c>
    </row>
    <row r="4859" spans="1:6" x14ac:dyDescent="0.25">
      <c r="A4859">
        <v>6</v>
      </c>
      <c r="B4859">
        <v>5</v>
      </c>
      <c r="C4859">
        <v>2020</v>
      </c>
      <c r="D4859" s="16" t="s">
        <v>105</v>
      </c>
      <c r="E4859" s="16" t="s">
        <v>59</v>
      </c>
      <c r="F4859">
        <v>80</v>
      </c>
    </row>
    <row r="4860" spans="1:6" x14ac:dyDescent="0.25">
      <c r="A4860">
        <v>6</v>
      </c>
      <c r="B4860">
        <v>5</v>
      </c>
      <c r="C4860">
        <v>2020</v>
      </c>
      <c r="D4860" s="16" t="s">
        <v>105</v>
      </c>
      <c r="E4860" s="16" t="s">
        <v>56</v>
      </c>
      <c r="F4860">
        <v>21</v>
      </c>
    </row>
    <row r="4861" spans="1:6" x14ac:dyDescent="0.25">
      <c r="A4861">
        <v>6</v>
      </c>
      <c r="B4861">
        <v>5</v>
      </c>
      <c r="C4861">
        <v>2020</v>
      </c>
      <c r="D4861" s="16" t="s">
        <v>105</v>
      </c>
      <c r="E4861" s="16" t="s">
        <v>59</v>
      </c>
      <c r="F4861">
        <v>62</v>
      </c>
    </row>
    <row r="4862" spans="1:6" x14ac:dyDescent="0.25">
      <c r="A4862">
        <v>6</v>
      </c>
      <c r="B4862">
        <v>5</v>
      </c>
      <c r="C4862">
        <v>2020</v>
      </c>
      <c r="D4862" s="16" t="s">
        <v>107</v>
      </c>
      <c r="E4862" s="16" t="s">
        <v>59</v>
      </c>
      <c r="F4862">
        <v>65</v>
      </c>
    </row>
    <row r="4863" spans="1:6" x14ac:dyDescent="0.25">
      <c r="A4863">
        <v>6</v>
      </c>
      <c r="B4863">
        <v>5</v>
      </c>
      <c r="C4863">
        <v>2020</v>
      </c>
      <c r="D4863" s="16" t="s">
        <v>107</v>
      </c>
      <c r="E4863" s="16" t="s">
        <v>59</v>
      </c>
      <c r="F4863">
        <v>24</v>
      </c>
    </row>
    <row r="4864" spans="1:6" x14ac:dyDescent="0.25">
      <c r="A4864">
        <v>6</v>
      </c>
      <c r="B4864">
        <v>5</v>
      </c>
      <c r="C4864">
        <v>2020</v>
      </c>
      <c r="D4864" s="16" t="s">
        <v>108</v>
      </c>
      <c r="E4864" s="16" t="s">
        <v>59</v>
      </c>
      <c r="F4864">
        <v>3</v>
      </c>
    </row>
    <row r="4865" spans="1:6" x14ac:dyDescent="0.25">
      <c r="A4865">
        <v>6</v>
      </c>
      <c r="B4865">
        <v>5</v>
      </c>
      <c r="C4865">
        <v>2020</v>
      </c>
      <c r="D4865" s="16" t="s">
        <v>108</v>
      </c>
      <c r="E4865" s="16" t="s">
        <v>56</v>
      </c>
      <c r="F4865">
        <v>31</v>
      </c>
    </row>
    <row r="4866" spans="1:6" x14ac:dyDescent="0.25">
      <c r="A4866">
        <v>6</v>
      </c>
      <c r="B4866">
        <v>5</v>
      </c>
      <c r="C4866">
        <v>2020</v>
      </c>
      <c r="D4866" s="16" t="s">
        <v>108</v>
      </c>
      <c r="E4866" s="16" t="s">
        <v>56</v>
      </c>
      <c r="F4866">
        <v>27</v>
      </c>
    </row>
    <row r="4867" spans="1:6" x14ac:dyDescent="0.25">
      <c r="A4867">
        <v>6</v>
      </c>
      <c r="B4867">
        <v>5</v>
      </c>
      <c r="C4867">
        <v>2020</v>
      </c>
      <c r="D4867" s="16" t="s">
        <v>108</v>
      </c>
      <c r="E4867" s="16" t="s">
        <v>59</v>
      </c>
      <c r="F4867">
        <v>28</v>
      </c>
    </row>
    <row r="4868" spans="1:6" x14ac:dyDescent="0.25">
      <c r="A4868">
        <v>6</v>
      </c>
      <c r="B4868">
        <v>5</v>
      </c>
      <c r="C4868">
        <v>2020</v>
      </c>
      <c r="D4868" s="16" t="s">
        <v>108</v>
      </c>
      <c r="E4868" s="16" t="s">
        <v>59</v>
      </c>
      <c r="F4868">
        <v>26</v>
      </c>
    </row>
    <row r="4869" spans="1:6" x14ac:dyDescent="0.25">
      <c r="A4869">
        <v>6</v>
      </c>
      <c r="B4869">
        <v>5</v>
      </c>
      <c r="C4869">
        <v>2020</v>
      </c>
      <c r="D4869" s="16" t="s">
        <v>111</v>
      </c>
      <c r="E4869" s="16" t="s">
        <v>59</v>
      </c>
      <c r="F4869">
        <v>31</v>
      </c>
    </row>
    <row r="4870" spans="1:6" x14ac:dyDescent="0.25">
      <c r="A4870">
        <v>6</v>
      </c>
      <c r="B4870">
        <v>5</v>
      </c>
      <c r="C4870">
        <v>2020</v>
      </c>
      <c r="D4870" s="16" t="s">
        <v>111</v>
      </c>
      <c r="E4870" s="16" t="s">
        <v>59</v>
      </c>
      <c r="F4870">
        <v>59</v>
      </c>
    </row>
    <row r="4871" spans="1:6" x14ac:dyDescent="0.25">
      <c r="A4871">
        <v>6</v>
      </c>
      <c r="B4871">
        <v>5</v>
      </c>
      <c r="C4871">
        <v>2020</v>
      </c>
      <c r="D4871" s="16" t="s">
        <v>111</v>
      </c>
      <c r="E4871" s="16" t="s">
        <v>56</v>
      </c>
      <c r="F4871">
        <v>25</v>
      </c>
    </row>
    <row r="4872" spans="1:6" x14ac:dyDescent="0.25">
      <c r="A4872">
        <v>6</v>
      </c>
      <c r="B4872">
        <v>5</v>
      </c>
      <c r="C4872">
        <v>2020</v>
      </c>
      <c r="D4872" s="16" t="s">
        <v>111</v>
      </c>
      <c r="E4872" s="16" t="s">
        <v>59</v>
      </c>
      <c r="F4872">
        <v>71</v>
      </c>
    </row>
    <row r="4873" spans="1:6" x14ac:dyDescent="0.25">
      <c r="A4873">
        <v>6</v>
      </c>
      <c r="B4873">
        <v>5</v>
      </c>
      <c r="C4873">
        <v>2020</v>
      </c>
      <c r="D4873" s="16" t="s">
        <v>111</v>
      </c>
      <c r="E4873" s="16" t="s">
        <v>56</v>
      </c>
      <c r="F4873">
        <v>32</v>
      </c>
    </row>
    <row r="4874" spans="1:6" x14ac:dyDescent="0.25">
      <c r="A4874">
        <v>6</v>
      </c>
      <c r="B4874">
        <v>5</v>
      </c>
      <c r="C4874">
        <v>2020</v>
      </c>
      <c r="D4874" s="16" t="s">
        <v>111</v>
      </c>
      <c r="E4874" s="16" t="s">
        <v>56</v>
      </c>
      <c r="F4874">
        <v>82</v>
      </c>
    </row>
    <row r="4875" spans="1:6" x14ac:dyDescent="0.25">
      <c r="A4875">
        <v>6</v>
      </c>
      <c r="B4875">
        <v>5</v>
      </c>
      <c r="C4875">
        <v>2020</v>
      </c>
      <c r="D4875" s="16" t="s">
        <v>113</v>
      </c>
      <c r="E4875" s="16" t="s">
        <v>56</v>
      </c>
      <c r="F4875">
        <v>72</v>
      </c>
    </row>
    <row r="4876" spans="1:6" x14ac:dyDescent="0.25">
      <c r="A4876">
        <v>6</v>
      </c>
      <c r="B4876">
        <v>5</v>
      </c>
      <c r="C4876">
        <v>2020</v>
      </c>
      <c r="D4876" s="16" t="s">
        <v>167</v>
      </c>
      <c r="E4876" s="16" t="s">
        <v>56</v>
      </c>
      <c r="F4876">
        <v>44</v>
      </c>
    </row>
    <row r="4877" spans="1:6" x14ac:dyDescent="0.25">
      <c r="A4877">
        <v>6</v>
      </c>
      <c r="B4877">
        <v>5</v>
      </c>
      <c r="C4877">
        <v>2020</v>
      </c>
      <c r="D4877" s="16" t="s">
        <v>167</v>
      </c>
      <c r="E4877" s="16" t="s">
        <v>59</v>
      </c>
      <c r="F4877">
        <v>71</v>
      </c>
    </row>
    <row r="4878" spans="1:6" x14ac:dyDescent="0.25">
      <c r="A4878">
        <v>6</v>
      </c>
      <c r="B4878">
        <v>5</v>
      </c>
      <c r="C4878">
        <v>2020</v>
      </c>
      <c r="D4878" s="16" t="s">
        <v>116</v>
      </c>
      <c r="E4878" s="16" t="s">
        <v>56</v>
      </c>
      <c r="F4878">
        <v>42</v>
      </c>
    </row>
    <row r="4879" spans="1:6" x14ac:dyDescent="0.25">
      <c r="A4879">
        <v>6</v>
      </c>
      <c r="B4879">
        <v>5</v>
      </c>
      <c r="C4879">
        <v>2020</v>
      </c>
      <c r="D4879" s="16" t="s">
        <v>116</v>
      </c>
      <c r="E4879" s="16" t="s">
        <v>59</v>
      </c>
      <c r="F4879">
        <v>29</v>
      </c>
    </row>
    <row r="4880" spans="1:6" x14ac:dyDescent="0.25">
      <c r="A4880">
        <v>6</v>
      </c>
      <c r="B4880">
        <v>5</v>
      </c>
      <c r="C4880">
        <v>2020</v>
      </c>
      <c r="D4880" s="16" t="s">
        <v>116</v>
      </c>
      <c r="E4880" s="16" t="s">
        <v>56</v>
      </c>
      <c r="F4880">
        <v>3</v>
      </c>
    </row>
    <row r="4881" spans="1:6" x14ac:dyDescent="0.25">
      <c r="A4881">
        <v>6</v>
      </c>
      <c r="B4881">
        <v>5</v>
      </c>
      <c r="C4881">
        <v>2020</v>
      </c>
      <c r="D4881" s="16" t="s">
        <v>120</v>
      </c>
      <c r="E4881" s="16" t="s">
        <v>56</v>
      </c>
      <c r="F4881">
        <v>67</v>
      </c>
    </row>
    <row r="4882" spans="1:6" x14ac:dyDescent="0.25">
      <c r="A4882">
        <v>6</v>
      </c>
      <c r="B4882">
        <v>5</v>
      </c>
      <c r="C4882">
        <v>2020</v>
      </c>
      <c r="D4882" s="16" t="s">
        <v>124</v>
      </c>
      <c r="E4882" s="16" t="s">
        <v>56</v>
      </c>
      <c r="F4882">
        <v>68</v>
      </c>
    </row>
    <row r="4883" spans="1:6" x14ac:dyDescent="0.25">
      <c r="A4883">
        <v>6</v>
      </c>
      <c r="B4883">
        <v>5</v>
      </c>
      <c r="C4883">
        <v>2020</v>
      </c>
      <c r="D4883" s="16" t="s">
        <v>124</v>
      </c>
      <c r="E4883" s="16" t="s">
        <v>59</v>
      </c>
      <c r="F4883">
        <v>5</v>
      </c>
    </row>
    <row r="4884" spans="1:6" x14ac:dyDescent="0.25">
      <c r="A4884">
        <v>6</v>
      </c>
      <c r="B4884">
        <v>5</v>
      </c>
      <c r="C4884">
        <v>2020</v>
      </c>
      <c r="D4884" s="16" t="s">
        <v>124</v>
      </c>
      <c r="E4884" s="16" t="s">
        <v>59</v>
      </c>
      <c r="F4884">
        <v>33</v>
      </c>
    </row>
    <row r="4885" spans="1:6" x14ac:dyDescent="0.25">
      <c r="A4885">
        <v>6</v>
      </c>
      <c r="B4885">
        <v>5</v>
      </c>
      <c r="C4885">
        <v>2020</v>
      </c>
      <c r="D4885" s="16" t="s">
        <v>125</v>
      </c>
      <c r="E4885" s="16" t="s">
        <v>56</v>
      </c>
      <c r="F4885">
        <v>39</v>
      </c>
    </row>
    <row r="4886" spans="1:6" x14ac:dyDescent="0.25">
      <c r="A4886">
        <v>6</v>
      </c>
      <c r="B4886">
        <v>5</v>
      </c>
      <c r="C4886">
        <v>2020</v>
      </c>
      <c r="D4886" s="16" t="s">
        <v>126</v>
      </c>
      <c r="E4886" s="16" t="s">
        <v>56</v>
      </c>
      <c r="F4886">
        <v>69</v>
      </c>
    </row>
    <row r="4887" spans="1:6" x14ac:dyDescent="0.25">
      <c r="A4887">
        <v>6</v>
      </c>
      <c r="B4887">
        <v>5</v>
      </c>
      <c r="C4887">
        <v>2020</v>
      </c>
      <c r="D4887" s="16" t="s">
        <v>131</v>
      </c>
      <c r="E4887" s="16" t="s">
        <v>59</v>
      </c>
      <c r="F4887">
        <v>67</v>
      </c>
    </row>
    <row r="4888" spans="1:6" x14ac:dyDescent="0.25">
      <c r="A4888">
        <v>6</v>
      </c>
      <c r="B4888">
        <v>5</v>
      </c>
      <c r="C4888">
        <v>2020</v>
      </c>
      <c r="D4888" s="16" t="s">
        <v>132</v>
      </c>
      <c r="E4888" s="16" t="s">
        <v>59</v>
      </c>
      <c r="F4888">
        <v>53</v>
      </c>
    </row>
    <row r="4889" spans="1:6" x14ac:dyDescent="0.25">
      <c r="A4889">
        <v>6</v>
      </c>
      <c r="B4889">
        <v>5</v>
      </c>
      <c r="C4889">
        <v>2020</v>
      </c>
      <c r="D4889" s="16" t="s">
        <v>132</v>
      </c>
      <c r="E4889" s="16" t="s">
        <v>59</v>
      </c>
      <c r="F4889">
        <v>35</v>
      </c>
    </row>
    <row r="4890" spans="1:6" x14ac:dyDescent="0.25">
      <c r="A4890">
        <v>6</v>
      </c>
      <c r="B4890">
        <v>5</v>
      </c>
      <c r="C4890">
        <v>2020</v>
      </c>
      <c r="D4890" s="16" t="s">
        <v>218</v>
      </c>
      <c r="E4890" s="16" t="s">
        <v>59</v>
      </c>
      <c r="F4890">
        <v>70</v>
      </c>
    </row>
    <row r="4891" spans="1:6" x14ac:dyDescent="0.25">
      <c r="A4891">
        <v>6</v>
      </c>
      <c r="B4891">
        <v>5</v>
      </c>
      <c r="C4891">
        <v>2020</v>
      </c>
      <c r="D4891" s="16" t="s">
        <v>218</v>
      </c>
      <c r="E4891" s="16" t="s">
        <v>59</v>
      </c>
      <c r="F4891">
        <v>65</v>
      </c>
    </row>
    <row r="4892" spans="1:6" x14ac:dyDescent="0.25">
      <c r="A4892">
        <v>6</v>
      </c>
      <c r="B4892">
        <v>5</v>
      </c>
      <c r="C4892">
        <v>2020</v>
      </c>
      <c r="D4892" s="16" t="s">
        <v>137</v>
      </c>
      <c r="E4892" s="16" t="s">
        <v>59</v>
      </c>
      <c r="F4892">
        <v>32</v>
      </c>
    </row>
    <row r="4893" spans="1:6" x14ac:dyDescent="0.25">
      <c r="A4893">
        <v>6</v>
      </c>
      <c r="B4893">
        <v>5</v>
      </c>
      <c r="C4893">
        <v>2020</v>
      </c>
      <c r="D4893" s="16" t="s">
        <v>139</v>
      </c>
      <c r="E4893" s="16" t="s">
        <v>56</v>
      </c>
      <c r="F4893">
        <v>72</v>
      </c>
    </row>
    <row r="4894" spans="1:6" x14ac:dyDescent="0.25">
      <c r="A4894">
        <v>6</v>
      </c>
      <c r="B4894">
        <v>5</v>
      </c>
      <c r="C4894">
        <v>2020</v>
      </c>
      <c r="D4894" s="16" t="s">
        <v>139</v>
      </c>
      <c r="E4894" s="16" t="s">
        <v>56</v>
      </c>
      <c r="F4894">
        <v>46</v>
      </c>
    </row>
    <row r="4895" spans="1:6" x14ac:dyDescent="0.25">
      <c r="A4895">
        <v>6</v>
      </c>
      <c r="B4895">
        <v>5</v>
      </c>
      <c r="C4895">
        <v>2020</v>
      </c>
      <c r="D4895" s="16" t="s">
        <v>139</v>
      </c>
      <c r="E4895" s="16" t="s">
        <v>59</v>
      </c>
      <c r="F4895">
        <v>24</v>
      </c>
    </row>
    <row r="4896" spans="1:6" x14ac:dyDescent="0.25">
      <c r="A4896">
        <v>6</v>
      </c>
      <c r="B4896">
        <v>5</v>
      </c>
      <c r="C4896">
        <v>2020</v>
      </c>
      <c r="D4896" s="16" t="s">
        <v>139</v>
      </c>
      <c r="E4896" s="16" t="s">
        <v>56</v>
      </c>
      <c r="F4896">
        <v>68</v>
      </c>
    </row>
    <row r="4897" spans="1:6" x14ac:dyDescent="0.25">
      <c r="A4897">
        <v>6</v>
      </c>
      <c r="B4897">
        <v>5</v>
      </c>
      <c r="C4897">
        <v>2020</v>
      </c>
      <c r="D4897" s="16" t="s">
        <v>140</v>
      </c>
      <c r="E4897" s="16" t="s">
        <v>56</v>
      </c>
      <c r="F4897">
        <v>48</v>
      </c>
    </row>
    <row r="4898" spans="1:6" x14ac:dyDescent="0.25">
      <c r="A4898">
        <v>6</v>
      </c>
      <c r="B4898">
        <v>5</v>
      </c>
      <c r="C4898">
        <v>2020</v>
      </c>
      <c r="D4898" s="16" t="s">
        <v>140</v>
      </c>
      <c r="E4898" s="16" t="s">
        <v>56</v>
      </c>
      <c r="F4898">
        <v>34</v>
      </c>
    </row>
    <row r="4899" spans="1:6" x14ac:dyDescent="0.25">
      <c r="A4899">
        <v>6</v>
      </c>
      <c r="B4899">
        <v>5</v>
      </c>
      <c r="C4899">
        <v>2020</v>
      </c>
      <c r="D4899" s="16" t="s">
        <v>219</v>
      </c>
      <c r="E4899" s="16" t="s">
        <v>59</v>
      </c>
      <c r="F4899">
        <v>69</v>
      </c>
    </row>
    <row r="4900" spans="1:6" x14ac:dyDescent="0.25">
      <c r="A4900">
        <v>6</v>
      </c>
      <c r="B4900">
        <v>5</v>
      </c>
      <c r="C4900">
        <v>2020</v>
      </c>
      <c r="D4900" s="16" t="s">
        <v>219</v>
      </c>
      <c r="E4900" s="16" t="s">
        <v>59</v>
      </c>
      <c r="F4900">
        <v>70</v>
      </c>
    </row>
    <row r="4901" spans="1:6" x14ac:dyDescent="0.25">
      <c r="A4901">
        <v>6</v>
      </c>
      <c r="B4901">
        <v>5</v>
      </c>
      <c r="C4901">
        <v>2020</v>
      </c>
      <c r="D4901" s="16" t="s">
        <v>219</v>
      </c>
      <c r="E4901" s="16" t="s">
        <v>56</v>
      </c>
      <c r="F4901">
        <v>22</v>
      </c>
    </row>
    <row r="4902" spans="1:6" x14ac:dyDescent="0.25">
      <c r="A4902">
        <v>6</v>
      </c>
      <c r="B4902">
        <v>5</v>
      </c>
      <c r="C4902">
        <v>2020</v>
      </c>
      <c r="D4902" s="16" t="s">
        <v>219</v>
      </c>
      <c r="E4902" s="16" t="s">
        <v>59</v>
      </c>
      <c r="F4902">
        <v>60</v>
      </c>
    </row>
    <row r="4903" spans="1:6" x14ac:dyDescent="0.25">
      <c r="A4903">
        <v>6</v>
      </c>
      <c r="B4903">
        <v>5</v>
      </c>
      <c r="C4903">
        <v>2020</v>
      </c>
      <c r="D4903" s="16" t="s">
        <v>219</v>
      </c>
      <c r="E4903" s="16" t="s">
        <v>56</v>
      </c>
      <c r="F4903">
        <v>14</v>
      </c>
    </row>
    <row r="4904" spans="1:6" x14ac:dyDescent="0.25">
      <c r="A4904">
        <v>6</v>
      </c>
      <c r="B4904">
        <v>5</v>
      </c>
      <c r="C4904">
        <v>2020</v>
      </c>
      <c r="D4904" s="16" t="s">
        <v>219</v>
      </c>
      <c r="E4904" s="16" t="s">
        <v>56</v>
      </c>
      <c r="F4904">
        <v>11</v>
      </c>
    </row>
    <row r="4905" spans="1:6" x14ac:dyDescent="0.25">
      <c r="A4905">
        <v>6</v>
      </c>
      <c r="B4905">
        <v>5</v>
      </c>
      <c r="C4905">
        <v>2020</v>
      </c>
      <c r="D4905" s="16" t="s">
        <v>219</v>
      </c>
      <c r="E4905" s="16" t="s">
        <v>59</v>
      </c>
      <c r="F4905">
        <v>49</v>
      </c>
    </row>
    <row r="4906" spans="1:6" x14ac:dyDescent="0.25">
      <c r="A4906">
        <v>6</v>
      </c>
      <c r="B4906">
        <v>5</v>
      </c>
      <c r="C4906">
        <v>2020</v>
      </c>
      <c r="D4906" s="16" t="s">
        <v>219</v>
      </c>
      <c r="E4906" s="16" t="s">
        <v>56</v>
      </c>
      <c r="F4906">
        <v>60</v>
      </c>
    </row>
    <row r="4907" spans="1:6" x14ac:dyDescent="0.25">
      <c r="A4907">
        <v>6</v>
      </c>
      <c r="B4907">
        <v>5</v>
      </c>
      <c r="C4907">
        <v>2020</v>
      </c>
      <c r="D4907" s="16" t="s">
        <v>178</v>
      </c>
      <c r="E4907" s="16" t="s">
        <v>56</v>
      </c>
      <c r="F4907">
        <v>25</v>
      </c>
    </row>
    <row r="4908" spans="1:6" x14ac:dyDescent="0.25">
      <c r="A4908">
        <v>6</v>
      </c>
      <c r="B4908">
        <v>5</v>
      </c>
      <c r="C4908">
        <v>2020</v>
      </c>
      <c r="D4908" s="16" t="s">
        <v>145</v>
      </c>
      <c r="E4908" s="16" t="s">
        <v>56</v>
      </c>
      <c r="F4908">
        <v>17</v>
      </c>
    </row>
    <row r="4909" spans="1:6" x14ac:dyDescent="0.25">
      <c r="A4909">
        <v>6</v>
      </c>
      <c r="B4909">
        <v>5</v>
      </c>
      <c r="C4909">
        <v>2020</v>
      </c>
      <c r="D4909" s="16" t="s">
        <v>145</v>
      </c>
      <c r="E4909" s="16" t="s">
        <v>59</v>
      </c>
      <c r="F4909">
        <v>53</v>
      </c>
    </row>
    <row r="4910" spans="1:6" x14ac:dyDescent="0.25">
      <c r="A4910">
        <v>6</v>
      </c>
      <c r="B4910">
        <v>5</v>
      </c>
      <c r="C4910">
        <v>2020</v>
      </c>
      <c r="D4910" s="16" t="s">
        <v>145</v>
      </c>
      <c r="E4910" s="16" t="s">
        <v>59</v>
      </c>
      <c r="F4910">
        <v>71</v>
      </c>
    </row>
    <row r="4911" spans="1:6" x14ac:dyDescent="0.25">
      <c r="A4911">
        <v>6</v>
      </c>
      <c r="B4911">
        <v>5</v>
      </c>
      <c r="C4911">
        <v>2020</v>
      </c>
      <c r="D4911" s="16" t="s">
        <v>145</v>
      </c>
      <c r="E4911" s="16" t="s">
        <v>56</v>
      </c>
      <c r="F4911">
        <v>40</v>
      </c>
    </row>
    <row r="4912" spans="1:6" x14ac:dyDescent="0.25">
      <c r="A4912">
        <v>6</v>
      </c>
      <c r="B4912">
        <v>5</v>
      </c>
      <c r="C4912">
        <v>2020</v>
      </c>
      <c r="D4912" s="16" t="s">
        <v>145</v>
      </c>
      <c r="E4912" s="16" t="s">
        <v>59</v>
      </c>
      <c r="F4912">
        <v>54</v>
      </c>
    </row>
    <row r="4913" spans="1:6" x14ac:dyDescent="0.25">
      <c r="A4913">
        <v>6</v>
      </c>
      <c r="B4913">
        <v>5</v>
      </c>
      <c r="C4913">
        <v>2020</v>
      </c>
      <c r="D4913" s="16" t="s">
        <v>150</v>
      </c>
      <c r="E4913" s="16" t="s">
        <v>59</v>
      </c>
      <c r="F4913">
        <v>67</v>
      </c>
    </row>
    <row r="4914" spans="1:6" x14ac:dyDescent="0.25">
      <c r="A4914">
        <v>6</v>
      </c>
      <c r="B4914">
        <v>5</v>
      </c>
      <c r="C4914">
        <v>2020</v>
      </c>
      <c r="D4914" s="16" t="s">
        <v>150</v>
      </c>
      <c r="E4914" s="16" t="s">
        <v>56</v>
      </c>
      <c r="F4914">
        <v>47</v>
      </c>
    </row>
    <row r="4915" spans="1:6" x14ac:dyDescent="0.25">
      <c r="A4915">
        <v>6</v>
      </c>
      <c r="B4915">
        <v>5</v>
      </c>
      <c r="C4915">
        <v>2020</v>
      </c>
      <c r="D4915" s="16" t="s">
        <v>150</v>
      </c>
      <c r="E4915" s="16" t="s">
        <v>59</v>
      </c>
      <c r="F4915">
        <v>34</v>
      </c>
    </row>
    <row r="4916" spans="1:6" x14ac:dyDescent="0.25">
      <c r="A4916">
        <v>6</v>
      </c>
      <c r="B4916">
        <v>5</v>
      </c>
      <c r="C4916">
        <v>2020</v>
      </c>
      <c r="D4916" s="16" t="s">
        <v>150</v>
      </c>
      <c r="E4916" s="16" t="s">
        <v>56</v>
      </c>
      <c r="F4916">
        <v>38</v>
      </c>
    </row>
    <row r="4917" spans="1:6" x14ac:dyDescent="0.25">
      <c r="A4917">
        <v>6</v>
      </c>
      <c r="B4917">
        <v>5</v>
      </c>
      <c r="C4917">
        <v>2020</v>
      </c>
      <c r="D4917" s="16" t="s">
        <v>150</v>
      </c>
      <c r="E4917" s="16" t="s">
        <v>56</v>
      </c>
      <c r="F4917">
        <v>78</v>
      </c>
    </row>
    <row r="4918" spans="1:6" x14ac:dyDescent="0.25">
      <c r="A4918">
        <v>6</v>
      </c>
      <c r="B4918">
        <v>5</v>
      </c>
      <c r="C4918">
        <v>2020</v>
      </c>
      <c r="D4918" s="16" t="s">
        <v>186</v>
      </c>
      <c r="E4918" s="16" t="s">
        <v>106</v>
      </c>
      <c r="F4918">
        <v>0</v>
      </c>
    </row>
    <row r="4919" spans="1:6" x14ac:dyDescent="0.25">
      <c r="A4919">
        <v>6</v>
      </c>
      <c r="B4919">
        <v>5</v>
      </c>
      <c r="C4919">
        <v>2020</v>
      </c>
      <c r="D4919" s="16" t="s">
        <v>186</v>
      </c>
      <c r="E4919" s="16" t="s">
        <v>56</v>
      </c>
      <c r="F4919">
        <v>37</v>
      </c>
    </row>
    <row r="4920" spans="1:6" x14ac:dyDescent="0.25">
      <c r="A4920">
        <v>7</v>
      </c>
      <c r="B4920">
        <v>5</v>
      </c>
      <c r="C4920">
        <v>2020</v>
      </c>
      <c r="D4920" s="16" t="s">
        <v>57</v>
      </c>
      <c r="E4920" s="16" t="s">
        <v>56</v>
      </c>
      <c r="F4920">
        <v>56</v>
      </c>
    </row>
    <row r="4921" spans="1:6" x14ac:dyDescent="0.25">
      <c r="A4921">
        <v>7</v>
      </c>
      <c r="B4921">
        <v>5</v>
      </c>
      <c r="C4921">
        <v>2020</v>
      </c>
      <c r="D4921" s="16" t="s">
        <v>57</v>
      </c>
      <c r="E4921" s="16" t="s">
        <v>56</v>
      </c>
      <c r="F4921">
        <v>67</v>
      </c>
    </row>
    <row r="4922" spans="1:6" x14ac:dyDescent="0.25">
      <c r="A4922">
        <v>7</v>
      </c>
      <c r="B4922">
        <v>5</v>
      </c>
      <c r="C4922">
        <v>2020</v>
      </c>
      <c r="D4922" s="16" t="s">
        <v>58</v>
      </c>
      <c r="E4922" s="16" t="s">
        <v>56</v>
      </c>
      <c r="F4922">
        <v>30</v>
      </c>
    </row>
    <row r="4923" spans="1:6" x14ac:dyDescent="0.25">
      <c r="A4923">
        <v>7</v>
      </c>
      <c r="B4923">
        <v>5</v>
      </c>
      <c r="C4923">
        <v>2020</v>
      </c>
      <c r="D4923" s="16" t="s">
        <v>63</v>
      </c>
      <c r="E4923" s="16" t="s">
        <v>59</v>
      </c>
      <c r="F4923">
        <v>2</v>
      </c>
    </row>
    <row r="4924" spans="1:6" x14ac:dyDescent="0.25">
      <c r="A4924">
        <v>7</v>
      </c>
      <c r="B4924">
        <v>5</v>
      </c>
      <c r="C4924">
        <v>2020</v>
      </c>
      <c r="D4924" s="16" t="s">
        <v>63</v>
      </c>
      <c r="E4924" s="16" t="s">
        <v>56</v>
      </c>
      <c r="F4924">
        <v>35</v>
      </c>
    </row>
    <row r="4925" spans="1:6" x14ac:dyDescent="0.25">
      <c r="A4925">
        <v>7</v>
      </c>
      <c r="B4925">
        <v>5</v>
      </c>
      <c r="C4925">
        <v>2020</v>
      </c>
      <c r="D4925" s="16" t="s">
        <v>153</v>
      </c>
      <c r="E4925" s="16" t="s">
        <v>56</v>
      </c>
      <c r="F4925">
        <v>68</v>
      </c>
    </row>
    <row r="4926" spans="1:6" x14ac:dyDescent="0.25">
      <c r="A4926">
        <v>7</v>
      </c>
      <c r="B4926">
        <v>5</v>
      </c>
      <c r="C4926">
        <v>2020</v>
      </c>
      <c r="D4926" s="16" t="s">
        <v>156</v>
      </c>
      <c r="E4926" s="16" t="s">
        <v>56</v>
      </c>
      <c r="F4926">
        <v>40</v>
      </c>
    </row>
    <row r="4927" spans="1:6" x14ac:dyDescent="0.25">
      <c r="A4927">
        <v>7</v>
      </c>
      <c r="B4927">
        <v>5</v>
      </c>
      <c r="C4927">
        <v>2020</v>
      </c>
      <c r="D4927" s="16" t="s">
        <v>73</v>
      </c>
      <c r="E4927" s="16" t="s">
        <v>56</v>
      </c>
      <c r="F4927">
        <v>60</v>
      </c>
    </row>
    <row r="4928" spans="1:6" x14ac:dyDescent="0.25">
      <c r="A4928">
        <v>7</v>
      </c>
      <c r="B4928">
        <v>5</v>
      </c>
      <c r="C4928">
        <v>2020</v>
      </c>
      <c r="D4928" s="16" t="s">
        <v>75</v>
      </c>
      <c r="E4928" s="16" t="s">
        <v>56</v>
      </c>
      <c r="F4928">
        <v>65</v>
      </c>
    </row>
    <row r="4929" spans="1:6" x14ac:dyDescent="0.25">
      <c r="A4929">
        <v>7</v>
      </c>
      <c r="B4929">
        <v>5</v>
      </c>
      <c r="C4929">
        <v>2020</v>
      </c>
      <c r="D4929" s="16" t="s">
        <v>75</v>
      </c>
      <c r="E4929" s="16" t="s">
        <v>59</v>
      </c>
      <c r="F4929">
        <v>29</v>
      </c>
    </row>
    <row r="4930" spans="1:6" x14ac:dyDescent="0.25">
      <c r="A4930">
        <v>7</v>
      </c>
      <c r="B4930">
        <v>5</v>
      </c>
      <c r="C4930">
        <v>2020</v>
      </c>
      <c r="D4930" s="16" t="s">
        <v>179</v>
      </c>
      <c r="E4930" s="16" t="s">
        <v>59</v>
      </c>
      <c r="F4930">
        <v>76</v>
      </c>
    </row>
    <row r="4931" spans="1:6" x14ac:dyDescent="0.25">
      <c r="A4931">
        <v>7</v>
      </c>
      <c r="B4931">
        <v>5</v>
      </c>
      <c r="C4931">
        <v>2020</v>
      </c>
      <c r="D4931" s="16" t="s">
        <v>187</v>
      </c>
      <c r="E4931" s="16" t="s">
        <v>59</v>
      </c>
      <c r="F4931">
        <v>48</v>
      </c>
    </row>
    <row r="4932" spans="1:6" x14ac:dyDescent="0.25">
      <c r="A4932">
        <v>7</v>
      </c>
      <c r="B4932">
        <v>5</v>
      </c>
      <c r="C4932">
        <v>2020</v>
      </c>
      <c r="D4932" s="16" t="s">
        <v>81</v>
      </c>
      <c r="E4932" s="16" t="s">
        <v>59</v>
      </c>
      <c r="F4932">
        <v>63</v>
      </c>
    </row>
    <row r="4933" spans="1:6" x14ac:dyDescent="0.25">
      <c r="A4933">
        <v>7</v>
      </c>
      <c r="B4933">
        <v>5</v>
      </c>
      <c r="C4933">
        <v>2020</v>
      </c>
      <c r="D4933" s="16" t="s">
        <v>82</v>
      </c>
      <c r="E4933" s="16" t="s">
        <v>59</v>
      </c>
      <c r="F4933">
        <v>53</v>
      </c>
    </row>
    <row r="4934" spans="1:6" x14ac:dyDescent="0.25">
      <c r="A4934">
        <v>7</v>
      </c>
      <c r="B4934">
        <v>5</v>
      </c>
      <c r="C4934">
        <v>2020</v>
      </c>
      <c r="D4934" s="16" t="s">
        <v>231</v>
      </c>
      <c r="E4934" s="16" t="s">
        <v>59</v>
      </c>
      <c r="F4934">
        <v>2</v>
      </c>
    </row>
    <row r="4935" spans="1:6" x14ac:dyDescent="0.25">
      <c r="A4935">
        <v>7</v>
      </c>
      <c r="B4935">
        <v>5</v>
      </c>
      <c r="C4935">
        <v>2020</v>
      </c>
      <c r="D4935" s="16" t="s">
        <v>231</v>
      </c>
      <c r="E4935" s="16" t="s">
        <v>56</v>
      </c>
      <c r="F4935">
        <v>74</v>
      </c>
    </row>
    <row r="4936" spans="1:6" x14ac:dyDescent="0.25">
      <c r="A4936">
        <v>7</v>
      </c>
      <c r="B4936">
        <v>5</v>
      </c>
      <c r="C4936">
        <v>2020</v>
      </c>
      <c r="D4936" s="16" t="s">
        <v>231</v>
      </c>
      <c r="E4936" s="16" t="s">
        <v>59</v>
      </c>
      <c r="F4936">
        <v>80</v>
      </c>
    </row>
    <row r="4937" spans="1:6" x14ac:dyDescent="0.25">
      <c r="A4937">
        <v>7</v>
      </c>
      <c r="B4937">
        <v>5</v>
      </c>
      <c r="C4937">
        <v>2020</v>
      </c>
      <c r="D4937" s="16" t="s">
        <v>91</v>
      </c>
      <c r="E4937" s="16" t="s">
        <v>59</v>
      </c>
      <c r="F4937">
        <v>67</v>
      </c>
    </row>
    <row r="4938" spans="1:6" x14ac:dyDescent="0.25">
      <c r="A4938">
        <v>7</v>
      </c>
      <c r="B4938">
        <v>5</v>
      </c>
      <c r="C4938">
        <v>2020</v>
      </c>
      <c r="D4938" s="16" t="s">
        <v>94</v>
      </c>
      <c r="E4938" s="16" t="s">
        <v>59</v>
      </c>
      <c r="F4938">
        <v>62</v>
      </c>
    </row>
    <row r="4939" spans="1:6" x14ac:dyDescent="0.25">
      <c r="A4939">
        <v>7</v>
      </c>
      <c r="B4939">
        <v>5</v>
      </c>
      <c r="C4939">
        <v>2020</v>
      </c>
      <c r="D4939" s="16" t="s">
        <v>95</v>
      </c>
      <c r="E4939" s="16" t="s">
        <v>59</v>
      </c>
      <c r="F4939">
        <v>72</v>
      </c>
    </row>
    <row r="4940" spans="1:6" x14ac:dyDescent="0.25">
      <c r="A4940">
        <v>7</v>
      </c>
      <c r="B4940">
        <v>5</v>
      </c>
      <c r="C4940">
        <v>2020</v>
      </c>
      <c r="D4940" s="16" t="s">
        <v>95</v>
      </c>
      <c r="E4940" s="16" t="s">
        <v>56</v>
      </c>
      <c r="F4940">
        <v>31</v>
      </c>
    </row>
    <row r="4941" spans="1:6" x14ac:dyDescent="0.25">
      <c r="A4941">
        <v>7</v>
      </c>
      <c r="B4941">
        <v>5</v>
      </c>
      <c r="C4941">
        <v>2020</v>
      </c>
      <c r="D4941" s="16" t="s">
        <v>95</v>
      </c>
      <c r="E4941" s="16" t="s">
        <v>56</v>
      </c>
      <c r="F4941">
        <v>49</v>
      </c>
    </row>
    <row r="4942" spans="1:6" x14ac:dyDescent="0.25">
      <c r="A4942">
        <v>7</v>
      </c>
      <c r="B4942">
        <v>5</v>
      </c>
      <c r="C4942">
        <v>2020</v>
      </c>
      <c r="D4942" s="16" t="s">
        <v>95</v>
      </c>
      <c r="E4942" s="16" t="s">
        <v>56</v>
      </c>
      <c r="F4942">
        <v>62</v>
      </c>
    </row>
    <row r="4943" spans="1:6" x14ac:dyDescent="0.25">
      <c r="A4943">
        <v>7</v>
      </c>
      <c r="B4943">
        <v>5</v>
      </c>
      <c r="C4943">
        <v>2020</v>
      </c>
      <c r="D4943" s="16" t="s">
        <v>95</v>
      </c>
      <c r="E4943" s="16" t="s">
        <v>56</v>
      </c>
      <c r="F4943">
        <v>43</v>
      </c>
    </row>
    <row r="4944" spans="1:6" x14ac:dyDescent="0.25">
      <c r="A4944">
        <v>7</v>
      </c>
      <c r="B4944">
        <v>5</v>
      </c>
      <c r="C4944">
        <v>2020</v>
      </c>
      <c r="D4944" s="16" t="s">
        <v>102</v>
      </c>
      <c r="E4944" s="16" t="s">
        <v>59</v>
      </c>
      <c r="F4944">
        <v>77</v>
      </c>
    </row>
    <row r="4945" spans="1:6" x14ac:dyDescent="0.25">
      <c r="A4945">
        <v>7</v>
      </c>
      <c r="B4945">
        <v>5</v>
      </c>
      <c r="C4945">
        <v>2020</v>
      </c>
      <c r="D4945" s="16" t="s">
        <v>104</v>
      </c>
      <c r="E4945" s="16" t="s">
        <v>59</v>
      </c>
      <c r="F4945">
        <v>57</v>
      </c>
    </row>
    <row r="4946" spans="1:6" x14ac:dyDescent="0.25">
      <c r="A4946">
        <v>7</v>
      </c>
      <c r="B4946">
        <v>5</v>
      </c>
      <c r="C4946">
        <v>2020</v>
      </c>
      <c r="D4946" s="16" t="s">
        <v>104</v>
      </c>
      <c r="E4946" s="16" t="s">
        <v>56</v>
      </c>
      <c r="F4946">
        <v>63</v>
      </c>
    </row>
    <row r="4947" spans="1:6" x14ac:dyDescent="0.25">
      <c r="A4947">
        <v>7</v>
      </c>
      <c r="B4947">
        <v>5</v>
      </c>
      <c r="C4947">
        <v>2020</v>
      </c>
      <c r="D4947" s="16" t="s">
        <v>105</v>
      </c>
      <c r="E4947" s="16" t="s">
        <v>56</v>
      </c>
      <c r="F4947">
        <v>58</v>
      </c>
    </row>
    <row r="4948" spans="1:6" x14ac:dyDescent="0.25">
      <c r="A4948">
        <v>7</v>
      </c>
      <c r="B4948">
        <v>5</v>
      </c>
      <c r="C4948">
        <v>2020</v>
      </c>
      <c r="D4948" s="16" t="s">
        <v>257</v>
      </c>
      <c r="E4948" s="16" t="s">
        <v>59</v>
      </c>
      <c r="F4948">
        <v>62</v>
      </c>
    </row>
    <row r="4949" spans="1:6" x14ac:dyDescent="0.25">
      <c r="A4949">
        <v>7</v>
      </c>
      <c r="B4949">
        <v>5</v>
      </c>
      <c r="C4949">
        <v>2020</v>
      </c>
      <c r="D4949" s="16" t="s">
        <v>108</v>
      </c>
      <c r="E4949" s="16" t="s">
        <v>56</v>
      </c>
      <c r="F4949">
        <v>42</v>
      </c>
    </row>
    <row r="4950" spans="1:6" x14ac:dyDescent="0.25">
      <c r="A4950">
        <v>7</v>
      </c>
      <c r="B4950">
        <v>5</v>
      </c>
      <c r="C4950">
        <v>2020</v>
      </c>
      <c r="D4950" s="16" t="s">
        <v>108</v>
      </c>
      <c r="E4950" s="16" t="s">
        <v>59</v>
      </c>
      <c r="F4950">
        <v>49</v>
      </c>
    </row>
    <row r="4951" spans="1:6" x14ac:dyDescent="0.25">
      <c r="A4951">
        <v>7</v>
      </c>
      <c r="B4951">
        <v>5</v>
      </c>
      <c r="C4951">
        <v>2020</v>
      </c>
      <c r="D4951" s="16" t="s">
        <v>111</v>
      </c>
      <c r="E4951" s="16" t="s">
        <v>56</v>
      </c>
      <c r="F4951">
        <v>45</v>
      </c>
    </row>
    <row r="4952" spans="1:6" x14ac:dyDescent="0.25">
      <c r="A4952">
        <v>7</v>
      </c>
      <c r="B4952">
        <v>5</v>
      </c>
      <c r="C4952">
        <v>2020</v>
      </c>
      <c r="D4952" s="16" t="s">
        <v>111</v>
      </c>
      <c r="E4952" s="16" t="s">
        <v>56</v>
      </c>
      <c r="F4952">
        <v>59</v>
      </c>
    </row>
    <row r="4953" spans="1:6" x14ac:dyDescent="0.25">
      <c r="A4953">
        <v>7</v>
      </c>
      <c r="B4953">
        <v>5</v>
      </c>
      <c r="C4953">
        <v>2020</v>
      </c>
      <c r="D4953" s="16" t="s">
        <v>111</v>
      </c>
      <c r="E4953" s="16" t="s">
        <v>59</v>
      </c>
      <c r="F4953">
        <v>55</v>
      </c>
    </row>
    <row r="4954" spans="1:6" x14ac:dyDescent="0.25">
      <c r="A4954">
        <v>7</v>
      </c>
      <c r="B4954">
        <v>5</v>
      </c>
      <c r="C4954">
        <v>2020</v>
      </c>
      <c r="D4954" s="16" t="s">
        <v>111</v>
      </c>
      <c r="E4954" s="16" t="s">
        <v>59</v>
      </c>
      <c r="F4954">
        <v>83</v>
      </c>
    </row>
    <row r="4955" spans="1:6" x14ac:dyDescent="0.25">
      <c r="A4955">
        <v>7</v>
      </c>
      <c r="B4955">
        <v>5</v>
      </c>
      <c r="C4955">
        <v>2020</v>
      </c>
      <c r="D4955" s="16" t="s">
        <v>111</v>
      </c>
      <c r="E4955" s="16" t="s">
        <v>59</v>
      </c>
      <c r="F4955">
        <v>89</v>
      </c>
    </row>
    <row r="4956" spans="1:6" x14ac:dyDescent="0.25">
      <c r="A4956">
        <v>7</v>
      </c>
      <c r="B4956">
        <v>5</v>
      </c>
      <c r="C4956">
        <v>2020</v>
      </c>
      <c r="D4956" s="16" t="s">
        <v>113</v>
      </c>
      <c r="E4956" s="16" t="s">
        <v>59</v>
      </c>
      <c r="F4956">
        <v>23</v>
      </c>
    </row>
    <row r="4957" spans="1:6" x14ac:dyDescent="0.25">
      <c r="A4957">
        <v>7</v>
      </c>
      <c r="B4957">
        <v>5</v>
      </c>
      <c r="C4957">
        <v>2020</v>
      </c>
      <c r="D4957" s="16" t="s">
        <v>113</v>
      </c>
      <c r="E4957" s="16" t="s">
        <v>56</v>
      </c>
      <c r="F4957">
        <v>55</v>
      </c>
    </row>
    <row r="4958" spans="1:6" x14ac:dyDescent="0.25">
      <c r="A4958">
        <v>7</v>
      </c>
      <c r="B4958">
        <v>5</v>
      </c>
      <c r="C4958">
        <v>2020</v>
      </c>
      <c r="D4958" s="16" t="s">
        <v>166</v>
      </c>
      <c r="E4958" s="16" t="s">
        <v>56</v>
      </c>
      <c r="F4958">
        <v>72</v>
      </c>
    </row>
    <row r="4959" spans="1:6" x14ac:dyDescent="0.25">
      <c r="A4959">
        <v>7</v>
      </c>
      <c r="B4959">
        <v>5</v>
      </c>
      <c r="C4959">
        <v>2020</v>
      </c>
      <c r="D4959" s="16" t="s">
        <v>114</v>
      </c>
      <c r="E4959" s="16" t="s">
        <v>56</v>
      </c>
      <c r="F4959">
        <v>31</v>
      </c>
    </row>
    <row r="4960" spans="1:6" x14ac:dyDescent="0.25">
      <c r="A4960">
        <v>7</v>
      </c>
      <c r="B4960">
        <v>5</v>
      </c>
      <c r="C4960">
        <v>2020</v>
      </c>
      <c r="D4960" s="16" t="s">
        <v>120</v>
      </c>
      <c r="E4960" s="16" t="s">
        <v>56</v>
      </c>
      <c r="F4960">
        <v>67</v>
      </c>
    </row>
    <row r="4961" spans="1:6" x14ac:dyDescent="0.25">
      <c r="A4961">
        <v>7</v>
      </c>
      <c r="B4961">
        <v>5</v>
      </c>
      <c r="C4961">
        <v>2020</v>
      </c>
      <c r="D4961" s="16" t="s">
        <v>121</v>
      </c>
      <c r="E4961" s="16" t="s">
        <v>56</v>
      </c>
      <c r="F4961">
        <v>81</v>
      </c>
    </row>
    <row r="4962" spans="1:6" x14ac:dyDescent="0.25">
      <c r="A4962">
        <v>7</v>
      </c>
      <c r="B4962">
        <v>5</v>
      </c>
      <c r="C4962">
        <v>2020</v>
      </c>
      <c r="D4962" s="16" t="s">
        <v>122</v>
      </c>
      <c r="E4962" s="16" t="s">
        <v>56</v>
      </c>
      <c r="F4962">
        <v>32</v>
      </c>
    </row>
    <row r="4963" spans="1:6" x14ac:dyDescent="0.25">
      <c r="A4963">
        <v>7</v>
      </c>
      <c r="B4963">
        <v>5</v>
      </c>
      <c r="C4963">
        <v>2020</v>
      </c>
      <c r="D4963" s="16" t="s">
        <v>125</v>
      </c>
      <c r="E4963" s="16" t="s">
        <v>59</v>
      </c>
      <c r="F4963">
        <v>72</v>
      </c>
    </row>
    <row r="4964" spans="1:6" x14ac:dyDescent="0.25">
      <c r="A4964">
        <v>7</v>
      </c>
      <c r="B4964">
        <v>5</v>
      </c>
      <c r="C4964">
        <v>2020</v>
      </c>
      <c r="D4964" s="16" t="s">
        <v>182</v>
      </c>
      <c r="E4964" s="16" t="s">
        <v>56</v>
      </c>
      <c r="F4964">
        <v>87</v>
      </c>
    </row>
    <row r="4965" spans="1:6" x14ac:dyDescent="0.25">
      <c r="A4965">
        <v>7</v>
      </c>
      <c r="B4965">
        <v>5</v>
      </c>
      <c r="C4965">
        <v>2020</v>
      </c>
      <c r="D4965" s="16" t="s">
        <v>171</v>
      </c>
      <c r="E4965" s="16" t="s">
        <v>56</v>
      </c>
      <c r="F4965">
        <v>45</v>
      </c>
    </row>
    <row r="4966" spans="1:6" x14ac:dyDescent="0.25">
      <c r="A4966">
        <v>7</v>
      </c>
      <c r="B4966">
        <v>5</v>
      </c>
      <c r="C4966">
        <v>2020</v>
      </c>
      <c r="D4966" s="16" t="s">
        <v>131</v>
      </c>
      <c r="E4966" s="16" t="s">
        <v>56</v>
      </c>
      <c r="F4966">
        <v>67</v>
      </c>
    </row>
    <row r="4967" spans="1:6" x14ac:dyDescent="0.25">
      <c r="A4967">
        <v>7</v>
      </c>
      <c r="B4967">
        <v>5</v>
      </c>
      <c r="C4967">
        <v>2020</v>
      </c>
      <c r="D4967" s="16" t="s">
        <v>242</v>
      </c>
      <c r="E4967" s="16" t="s">
        <v>59</v>
      </c>
      <c r="F4967">
        <v>29</v>
      </c>
    </row>
    <row r="4968" spans="1:6" x14ac:dyDescent="0.25">
      <c r="A4968">
        <v>7</v>
      </c>
      <c r="B4968">
        <v>5</v>
      </c>
      <c r="C4968">
        <v>2020</v>
      </c>
      <c r="D4968" s="16" t="s">
        <v>218</v>
      </c>
      <c r="E4968" s="16" t="s">
        <v>59</v>
      </c>
      <c r="F4968">
        <v>67</v>
      </c>
    </row>
    <row r="4969" spans="1:6" x14ac:dyDescent="0.25">
      <c r="A4969">
        <v>7</v>
      </c>
      <c r="B4969">
        <v>5</v>
      </c>
      <c r="C4969">
        <v>2020</v>
      </c>
      <c r="D4969" s="16" t="s">
        <v>139</v>
      </c>
      <c r="E4969" s="16" t="s">
        <v>56</v>
      </c>
      <c r="F4969">
        <v>81</v>
      </c>
    </row>
    <row r="4970" spans="1:6" x14ac:dyDescent="0.25">
      <c r="A4970">
        <v>7</v>
      </c>
      <c r="B4970">
        <v>5</v>
      </c>
      <c r="C4970">
        <v>2020</v>
      </c>
      <c r="D4970" s="16" t="s">
        <v>139</v>
      </c>
      <c r="E4970" s="16" t="s">
        <v>56</v>
      </c>
      <c r="F4970">
        <v>53</v>
      </c>
    </row>
    <row r="4971" spans="1:6" x14ac:dyDescent="0.25">
      <c r="A4971">
        <v>7</v>
      </c>
      <c r="B4971">
        <v>5</v>
      </c>
      <c r="C4971">
        <v>2020</v>
      </c>
      <c r="D4971" s="16" t="s">
        <v>139</v>
      </c>
      <c r="E4971" s="16" t="s">
        <v>59</v>
      </c>
      <c r="F4971">
        <v>40</v>
      </c>
    </row>
    <row r="4972" spans="1:6" x14ac:dyDescent="0.25">
      <c r="A4972">
        <v>7</v>
      </c>
      <c r="B4972">
        <v>5</v>
      </c>
      <c r="C4972">
        <v>2020</v>
      </c>
      <c r="D4972" s="16" t="s">
        <v>219</v>
      </c>
      <c r="E4972" s="16" t="s">
        <v>56</v>
      </c>
      <c r="F4972">
        <v>35</v>
      </c>
    </row>
    <row r="4973" spans="1:6" x14ac:dyDescent="0.25">
      <c r="A4973">
        <v>7</v>
      </c>
      <c r="B4973">
        <v>5</v>
      </c>
      <c r="C4973">
        <v>2020</v>
      </c>
      <c r="D4973" s="16" t="s">
        <v>243</v>
      </c>
      <c r="E4973" s="16" t="s">
        <v>59</v>
      </c>
      <c r="F4973">
        <v>61</v>
      </c>
    </row>
    <row r="4974" spans="1:6" x14ac:dyDescent="0.25">
      <c r="A4974">
        <v>7</v>
      </c>
      <c r="B4974">
        <v>5</v>
      </c>
      <c r="C4974">
        <v>2020</v>
      </c>
      <c r="D4974" s="16" t="s">
        <v>150</v>
      </c>
      <c r="E4974" s="16" t="s">
        <v>56</v>
      </c>
      <c r="F4974">
        <v>71</v>
      </c>
    </row>
    <row r="4975" spans="1:6" x14ac:dyDescent="0.25">
      <c r="A4975">
        <v>7</v>
      </c>
      <c r="B4975">
        <v>5</v>
      </c>
      <c r="C4975">
        <v>2020</v>
      </c>
      <c r="D4975" s="16" t="s">
        <v>150</v>
      </c>
      <c r="E4975" s="16" t="s">
        <v>59</v>
      </c>
      <c r="F4975">
        <v>65</v>
      </c>
    </row>
    <row r="4976" spans="1:6" x14ac:dyDescent="0.25">
      <c r="A4976">
        <v>7</v>
      </c>
      <c r="B4976">
        <v>5</v>
      </c>
      <c r="C4976">
        <v>2020</v>
      </c>
      <c r="D4976" s="16" t="s">
        <v>186</v>
      </c>
      <c r="E4976" s="16" t="s">
        <v>56</v>
      </c>
      <c r="F4976">
        <v>19</v>
      </c>
    </row>
    <row r="4977" spans="1:6" x14ac:dyDescent="0.25">
      <c r="A4977">
        <v>8</v>
      </c>
      <c r="B4977">
        <v>5</v>
      </c>
      <c r="C4977">
        <v>2020</v>
      </c>
      <c r="D4977" s="16" t="s">
        <v>58</v>
      </c>
      <c r="E4977" s="16" t="s">
        <v>59</v>
      </c>
      <c r="F4977">
        <v>30</v>
      </c>
    </row>
    <row r="4978" spans="1:6" x14ac:dyDescent="0.25">
      <c r="A4978">
        <v>8</v>
      </c>
      <c r="B4978">
        <v>5</v>
      </c>
      <c r="C4978">
        <v>2020</v>
      </c>
      <c r="D4978" s="16" t="s">
        <v>153</v>
      </c>
      <c r="E4978" s="16" t="s">
        <v>56</v>
      </c>
      <c r="F4978">
        <v>57</v>
      </c>
    </row>
    <row r="4979" spans="1:6" x14ac:dyDescent="0.25">
      <c r="A4979">
        <v>8</v>
      </c>
      <c r="B4979">
        <v>5</v>
      </c>
      <c r="C4979">
        <v>2020</v>
      </c>
      <c r="D4979" s="16" t="s">
        <v>153</v>
      </c>
      <c r="E4979" s="16" t="s">
        <v>59</v>
      </c>
      <c r="F4979">
        <v>51</v>
      </c>
    </row>
    <row r="4980" spans="1:6" x14ac:dyDescent="0.25">
      <c r="A4980">
        <v>8</v>
      </c>
      <c r="B4980">
        <v>5</v>
      </c>
      <c r="C4980">
        <v>2020</v>
      </c>
      <c r="D4980" s="16" t="s">
        <v>230</v>
      </c>
      <c r="E4980" s="16" t="s">
        <v>56</v>
      </c>
      <c r="F4980">
        <v>30</v>
      </c>
    </row>
    <row r="4981" spans="1:6" x14ac:dyDescent="0.25">
      <c r="A4981">
        <v>8</v>
      </c>
      <c r="B4981">
        <v>5</v>
      </c>
      <c r="C4981">
        <v>2020</v>
      </c>
      <c r="D4981" s="16" t="s">
        <v>230</v>
      </c>
      <c r="E4981" s="16" t="s">
        <v>59</v>
      </c>
      <c r="F4981">
        <v>56</v>
      </c>
    </row>
    <row r="4982" spans="1:6" x14ac:dyDescent="0.25">
      <c r="A4982">
        <v>8</v>
      </c>
      <c r="B4982">
        <v>5</v>
      </c>
      <c r="C4982">
        <v>2020</v>
      </c>
      <c r="D4982" s="16" t="s">
        <v>70</v>
      </c>
      <c r="E4982" s="16" t="s">
        <v>59</v>
      </c>
      <c r="F4982">
        <v>20</v>
      </c>
    </row>
    <row r="4983" spans="1:6" x14ac:dyDescent="0.25">
      <c r="A4983">
        <v>8</v>
      </c>
      <c r="B4983">
        <v>5</v>
      </c>
      <c r="C4983">
        <v>2020</v>
      </c>
      <c r="D4983" s="16" t="s">
        <v>70</v>
      </c>
      <c r="E4983" s="16" t="s">
        <v>59</v>
      </c>
      <c r="F4983">
        <v>42</v>
      </c>
    </row>
    <row r="4984" spans="1:6" x14ac:dyDescent="0.25">
      <c r="A4984">
        <v>8</v>
      </c>
      <c r="B4984">
        <v>5</v>
      </c>
      <c r="C4984">
        <v>2020</v>
      </c>
      <c r="D4984" s="16" t="s">
        <v>70</v>
      </c>
      <c r="E4984" s="16" t="s">
        <v>56</v>
      </c>
      <c r="F4984">
        <v>66</v>
      </c>
    </row>
    <row r="4985" spans="1:6" x14ac:dyDescent="0.25">
      <c r="A4985">
        <v>8</v>
      </c>
      <c r="B4985">
        <v>5</v>
      </c>
      <c r="C4985">
        <v>2020</v>
      </c>
      <c r="D4985" s="16" t="s">
        <v>70</v>
      </c>
      <c r="E4985" s="16" t="s">
        <v>56</v>
      </c>
      <c r="F4985">
        <v>37</v>
      </c>
    </row>
    <row r="4986" spans="1:6" x14ac:dyDescent="0.25">
      <c r="A4986">
        <v>8</v>
      </c>
      <c r="B4986">
        <v>5</v>
      </c>
      <c r="C4986">
        <v>2020</v>
      </c>
      <c r="D4986" s="16" t="s">
        <v>70</v>
      </c>
      <c r="E4986" s="16" t="s">
        <v>56</v>
      </c>
      <c r="F4986">
        <v>39</v>
      </c>
    </row>
    <row r="4987" spans="1:6" x14ac:dyDescent="0.25">
      <c r="A4987">
        <v>8</v>
      </c>
      <c r="B4987">
        <v>5</v>
      </c>
      <c r="C4987">
        <v>2020</v>
      </c>
      <c r="D4987" s="16" t="s">
        <v>73</v>
      </c>
      <c r="E4987" s="16" t="s">
        <v>59</v>
      </c>
      <c r="F4987">
        <v>67</v>
      </c>
    </row>
    <row r="4988" spans="1:6" x14ac:dyDescent="0.25">
      <c r="A4988">
        <v>8</v>
      </c>
      <c r="B4988">
        <v>5</v>
      </c>
      <c r="C4988">
        <v>2020</v>
      </c>
      <c r="D4988" s="16" t="s">
        <v>238</v>
      </c>
      <c r="E4988" s="16" t="s">
        <v>56</v>
      </c>
      <c r="F4988">
        <v>34</v>
      </c>
    </row>
    <row r="4989" spans="1:6" x14ac:dyDescent="0.25">
      <c r="A4989">
        <v>8</v>
      </c>
      <c r="B4989">
        <v>5</v>
      </c>
      <c r="C4989">
        <v>2020</v>
      </c>
      <c r="D4989" s="16" t="s">
        <v>238</v>
      </c>
      <c r="E4989" s="16" t="s">
        <v>59</v>
      </c>
      <c r="F4989">
        <v>47</v>
      </c>
    </row>
    <row r="4990" spans="1:6" x14ac:dyDescent="0.25">
      <c r="A4990">
        <v>8</v>
      </c>
      <c r="B4990">
        <v>5</v>
      </c>
      <c r="C4990">
        <v>2020</v>
      </c>
      <c r="D4990" s="16" t="s">
        <v>81</v>
      </c>
      <c r="E4990" s="16" t="s">
        <v>59</v>
      </c>
      <c r="F4990">
        <v>43</v>
      </c>
    </row>
    <row r="4991" spans="1:6" x14ac:dyDescent="0.25">
      <c r="A4991">
        <v>8</v>
      </c>
      <c r="B4991">
        <v>5</v>
      </c>
      <c r="C4991">
        <v>2020</v>
      </c>
      <c r="D4991" s="16" t="s">
        <v>158</v>
      </c>
      <c r="E4991" s="16" t="s">
        <v>56</v>
      </c>
      <c r="F4991">
        <v>39</v>
      </c>
    </row>
    <row r="4992" spans="1:6" x14ac:dyDescent="0.25">
      <c r="A4992">
        <v>8</v>
      </c>
      <c r="B4992">
        <v>5</v>
      </c>
      <c r="C4992">
        <v>2020</v>
      </c>
      <c r="D4992" s="16" t="s">
        <v>231</v>
      </c>
      <c r="E4992" s="16" t="s">
        <v>56</v>
      </c>
      <c r="F4992">
        <v>2</v>
      </c>
    </row>
    <row r="4993" spans="1:6" x14ac:dyDescent="0.25">
      <c r="A4993">
        <v>8</v>
      </c>
      <c r="B4993">
        <v>5</v>
      </c>
      <c r="C4993">
        <v>2020</v>
      </c>
      <c r="D4993" s="16" t="s">
        <v>89</v>
      </c>
      <c r="E4993" s="16" t="s">
        <v>56</v>
      </c>
      <c r="F4993">
        <v>28</v>
      </c>
    </row>
    <row r="4994" spans="1:6" x14ac:dyDescent="0.25">
      <c r="A4994">
        <v>8</v>
      </c>
      <c r="B4994">
        <v>5</v>
      </c>
      <c r="C4994">
        <v>2020</v>
      </c>
      <c r="D4994" s="16" t="s">
        <v>89</v>
      </c>
      <c r="E4994" s="16" t="s">
        <v>59</v>
      </c>
      <c r="F4994">
        <v>38</v>
      </c>
    </row>
    <row r="4995" spans="1:6" x14ac:dyDescent="0.25">
      <c r="A4995">
        <v>8</v>
      </c>
      <c r="B4995">
        <v>5</v>
      </c>
      <c r="C4995">
        <v>2020</v>
      </c>
      <c r="D4995" s="16" t="s">
        <v>89</v>
      </c>
      <c r="E4995" s="16" t="s">
        <v>59</v>
      </c>
      <c r="F4995">
        <v>61</v>
      </c>
    </row>
    <row r="4996" spans="1:6" x14ac:dyDescent="0.25">
      <c r="A4996">
        <v>8</v>
      </c>
      <c r="B4996">
        <v>5</v>
      </c>
      <c r="C4996">
        <v>2020</v>
      </c>
      <c r="D4996" s="16" t="s">
        <v>92</v>
      </c>
      <c r="E4996" s="16" t="s">
        <v>56</v>
      </c>
      <c r="F4996">
        <v>29</v>
      </c>
    </row>
    <row r="4997" spans="1:6" x14ac:dyDescent="0.25">
      <c r="A4997">
        <v>8</v>
      </c>
      <c r="B4997">
        <v>5</v>
      </c>
      <c r="C4997">
        <v>2020</v>
      </c>
      <c r="D4997" s="16" t="s">
        <v>94</v>
      </c>
      <c r="E4997" s="16" t="s">
        <v>56</v>
      </c>
      <c r="F4997">
        <v>53</v>
      </c>
    </row>
    <row r="4998" spans="1:6" x14ac:dyDescent="0.25">
      <c r="A4998">
        <v>8</v>
      </c>
      <c r="B4998">
        <v>5</v>
      </c>
      <c r="C4998">
        <v>2020</v>
      </c>
      <c r="D4998" s="16" t="s">
        <v>95</v>
      </c>
      <c r="E4998" s="16" t="s">
        <v>56</v>
      </c>
      <c r="F4998">
        <v>29</v>
      </c>
    </row>
    <row r="4999" spans="1:6" x14ac:dyDescent="0.25">
      <c r="A4999">
        <v>8</v>
      </c>
      <c r="B4999">
        <v>5</v>
      </c>
      <c r="C4999">
        <v>2020</v>
      </c>
      <c r="D4999" s="16" t="s">
        <v>95</v>
      </c>
      <c r="E4999" s="16" t="s">
        <v>56</v>
      </c>
      <c r="F4999">
        <v>56</v>
      </c>
    </row>
    <row r="5000" spans="1:6" x14ac:dyDescent="0.25">
      <c r="A5000">
        <v>8</v>
      </c>
      <c r="B5000">
        <v>5</v>
      </c>
      <c r="C5000">
        <v>2020</v>
      </c>
      <c r="D5000" s="16" t="s">
        <v>95</v>
      </c>
      <c r="E5000" s="16" t="s">
        <v>59</v>
      </c>
      <c r="F5000">
        <v>31</v>
      </c>
    </row>
    <row r="5001" spans="1:6" x14ac:dyDescent="0.25">
      <c r="A5001">
        <v>8</v>
      </c>
      <c r="B5001">
        <v>5</v>
      </c>
      <c r="C5001">
        <v>2020</v>
      </c>
      <c r="D5001" s="16" t="s">
        <v>95</v>
      </c>
      <c r="E5001" s="16" t="s">
        <v>56</v>
      </c>
      <c r="F5001">
        <v>52</v>
      </c>
    </row>
    <row r="5002" spans="1:6" x14ac:dyDescent="0.25">
      <c r="A5002">
        <v>8</v>
      </c>
      <c r="B5002">
        <v>5</v>
      </c>
      <c r="C5002">
        <v>2020</v>
      </c>
      <c r="D5002" s="16" t="s">
        <v>95</v>
      </c>
      <c r="E5002" s="16" t="s">
        <v>59</v>
      </c>
      <c r="F5002">
        <v>64</v>
      </c>
    </row>
    <row r="5003" spans="1:6" x14ac:dyDescent="0.25">
      <c r="A5003">
        <v>8</v>
      </c>
      <c r="B5003">
        <v>5</v>
      </c>
      <c r="C5003">
        <v>2020</v>
      </c>
      <c r="D5003" s="16" t="s">
        <v>95</v>
      </c>
      <c r="E5003" s="16" t="s">
        <v>59</v>
      </c>
      <c r="F5003">
        <v>54</v>
      </c>
    </row>
    <row r="5004" spans="1:6" x14ac:dyDescent="0.25">
      <c r="A5004">
        <v>8</v>
      </c>
      <c r="B5004">
        <v>5</v>
      </c>
      <c r="C5004">
        <v>2020</v>
      </c>
      <c r="D5004" s="16" t="s">
        <v>95</v>
      </c>
      <c r="E5004" s="16" t="s">
        <v>59</v>
      </c>
      <c r="F5004">
        <v>22</v>
      </c>
    </row>
    <row r="5005" spans="1:6" x14ac:dyDescent="0.25">
      <c r="A5005">
        <v>8</v>
      </c>
      <c r="B5005">
        <v>5</v>
      </c>
      <c r="C5005">
        <v>2020</v>
      </c>
      <c r="D5005" s="16" t="s">
        <v>95</v>
      </c>
      <c r="E5005" s="16" t="s">
        <v>56</v>
      </c>
      <c r="F5005">
        <v>31</v>
      </c>
    </row>
    <row r="5006" spans="1:6" x14ac:dyDescent="0.25">
      <c r="A5006">
        <v>8</v>
      </c>
      <c r="B5006">
        <v>5</v>
      </c>
      <c r="C5006">
        <v>2020</v>
      </c>
      <c r="D5006" s="16" t="s">
        <v>95</v>
      </c>
      <c r="E5006" s="16" t="s">
        <v>59</v>
      </c>
      <c r="F5006">
        <v>54</v>
      </c>
    </row>
    <row r="5007" spans="1:6" x14ac:dyDescent="0.25">
      <c r="A5007">
        <v>8</v>
      </c>
      <c r="B5007">
        <v>5</v>
      </c>
      <c r="C5007">
        <v>2020</v>
      </c>
      <c r="D5007" s="16" t="s">
        <v>95</v>
      </c>
      <c r="E5007" s="16" t="s">
        <v>56</v>
      </c>
      <c r="F5007">
        <v>53</v>
      </c>
    </row>
    <row r="5008" spans="1:6" x14ac:dyDescent="0.25">
      <c r="A5008">
        <v>8</v>
      </c>
      <c r="B5008">
        <v>5</v>
      </c>
      <c r="C5008">
        <v>2020</v>
      </c>
      <c r="D5008" s="16" t="s">
        <v>95</v>
      </c>
      <c r="E5008" s="16" t="s">
        <v>56</v>
      </c>
      <c r="F5008">
        <v>40</v>
      </c>
    </row>
    <row r="5009" spans="1:6" x14ac:dyDescent="0.25">
      <c r="A5009">
        <v>8</v>
      </c>
      <c r="B5009">
        <v>5</v>
      </c>
      <c r="C5009">
        <v>2020</v>
      </c>
      <c r="D5009" s="16" t="s">
        <v>95</v>
      </c>
      <c r="E5009" s="16" t="s">
        <v>59</v>
      </c>
      <c r="F5009">
        <v>42</v>
      </c>
    </row>
    <row r="5010" spans="1:6" x14ac:dyDescent="0.25">
      <c r="A5010">
        <v>8</v>
      </c>
      <c r="B5010">
        <v>5</v>
      </c>
      <c r="C5010">
        <v>2020</v>
      </c>
      <c r="D5010" s="16" t="s">
        <v>95</v>
      </c>
      <c r="E5010" s="16" t="s">
        <v>59</v>
      </c>
      <c r="F5010">
        <v>62</v>
      </c>
    </row>
    <row r="5011" spans="1:6" x14ac:dyDescent="0.25">
      <c r="A5011">
        <v>8</v>
      </c>
      <c r="B5011">
        <v>5</v>
      </c>
      <c r="C5011">
        <v>2020</v>
      </c>
      <c r="D5011" s="16" t="s">
        <v>95</v>
      </c>
      <c r="E5011" s="16" t="s">
        <v>59</v>
      </c>
      <c r="F5011">
        <v>62</v>
      </c>
    </row>
    <row r="5012" spans="1:6" x14ac:dyDescent="0.25">
      <c r="A5012">
        <v>8</v>
      </c>
      <c r="B5012">
        <v>5</v>
      </c>
      <c r="C5012">
        <v>2020</v>
      </c>
      <c r="D5012" s="16" t="s">
        <v>95</v>
      </c>
      <c r="E5012" s="16" t="s">
        <v>56</v>
      </c>
      <c r="F5012">
        <v>58</v>
      </c>
    </row>
    <row r="5013" spans="1:6" x14ac:dyDescent="0.25">
      <c r="A5013">
        <v>8</v>
      </c>
      <c r="B5013">
        <v>5</v>
      </c>
      <c r="C5013">
        <v>2020</v>
      </c>
      <c r="D5013" s="16" t="s">
        <v>95</v>
      </c>
      <c r="E5013" s="16" t="s">
        <v>56</v>
      </c>
      <c r="F5013">
        <v>40</v>
      </c>
    </row>
    <row r="5014" spans="1:6" x14ac:dyDescent="0.25">
      <c r="A5014">
        <v>8</v>
      </c>
      <c r="B5014">
        <v>5</v>
      </c>
      <c r="C5014">
        <v>2020</v>
      </c>
      <c r="D5014" s="16" t="s">
        <v>95</v>
      </c>
      <c r="E5014" s="16" t="s">
        <v>56</v>
      </c>
      <c r="F5014">
        <v>29</v>
      </c>
    </row>
    <row r="5015" spans="1:6" x14ac:dyDescent="0.25">
      <c r="A5015">
        <v>8</v>
      </c>
      <c r="B5015">
        <v>5</v>
      </c>
      <c r="C5015">
        <v>2020</v>
      </c>
      <c r="D5015" s="16" t="s">
        <v>95</v>
      </c>
      <c r="E5015" s="16" t="s">
        <v>56</v>
      </c>
      <c r="F5015">
        <v>42</v>
      </c>
    </row>
    <row r="5016" spans="1:6" x14ac:dyDescent="0.25">
      <c r="A5016">
        <v>8</v>
      </c>
      <c r="B5016">
        <v>5</v>
      </c>
      <c r="C5016">
        <v>2020</v>
      </c>
      <c r="D5016" s="16" t="s">
        <v>95</v>
      </c>
      <c r="E5016" s="16" t="s">
        <v>56</v>
      </c>
      <c r="F5016">
        <v>26</v>
      </c>
    </row>
    <row r="5017" spans="1:6" x14ac:dyDescent="0.25">
      <c r="A5017">
        <v>8</v>
      </c>
      <c r="B5017">
        <v>5</v>
      </c>
      <c r="C5017">
        <v>2020</v>
      </c>
      <c r="D5017" s="16" t="s">
        <v>95</v>
      </c>
      <c r="E5017" s="16" t="s">
        <v>56</v>
      </c>
      <c r="F5017">
        <v>52</v>
      </c>
    </row>
    <row r="5018" spans="1:6" x14ac:dyDescent="0.25">
      <c r="A5018">
        <v>8</v>
      </c>
      <c r="B5018">
        <v>5</v>
      </c>
      <c r="C5018">
        <v>2020</v>
      </c>
      <c r="D5018" s="16" t="s">
        <v>103</v>
      </c>
      <c r="E5018" s="16" t="s">
        <v>56</v>
      </c>
      <c r="F5018">
        <v>47</v>
      </c>
    </row>
    <row r="5019" spans="1:6" x14ac:dyDescent="0.25">
      <c r="A5019">
        <v>8</v>
      </c>
      <c r="B5019">
        <v>5</v>
      </c>
      <c r="C5019">
        <v>2020</v>
      </c>
      <c r="D5019" s="16" t="s">
        <v>103</v>
      </c>
      <c r="E5019" s="16" t="s">
        <v>59</v>
      </c>
      <c r="F5019">
        <v>67</v>
      </c>
    </row>
    <row r="5020" spans="1:6" x14ac:dyDescent="0.25">
      <c r="A5020">
        <v>8</v>
      </c>
      <c r="B5020">
        <v>5</v>
      </c>
      <c r="C5020">
        <v>2020</v>
      </c>
      <c r="D5020" s="16" t="s">
        <v>103</v>
      </c>
      <c r="E5020" s="16" t="s">
        <v>59</v>
      </c>
      <c r="F5020">
        <v>27</v>
      </c>
    </row>
    <row r="5021" spans="1:6" x14ac:dyDescent="0.25">
      <c r="A5021">
        <v>8</v>
      </c>
      <c r="B5021">
        <v>5</v>
      </c>
      <c r="C5021">
        <v>2020</v>
      </c>
      <c r="D5021" s="16" t="s">
        <v>103</v>
      </c>
      <c r="E5021" s="16" t="s">
        <v>59</v>
      </c>
      <c r="F5021">
        <v>25</v>
      </c>
    </row>
    <row r="5022" spans="1:6" x14ac:dyDescent="0.25">
      <c r="A5022">
        <v>8</v>
      </c>
      <c r="B5022">
        <v>5</v>
      </c>
      <c r="C5022">
        <v>2020</v>
      </c>
      <c r="D5022" s="16" t="s">
        <v>104</v>
      </c>
      <c r="E5022" s="16" t="s">
        <v>59</v>
      </c>
      <c r="F5022">
        <v>26</v>
      </c>
    </row>
    <row r="5023" spans="1:6" x14ac:dyDescent="0.25">
      <c r="A5023">
        <v>8</v>
      </c>
      <c r="B5023">
        <v>5</v>
      </c>
      <c r="C5023">
        <v>2020</v>
      </c>
      <c r="D5023" s="16" t="s">
        <v>104</v>
      </c>
      <c r="E5023" s="16" t="s">
        <v>59</v>
      </c>
      <c r="F5023">
        <v>37</v>
      </c>
    </row>
    <row r="5024" spans="1:6" x14ac:dyDescent="0.25">
      <c r="A5024">
        <v>8</v>
      </c>
      <c r="B5024">
        <v>5</v>
      </c>
      <c r="C5024">
        <v>2020</v>
      </c>
      <c r="D5024" s="16" t="s">
        <v>104</v>
      </c>
      <c r="E5024" s="16" t="s">
        <v>59</v>
      </c>
      <c r="F5024">
        <v>66</v>
      </c>
    </row>
    <row r="5025" spans="1:6" x14ac:dyDescent="0.25">
      <c r="A5025">
        <v>8</v>
      </c>
      <c r="B5025">
        <v>5</v>
      </c>
      <c r="C5025">
        <v>2020</v>
      </c>
      <c r="D5025" s="16" t="s">
        <v>104</v>
      </c>
      <c r="E5025" s="16" t="s">
        <v>59</v>
      </c>
      <c r="F5025">
        <v>50</v>
      </c>
    </row>
    <row r="5026" spans="1:6" x14ac:dyDescent="0.25">
      <c r="A5026">
        <v>8</v>
      </c>
      <c r="B5026">
        <v>5</v>
      </c>
      <c r="C5026">
        <v>2020</v>
      </c>
      <c r="D5026" s="16" t="s">
        <v>104</v>
      </c>
      <c r="E5026" s="16" t="s">
        <v>56</v>
      </c>
      <c r="F5026">
        <v>66</v>
      </c>
    </row>
    <row r="5027" spans="1:6" x14ac:dyDescent="0.25">
      <c r="A5027">
        <v>8</v>
      </c>
      <c r="B5027">
        <v>5</v>
      </c>
      <c r="C5027">
        <v>2020</v>
      </c>
      <c r="D5027" s="16" t="s">
        <v>104</v>
      </c>
      <c r="E5027" s="16" t="s">
        <v>56</v>
      </c>
      <c r="F5027">
        <v>48</v>
      </c>
    </row>
    <row r="5028" spans="1:6" x14ac:dyDescent="0.25">
      <c r="A5028">
        <v>8</v>
      </c>
      <c r="B5028">
        <v>5</v>
      </c>
      <c r="C5028">
        <v>2020</v>
      </c>
      <c r="D5028" s="16" t="s">
        <v>105</v>
      </c>
      <c r="E5028" s="16" t="s">
        <v>56</v>
      </c>
      <c r="F5028">
        <v>29</v>
      </c>
    </row>
    <row r="5029" spans="1:6" x14ac:dyDescent="0.25">
      <c r="A5029">
        <v>8</v>
      </c>
      <c r="B5029">
        <v>5</v>
      </c>
      <c r="C5029">
        <v>2020</v>
      </c>
      <c r="D5029" s="16" t="s">
        <v>108</v>
      </c>
      <c r="E5029" s="16" t="s">
        <v>56</v>
      </c>
      <c r="F5029">
        <v>45</v>
      </c>
    </row>
    <row r="5030" spans="1:6" x14ac:dyDescent="0.25">
      <c r="A5030">
        <v>8</v>
      </c>
      <c r="B5030">
        <v>5</v>
      </c>
      <c r="C5030">
        <v>2020</v>
      </c>
      <c r="D5030" s="16" t="s">
        <v>108</v>
      </c>
      <c r="E5030" s="16" t="s">
        <v>59</v>
      </c>
      <c r="F5030">
        <v>17</v>
      </c>
    </row>
    <row r="5031" spans="1:6" x14ac:dyDescent="0.25">
      <c r="A5031">
        <v>8</v>
      </c>
      <c r="B5031">
        <v>5</v>
      </c>
      <c r="C5031">
        <v>2020</v>
      </c>
      <c r="D5031" s="16" t="s">
        <v>108</v>
      </c>
      <c r="E5031" s="16" t="s">
        <v>56</v>
      </c>
      <c r="F5031">
        <v>49</v>
      </c>
    </row>
    <row r="5032" spans="1:6" x14ac:dyDescent="0.25">
      <c r="A5032">
        <v>8</v>
      </c>
      <c r="B5032">
        <v>5</v>
      </c>
      <c r="C5032">
        <v>2020</v>
      </c>
      <c r="D5032" s="16" t="s">
        <v>109</v>
      </c>
      <c r="E5032" s="16" t="s">
        <v>56</v>
      </c>
      <c r="F5032">
        <v>53</v>
      </c>
    </row>
    <row r="5033" spans="1:6" x14ac:dyDescent="0.25">
      <c r="A5033">
        <v>8</v>
      </c>
      <c r="B5033">
        <v>5</v>
      </c>
      <c r="C5033">
        <v>2020</v>
      </c>
      <c r="D5033" s="16" t="s">
        <v>265</v>
      </c>
      <c r="E5033" s="16" t="s">
        <v>59</v>
      </c>
      <c r="F5033">
        <v>52</v>
      </c>
    </row>
    <row r="5034" spans="1:6" x14ac:dyDescent="0.25">
      <c r="A5034">
        <v>8</v>
      </c>
      <c r="B5034">
        <v>5</v>
      </c>
      <c r="C5034">
        <v>2020</v>
      </c>
      <c r="D5034" s="16" t="s">
        <v>110</v>
      </c>
      <c r="E5034" s="16" t="s">
        <v>59</v>
      </c>
      <c r="F5034">
        <v>50</v>
      </c>
    </row>
    <row r="5035" spans="1:6" x14ac:dyDescent="0.25">
      <c r="A5035">
        <v>8</v>
      </c>
      <c r="B5035">
        <v>5</v>
      </c>
      <c r="C5035">
        <v>2020</v>
      </c>
      <c r="D5035" s="16" t="s">
        <v>110</v>
      </c>
      <c r="E5035" s="16" t="s">
        <v>59</v>
      </c>
      <c r="F5035">
        <v>72</v>
      </c>
    </row>
    <row r="5036" spans="1:6" x14ac:dyDescent="0.25">
      <c r="A5036">
        <v>8</v>
      </c>
      <c r="B5036">
        <v>5</v>
      </c>
      <c r="C5036">
        <v>2020</v>
      </c>
      <c r="D5036" s="16" t="s">
        <v>111</v>
      </c>
      <c r="E5036" s="16" t="s">
        <v>59</v>
      </c>
      <c r="F5036">
        <v>26</v>
      </c>
    </row>
    <row r="5037" spans="1:6" x14ac:dyDescent="0.25">
      <c r="A5037">
        <v>8</v>
      </c>
      <c r="B5037">
        <v>5</v>
      </c>
      <c r="C5037">
        <v>2020</v>
      </c>
      <c r="D5037" s="16" t="s">
        <v>111</v>
      </c>
      <c r="E5037" s="16" t="s">
        <v>59</v>
      </c>
      <c r="F5037">
        <v>22</v>
      </c>
    </row>
    <row r="5038" spans="1:6" x14ac:dyDescent="0.25">
      <c r="A5038">
        <v>8</v>
      </c>
      <c r="B5038">
        <v>5</v>
      </c>
      <c r="C5038">
        <v>2020</v>
      </c>
      <c r="D5038" s="16" t="s">
        <v>111</v>
      </c>
      <c r="E5038" s="16" t="s">
        <v>59</v>
      </c>
      <c r="F5038">
        <v>25</v>
      </c>
    </row>
    <row r="5039" spans="1:6" x14ac:dyDescent="0.25">
      <c r="A5039">
        <v>8</v>
      </c>
      <c r="B5039">
        <v>5</v>
      </c>
      <c r="C5039">
        <v>2020</v>
      </c>
      <c r="D5039" s="16" t="s">
        <v>111</v>
      </c>
      <c r="E5039" s="16" t="s">
        <v>56</v>
      </c>
      <c r="F5039">
        <v>71</v>
      </c>
    </row>
    <row r="5040" spans="1:6" x14ac:dyDescent="0.25">
      <c r="A5040">
        <v>8</v>
      </c>
      <c r="B5040">
        <v>5</v>
      </c>
      <c r="C5040">
        <v>2020</v>
      </c>
      <c r="D5040" s="16" t="s">
        <v>111</v>
      </c>
      <c r="E5040" s="16" t="s">
        <v>56</v>
      </c>
      <c r="F5040">
        <v>72</v>
      </c>
    </row>
    <row r="5041" spans="1:6" x14ac:dyDescent="0.25">
      <c r="A5041">
        <v>8</v>
      </c>
      <c r="B5041">
        <v>5</v>
      </c>
      <c r="C5041">
        <v>2020</v>
      </c>
      <c r="D5041" s="16" t="s">
        <v>113</v>
      </c>
      <c r="E5041" s="16" t="s">
        <v>56</v>
      </c>
      <c r="F5041">
        <v>41</v>
      </c>
    </row>
    <row r="5042" spans="1:6" x14ac:dyDescent="0.25">
      <c r="A5042">
        <v>8</v>
      </c>
      <c r="B5042">
        <v>5</v>
      </c>
      <c r="C5042">
        <v>2020</v>
      </c>
      <c r="D5042" s="16" t="s">
        <v>113</v>
      </c>
      <c r="E5042" s="16" t="s">
        <v>56</v>
      </c>
      <c r="F5042">
        <v>58</v>
      </c>
    </row>
    <row r="5043" spans="1:6" x14ac:dyDescent="0.25">
      <c r="A5043">
        <v>8</v>
      </c>
      <c r="B5043">
        <v>5</v>
      </c>
      <c r="C5043">
        <v>2020</v>
      </c>
      <c r="D5043" s="16" t="s">
        <v>113</v>
      </c>
      <c r="E5043" s="16" t="s">
        <v>59</v>
      </c>
      <c r="F5043">
        <v>67</v>
      </c>
    </row>
    <row r="5044" spans="1:6" x14ac:dyDescent="0.25">
      <c r="A5044">
        <v>8</v>
      </c>
      <c r="B5044">
        <v>5</v>
      </c>
      <c r="C5044">
        <v>2020</v>
      </c>
      <c r="D5044" s="16" t="s">
        <v>113</v>
      </c>
      <c r="E5044" s="16" t="s">
        <v>56</v>
      </c>
      <c r="F5044">
        <v>38</v>
      </c>
    </row>
    <row r="5045" spans="1:6" x14ac:dyDescent="0.25">
      <c r="A5045">
        <v>8</v>
      </c>
      <c r="B5045">
        <v>5</v>
      </c>
      <c r="C5045">
        <v>2020</v>
      </c>
      <c r="D5045" s="16" t="s">
        <v>113</v>
      </c>
      <c r="E5045" s="16" t="s">
        <v>59</v>
      </c>
      <c r="F5045">
        <v>88</v>
      </c>
    </row>
    <row r="5046" spans="1:6" x14ac:dyDescent="0.25">
      <c r="A5046">
        <v>8</v>
      </c>
      <c r="B5046">
        <v>5</v>
      </c>
      <c r="C5046">
        <v>2020</v>
      </c>
      <c r="D5046" s="16" t="s">
        <v>216</v>
      </c>
      <c r="E5046" s="16" t="s">
        <v>59</v>
      </c>
      <c r="F5046">
        <v>34</v>
      </c>
    </row>
    <row r="5047" spans="1:6" x14ac:dyDescent="0.25">
      <c r="A5047">
        <v>8</v>
      </c>
      <c r="B5047">
        <v>5</v>
      </c>
      <c r="C5047">
        <v>2020</v>
      </c>
      <c r="D5047" s="16" t="s">
        <v>216</v>
      </c>
      <c r="E5047" s="16" t="s">
        <v>56</v>
      </c>
      <c r="F5047">
        <v>26</v>
      </c>
    </row>
    <row r="5048" spans="1:6" x14ac:dyDescent="0.25">
      <c r="A5048">
        <v>8</v>
      </c>
      <c r="B5048">
        <v>5</v>
      </c>
      <c r="C5048">
        <v>2020</v>
      </c>
      <c r="D5048" s="16" t="s">
        <v>116</v>
      </c>
      <c r="E5048" s="16" t="s">
        <v>59</v>
      </c>
      <c r="F5048">
        <v>75</v>
      </c>
    </row>
    <row r="5049" spans="1:6" x14ac:dyDescent="0.25">
      <c r="A5049">
        <v>8</v>
      </c>
      <c r="B5049">
        <v>5</v>
      </c>
      <c r="C5049">
        <v>2020</v>
      </c>
      <c r="D5049" s="16" t="s">
        <v>116</v>
      </c>
      <c r="E5049" s="16" t="s">
        <v>56</v>
      </c>
      <c r="F5049">
        <v>78</v>
      </c>
    </row>
    <row r="5050" spans="1:6" x14ac:dyDescent="0.25">
      <c r="A5050">
        <v>8</v>
      </c>
      <c r="B5050">
        <v>5</v>
      </c>
      <c r="C5050">
        <v>2020</v>
      </c>
      <c r="D5050" s="16" t="s">
        <v>116</v>
      </c>
      <c r="E5050" s="16" t="s">
        <v>59</v>
      </c>
      <c r="F5050">
        <v>33</v>
      </c>
    </row>
    <row r="5051" spans="1:6" x14ac:dyDescent="0.25">
      <c r="A5051">
        <v>8</v>
      </c>
      <c r="B5051">
        <v>5</v>
      </c>
      <c r="C5051">
        <v>2020</v>
      </c>
      <c r="D5051" s="16" t="s">
        <v>116</v>
      </c>
      <c r="E5051" s="16" t="s">
        <v>56</v>
      </c>
      <c r="F5051">
        <v>36</v>
      </c>
    </row>
    <row r="5052" spans="1:6" x14ac:dyDescent="0.25">
      <c r="A5052">
        <v>8</v>
      </c>
      <c r="B5052">
        <v>5</v>
      </c>
      <c r="C5052">
        <v>2020</v>
      </c>
      <c r="D5052" s="16" t="s">
        <v>117</v>
      </c>
      <c r="E5052" s="16" t="s">
        <v>56</v>
      </c>
      <c r="F5052">
        <v>64</v>
      </c>
    </row>
    <row r="5053" spans="1:6" x14ac:dyDescent="0.25">
      <c r="A5053">
        <v>8</v>
      </c>
      <c r="B5053">
        <v>5</v>
      </c>
      <c r="C5053">
        <v>2020</v>
      </c>
      <c r="D5053" s="16" t="s">
        <v>117</v>
      </c>
      <c r="E5053" s="16" t="s">
        <v>56</v>
      </c>
      <c r="F5053">
        <v>3</v>
      </c>
    </row>
    <row r="5054" spans="1:6" x14ac:dyDescent="0.25">
      <c r="A5054">
        <v>8</v>
      </c>
      <c r="B5054">
        <v>5</v>
      </c>
      <c r="C5054">
        <v>2020</v>
      </c>
      <c r="D5054" s="16" t="s">
        <v>117</v>
      </c>
      <c r="E5054" s="16" t="s">
        <v>56</v>
      </c>
      <c r="F5054">
        <v>62</v>
      </c>
    </row>
    <row r="5055" spans="1:6" x14ac:dyDescent="0.25">
      <c r="A5055">
        <v>8</v>
      </c>
      <c r="B5055">
        <v>5</v>
      </c>
      <c r="C5055">
        <v>2020</v>
      </c>
      <c r="D5055" s="16" t="s">
        <v>124</v>
      </c>
      <c r="E5055" s="16" t="s">
        <v>59</v>
      </c>
      <c r="F5055">
        <v>35</v>
      </c>
    </row>
    <row r="5056" spans="1:6" x14ac:dyDescent="0.25">
      <c r="A5056">
        <v>8</v>
      </c>
      <c r="B5056">
        <v>5</v>
      </c>
      <c r="C5056">
        <v>2020</v>
      </c>
      <c r="D5056" s="16" t="s">
        <v>124</v>
      </c>
      <c r="E5056" s="16" t="s">
        <v>59</v>
      </c>
      <c r="F5056">
        <v>35</v>
      </c>
    </row>
    <row r="5057" spans="1:6" x14ac:dyDescent="0.25">
      <c r="A5057">
        <v>8</v>
      </c>
      <c r="B5057">
        <v>5</v>
      </c>
      <c r="C5057">
        <v>2020</v>
      </c>
      <c r="D5057" s="16" t="s">
        <v>235</v>
      </c>
      <c r="E5057" s="16" t="s">
        <v>59</v>
      </c>
      <c r="F5057">
        <v>40</v>
      </c>
    </row>
    <row r="5058" spans="1:6" x14ac:dyDescent="0.25">
      <c r="A5058">
        <v>8</v>
      </c>
      <c r="B5058">
        <v>5</v>
      </c>
      <c r="C5058">
        <v>2020</v>
      </c>
      <c r="D5058" s="16" t="s">
        <v>170</v>
      </c>
      <c r="E5058" s="16" t="s">
        <v>59</v>
      </c>
      <c r="F5058">
        <v>85</v>
      </c>
    </row>
    <row r="5059" spans="1:6" x14ac:dyDescent="0.25">
      <c r="A5059">
        <v>8</v>
      </c>
      <c r="B5059">
        <v>5</v>
      </c>
      <c r="C5059">
        <v>2020</v>
      </c>
      <c r="D5059" s="16" t="s">
        <v>242</v>
      </c>
      <c r="E5059" s="16" t="s">
        <v>56</v>
      </c>
      <c r="F5059">
        <v>55</v>
      </c>
    </row>
    <row r="5060" spans="1:6" x14ac:dyDescent="0.25">
      <c r="A5060">
        <v>8</v>
      </c>
      <c r="B5060">
        <v>5</v>
      </c>
      <c r="C5060">
        <v>2020</v>
      </c>
      <c r="D5060" s="16" t="s">
        <v>140</v>
      </c>
      <c r="E5060" s="16" t="s">
        <v>59</v>
      </c>
      <c r="F5060">
        <v>46</v>
      </c>
    </row>
    <row r="5061" spans="1:6" x14ac:dyDescent="0.25">
      <c r="A5061">
        <v>8</v>
      </c>
      <c r="B5061">
        <v>5</v>
      </c>
      <c r="C5061">
        <v>2020</v>
      </c>
      <c r="D5061" s="16" t="s">
        <v>140</v>
      </c>
      <c r="E5061" s="16" t="s">
        <v>56</v>
      </c>
      <c r="F5061">
        <v>22</v>
      </c>
    </row>
    <row r="5062" spans="1:6" x14ac:dyDescent="0.25">
      <c r="A5062">
        <v>8</v>
      </c>
      <c r="B5062">
        <v>5</v>
      </c>
      <c r="C5062">
        <v>2020</v>
      </c>
      <c r="D5062" s="16" t="s">
        <v>232</v>
      </c>
      <c r="E5062" s="16" t="s">
        <v>56</v>
      </c>
      <c r="F5062">
        <v>34</v>
      </c>
    </row>
    <row r="5063" spans="1:6" x14ac:dyDescent="0.25">
      <c r="A5063">
        <v>8</v>
      </c>
      <c r="B5063">
        <v>5</v>
      </c>
      <c r="C5063">
        <v>2020</v>
      </c>
      <c r="D5063" s="16" t="s">
        <v>144</v>
      </c>
      <c r="E5063" s="16" t="s">
        <v>56</v>
      </c>
      <c r="F5063">
        <v>77</v>
      </c>
    </row>
    <row r="5064" spans="1:6" x14ac:dyDescent="0.25">
      <c r="A5064">
        <v>8</v>
      </c>
      <c r="B5064">
        <v>5</v>
      </c>
      <c r="C5064">
        <v>2020</v>
      </c>
      <c r="D5064" s="16" t="s">
        <v>144</v>
      </c>
      <c r="E5064" s="16" t="s">
        <v>56</v>
      </c>
      <c r="F5064">
        <v>60</v>
      </c>
    </row>
    <row r="5065" spans="1:6" x14ac:dyDescent="0.25">
      <c r="A5065">
        <v>8</v>
      </c>
      <c r="B5065">
        <v>5</v>
      </c>
      <c r="C5065">
        <v>2020</v>
      </c>
      <c r="D5065" s="16" t="s">
        <v>145</v>
      </c>
      <c r="E5065" s="16" t="s">
        <v>59</v>
      </c>
      <c r="F5065">
        <v>39</v>
      </c>
    </row>
    <row r="5066" spans="1:6" x14ac:dyDescent="0.25">
      <c r="A5066">
        <v>8</v>
      </c>
      <c r="B5066">
        <v>5</v>
      </c>
      <c r="C5066">
        <v>2020</v>
      </c>
      <c r="D5066" s="16" t="s">
        <v>145</v>
      </c>
      <c r="E5066" s="16" t="s">
        <v>56</v>
      </c>
      <c r="F5066">
        <v>58</v>
      </c>
    </row>
    <row r="5067" spans="1:6" x14ac:dyDescent="0.25">
      <c r="A5067">
        <v>8</v>
      </c>
      <c r="B5067">
        <v>5</v>
      </c>
      <c r="C5067">
        <v>2020</v>
      </c>
      <c r="D5067" s="16" t="s">
        <v>147</v>
      </c>
      <c r="E5067" s="16" t="s">
        <v>56</v>
      </c>
      <c r="F5067">
        <v>60</v>
      </c>
    </row>
    <row r="5068" spans="1:6" x14ac:dyDescent="0.25">
      <c r="A5068">
        <v>8</v>
      </c>
      <c r="B5068">
        <v>5</v>
      </c>
      <c r="C5068">
        <v>2020</v>
      </c>
      <c r="D5068" s="16" t="s">
        <v>147</v>
      </c>
      <c r="E5068" s="16" t="s">
        <v>56</v>
      </c>
      <c r="F5068">
        <v>47</v>
      </c>
    </row>
    <row r="5069" spans="1:6" x14ac:dyDescent="0.25">
      <c r="A5069">
        <v>8</v>
      </c>
      <c r="B5069">
        <v>5</v>
      </c>
      <c r="C5069">
        <v>2020</v>
      </c>
      <c r="D5069" s="16" t="s">
        <v>148</v>
      </c>
      <c r="E5069" s="16" t="s">
        <v>59</v>
      </c>
      <c r="F5069">
        <v>52</v>
      </c>
    </row>
    <row r="5070" spans="1:6" x14ac:dyDescent="0.25">
      <c r="A5070">
        <v>8</v>
      </c>
      <c r="B5070">
        <v>5</v>
      </c>
      <c r="C5070">
        <v>2020</v>
      </c>
      <c r="D5070" s="16" t="s">
        <v>150</v>
      </c>
      <c r="E5070" s="16" t="s">
        <v>56</v>
      </c>
      <c r="F5070">
        <v>72</v>
      </c>
    </row>
    <row r="5071" spans="1:6" x14ac:dyDescent="0.25">
      <c r="A5071">
        <v>8</v>
      </c>
      <c r="B5071">
        <v>5</v>
      </c>
      <c r="C5071">
        <v>2020</v>
      </c>
      <c r="D5071" s="16" t="s">
        <v>150</v>
      </c>
      <c r="E5071" s="16" t="s">
        <v>59</v>
      </c>
      <c r="F5071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F 3 i p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X e K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3 i p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B d 4 q V B U w Q x r p g A A A P g A A A A S A A A A A A A A A A A A A A A A A A A A A A B D b 2 5 m a W c v U G F j a 2 F n Z S 5 4 b W x Q S w E C L Q A U A A I A C A A X e K l Q D 8 r p q 6 Q A A A D p A A A A E w A A A A A A A A A A A A A A A A D y A A A A W 0 N v b n R l b n R f V H l w Z X N d L n h t b F B L A Q I t A B Q A A g A I A B d 4 q V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F 1 Z X J 5 S U Q i I F Z h b H V l P S J z Y j Z j M D l j Y j M t M z Z m M i 0 0 Y W U 4 L W F k N j I t M T g 4 N D N k O W U z O T A w I i A v P j x F b n R y e S B U e X B l P S J G a W x s T G F z d F V w Z G F 0 Z W Q i I F Z h b H V l P S J k M j A y M C 0 w N S 0 w O V Q x M z o w M D o 0 N i 4 y N T U 5 M D I 1 W i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Q 2 9 1 b n Q i I F Z h b H V l P S J s M T A 4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R d W V y e U l E I i B W Y W x 1 Z T 0 i c 2 M z M z Z h N j Y y L W N k N D I t N G N i Y i 0 4 Z T g 1 L W Y 5 M 2 J j N D J j M T h i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w O V Q x M z o w M D o 0 N i 4 y M j Q 2 N D U y W i I g L z 4 8 R W 5 0 c n k g V H l w Z T 0 i R m l s b E N v b H V t b l R 5 c G V z I i B W Y W x 1 Z T 0 i c 0 F 3 T U R C Z 1 l E I i A v P j x F b n R y e S B U e X B l P S J G a W x s Q 2 9 1 b n Q i I F Z h b H V l P S J s N T A 3 M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A u C / G x J x + p l 1 z I P d k D e 5 c S I d B R U i k 4 L V P Y 6 U U t B r w 1 U A A A A A D o A A A A A C A A A g A A A A b 2 l l R + F m B P U 8 Z x t 6 g W 7 Y j t r D 0 V / k m + v I + 6 D c f S X n / h h Q A A A A h Q t 2 3 m x R h 4 t 5 S x g 7 G e t M 2 T Q u X q n Y h o Y Z 6 Z c P 9 d 2 K S B e s Z b x y l K w e s i + I Q O 8 l H R A F X k 8 c v w I o c U Z C c I I n + v V a T 4 j z 8 1 / F v 0 v 6 6 z U N 6 R C M j Z p A A A A A 7 S H j r F 8 u T B O S S h j 7 Q y n l v C 4 b d Z 2 D i f O V C V G P T Z f 6 J V z N I X C 0 G Y 3 o O r S p V m r U d I s 7 E r j 8 O f + o j r 6 N t K 6 M B h 8 3 8 A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rez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2020-05-09T13:00:56Z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