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DevFiles\sw_dev\datascience\covid-19\"/>
    </mc:Choice>
  </mc:AlternateContent>
  <xr:revisionPtr revIDLastSave="0" documentId="13_ncr:1_{42107C3E-6581-4FE8-AD4E-71D9FA9BC598}" xr6:coauthVersionLast="44" xr6:coauthVersionMax="44" xr10:uidLastSave="{00000000-0000-0000-0000-000000000000}"/>
  <bookViews>
    <workbookView xWindow="-109" yWindow="-109" windowWidth="21954" windowHeight="11860" tabRatio="500" xr2:uid="{00000000-000D-0000-FFFF-FFFF00000000}"/>
  </bookViews>
  <sheets>
    <sheet name="Data" sheetId="1" r:id="rId1"/>
    <sheet name="Graphs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A100" i="1" l="1"/>
  <c r="AA99" i="1"/>
  <c r="AA98" i="1"/>
  <c r="AA97" i="1"/>
  <c r="AA96" i="1"/>
  <c r="AA95" i="1"/>
  <c r="AA94" i="1"/>
  <c r="AA93" i="1"/>
  <c r="AA92" i="1"/>
  <c r="AA91" i="1"/>
  <c r="AA90" i="1"/>
  <c r="AA89" i="1"/>
  <c r="AA88" i="1"/>
  <c r="AA87" i="1"/>
  <c r="AA86" i="1"/>
  <c r="AA85" i="1"/>
  <c r="AA84" i="1"/>
  <c r="AA83" i="1"/>
  <c r="AA82" i="1"/>
  <c r="AA81" i="1"/>
  <c r="AA80" i="1"/>
  <c r="AA79" i="1"/>
  <c r="AA78" i="1"/>
  <c r="AA77" i="1"/>
  <c r="AA76" i="1"/>
  <c r="AA75" i="1"/>
  <c r="AA74" i="1"/>
  <c r="AA73" i="1"/>
  <c r="AA72" i="1"/>
  <c r="AA71" i="1"/>
  <c r="AA70" i="1"/>
  <c r="AA69" i="1"/>
  <c r="AA68" i="1"/>
  <c r="AA67" i="1"/>
  <c r="AA66" i="1"/>
  <c r="AA65" i="1"/>
  <c r="AA64" i="1"/>
  <c r="AA63" i="1"/>
  <c r="AA62" i="1"/>
  <c r="AA61" i="1"/>
  <c r="AA60" i="1"/>
  <c r="AA59" i="1"/>
  <c r="AA58" i="1"/>
  <c r="AA57" i="1"/>
  <c r="AA56" i="1"/>
  <c r="AA55" i="1"/>
  <c r="AA54" i="1"/>
  <c r="AA53" i="1"/>
  <c r="AA52" i="1"/>
  <c r="AA51" i="1"/>
  <c r="AA50" i="1"/>
  <c r="AA49" i="1"/>
  <c r="AA48" i="1"/>
  <c r="AA47" i="1"/>
  <c r="AA46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E45" i="1"/>
  <c r="P45" i="1"/>
  <c r="Z45" i="1"/>
  <c r="I45" i="1"/>
  <c r="D45" i="1"/>
  <c r="J45" i="1" s="1"/>
  <c r="D44" i="1"/>
  <c r="D43" i="1"/>
  <c r="D42" i="1"/>
  <c r="F45" i="1" l="1"/>
  <c r="F44" i="1"/>
  <c r="E44" i="1"/>
  <c r="P44" i="1"/>
  <c r="I44" i="1"/>
  <c r="J44" i="1" s="1"/>
  <c r="P43" i="1"/>
  <c r="I43" i="1"/>
  <c r="J43" i="1" s="1"/>
  <c r="F43" i="1"/>
  <c r="E43" i="1"/>
  <c r="Z42" i="1"/>
  <c r="P42" i="1"/>
  <c r="I42" i="1"/>
  <c r="E42" i="1"/>
  <c r="F42" i="1"/>
  <c r="Z41" i="1"/>
  <c r="P41" i="1"/>
  <c r="I41" i="1"/>
  <c r="F41" i="1"/>
  <c r="E41" i="1"/>
  <c r="D41" i="1"/>
  <c r="Z40" i="1"/>
  <c r="P40" i="1"/>
  <c r="I40" i="1"/>
  <c r="D40" i="1"/>
  <c r="F40" i="1" s="1"/>
  <c r="P39" i="1"/>
  <c r="I39" i="1"/>
  <c r="D39" i="1"/>
  <c r="Z38" i="1"/>
  <c r="P38" i="1"/>
  <c r="I38" i="1"/>
  <c r="E38" i="1"/>
  <c r="D38" i="1"/>
  <c r="F38" i="1" s="1"/>
  <c r="Z37" i="1"/>
  <c r="P37" i="1"/>
  <c r="I37" i="1"/>
  <c r="E37" i="1"/>
  <c r="D37" i="1"/>
  <c r="F37" i="1" s="1"/>
  <c r="Z36" i="1"/>
  <c r="P36" i="1"/>
  <c r="I36" i="1"/>
  <c r="E36" i="1"/>
  <c r="D36" i="1"/>
  <c r="Z35" i="1"/>
  <c r="P35" i="1"/>
  <c r="I35" i="1"/>
  <c r="E35" i="1"/>
  <c r="D35" i="1"/>
  <c r="Z34" i="1"/>
  <c r="P34" i="1"/>
  <c r="I34" i="1"/>
  <c r="E34" i="1"/>
  <c r="D34" i="1"/>
  <c r="Z33" i="1"/>
  <c r="P33" i="1"/>
  <c r="I33" i="1"/>
  <c r="F33" i="1"/>
  <c r="E33" i="1"/>
  <c r="D33" i="1"/>
  <c r="Z32" i="1"/>
  <c r="P32" i="1"/>
  <c r="I32" i="1"/>
  <c r="E32" i="1"/>
  <c r="D32" i="1"/>
  <c r="Z31" i="1"/>
  <c r="P31" i="1"/>
  <c r="I31" i="1"/>
  <c r="F31" i="1"/>
  <c r="E31" i="1"/>
  <c r="D31" i="1"/>
  <c r="Z30" i="1"/>
  <c r="P30" i="1"/>
  <c r="I30" i="1"/>
  <c r="E30" i="1"/>
  <c r="D30" i="1"/>
  <c r="Z29" i="1"/>
  <c r="P29" i="1"/>
  <c r="I29" i="1"/>
  <c r="D29" i="1"/>
  <c r="Z28" i="1"/>
  <c r="P28" i="1"/>
  <c r="I28" i="1"/>
  <c r="D28" i="1"/>
  <c r="Z27" i="1"/>
  <c r="P27" i="1"/>
  <c r="I27" i="1"/>
  <c r="D27" i="1"/>
  <c r="Z26" i="1"/>
  <c r="P26" i="1"/>
  <c r="I26" i="1"/>
  <c r="D26" i="1"/>
  <c r="F26" i="1" s="1"/>
  <c r="Z25" i="1"/>
  <c r="P25" i="1"/>
  <c r="I25" i="1"/>
  <c r="D25" i="1"/>
  <c r="J25" i="1" s="1"/>
  <c r="Z24" i="1"/>
  <c r="P24" i="1"/>
  <c r="I24" i="1"/>
  <c r="D24" i="1"/>
  <c r="Z23" i="1"/>
  <c r="P23" i="1"/>
  <c r="I23" i="1"/>
  <c r="D23" i="1"/>
  <c r="Z22" i="1"/>
  <c r="P22" i="1"/>
  <c r="I22" i="1"/>
  <c r="D22" i="1"/>
  <c r="F22" i="1" s="1"/>
  <c r="Z21" i="1"/>
  <c r="P21" i="1"/>
  <c r="I21" i="1"/>
  <c r="D21" i="1"/>
  <c r="J21" i="1" s="1"/>
  <c r="Z20" i="1"/>
  <c r="P20" i="1"/>
  <c r="I20" i="1"/>
  <c r="D20" i="1"/>
  <c r="G29" i="1" s="1"/>
  <c r="I19" i="1"/>
  <c r="D19" i="1"/>
  <c r="R18" i="1"/>
  <c r="I18" i="1"/>
  <c r="D18" i="1"/>
  <c r="I17" i="1"/>
  <c r="D17" i="1"/>
  <c r="F17" i="1" s="1"/>
  <c r="I16" i="1"/>
  <c r="D16" i="1"/>
  <c r="I15" i="1"/>
  <c r="D15" i="1"/>
  <c r="J15" i="1" s="1"/>
  <c r="I14" i="1"/>
  <c r="D14" i="1"/>
  <c r="I13" i="1"/>
  <c r="D13" i="1"/>
  <c r="F13" i="1" s="1"/>
  <c r="I12" i="1"/>
  <c r="D12" i="1"/>
  <c r="I11" i="1"/>
  <c r="D11" i="1"/>
  <c r="F11" i="1" s="1"/>
  <c r="I10" i="1"/>
  <c r="D10" i="1"/>
  <c r="J10" i="1" s="1"/>
  <c r="I9" i="1"/>
  <c r="D9" i="1"/>
  <c r="F9" i="1" s="1"/>
  <c r="I8" i="1"/>
  <c r="D8" i="1"/>
  <c r="J8" i="1" s="1"/>
  <c r="AE7" i="1"/>
  <c r="I7" i="1"/>
  <c r="D7" i="1"/>
  <c r="AE6" i="1"/>
  <c r="I6" i="1"/>
  <c r="D6" i="1"/>
  <c r="F6" i="1" s="1"/>
  <c r="AH5" i="1"/>
  <c r="AH6" i="1" s="1"/>
  <c r="AH7" i="1" s="1"/>
  <c r="AH8" i="1" s="1"/>
  <c r="AH9" i="1" s="1"/>
  <c r="AH10" i="1" s="1"/>
  <c r="AH11" i="1" s="1"/>
  <c r="AH12" i="1" s="1"/>
  <c r="AH13" i="1" s="1"/>
  <c r="AH14" i="1" s="1"/>
  <c r="AH15" i="1" s="1"/>
  <c r="AH16" i="1" s="1"/>
  <c r="AH17" i="1" s="1"/>
  <c r="AH18" i="1" s="1"/>
  <c r="AE5" i="1"/>
  <c r="I5" i="1"/>
  <c r="D5" i="1"/>
  <c r="F5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H4" i="1"/>
  <c r="AE4" i="1"/>
  <c r="I4" i="1"/>
  <c r="D4" i="1"/>
  <c r="J4" i="1" s="1"/>
  <c r="A4" i="1"/>
  <c r="AE3" i="1"/>
  <c r="I3" i="1"/>
  <c r="J3" i="1" s="1"/>
  <c r="AE2" i="1"/>
  <c r="J2" i="1"/>
  <c r="S18" i="1" l="1"/>
  <c r="C18" i="1"/>
  <c r="AA18" i="1"/>
  <c r="K18" i="1"/>
  <c r="K20" i="1"/>
  <c r="K22" i="1"/>
  <c r="T18" i="1"/>
  <c r="K44" i="1"/>
  <c r="G37" i="1"/>
  <c r="K38" i="1"/>
  <c r="J41" i="1"/>
  <c r="J5" i="1"/>
  <c r="G16" i="1"/>
  <c r="F35" i="1"/>
  <c r="J37" i="1"/>
  <c r="J39" i="1"/>
  <c r="K28" i="1"/>
  <c r="G33" i="1"/>
  <c r="F29" i="1"/>
  <c r="F36" i="1"/>
  <c r="G45" i="1"/>
  <c r="K45" i="1"/>
  <c r="K21" i="1"/>
  <c r="K23" i="1"/>
  <c r="K25" i="1"/>
  <c r="K27" i="1"/>
  <c r="J27" i="1"/>
  <c r="F28" i="1"/>
  <c r="K15" i="1"/>
  <c r="J7" i="1"/>
  <c r="J18" i="1"/>
  <c r="J23" i="1"/>
  <c r="G40" i="1"/>
  <c r="J31" i="1"/>
  <c r="G42" i="1"/>
  <c r="J33" i="1"/>
  <c r="J35" i="1"/>
  <c r="F39" i="1"/>
  <c r="Z44" i="1"/>
  <c r="G44" i="1"/>
  <c r="AH19" i="1"/>
  <c r="J17" i="1"/>
  <c r="F10" i="1"/>
  <c r="K33" i="1"/>
  <c r="K43" i="1"/>
  <c r="F34" i="1"/>
  <c r="J34" i="1"/>
  <c r="G43" i="1"/>
  <c r="F4" i="1"/>
  <c r="J6" i="1"/>
  <c r="F8" i="1"/>
  <c r="J9" i="1"/>
  <c r="J11" i="1"/>
  <c r="J13" i="1"/>
  <c r="K14" i="1"/>
  <c r="F15" i="1"/>
  <c r="F16" i="1"/>
  <c r="K16" i="1"/>
  <c r="K17" i="1"/>
  <c r="F18" i="1"/>
  <c r="F19" i="1"/>
  <c r="K19" i="1"/>
  <c r="F20" i="1"/>
  <c r="K30" i="1"/>
  <c r="F21" i="1"/>
  <c r="G22" i="1"/>
  <c r="J24" i="1"/>
  <c r="K34" i="1"/>
  <c r="F25" i="1"/>
  <c r="G26" i="1"/>
  <c r="G32" i="1"/>
  <c r="F7" i="1"/>
  <c r="G14" i="1"/>
  <c r="G15" i="1"/>
  <c r="G17" i="1"/>
  <c r="G18" i="1"/>
  <c r="G19" i="1"/>
  <c r="R19" i="1"/>
  <c r="G20" i="1"/>
  <c r="G21" i="1"/>
  <c r="F24" i="1"/>
  <c r="K24" i="1"/>
  <c r="G25" i="1"/>
  <c r="G28" i="1"/>
  <c r="G30" i="1"/>
  <c r="J12" i="1"/>
  <c r="G31" i="1"/>
  <c r="J22" i="1"/>
  <c r="K32" i="1"/>
  <c r="F23" i="1"/>
  <c r="G24" i="1"/>
  <c r="G35" i="1"/>
  <c r="K35" i="1"/>
  <c r="J26" i="1"/>
  <c r="K36" i="1"/>
  <c r="F27" i="1"/>
  <c r="J29" i="1"/>
  <c r="K31" i="1"/>
  <c r="K41" i="1"/>
  <c r="F32" i="1"/>
  <c r="J32" i="1"/>
  <c r="G41" i="1"/>
  <c r="J14" i="1"/>
  <c r="J16" i="1"/>
  <c r="J19" i="1"/>
  <c r="J20" i="1"/>
  <c r="G23" i="1"/>
  <c r="K26" i="1"/>
  <c r="G27" i="1"/>
  <c r="K29" i="1"/>
  <c r="F30" i="1"/>
  <c r="J30" i="1"/>
  <c r="G39" i="1"/>
  <c r="G34" i="1"/>
  <c r="G36" i="1"/>
  <c r="G38" i="1"/>
  <c r="K39" i="1"/>
  <c r="F12" i="1"/>
  <c r="F14" i="1"/>
  <c r="J40" i="1"/>
  <c r="K37" i="1"/>
  <c r="K40" i="1"/>
  <c r="J42" i="1"/>
  <c r="Z43" i="1"/>
  <c r="J28" i="1"/>
  <c r="J36" i="1"/>
  <c r="J38" i="1"/>
  <c r="K42" i="1"/>
  <c r="AG18" i="1"/>
  <c r="C19" i="1" l="1"/>
  <c r="AA19" i="1"/>
  <c r="T19" i="1"/>
  <c r="R20" i="1"/>
  <c r="S19" i="1"/>
  <c r="AH20" i="1"/>
  <c r="AG19" i="1"/>
  <c r="AA20" i="1" l="1"/>
  <c r="C20" i="1"/>
  <c r="AH21" i="1"/>
  <c r="S20" i="1"/>
  <c r="R21" i="1"/>
  <c r="T20" i="1"/>
  <c r="AG20" i="1"/>
  <c r="C21" i="1" l="1"/>
  <c r="AA21" i="1"/>
  <c r="R22" i="1"/>
  <c r="T21" i="1"/>
  <c r="S21" i="1"/>
  <c r="AH22" i="1"/>
  <c r="AG21" i="1"/>
  <c r="C22" i="1" l="1"/>
  <c r="AA22" i="1"/>
  <c r="AH23" i="1"/>
  <c r="R23" i="1"/>
  <c r="T22" i="1"/>
  <c r="S22" i="1"/>
  <c r="AG22" i="1"/>
  <c r="C23" i="1" l="1"/>
  <c r="AA23" i="1"/>
  <c r="R24" i="1"/>
  <c r="T23" i="1"/>
  <c r="S23" i="1"/>
  <c r="AH24" i="1"/>
  <c r="AG23" i="1"/>
  <c r="AA24" i="1" l="1"/>
  <c r="C24" i="1"/>
  <c r="AH25" i="1"/>
  <c r="S24" i="1"/>
  <c r="R25" i="1"/>
  <c r="T24" i="1"/>
  <c r="AG24" i="1"/>
  <c r="C25" i="1" l="1"/>
  <c r="AA25" i="1"/>
  <c r="R26" i="1"/>
  <c r="T25" i="1"/>
  <c r="S25" i="1"/>
  <c r="AH26" i="1"/>
  <c r="AG25" i="1"/>
  <c r="C26" i="1" l="1"/>
  <c r="AA26" i="1"/>
  <c r="AH27" i="1"/>
  <c r="R27" i="1"/>
  <c r="T26" i="1"/>
  <c r="S26" i="1"/>
  <c r="AG26" i="1"/>
  <c r="C27" i="1" l="1"/>
  <c r="AA27" i="1"/>
  <c r="T27" i="1"/>
  <c r="AE27" i="1"/>
  <c r="AF27" i="1" s="1"/>
  <c r="AC27" i="1"/>
  <c r="R28" i="1"/>
  <c r="S27" i="1"/>
  <c r="AH28" i="1"/>
  <c r="AG27" i="1"/>
  <c r="AA28" i="1" l="1"/>
  <c r="C28" i="1"/>
  <c r="R29" i="1"/>
  <c r="T28" i="1"/>
  <c r="S28" i="1"/>
  <c r="AH29" i="1"/>
  <c r="AG28" i="1"/>
  <c r="C29" i="1" l="1"/>
  <c r="AA29" i="1"/>
  <c r="AH30" i="1"/>
  <c r="AC29" i="1"/>
  <c r="T29" i="1"/>
  <c r="S29" i="1"/>
  <c r="R30" i="1"/>
  <c r="AE29" i="1"/>
  <c r="AF29" i="1" s="1"/>
  <c r="AG29" i="1"/>
  <c r="C30" i="1" l="1"/>
  <c r="AA30" i="1"/>
  <c r="R31" i="1"/>
  <c r="T30" i="1"/>
  <c r="AE30" i="1"/>
  <c r="AF30" i="1" s="1"/>
  <c r="S30" i="1"/>
  <c r="AC30" i="1"/>
  <c r="AH31" i="1"/>
  <c r="AG30" i="1"/>
  <c r="C31" i="1" l="1"/>
  <c r="AA31" i="1"/>
  <c r="AH32" i="1"/>
  <c r="AC31" i="1"/>
  <c r="R32" i="1"/>
  <c r="AE31" i="1"/>
  <c r="AF31" i="1" s="1"/>
  <c r="S31" i="1"/>
  <c r="T31" i="1"/>
  <c r="AG31" i="1"/>
  <c r="AA32" i="1" l="1"/>
  <c r="C32" i="1"/>
  <c r="R33" i="1"/>
  <c r="T32" i="1"/>
  <c r="AE32" i="1"/>
  <c r="AF32" i="1" s="1"/>
  <c r="S32" i="1"/>
  <c r="AC32" i="1"/>
  <c r="AH33" i="1"/>
  <c r="AG32" i="1"/>
  <c r="C33" i="1" l="1"/>
  <c r="AA33" i="1"/>
  <c r="AH34" i="1"/>
  <c r="AC33" i="1"/>
  <c r="T33" i="1"/>
  <c r="S33" i="1"/>
  <c r="R34" i="1"/>
  <c r="AE33" i="1"/>
  <c r="AF33" i="1" s="1"/>
  <c r="AG33" i="1"/>
  <c r="C34" i="1" l="1"/>
  <c r="AA34" i="1"/>
  <c r="R35" i="1"/>
  <c r="T34" i="1"/>
  <c r="AE34" i="1"/>
  <c r="AF34" i="1" s="1"/>
  <c r="S34" i="1"/>
  <c r="AC34" i="1"/>
  <c r="AH35" i="1"/>
  <c r="AG34" i="1"/>
  <c r="C35" i="1" l="1"/>
  <c r="AA35" i="1"/>
  <c r="AH36" i="1"/>
  <c r="AC35" i="1"/>
  <c r="R36" i="1"/>
  <c r="T35" i="1"/>
  <c r="AE35" i="1"/>
  <c r="AF35" i="1" s="1"/>
  <c r="S35" i="1"/>
  <c r="AG35" i="1"/>
  <c r="AA36" i="1" l="1"/>
  <c r="C36" i="1"/>
  <c r="R37" i="1"/>
  <c r="T36" i="1"/>
  <c r="AE36" i="1"/>
  <c r="AF36" i="1" s="1"/>
  <c r="S36" i="1"/>
  <c r="AC36" i="1"/>
  <c r="AH37" i="1"/>
  <c r="AG36" i="1"/>
  <c r="C37" i="1" l="1"/>
  <c r="AA37" i="1"/>
  <c r="AH38" i="1"/>
  <c r="AC37" i="1"/>
  <c r="R38" i="1"/>
  <c r="T37" i="1"/>
  <c r="AE37" i="1"/>
  <c r="AF37" i="1" s="1"/>
  <c r="S37" i="1"/>
  <c r="AG37" i="1"/>
  <c r="C38" i="1" l="1"/>
  <c r="AA38" i="1"/>
  <c r="T38" i="1"/>
  <c r="R39" i="1"/>
  <c r="AE38" i="1"/>
  <c r="AF38" i="1" s="1"/>
  <c r="S38" i="1"/>
  <c r="AC38" i="1"/>
  <c r="AH39" i="1"/>
  <c r="AG38" i="1"/>
  <c r="C39" i="1" l="1"/>
  <c r="AA39" i="1"/>
  <c r="AH40" i="1"/>
  <c r="R40" i="1"/>
  <c r="S39" i="1"/>
  <c r="T39" i="1"/>
  <c r="AG39" i="1"/>
  <c r="AA40" i="1" l="1"/>
  <c r="C40" i="1"/>
  <c r="AH41" i="1"/>
  <c r="R41" i="1"/>
  <c r="T40" i="1"/>
  <c r="S40" i="1"/>
  <c r="AG40" i="1"/>
  <c r="C41" i="1" l="1"/>
  <c r="AA41" i="1"/>
  <c r="R42" i="1"/>
  <c r="T41" i="1"/>
  <c r="AE41" i="1"/>
  <c r="AF41" i="1" s="1"/>
  <c r="S41" i="1"/>
  <c r="AC41" i="1"/>
  <c r="AH42" i="1"/>
  <c r="AG41" i="1"/>
  <c r="C42" i="1" l="1"/>
  <c r="AA42" i="1"/>
  <c r="AH43" i="1"/>
  <c r="AC42" i="1"/>
  <c r="R43" i="1"/>
  <c r="T42" i="1"/>
  <c r="AE42" i="1"/>
  <c r="AF42" i="1" s="1"/>
  <c r="S42" i="1"/>
  <c r="AG42" i="1"/>
  <c r="C43" i="1" l="1"/>
  <c r="AA43" i="1"/>
  <c r="R44" i="1"/>
  <c r="T43" i="1"/>
  <c r="S43" i="1"/>
  <c r="AC43" i="1"/>
  <c r="AE43" i="1"/>
  <c r="AF43" i="1" s="1"/>
  <c r="AH44" i="1"/>
  <c r="AG43" i="1"/>
  <c r="AA44" i="1" l="1"/>
  <c r="R45" i="1"/>
  <c r="C44" i="1"/>
  <c r="T44" i="1"/>
  <c r="AC44" i="1"/>
  <c r="AE44" i="1"/>
  <c r="AF44" i="1" s="1"/>
  <c r="S44" i="1"/>
  <c r="AH45" i="1"/>
  <c r="AG44" i="1"/>
  <c r="T45" i="1" l="1"/>
  <c r="AE45" i="1"/>
  <c r="AF45" i="1" s="1"/>
  <c r="C45" i="1"/>
  <c r="AC45" i="1"/>
  <c r="AA45" i="1"/>
  <c r="S45" i="1"/>
  <c r="AH46" i="1"/>
  <c r="AG45" i="1"/>
  <c r="AH47" i="1" l="1"/>
  <c r="AG46" i="1"/>
  <c r="AH48" i="1" l="1"/>
  <c r="AG47" i="1"/>
  <c r="AH49" i="1" l="1"/>
  <c r="AG48" i="1"/>
  <c r="AH50" i="1" l="1"/>
  <c r="AG49" i="1"/>
  <c r="AH51" i="1" l="1"/>
  <c r="AG50" i="1"/>
  <c r="AH52" i="1" l="1"/>
  <c r="AG51" i="1"/>
  <c r="AH53" i="1" l="1"/>
  <c r="AG52" i="1"/>
  <c r="AH54" i="1" l="1"/>
  <c r="AG53" i="1"/>
  <c r="AH55" i="1" l="1"/>
  <c r="AG54" i="1"/>
  <c r="AH56" i="1" l="1"/>
  <c r="AG55" i="1"/>
  <c r="AH57" i="1" l="1"/>
  <c r="AG56" i="1"/>
  <c r="AH58" i="1" l="1"/>
  <c r="AG57" i="1"/>
  <c r="AH59" i="1" l="1"/>
  <c r="AG58" i="1"/>
  <c r="AH60" i="1" l="1"/>
  <c r="AG59" i="1"/>
  <c r="AH61" i="1" l="1"/>
  <c r="AG60" i="1"/>
  <c r="AH62" i="1" l="1"/>
  <c r="AG61" i="1"/>
  <c r="AH63" i="1" l="1"/>
  <c r="AG62" i="1"/>
  <c r="AH64" i="1" l="1"/>
  <c r="AG63" i="1"/>
  <c r="AH65" i="1" l="1"/>
  <c r="AG64" i="1"/>
  <c r="AH66" i="1" l="1"/>
  <c r="AG65" i="1"/>
  <c r="AH67" i="1" l="1"/>
  <c r="AG66" i="1"/>
  <c r="AH68" i="1" l="1"/>
  <c r="AG67" i="1"/>
  <c r="AH69" i="1" l="1"/>
  <c r="AG68" i="1"/>
  <c r="AH70" i="1" l="1"/>
  <c r="AG69" i="1"/>
  <c r="AH71" i="1" l="1"/>
  <c r="AG70" i="1"/>
  <c r="AH72" i="1" l="1"/>
  <c r="AG71" i="1"/>
  <c r="AH73" i="1" l="1"/>
  <c r="AG72" i="1"/>
  <c r="AH74" i="1" l="1"/>
  <c r="AG73" i="1"/>
  <c r="AH75" i="1" l="1"/>
  <c r="AG74" i="1"/>
  <c r="AH76" i="1" l="1"/>
  <c r="AG76" i="1"/>
  <c r="AG75" i="1"/>
</calcChain>
</file>

<file path=xl/sharedStrings.xml><?xml version="1.0" encoding="utf-8"?>
<sst xmlns="http://schemas.openxmlformats.org/spreadsheetml/2006/main" count="34" uniqueCount="33">
  <si>
    <t>Date</t>
  </si>
  <si>
    <t>Total</t>
  </si>
  <si>
    <t>New cases</t>
  </si>
  <si>
    <t>Hospit new</t>
  </si>
  <si>
    <t>Growth rate</t>
  </si>
  <si>
    <t>Avg growth 10 days</t>
  </si>
  <si>
    <t>sum tests</t>
  </si>
  <si>
    <t>new tests</t>
  </si>
  <si>
    <t>infected/tested</t>
  </si>
  <si>
    <t>average 10 days positive/tests</t>
  </si>
  <si>
    <t>Home</t>
  </si>
  <si>
    <t xml:space="preserve"> Hospital</t>
  </si>
  <si>
    <t>Critical condition</t>
  </si>
  <si>
    <t>Recovered (?)</t>
  </si>
  <si>
    <t>Recovery rate  T-10</t>
  </si>
  <si>
    <t>New death</t>
  </si>
  <si>
    <t>Total death</t>
  </si>
  <si>
    <t>Current lethality rate</t>
  </si>
  <si>
    <t>Lethality rate T-10</t>
  </si>
  <si>
    <t>Male Death</t>
  </si>
  <si>
    <t>Female Death</t>
  </si>
  <si>
    <t>Average age (dead)</t>
  </si>
  <si>
    <t>Critical(?)</t>
  </si>
  <si>
    <t>Mechanical ventilation</t>
  </si>
  <si>
    <t xml:space="preserve">Percent of critical </t>
  </si>
  <si>
    <t>Hospital</t>
  </si>
  <si>
    <t>Hospitalized rate</t>
  </si>
  <si>
    <t>Temp hospital (BGD Fair)</t>
  </si>
  <si>
    <t>Not hospitalized</t>
  </si>
  <si>
    <t>Easy cases rate</t>
  </si>
  <si>
    <t>Forecast</t>
  </si>
  <si>
    <t>Actual</t>
  </si>
  <si>
    <t>Cumulative critical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</si>
</sst>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rgb="FF0070C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0" fontId="0" fillId="0" borderId="0" xfId="0" applyNumberFormat="1"/>
    <xf numFmtId="164" fontId="0" fillId="0" borderId="0" xfId="0" applyNumberFormat="1"/>
    <xf numFmtId="1" fontId="0" fillId="0" borderId="0" xfId="0" applyNumberFormat="1"/>
    <xf numFmtId="0" fontId="2" fillId="0" borderId="0" xfId="0" applyFont="1" applyAlignment="1">
      <alignment textRotation="90" wrapText="1"/>
    </xf>
    <xf numFmtId="10" fontId="2" fillId="0" borderId="0" xfId="0" applyNumberFormat="1" applyFont="1" applyAlignment="1">
      <alignment textRotation="90" wrapText="1"/>
    </xf>
    <xf numFmtId="164" fontId="2" fillId="0" borderId="0" xfId="0" applyNumberFormat="1" applyFont="1" applyAlignment="1">
      <alignment textRotation="90" wrapText="1"/>
    </xf>
    <xf numFmtId="1" fontId="2" fillId="0" borderId="0" xfId="0" applyNumberFormat="1" applyFont="1" applyAlignment="1">
      <alignment textRotation="90" wrapText="1"/>
    </xf>
    <xf numFmtId="14" fontId="1" fillId="0" borderId="0" xfId="0" applyNumberFormat="1" applyFont="1"/>
    <xf numFmtId="0" fontId="3" fillId="0" borderId="0" xfId="0" applyFont="1"/>
    <xf numFmtId="0" fontId="4" fillId="0" borderId="0" xfId="0" applyFont="1"/>
    <xf numFmtId="10" fontId="4" fillId="0" borderId="0" xfId="0" applyNumberFormat="1" applyFont="1"/>
    <xf numFmtId="10" fontId="5" fillId="0" borderId="0" xfId="0" applyNumberFormat="1" applyFont="1"/>
    <xf numFmtId="3" fontId="2" fillId="0" borderId="0" xfId="0" applyNumberFormat="1" applyFont="1" applyAlignment="1">
      <alignment textRotation="90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B050"/>
      <rgbColor rgb="FFC0C0C0"/>
      <rgbColor rgb="FF8B8B8B"/>
      <rgbColor rgb="FF9999FF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595959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New cases percent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833577743327601"/>
          <c:y val="0.12586079033795999"/>
          <c:w val="0.78987723635144802"/>
          <c:h val="0.63746159550799897"/>
        </c:manualLayout>
      </c:layout>
      <c:lineChart>
        <c:grouping val="standard"/>
        <c:varyColors val="0"/>
        <c:ser>
          <c:idx val="0"/>
          <c:order val="0"/>
          <c:tx>
            <c:strRef>
              <c:f>Data!$F$1</c:f>
              <c:strCache>
                <c:ptCount val="1"/>
                <c:pt idx="0">
                  <c:v>Growth rate</c:v>
                </c:pt>
              </c:strCache>
            </c:strRef>
          </c:tx>
          <c:spPr>
            <a:ln w="1908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6480">
                <a:solidFill>
                  <a:srgbClr val="4472C4"/>
                </a:solidFill>
                <a:round/>
              </a:ln>
            </c:spPr>
            <c:trendlineType val="poly"/>
            <c:order val="2"/>
            <c:dispRSqr val="0"/>
            <c:dispEq val="0"/>
          </c:trendline>
          <c:cat>
            <c:numRef>
              <c:f>Data!$A$10:$A$100</c:f>
              <c:numCache>
                <c:formatCode>m/d/yyyy</c:formatCode>
                <c:ptCount val="91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  <c:pt idx="19">
                  <c:v>43922</c:v>
                </c:pt>
                <c:pt idx="20">
                  <c:v>43923</c:v>
                </c:pt>
                <c:pt idx="21">
                  <c:v>43924</c:v>
                </c:pt>
                <c:pt idx="22">
                  <c:v>43925</c:v>
                </c:pt>
                <c:pt idx="23">
                  <c:v>43926</c:v>
                </c:pt>
                <c:pt idx="24">
                  <c:v>43927</c:v>
                </c:pt>
                <c:pt idx="25">
                  <c:v>43928</c:v>
                </c:pt>
                <c:pt idx="26">
                  <c:v>43929</c:v>
                </c:pt>
                <c:pt idx="27">
                  <c:v>43930</c:v>
                </c:pt>
                <c:pt idx="28">
                  <c:v>43931</c:v>
                </c:pt>
                <c:pt idx="29">
                  <c:v>43932</c:v>
                </c:pt>
                <c:pt idx="30">
                  <c:v>43933</c:v>
                </c:pt>
                <c:pt idx="31">
                  <c:v>43934</c:v>
                </c:pt>
                <c:pt idx="32">
                  <c:v>43935</c:v>
                </c:pt>
                <c:pt idx="33">
                  <c:v>43936</c:v>
                </c:pt>
                <c:pt idx="34">
                  <c:v>43937</c:v>
                </c:pt>
                <c:pt idx="35">
                  <c:v>43938</c:v>
                </c:pt>
              </c:numCache>
            </c:numRef>
          </c:cat>
          <c:val>
            <c:numRef>
              <c:f>Data!$F$10:$F$100</c:f>
              <c:numCache>
                <c:formatCode>0.00%</c:formatCode>
                <c:ptCount val="91"/>
                <c:pt idx="0">
                  <c:v>0.45833333333333331</c:v>
                </c:pt>
                <c:pt idx="1">
                  <c:v>0.31428571428571428</c:v>
                </c:pt>
                <c:pt idx="2">
                  <c:v>4.3478260869565216E-2</c:v>
                </c:pt>
                <c:pt idx="3">
                  <c:v>0.1875</c:v>
                </c:pt>
                <c:pt idx="4">
                  <c:v>0.26315789473684209</c:v>
                </c:pt>
                <c:pt idx="5">
                  <c:v>0.15277777777777779</c:v>
                </c:pt>
                <c:pt idx="6">
                  <c:v>0.24096385542168675</c:v>
                </c:pt>
                <c:pt idx="7">
                  <c:v>0.31067961165048541</c:v>
                </c:pt>
                <c:pt idx="8">
                  <c:v>0.26666666666666666</c:v>
                </c:pt>
                <c:pt idx="9">
                  <c:v>0.2982456140350877</c:v>
                </c:pt>
                <c:pt idx="10">
                  <c:v>0.12162162162162163</c:v>
                </c:pt>
                <c:pt idx="11">
                  <c:v>0.21686746987951808</c:v>
                </c:pt>
                <c:pt idx="12">
                  <c:v>0.26732673267326734</c:v>
                </c:pt>
                <c:pt idx="13">
                  <c:v>0.19010416666666666</c:v>
                </c:pt>
                <c:pt idx="14">
                  <c:v>0.15536105032822758</c:v>
                </c:pt>
                <c:pt idx="15">
                  <c:v>0.24810606060606061</c:v>
                </c:pt>
                <c:pt idx="16">
                  <c:v>0.1244309559939302</c:v>
                </c:pt>
                <c:pt idx="17">
                  <c:v>5.9379217273954114E-2</c:v>
                </c:pt>
                <c:pt idx="18">
                  <c:v>0.1464968152866242</c:v>
                </c:pt>
                <c:pt idx="19">
                  <c:v>0.17777777777777778</c:v>
                </c:pt>
                <c:pt idx="20">
                  <c:v>0.10471698113207548</c:v>
                </c:pt>
                <c:pt idx="21">
                  <c:v>0.26046114432109307</c:v>
                </c:pt>
                <c:pt idx="22">
                  <c:v>0.1002710027100271</c:v>
                </c:pt>
                <c:pt idx="23">
                  <c:v>0.1748768472906404</c:v>
                </c:pt>
                <c:pt idx="24">
                  <c:v>0.15303983228511531</c:v>
                </c:pt>
                <c:pt idx="25">
                  <c:v>0.11227272727272727</c:v>
                </c:pt>
                <c:pt idx="26">
                  <c:v>8.94973436861463E-2</c:v>
                </c:pt>
                <c:pt idx="27">
                  <c:v>7.5393848462115526E-2</c:v>
                </c:pt>
                <c:pt idx="28">
                  <c:v>8.3013603069410538E-2</c:v>
                </c:pt>
                <c:pt idx="29">
                  <c:v>8.8566827697262485E-2</c:v>
                </c:pt>
                <c:pt idx="30">
                  <c:v>7.3964497041420121E-2</c:v>
                </c:pt>
                <c:pt idx="31">
                  <c:v>0.11680440771349862</c:v>
                </c:pt>
                <c:pt idx="32">
                  <c:v>0.10138135175135668</c:v>
                </c:pt>
                <c:pt idx="33">
                  <c:v>9.1377379619260915E-2</c:v>
                </c:pt>
                <c:pt idx="34">
                  <c:v>9.1319515698748202E-2</c:v>
                </c:pt>
                <c:pt idx="35">
                  <c:v>6.9951109439638962E-2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ED-4831-8235-BEA1FBCCCEF4}"/>
            </c:ext>
          </c:extLst>
        </c:ser>
        <c:ser>
          <c:idx val="1"/>
          <c:order val="1"/>
          <c:tx>
            <c:strRef>
              <c:f>Data!$G$1</c:f>
              <c:strCache>
                <c:ptCount val="1"/>
                <c:pt idx="0">
                  <c:v>Avg growth 10 days</c:v>
                </c:pt>
              </c:strCache>
            </c:strRef>
          </c:tx>
          <c:spPr>
            <a:ln w="19080">
              <a:solidFill>
                <a:srgbClr val="ED7D31"/>
              </a:solidFill>
              <a:round/>
            </a:ln>
          </c:spPr>
          <c:marker>
            <c:symbol val="square"/>
            <c:size val="5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6480">
                <a:solidFill>
                  <a:srgbClr val="ED7D31"/>
                </a:solidFill>
                <a:round/>
              </a:ln>
            </c:spPr>
            <c:trendlineType val="poly"/>
            <c:order val="3"/>
            <c:dispRSqr val="0"/>
            <c:dispEq val="0"/>
          </c:trendline>
          <c:cat>
            <c:numRef>
              <c:f>Data!$A$10:$A$100</c:f>
              <c:numCache>
                <c:formatCode>m/d/yyyy</c:formatCode>
                <c:ptCount val="91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  <c:pt idx="19">
                  <c:v>43922</c:v>
                </c:pt>
                <c:pt idx="20">
                  <c:v>43923</c:v>
                </c:pt>
                <c:pt idx="21">
                  <c:v>43924</c:v>
                </c:pt>
                <c:pt idx="22">
                  <c:v>43925</c:v>
                </c:pt>
                <c:pt idx="23">
                  <c:v>43926</c:v>
                </c:pt>
                <c:pt idx="24">
                  <c:v>43927</c:v>
                </c:pt>
                <c:pt idx="25">
                  <c:v>43928</c:v>
                </c:pt>
                <c:pt idx="26">
                  <c:v>43929</c:v>
                </c:pt>
                <c:pt idx="27">
                  <c:v>43930</c:v>
                </c:pt>
                <c:pt idx="28">
                  <c:v>43931</c:v>
                </c:pt>
                <c:pt idx="29">
                  <c:v>43932</c:v>
                </c:pt>
                <c:pt idx="30">
                  <c:v>43933</c:v>
                </c:pt>
                <c:pt idx="31">
                  <c:v>43934</c:v>
                </c:pt>
                <c:pt idx="32">
                  <c:v>43935</c:v>
                </c:pt>
                <c:pt idx="33">
                  <c:v>43936</c:v>
                </c:pt>
                <c:pt idx="34">
                  <c:v>43937</c:v>
                </c:pt>
                <c:pt idx="35">
                  <c:v>43938</c:v>
                </c:pt>
              </c:numCache>
            </c:numRef>
          </c:cat>
          <c:val>
            <c:numRef>
              <c:f>Data!$G$10:$G$100</c:f>
              <c:numCache>
                <c:formatCode>0.00%</c:formatCode>
                <c:ptCount val="91"/>
                <c:pt idx="4">
                  <c:v>0.23127035830618892</c:v>
                </c:pt>
                <c:pt idx="5">
                  <c:v>0.20876288659793815</c:v>
                </c:pt>
                <c:pt idx="6">
                  <c:v>0.20164609053497942</c:v>
                </c:pt>
                <c:pt idx="7">
                  <c:v>0.19402985074626866</c:v>
                </c:pt>
                <c:pt idx="8">
                  <c:v>0.19600000000000001</c:v>
                </c:pt>
                <c:pt idx="9">
                  <c:v>0.19957310565635006</c:v>
                </c:pt>
                <c:pt idx="10">
                  <c:v>0.17807017543859649</c:v>
                </c:pt>
                <c:pt idx="11">
                  <c:v>0.18279569892473119</c:v>
                </c:pt>
                <c:pt idx="12">
                  <c:v>0.18989547038327526</c:v>
                </c:pt>
                <c:pt idx="13">
                  <c:v>0.18272425249169436</c:v>
                </c:pt>
                <c:pt idx="14">
                  <c:v>0.17437304075235111</c:v>
                </c:pt>
                <c:pt idx="15">
                  <c:v>0.17889317889317891</c:v>
                </c:pt>
                <c:pt idx="16">
                  <c:v>0.16316639741518579</c:v>
                </c:pt>
                <c:pt idx="17">
                  <c:v>0.14186691312384472</c:v>
                </c:pt>
                <c:pt idx="18">
                  <c:v>0.13543747502996403</c:v>
                </c:pt>
                <c:pt idx="19">
                  <c:v>0.13941894447309611</c:v>
                </c:pt>
                <c:pt idx="20">
                  <c:v>0.12984293193717278</c:v>
                </c:pt>
                <c:pt idx="21">
                  <c:v>0.14041404140414041</c:v>
                </c:pt>
                <c:pt idx="22">
                  <c:v>0.13047853309481217</c:v>
                </c:pt>
                <c:pt idx="23">
                  <c:v>0.1336691204959318</c:v>
                </c:pt>
                <c:pt idx="24">
                  <c:v>0.12987779182469447</c:v>
                </c:pt>
                <c:pt idx="25">
                  <c:v>0.12570923292314495</c:v>
                </c:pt>
                <c:pt idx="26">
                  <c:v>0.121731814651825</c:v>
                </c:pt>
                <c:pt idx="27">
                  <c:v>0.11292267064699466</c:v>
                </c:pt>
                <c:pt idx="28">
                  <c:v>0.10506576243321003</c:v>
                </c:pt>
                <c:pt idx="29">
                  <c:v>0.1019240529691321</c:v>
                </c:pt>
                <c:pt idx="30">
                  <c:v>9.0401645192428756E-2</c:v>
                </c:pt>
                <c:pt idx="31">
                  <c:v>9.2546749438245035E-2</c:v>
                </c:pt>
                <c:pt idx="32">
                  <c:v>8.8741583952245434E-2</c:v>
                </c:pt>
                <c:pt idx="33">
                  <c:v>8.4892177724140122E-2</c:v>
                </c:pt>
                <c:pt idx="34">
                  <c:v>8.3561324873391934E-2</c:v>
                </c:pt>
                <c:pt idx="35">
                  <c:v>8.089454817826762E-2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2ED-4831-8235-BEA1FBCCCE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70936632"/>
        <c:axId val="36678995"/>
      </c:lineChart>
      <c:dateAx>
        <c:axId val="7093663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6678995"/>
        <c:crosses val="autoZero"/>
        <c:auto val="1"/>
        <c:lblOffset val="100"/>
        <c:baseTimeUnit val="days"/>
      </c:dateAx>
      <c:valAx>
        <c:axId val="3667899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70936632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Positive/Tested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8358649608489"/>
          <c:y val="0.103292588921925"/>
          <c:w val="0.78986778486158105"/>
          <c:h val="0.62118709393238603"/>
        </c:manualLayout>
      </c:layout>
      <c:lineChart>
        <c:grouping val="standard"/>
        <c:varyColors val="0"/>
        <c:ser>
          <c:idx val="0"/>
          <c:order val="0"/>
          <c:tx>
            <c:strRef>
              <c:f>Data!$J$1</c:f>
              <c:strCache>
                <c:ptCount val="1"/>
                <c:pt idx="0">
                  <c:v>infected/tested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80">
                <a:solidFill>
                  <a:srgbClr val="4472C4"/>
                </a:solidFill>
                <a:round/>
              </a:ln>
            </c:spPr>
            <c:trendlineType val="poly"/>
            <c:order val="2"/>
            <c:dispRSqr val="0"/>
            <c:dispEq val="0"/>
          </c:trendline>
          <c:cat>
            <c:numRef>
              <c:f>Data!$A$9:$A$100</c:f>
              <c:numCache>
                <c:formatCode>m/d/yyyy</c:formatCode>
                <c:ptCount val="92"/>
                <c:pt idx="0">
                  <c:v>43902</c:v>
                </c:pt>
                <c:pt idx="1">
                  <c:v>43903</c:v>
                </c:pt>
                <c:pt idx="2">
                  <c:v>43904</c:v>
                </c:pt>
                <c:pt idx="3">
                  <c:v>43905</c:v>
                </c:pt>
                <c:pt idx="4">
                  <c:v>43906</c:v>
                </c:pt>
                <c:pt idx="5">
                  <c:v>43907</c:v>
                </c:pt>
                <c:pt idx="6">
                  <c:v>43908</c:v>
                </c:pt>
                <c:pt idx="7">
                  <c:v>43909</c:v>
                </c:pt>
                <c:pt idx="8">
                  <c:v>43910</c:v>
                </c:pt>
                <c:pt idx="9">
                  <c:v>43911</c:v>
                </c:pt>
                <c:pt idx="10">
                  <c:v>43912</c:v>
                </c:pt>
                <c:pt idx="11">
                  <c:v>43913</c:v>
                </c:pt>
                <c:pt idx="12">
                  <c:v>43914</c:v>
                </c:pt>
                <c:pt idx="13">
                  <c:v>43915</c:v>
                </c:pt>
                <c:pt idx="14">
                  <c:v>43916</c:v>
                </c:pt>
                <c:pt idx="15">
                  <c:v>43917</c:v>
                </c:pt>
                <c:pt idx="16">
                  <c:v>43918</c:v>
                </c:pt>
                <c:pt idx="17">
                  <c:v>43919</c:v>
                </c:pt>
                <c:pt idx="18">
                  <c:v>43920</c:v>
                </c:pt>
                <c:pt idx="19">
                  <c:v>43921</c:v>
                </c:pt>
                <c:pt idx="20">
                  <c:v>43922</c:v>
                </c:pt>
                <c:pt idx="21">
                  <c:v>43923</c:v>
                </c:pt>
                <c:pt idx="22">
                  <c:v>43924</c:v>
                </c:pt>
                <c:pt idx="23">
                  <c:v>43925</c:v>
                </c:pt>
                <c:pt idx="24">
                  <c:v>43926</c:v>
                </c:pt>
                <c:pt idx="25">
                  <c:v>43927</c:v>
                </c:pt>
                <c:pt idx="26">
                  <c:v>43928</c:v>
                </c:pt>
                <c:pt idx="27">
                  <c:v>43929</c:v>
                </c:pt>
                <c:pt idx="28">
                  <c:v>43930</c:v>
                </c:pt>
                <c:pt idx="29">
                  <c:v>43931</c:v>
                </c:pt>
                <c:pt idx="30">
                  <c:v>43932</c:v>
                </c:pt>
                <c:pt idx="31">
                  <c:v>43933</c:v>
                </c:pt>
                <c:pt idx="32">
                  <c:v>43934</c:v>
                </c:pt>
                <c:pt idx="33">
                  <c:v>43935</c:v>
                </c:pt>
                <c:pt idx="34">
                  <c:v>43936</c:v>
                </c:pt>
                <c:pt idx="35">
                  <c:v>43937</c:v>
                </c:pt>
                <c:pt idx="36">
                  <c:v>43938</c:v>
                </c:pt>
              </c:numCache>
            </c:numRef>
          </c:cat>
          <c:val>
            <c:numRef>
              <c:f>Data!$J$9:$J$100</c:f>
              <c:numCache>
                <c:formatCode>0.00%</c:formatCode>
                <c:ptCount val="92"/>
                <c:pt idx="0">
                  <c:v>0.17647058823529413</c:v>
                </c:pt>
                <c:pt idx="1">
                  <c:v>0.20370370370370369</c:v>
                </c:pt>
                <c:pt idx="2">
                  <c:v>0.37931034482758619</c:v>
                </c:pt>
                <c:pt idx="3">
                  <c:v>0.13333333333333333</c:v>
                </c:pt>
                <c:pt idx="4">
                  <c:v>0.27272727272727271</c:v>
                </c:pt>
                <c:pt idx="5">
                  <c:v>0.25862068965517243</c:v>
                </c:pt>
                <c:pt idx="6">
                  <c:v>0.16666666666666666</c:v>
                </c:pt>
                <c:pt idx="7">
                  <c:v>0.30303030303030304</c:v>
                </c:pt>
                <c:pt idx="8">
                  <c:v>0.4050632911392405</c:v>
                </c:pt>
                <c:pt idx="9">
                  <c:v>0.41379310344827586</c:v>
                </c:pt>
                <c:pt idx="10">
                  <c:v>0.5730337078651685</c:v>
                </c:pt>
                <c:pt idx="11">
                  <c:v>0.44262295081967212</c:v>
                </c:pt>
                <c:pt idx="12">
                  <c:v>0.57446808510638303</c:v>
                </c:pt>
                <c:pt idx="13">
                  <c:v>0.33061224489795921</c:v>
                </c:pt>
                <c:pt idx="14">
                  <c:v>0.24745762711864408</c:v>
                </c:pt>
                <c:pt idx="15">
                  <c:v>0.27413127413127414</c:v>
                </c:pt>
                <c:pt idx="16">
                  <c:v>0.35309973045822102</c:v>
                </c:pt>
                <c:pt idx="17">
                  <c:v>0.21808510638297873</c:v>
                </c:pt>
                <c:pt idx="18">
                  <c:v>7.0739549839228297E-2</c:v>
                </c:pt>
                <c:pt idx="19">
                  <c:v>0.24109014675052412</c:v>
                </c:pt>
                <c:pt idx="20">
                  <c:v>0.19753086419753085</c:v>
                </c:pt>
                <c:pt idx="21">
                  <c:v>0.17425431711145997</c:v>
                </c:pt>
                <c:pt idx="22">
                  <c:v>0.40775401069518719</c:v>
                </c:pt>
                <c:pt idx="23">
                  <c:v>0.22945736434108527</c:v>
                </c:pt>
                <c:pt idx="24">
                  <c:v>0.2961418143899896</c:v>
                </c:pt>
                <c:pt idx="25">
                  <c:v>0.24496644295302014</c:v>
                </c:pt>
                <c:pt idx="26">
                  <c:v>0.22998137802607077</c:v>
                </c:pt>
                <c:pt idx="27">
                  <c:v>0.19295154185022026</c:v>
                </c:pt>
                <c:pt idx="28">
                  <c:v>0.12673392181588902</c:v>
                </c:pt>
                <c:pt idx="29">
                  <c:v>0.12572636027469625</c:v>
                </c:pt>
                <c:pt idx="30">
                  <c:v>0.12737378415933304</c:v>
                </c:pt>
                <c:pt idx="31">
                  <c:v>0.13068478829064298</c:v>
                </c:pt>
                <c:pt idx="32">
                  <c:v>0.16024187452758881</c:v>
                </c:pt>
                <c:pt idx="33">
                  <c:v>0.16844262295081966</c:v>
                </c:pt>
                <c:pt idx="34">
                  <c:v>0.14166666666666666</c:v>
                </c:pt>
                <c:pt idx="35">
                  <c:v>0.13932373199749531</c:v>
                </c:pt>
                <c:pt idx="36">
                  <c:v>0.12023270846800259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D0-4B92-9E09-EAC725E682F7}"/>
            </c:ext>
          </c:extLst>
        </c:ser>
        <c:ser>
          <c:idx val="1"/>
          <c:order val="1"/>
          <c:tx>
            <c:strRef>
              <c:f>Data!$K$1</c:f>
              <c:strCache>
                <c:ptCount val="1"/>
                <c:pt idx="0">
                  <c:v>average 10 days positive/tests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80">
                <a:solidFill>
                  <a:srgbClr val="ED7D31"/>
                </a:solidFill>
                <a:round/>
              </a:ln>
            </c:spPr>
            <c:trendlineType val="poly"/>
            <c:order val="2"/>
            <c:dispRSqr val="0"/>
            <c:dispEq val="0"/>
          </c:trendline>
          <c:cat>
            <c:numRef>
              <c:f>Data!$A$9:$A$100</c:f>
              <c:numCache>
                <c:formatCode>m/d/yyyy</c:formatCode>
                <c:ptCount val="92"/>
                <c:pt idx="0">
                  <c:v>43902</c:v>
                </c:pt>
                <c:pt idx="1">
                  <c:v>43903</c:v>
                </c:pt>
                <c:pt idx="2">
                  <c:v>43904</c:v>
                </c:pt>
                <c:pt idx="3">
                  <c:v>43905</c:v>
                </c:pt>
                <c:pt idx="4">
                  <c:v>43906</c:v>
                </c:pt>
                <c:pt idx="5">
                  <c:v>43907</c:v>
                </c:pt>
                <c:pt idx="6">
                  <c:v>43908</c:v>
                </c:pt>
                <c:pt idx="7">
                  <c:v>43909</c:v>
                </c:pt>
                <c:pt idx="8">
                  <c:v>43910</c:v>
                </c:pt>
                <c:pt idx="9">
                  <c:v>43911</c:v>
                </c:pt>
                <c:pt idx="10">
                  <c:v>43912</c:v>
                </c:pt>
                <c:pt idx="11">
                  <c:v>43913</c:v>
                </c:pt>
                <c:pt idx="12">
                  <c:v>43914</c:v>
                </c:pt>
                <c:pt idx="13">
                  <c:v>43915</c:v>
                </c:pt>
                <c:pt idx="14">
                  <c:v>43916</c:v>
                </c:pt>
                <c:pt idx="15">
                  <c:v>43917</c:v>
                </c:pt>
                <c:pt idx="16">
                  <c:v>43918</c:v>
                </c:pt>
                <c:pt idx="17">
                  <c:v>43919</c:v>
                </c:pt>
                <c:pt idx="18">
                  <c:v>43920</c:v>
                </c:pt>
                <c:pt idx="19">
                  <c:v>43921</c:v>
                </c:pt>
                <c:pt idx="20">
                  <c:v>43922</c:v>
                </c:pt>
                <c:pt idx="21">
                  <c:v>43923</c:v>
                </c:pt>
                <c:pt idx="22">
                  <c:v>43924</c:v>
                </c:pt>
                <c:pt idx="23">
                  <c:v>43925</c:v>
                </c:pt>
                <c:pt idx="24">
                  <c:v>43926</c:v>
                </c:pt>
                <c:pt idx="25">
                  <c:v>43927</c:v>
                </c:pt>
                <c:pt idx="26">
                  <c:v>43928</c:v>
                </c:pt>
                <c:pt idx="27">
                  <c:v>43929</c:v>
                </c:pt>
                <c:pt idx="28">
                  <c:v>43930</c:v>
                </c:pt>
                <c:pt idx="29">
                  <c:v>43931</c:v>
                </c:pt>
                <c:pt idx="30">
                  <c:v>43932</c:v>
                </c:pt>
                <c:pt idx="31">
                  <c:v>43933</c:v>
                </c:pt>
                <c:pt idx="32">
                  <c:v>43934</c:v>
                </c:pt>
                <c:pt idx="33">
                  <c:v>43935</c:v>
                </c:pt>
                <c:pt idx="34">
                  <c:v>43936</c:v>
                </c:pt>
                <c:pt idx="35">
                  <c:v>43937</c:v>
                </c:pt>
                <c:pt idx="36">
                  <c:v>43938</c:v>
                </c:pt>
              </c:numCache>
            </c:numRef>
          </c:cat>
          <c:val>
            <c:numRef>
              <c:f>Data!$K$9:$K$100</c:f>
              <c:numCache>
                <c:formatCode>0.00%</c:formatCode>
                <c:ptCount val="92"/>
                <c:pt idx="5">
                  <c:v>0.25357142857142856</c:v>
                </c:pt>
                <c:pt idx="6">
                  <c:v>0.23893805309734514</c:v>
                </c:pt>
                <c:pt idx="7">
                  <c:v>0.25192802056555269</c:v>
                </c:pt>
                <c:pt idx="8">
                  <c:v>0.2695852534562212</c:v>
                </c:pt>
                <c:pt idx="9">
                  <c:v>0.30184804928131415</c:v>
                </c:pt>
                <c:pt idx="10">
                  <c:v>0.35823754789272033</c:v>
                </c:pt>
                <c:pt idx="11">
                  <c:v>0.36642599277978338</c:v>
                </c:pt>
                <c:pt idx="12">
                  <c:v>0.40284360189573459</c:v>
                </c:pt>
                <c:pt idx="13">
                  <c:v>0.38698224852071006</c:v>
                </c:pt>
                <c:pt idx="14">
                  <c:v>0.35582255083179298</c:v>
                </c:pt>
                <c:pt idx="15">
                  <c:v>0.34901960784313724</c:v>
                </c:pt>
                <c:pt idx="16">
                  <c:v>0.35189873417721518</c:v>
                </c:pt>
                <c:pt idx="17">
                  <c:v>0.32285562067128398</c:v>
                </c:pt>
                <c:pt idx="18">
                  <c:v>0.25456053067993367</c:v>
                </c:pt>
                <c:pt idx="19">
                  <c:v>0.24214285714285713</c:v>
                </c:pt>
                <c:pt idx="20">
                  <c:v>0.22851507466892082</c:v>
                </c:pt>
                <c:pt idx="21">
                  <c:v>0.21212121212121213</c:v>
                </c:pt>
                <c:pt idx="22">
                  <c:v>0.23764961915125135</c:v>
                </c:pt>
                <c:pt idx="23">
                  <c:v>0.23599595551061678</c:v>
                </c:pt>
                <c:pt idx="24">
                  <c:v>0.24446412754650132</c:v>
                </c:pt>
                <c:pt idx="25">
                  <c:v>0.23832353850912466</c:v>
                </c:pt>
                <c:pt idx="26">
                  <c:v>0.23813512004466778</c:v>
                </c:pt>
                <c:pt idx="27">
                  <c:v>0.24501758499413834</c:v>
                </c:pt>
                <c:pt idx="28">
                  <c:v>0.22387889824721147</c:v>
                </c:pt>
                <c:pt idx="29">
                  <c:v>0.2072145100820752</c:v>
                </c:pt>
                <c:pt idx="30">
                  <c:v>0.19392502853129664</c:v>
                </c:pt>
                <c:pt idx="31">
                  <c:v>0.17155144950621218</c:v>
                </c:pt>
                <c:pt idx="32">
                  <c:v>0.16692999931304528</c:v>
                </c:pt>
                <c:pt idx="33">
                  <c:v>0.15943384461902979</c:v>
                </c:pt>
                <c:pt idx="34">
                  <c:v>0.15079544172402121</c:v>
                </c:pt>
                <c:pt idx="35">
                  <c:v>0.14466391212334978</c:v>
                </c:pt>
                <c:pt idx="36">
                  <c:v>0.13868378812199036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4D0-4B92-9E09-EAC725E682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93197978"/>
        <c:axId val="9523512"/>
      </c:lineChart>
      <c:dateAx>
        <c:axId val="9319797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523512"/>
        <c:crosses val="autoZero"/>
        <c:auto val="1"/>
        <c:lblOffset val="100"/>
        <c:baseTimeUnit val="days"/>
      </c:dateAx>
      <c:valAx>
        <c:axId val="952351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3197978"/>
        <c:crosses val="autoZero"/>
        <c:crossBetween val="midCat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1.40193601508637E-2"/>
          <c:y val="0.88669446331141399"/>
          <c:w val="0.966488333862911"/>
          <c:h val="9.5532228931399704E-2"/>
        </c:manualLayout>
      </c:layout>
      <c:overlay val="1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Recovered vs Total Death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Data!$O$1</c:f>
              <c:strCache>
                <c:ptCount val="1"/>
                <c:pt idx="0">
                  <c:v>Recovered (?)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Data!$A$18:$A$100</c:f>
              <c:numCache>
                <c:formatCode>m/d/yyyy</c:formatCode>
                <c:ptCount val="83"/>
                <c:pt idx="0">
                  <c:v>43911</c:v>
                </c:pt>
                <c:pt idx="1">
                  <c:v>43912</c:v>
                </c:pt>
                <c:pt idx="2">
                  <c:v>43913</c:v>
                </c:pt>
                <c:pt idx="3">
                  <c:v>43914</c:v>
                </c:pt>
                <c:pt idx="4">
                  <c:v>43915</c:v>
                </c:pt>
                <c:pt idx="5">
                  <c:v>43916</c:v>
                </c:pt>
                <c:pt idx="6">
                  <c:v>43917</c:v>
                </c:pt>
                <c:pt idx="7">
                  <c:v>43918</c:v>
                </c:pt>
                <c:pt idx="8">
                  <c:v>43919</c:v>
                </c:pt>
                <c:pt idx="9">
                  <c:v>43920</c:v>
                </c:pt>
                <c:pt idx="10">
                  <c:v>43921</c:v>
                </c:pt>
                <c:pt idx="11">
                  <c:v>43922</c:v>
                </c:pt>
                <c:pt idx="12">
                  <c:v>43923</c:v>
                </c:pt>
                <c:pt idx="13">
                  <c:v>43924</c:v>
                </c:pt>
                <c:pt idx="14">
                  <c:v>43925</c:v>
                </c:pt>
                <c:pt idx="15">
                  <c:v>43926</c:v>
                </c:pt>
                <c:pt idx="16">
                  <c:v>43927</c:v>
                </c:pt>
                <c:pt idx="17">
                  <c:v>43928</c:v>
                </c:pt>
                <c:pt idx="18">
                  <c:v>43929</c:v>
                </c:pt>
                <c:pt idx="19">
                  <c:v>43930</c:v>
                </c:pt>
                <c:pt idx="20">
                  <c:v>43931</c:v>
                </c:pt>
                <c:pt idx="21">
                  <c:v>43932</c:v>
                </c:pt>
                <c:pt idx="22">
                  <c:v>43933</c:v>
                </c:pt>
                <c:pt idx="23">
                  <c:v>43934</c:v>
                </c:pt>
                <c:pt idx="24">
                  <c:v>43935</c:v>
                </c:pt>
                <c:pt idx="25">
                  <c:v>43936</c:v>
                </c:pt>
                <c:pt idx="26">
                  <c:v>43937</c:v>
                </c:pt>
                <c:pt idx="27">
                  <c:v>43938</c:v>
                </c:pt>
              </c:numCache>
            </c:numRef>
          </c:cat>
          <c:val>
            <c:numRef>
              <c:f>Data!$O$18:$O$100</c:f>
              <c:numCache>
                <c:formatCode>General</c:formatCode>
                <c:ptCount val="83"/>
                <c:pt idx="2">
                  <c:v>3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42</c:v>
                </c:pt>
                <c:pt idx="7">
                  <c:v>42</c:v>
                </c:pt>
                <c:pt idx="8">
                  <c:v>42</c:v>
                </c:pt>
                <c:pt idx="9">
                  <c:v>42</c:v>
                </c:pt>
                <c:pt idx="10">
                  <c:v>42</c:v>
                </c:pt>
                <c:pt idx="11">
                  <c:v>42</c:v>
                </c:pt>
                <c:pt idx="12">
                  <c:v>42</c:v>
                </c:pt>
                <c:pt idx="13">
                  <c:v>54</c:v>
                </c:pt>
                <c:pt idx="14">
                  <c:v>54</c:v>
                </c:pt>
                <c:pt idx="15">
                  <c:v>54</c:v>
                </c:pt>
                <c:pt idx="16">
                  <c:v>118</c:v>
                </c:pt>
                <c:pt idx="17">
                  <c:v>118</c:v>
                </c:pt>
                <c:pt idx="18">
                  <c:v>118</c:v>
                </c:pt>
                <c:pt idx="19">
                  <c:v>118</c:v>
                </c:pt>
                <c:pt idx="20">
                  <c:v>118</c:v>
                </c:pt>
                <c:pt idx="21">
                  <c:v>400</c:v>
                </c:pt>
                <c:pt idx="22">
                  <c:v>400</c:v>
                </c:pt>
                <c:pt idx="23">
                  <c:v>400</c:v>
                </c:pt>
                <c:pt idx="24">
                  <c:v>400</c:v>
                </c:pt>
                <c:pt idx="25">
                  <c:v>400</c:v>
                </c:pt>
                <c:pt idx="26">
                  <c:v>443</c:v>
                </c:pt>
                <c:pt idx="27">
                  <c:v>534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8C-4B1C-A576-D8DFC2F9C37F}"/>
            </c:ext>
          </c:extLst>
        </c:ser>
        <c:ser>
          <c:idx val="1"/>
          <c:order val="1"/>
          <c:tx>
            <c:strRef>
              <c:f>Data!$R$1</c:f>
              <c:strCache>
                <c:ptCount val="1"/>
                <c:pt idx="0">
                  <c:v>Total death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Data!$A$18:$A$100</c:f>
              <c:numCache>
                <c:formatCode>m/d/yyyy</c:formatCode>
                <c:ptCount val="83"/>
                <c:pt idx="0">
                  <c:v>43911</c:v>
                </c:pt>
                <c:pt idx="1">
                  <c:v>43912</c:v>
                </c:pt>
                <c:pt idx="2">
                  <c:v>43913</c:v>
                </c:pt>
                <c:pt idx="3">
                  <c:v>43914</c:v>
                </c:pt>
                <c:pt idx="4">
                  <c:v>43915</c:v>
                </c:pt>
                <c:pt idx="5">
                  <c:v>43916</c:v>
                </c:pt>
                <c:pt idx="6">
                  <c:v>43917</c:v>
                </c:pt>
                <c:pt idx="7">
                  <c:v>43918</c:v>
                </c:pt>
                <c:pt idx="8">
                  <c:v>43919</c:v>
                </c:pt>
                <c:pt idx="9">
                  <c:v>43920</c:v>
                </c:pt>
                <c:pt idx="10">
                  <c:v>43921</c:v>
                </c:pt>
                <c:pt idx="11">
                  <c:v>43922</c:v>
                </c:pt>
                <c:pt idx="12">
                  <c:v>43923</c:v>
                </c:pt>
                <c:pt idx="13">
                  <c:v>43924</c:v>
                </c:pt>
                <c:pt idx="14">
                  <c:v>43925</c:v>
                </c:pt>
                <c:pt idx="15">
                  <c:v>43926</c:v>
                </c:pt>
                <c:pt idx="16">
                  <c:v>43927</c:v>
                </c:pt>
                <c:pt idx="17">
                  <c:v>43928</c:v>
                </c:pt>
                <c:pt idx="18">
                  <c:v>43929</c:v>
                </c:pt>
                <c:pt idx="19">
                  <c:v>43930</c:v>
                </c:pt>
                <c:pt idx="20">
                  <c:v>43931</c:v>
                </c:pt>
                <c:pt idx="21">
                  <c:v>43932</c:v>
                </c:pt>
                <c:pt idx="22">
                  <c:v>43933</c:v>
                </c:pt>
                <c:pt idx="23">
                  <c:v>43934</c:v>
                </c:pt>
                <c:pt idx="24">
                  <c:v>43935</c:v>
                </c:pt>
                <c:pt idx="25">
                  <c:v>43936</c:v>
                </c:pt>
                <c:pt idx="26">
                  <c:v>43937</c:v>
                </c:pt>
                <c:pt idx="27">
                  <c:v>43938</c:v>
                </c:pt>
              </c:numCache>
            </c:numRef>
          </c:cat>
          <c:val>
            <c:numRef>
              <c:f>Data!$R$18:$R$100</c:f>
              <c:numCache>
                <c:formatCode>General</c:formatCode>
                <c:ptCount val="83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7</c:v>
                </c:pt>
                <c:pt idx="6">
                  <c:v>7</c:v>
                </c:pt>
                <c:pt idx="7">
                  <c:v>10</c:v>
                </c:pt>
                <c:pt idx="8">
                  <c:v>13</c:v>
                </c:pt>
                <c:pt idx="9">
                  <c:v>16</c:v>
                </c:pt>
                <c:pt idx="10">
                  <c:v>23</c:v>
                </c:pt>
                <c:pt idx="11">
                  <c:v>28</c:v>
                </c:pt>
                <c:pt idx="12">
                  <c:v>31</c:v>
                </c:pt>
                <c:pt idx="13">
                  <c:v>39</c:v>
                </c:pt>
                <c:pt idx="14">
                  <c:v>44</c:v>
                </c:pt>
                <c:pt idx="15">
                  <c:v>51</c:v>
                </c:pt>
                <c:pt idx="16">
                  <c:v>58</c:v>
                </c:pt>
                <c:pt idx="17">
                  <c:v>61</c:v>
                </c:pt>
                <c:pt idx="18">
                  <c:v>65</c:v>
                </c:pt>
                <c:pt idx="19">
                  <c:v>66</c:v>
                </c:pt>
                <c:pt idx="20">
                  <c:v>71</c:v>
                </c:pt>
                <c:pt idx="21">
                  <c:v>74</c:v>
                </c:pt>
                <c:pt idx="22">
                  <c:v>80</c:v>
                </c:pt>
                <c:pt idx="23">
                  <c:v>85</c:v>
                </c:pt>
                <c:pt idx="24">
                  <c:v>94</c:v>
                </c:pt>
                <c:pt idx="25">
                  <c:v>99</c:v>
                </c:pt>
                <c:pt idx="26">
                  <c:v>103</c:v>
                </c:pt>
                <c:pt idx="27">
                  <c:v>110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8C-4B1C-A576-D8DFC2F9C3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85659552"/>
        <c:axId val="555779"/>
      </c:lineChart>
      <c:dateAx>
        <c:axId val="8565955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555779"/>
        <c:crosses val="autoZero"/>
        <c:auto val="1"/>
        <c:lblOffset val="100"/>
        <c:baseTimeUnit val="days"/>
      </c:dateAx>
      <c:valAx>
        <c:axId val="55577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5659552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Lethality rate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Data!$S$1</c:f>
              <c:strCache>
                <c:ptCount val="1"/>
                <c:pt idx="0">
                  <c:v>Current lethality rate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Data!$A$18:$A$100</c:f>
              <c:numCache>
                <c:formatCode>m/d/yyyy</c:formatCode>
                <c:ptCount val="83"/>
                <c:pt idx="0">
                  <c:v>43911</c:v>
                </c:pt>
                <c:pt idx="1">
                  <c:v>43912</c:v>
                </c:pt>
                <c:pt idx="2">
                  <c:v>43913</c:v>
                </c:pt>
                <c:pt idx="3">
                  <c:v>43914</c:v>
                </c:pt>
                <c:pt idx="4">
                  <c:v>43915</c:v>
                </c:pt>
                <c:pt idx="5">
                  <c:v>43916</c:v>
                </c:pt>
                <c:pt idx="6">
                  <c:v>43917</c:v>
                </c:pt>
                <c:pt idx="7">
                  <c:v>43918</c:v>
                </c:pt>
                <c:pt idx="8">
                  <c:v>43919</c:v>
                </c:pt>
                <c:pt idx="9">
                  <c:v>43920</c:v>
                </c:pt>
                <c:pt idx="10">
                  <c:v>43921</c:v>
                </c:pt>
                <c:pt idx="11">
                  <c:v>43922</c:v>
                </c:pt>
                <c:pt idx="12">
                  <c:v>43923</c:v>
                </c:pt>
                <c:pt idx="13">
                  <c:v>43924</c:v>
                </c:pt>
                <c:pt idx="14">
                  <c:v>43925</c:v>
                </c:pt>
                <c:pt idx="15">
                  <c:v>43926</c:v>
                </c:pt>
                <c:pt idx="16">
                  <c:v>43927</c:v>
                </c:pt>
                <c:pt idx="17">
                  <c:v>43928</c:v>
                </c:pt>
                <c:pt idx="18">
                  <c:v>43929</c:v>
                </c:pt>
                <c:pt idx="19">
                  <c:v>43930</c:v>
                </c:pt>
                <c:pt idx="20">
                  <c:v>43931</c:v>
                </c:pt>
                <c:pt idx="21">
                  <c:v>43932</c:v>
                </c:pt>
                <c:pt idx="22">
                  <c:v>43933</c:v>
                </c:pt>
                <c:pt idx="23">
                  <c:v>43934</c:v>
                </c:pt>
                <c:pt idx="24">
                  <c:v>43935</c:v>
                </c:pt>
                <c:pt idx="25">
                  <c:v>43936</c:v>
                </c:pt>
                <c:pt idx="26">
                  <c:v>43937</c:v>
                </c:pt>
                <c:pt idx="27">
                  <c:v>43938</c:v>
                </c:pt>
              </c:numCache>
            </c:numRef>
          </c:cat>
          <c:val>
            <c:numRef>
              <c:f>Data!$S$18:$S$100</c:f>
              <c:numCache>
                <c:formatCode>0.000%</c:formatCode>
                <c:ptCount val="83"/>
                <c:pt idx="0">
                  <c:v>5.8479532163742687E-3</c:v>
                </c:pt>
                <c:pt idx="1">
                  <c:v>4.5045045045045045E-3</c:v>
                </c:pt>
                <c:pt idx="2">
                  <c:v>8.0321285140562242E-3</c:v>
                </c:pt>
                <c:pt idx="3">
                  <c:v>9.9009900990099011E-3</c:v>
                </c:pt>
                <c:pt idx="4">
                  <c:v>1.0416666666666666E-2</c:v>
                </c:pt>
                <c:pt idx="5">
                  <c:v>1.5317286652078774E-2</c:v>
                </c:pt>
                <c:pt idx="6">
                  <c:v>1.3257575757575758E-2</c:v>
                </c:pt>
                <c:pt idx="7">
                  <c:v>1.5174506828528073E-2</c:v>
                </c:pt>
                <c:pt idx="8">
                  <c:v>1.7543859649122806E-2</c:v>
                </c:pt>
                <c:pt idx="9">
                  <c:v>2.038216560509554E-2</c:v>
                </c:pt>
                <c:pt idx="10">
                  <c:v>2.5555555555555557E-2</c:v>
                </c:pt>
                <c:pt idx="11">
                  <c:v>2.6415094339622643E-2</c:v>
                </c:pt>
                <c:pt idx="12">
                  <c:v>2.6473099914602904E-2</c:v>
                </c:pt>
                <c:pt idx="13">
                  <c:v>2.6422764227642278E-2</c:v>
                </c:pt>
                <c:pt idx="14">
                  <c:v>2.7093596059113302E-2</c:v>
                </c:pt>
                <c:pt idx="15">
                  <c:v>2.6729559748427674E-2</c:v>
                </c:pt>
                <c:pt idx="16">
                  <c:v>2.6363636363636363E-2</c:v>
                </c:pt>
                <c:pt idx="17">
                  <c:v>2.4928483857785042E-2</c:v>
                </c:pt>
                <c:pt idx="18">
                  <c:v>2.4381095273818456E-2</c:v>
                </c:pt>
                <c:pt idx="19">
                  <c:v>2.3020579002441578E-2</c:v>
                </c:pt>
                <c:pt idx="20">
                  <c:v>2.2866344605475042E-2</c:v>
                </c:pt>
                <c:pt idx="21">
                  <c:v>2.1893491124260357E-2</c:v>
                </c:pt>
                <c:pt idx="22">
                  <c:v>2.2038567493112948E-2</c:v>
                </c:pt>
                <c:pt idx="23">
                  <c:v>2.0966946225949679E-2</c:v>
                </c:pt>
                <c:pt idx="24">
                  <c:v>2.1052631578947368E-2</c:v>
                </c:pt>
                <c:pt idx="25">
                  <c:v>2.0316027088036117E-2</c:v>
                </c:pt>
                <c:pt idx="26">
                  <c:v>1.9368183527641969E-2</c:v>
                </c:pt>
                <c:pt idx="27">
                  <c:v>1.9332161687170474E-2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02-42C2-B9B1-DAC95742B8C3}"/>
            </c:ext>
          </c:extLst>
        </c:ser>
        <c:ser>
          <c:idx val="1"/>
          <c:order val="1"/>
          <c:tx>
            <c:strRef>
              <c:f>Data!$T$1</c:f>
              <c:strCache>
                <c:ptCount val="1"/>
                <c:pt idx="0">
                  <c:v>Lethality rate T-10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Data!$A$18:$A$100</c:f>
              <c:numCache>
                <c:formatCode>m/d/yyyy</c:formatCode>
                <c:ptCount val="83"/>
                <c:pt idx="0">
                  <c:v>43911</c:v>
                </c:pt>
                <c:pt idx="1">
                  <c:v>43912</c:v>
                </c:pt>
                <c:pt idx="2">
                  <c:v>43913</c:v>
                </c:pt>
                <c:pt idx="3">
                  <c:v>43914</c:v>
                </c:pt>
                <c:pt idx="4">
                  <c:v>43915</c:v>
                </c:pt>
                <c:pt idx="5">
                  <c:v>43916</c:v>
                </c:pt>
                <c:pt idx="6">
                  <c:v>43917</c:v>
                </c:pt>
                <c:pt idx="7">
                  <c:v>43918</c:v>
                </c:pt>
                <c:pt idx="8">
                  <c:v>43919</c:v>
                </c:pt>
                <c:pt idx="9">
                  <c:v>43920</c:v>
                </c:pt>
                <c:pt idx="10">
                  <c:v>43921</c:v>
                </c:pt>
                <c:pt idx="11">
                  <c:v>43922</c:v>
                </c:pt>
                <c:pt idx="12">
                  <c:v>43923</c:v>
                </c:pt>
                <c:pt idx="13">
                  <c:v>43924</c:v>
                </c:pt>
                <c:pt idx="14">
                  <c:v>43925</c:v>
                </c:pt>
                <c:pt idx="15">
                  <c:v>43926</c:v>
                </c:pt>
                <c:pt idx="16">
                  <c:v>43927</c:v>
                </c:pt>
                <c:pt idx="17">
                  <c:v>43928</c:v>
                </c:pt>
                <c:pt idx="18">
                  <c:v>43929</c:v>
                </c:pt>
                <c:pt idx="19">
                  <c:v>43930</c:v>
                </c:pt>
                <c:pt idx="20">
                  <c:v>43931</c:v>
                </c:pt>
                <c:pt idx="21">
                  <c:v>43932</c:v>
                </c:pt>
                <c:pt idx="22">
                  <c:v>43933</c:v>
                </c:pt>
                <c:pt idx="23">
                  <c:v>43934</c:v>
                </c:pt>
                <c:pt idx="24">
                  <c:v>43935</c:v>
                </c:pt>
                <c:pt idx="25">
                  <c:v>43936</c:v>
                </c:pt>
                <c:pt idx="26">
                  <c:v>43937</c:v>
                </c:pt>
                <c:pt idx="27">
                  <c:v>43938</c:v>
                </c:pt>
              </c:numCache>
            </c:numRef>
          </c:cat>
          <c:val>
            <c:numRef>
              <c:f>Data!$T$18:$T$100</c:f>
              <c:numCache>
                <c:formatCode>0.000%</c:formatCode>
                <c:ptCount val="83"/>
                <c:pt idx="0">
                  <c:v>4.1666666666666664E-2</c:v>
                </c:pt>
                <c:pt idx="1">
                  <c:v>2.8571428571428571E-2</c:v>
                </c:pt>
                <c:pt idx="2">
                  <c:v>4.3478260869565216E-2</c:v>
                </c:pt>
                <c:pt idx="3">
                  <c:v>6.25E-2</c:v>
                </c:pt>
                <c:pt idx="4">
                  <c:v>7.0175438596491224E-2</c:v>
                </c:pt>
                <c:pt idx="5">
                  <c:v>9.7222222222222224E-2</c:v>
                </c:pt>
                <c:pt idx="6">
                  <c:v>8.4337349397590355E-2</c:v>
                </c:pt>
                <c:pt idx="7">
                  <c:v>9.7087378640776698E-2</c:v>
                </c:pt>
                <c:pt idx="8">
                  <c:v>9.6296296296296297E-2</c:v>
                </c:pt>
                <c:pt idx="9">
                  <c:v>9.3567251461988299E-2</c:v>
                </c:pt>
                <c:pt idx="10">
                  <c:v>0.1036036036036036</c:v>
                </c:pt>
                <c:pt idx="11">
                  <c:v>0.11244979919678715</c:v>
                </c:pt>
                <c:pt idx="12">
                  <c:v>0.10231023102310231</c:v>
                </c:pt>
                <c:pt idx="13">
                  <c:v>0.1015625</c:v>
                </c:pt>
                <c:pt idx="14">
                  <c:v>9.6280087527352301E-2</c:v>
                </c:pt>
                <c:pt idx="15">
                  <c:v>9.6590909090909088E-2</c:v>
                </c:pt>
                <c:pt idx="16">
                  <c:v>8.8012139605462822E-2</c:v>
                </c:pt>
                <c:pt idx="17">
                  <c:v>8.2321187584345479E-2</c:v>
                </c:pt>
                <c:pt idx="18">
                  <c:v>8.2802547770700632E-2</c:v>
                </c:pt>
                <c:pt idx="19">
                  <c:v>7.3333333333333334E-2</c:v>
                </c:pt>
                <c:pt idx="20">
                  <c:v>6.6981132075471697E-2</c:v>
                </c:pt>
                <c:pt idx="21">
                  <c:v>6.3193851409052093E-2</c:v>
                </c:pt>
                <c:pt idx="22">
                  <c:v>5.4200542005420058E-2</c:v>
                </c:pt>
                <c:pt idx="23">
                  <c:v>5.2339901477832511E-2</c:v>
                </c:pt>
                <c:pt idx="24">
                  <c:v>4.9266247379454925E-2</c:v>
                </c:pt>
                <c:pt idx="25">
                  <c:v>4.4999999999999998E-2</c:v>
                </c:pt>
                <c:pt idx="26">
                  <c:v>4.2092357989374746E-2</c:v>
                </c:pt>
                <c:pt idx="27">
                  <c:v>4.1260315078769691E-2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02-42C2-B9B1-DAC95742B8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12692936"/>
        <c:axId val="92136203"/>
      </c:lineChart>
      <c:dateAx>
        <c:axId val="1269293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2136203"/>
        <c:crosses val="autoZero"/>
        <c:auto val="1"/>
        <c:lblOffset val="100"/>
        <c:baseTimeUnit val="days"/>
      </c:dateAx>
      <c:valAx>
        <c:axId val="9213620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2692936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Hospitalized rate vs not hospitalized rate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Data!$AC$1</c:f>
              <c:strCache>
                <c:ptCount val="1"/>
                <c:pt idx="0">
                  <c:v>Hospitalized rate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Data!$A$27:$A$100</c:f>
              <c:numCache>
                <c:formatCode>m/d/yyyy</c:formatCode>
                <c:ptCount val="74"/>
                <c:pt idx="0">
                  <c:v>43920</c:v>
                </c:pt>
                <c:pt idx="1">
                  <c:v>43921</c:v>
                </c:pt>
                <c:pt idx="2">
                  <c:v>43922</c:v>
                </c:pt>
                <c:pt idx="3">
                  <c:v>43923</c:v>
                </c:pt>
                <c:pt idx="4">
                  <c:v>43924</c:v>
                </c:pt>
                <c:pt idx="5">
                  <c:v>43925</c:v>
                </c:pt>
                <c:pt idx="6">
                  <c:v>43926</c:v>
                </c:pt>
                <c:pt idx="7">
                  <c:v>43927</c:v>
                </c:pt>
                <c:pt idx="8">
                  <c:v>43928</c:v>
                </c:pt>
                <c:pt idx="9">
                  <c:v>43929</c:v>
                </c:pt>
                <c:pt idx="10">
                  <c:v>43930</c:v>
                </c:pt>
                <c:pt idx="11">
                  <c:v>43931</c:v>
                </c:pt>
                <c:pt idx="12">
                  <c:v>43932</c:v>
                </c:pt>
                <c:pt idx="13">
                  <c:v>43933</c:v>
                </c:pt>
                <c:pt idx="14">
                  <c:v>43934</c:v>
                </c:pt>
                <c:pt idx="15">
                  <c:v>43935</c:v>
                </c:pt>
                <c:pt idx="16">
                  <c:v>43936</c:v>
                </c:pt>
                <c:pt idx="17">
                  <c:v>43937</c:v>
                </c:pt>
                <c:pt idx="18">
                  <c:v>43938</c:v>
                </c:pt>
              </c:numCache>
            </c:numRef>
          </c:cat>
          <c:val>
            <c:numRef>
              <c:f>Data!$AC$27:$AC$100</c:f>
              <c:numCache>
                <c:formatCode>0.000%</c:formatCode>
                <c:ptCount val="74"/>
                <c:pt idx="0">
                  <c:v>0.70828025477707002</c:v>
                </c:pt>
                <c:pt idx="2">
                  <c:v>0.63773584905660374</c:v>
                </c:pt>
                <c:pt idx="3">
                  <c:v>0.69513236549957302</c:v>
                </c:pt>
                <c:pt idx="4">
                  <c:v>0.61856368563685638</c:v>
                </c:pt>
                <c:pt idx="5">
                  <c:v>0.67302955665024633</c:v>
                </c:pt>
                <c:pt idx="6">
                  <c:v>0.59381551362683438</c:v>
                </c:pt>
                <c:pt idx="7">
                  <c:v>0.57045454545454544</c:v>
                </c:pt>
                <c:pt idx="8">
                  <c:v>0.59460563955864321</c:v>
                </c:pt>
                <c:pt idx="9">
                  <c:v>0.66391597899474863</c:v>
                </c:pt>
                <c:pt idx="10">
                  <c:v>0.68817579351238223</c:v>
                </c:pt>
                <c:pt idx="11">
                  <c:v>0.80740740740740746</c:v>
                </c:pt>
                <c:pt idx="14">
                  <c:v>0.73384311790823875</c:v>
                </c:pt>
                <c:pt idx="15">
                  <c:v>0.6942889137737962</c:v>
                </c:pt>
                <c:pt idx="16">
                  <c:v>0.68623024830699775</c:v>
                </c:pt>
                <c:pt idx="17">
                  <c:v>0.67957878901842794</c:v>
                </c:pt>
                <c:pt idx="18">
                  <c:v>0.6810193321616872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00-40B5-A2BE-6331B516C2DF}"/>
            </c:ext>
          </c:extLst>
        </c:ser>
        <c:ser>
          <c:idx val="1"/>
          <c:order val="1"/>
          <c:tx>
            <c:strRef>
              <c:f>Data!$AF$1</c:f>
              <c:strCache>
                <c:ptCount val="1"/>
                <c:pt idx="0">
                  <c:v>Easy cases rate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Data!$A$27:$A$100</c:f>
              <c:numCache>
                <c:formatCode>m/d/yyyy</c:formatCode>
                <c:ptCount val="74"/>
                <c:pt idx="0">
                  <c:v>43920</c:v>
                </c:pt>
                <c:pt idx="1">
                  <c:v>43921</c:v>
                </c:pt>
                <c:pt idx="2">
                  <c:v>43922</c:v>
                </c:pt>
                <c:pt idx="3">
                  <c:v>43923</c:v>
                </c:pt>
                <c:pt idx="4">
                  <c:v>43924</c:v>
                </c:pt>
                <c:pt idx="5">
                  <c:v>43925</c:v>
                </c:pt>
                <c:pt idx="6">
                  <c:v>43926</c:v>
                </c:pt>
                <c:pt idx="7">
                  <c:v>43927</c:v>
                </c:pt>
                <c:pt idx="8">
                  <c:v>43928</c:v>
                </c:pt>
                <c:pt idx="9">
                  <c:v>43929</c:v>
                </c:pt>
                <c:pt idx="10">
                  <c:v>43930</c:v>
                </c:pt>
                <c:pt idx="11">
                  <c:v>43931</c:v>
                </c:pt>
                <c:pt idx="12">
                  <c:v>43932</c:v>
                </c:pt>
                <c:pt idx="13">
                  <c:v>43933</c:v>
                </c:pt>
                <c:pt idx="14">
                  <c:v>43934</c:v>
                </c:pt>
                <c:pt idx="15">
                  <c:v>43935</c:v>
                </c:pt>
                <c:pt idx="16">
                  <c:v>43936</c:v>
                </c:pt>
                <c:pt idx="17">
                  <c:v>43937</c:v>
                </c:pt>
                <c:pt idx="18">
                  <c:v>43938</c:v>
                </c:pt>
              </c:numCache>
            </c:numRef>
          </c:cat>
          <c:val>
            <c:numRef>
              <c:f>Data!$AF$27:$AF$100</c:f>
              <c:numCache>
                <c:formatCode>0.000%</c:formatCode>
                <c:ptCount val="74"/>
                <c:pt idx="0">
                  <c:v>0.23821656050955414</c:v>
                </c:pt>
                <c:pt idx="2">
                  <c:v>0.32264150943396225</c:v>
                </c:pt>
                <c:pt idx="3">
                  <c:v>0.26900085397096501</c:v>
                </c:pt>
                <c:pt idx="4">
                  <c:v>0.34485094850948511</c:v>
                </c:pt>
                <c:pt idx="5">
                  <c:v>0.29371921182266009</c:v>
                </c:pt>
                <c:pt idx="6">
                  <c:v>0.3778825995807128</c:v>
                </c:pt>
                <c:pt idx="7">
                  <c:v>0.37590909090909091</c:v>
                </c:pt>
                <c:pt idx="8">
                  <c:v>0.3571720474049857</c:v>
                </c:pt>
                <c:pt idx="9">
                  <c:v>0.29182295573893474</c:v>
                </c:pt>
                <c:pt idx="10">
                  <c:v>0.27066620160446458</c:v>
                </c:pt>
                <c:pt idx="11">
                  <c:v>0.15458937198067632</c:v>
                </c:pt>
                <c:pt idx="14">
                  <c:v>0.16748889985199802</c:v>
                </c:pt>
                <c:pt idx="15">
                  <c:v>0.21612541993281076</c:v>
                </c:pt>
                <c:pt idx="16">
                  <c:v>0.23168479376154319</c:v>
                </c:pt>
                <c:pt idx="17">
                  <c:v>0.23711921775103423</c:v>
                </c:pt>
                <c:pt idx="18">
                  <c:v>0.22513181019332162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00-40B5-A2BE-6331B516C2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99863236"/>
        <c:axId val="65836910"/>
      </c:lineChart>
      <c:dateAx>
        <c:axId val="9986323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65836910"/>
        <c:crosses val="autoZero"/>
        <c:auto val="1"/>
        <c:lblOffset val="100"/>
        <c:baseTimeUnit val="days"/>
      </c:dateAx>
      <c:valAx>
        <c:axId val="6583691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9863236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Mechanical Ventilation (Critical) vs Death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Data!$R$1</c:f>
              <c:strCache>
                <c:ptCount val="1"/>
                <c:pt idx="0">
                  <c:v>Total death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Data!$A$3:$A$38</c:f>
              <c:numCache>
                <c:formatCode>m/d/yyyy</c:formatCode>
                <c:ptCount val="36"/>
                <c:pt idx="0">
                  <c:v>43896</c:v>
                </c:pt>
                <c:pt idx="1">
                  <c:v>43897</c:v>
                </c:pt>
                <c:pt idx="2">
                  <c:v>43898</c:v>
                </c:pt>
                <c:pt idx="3">
                  <c:v>43899</c:v>
                </c:pt>
                <c:pt idx="4">
                  <c:v>43900</c:v>
                </c:pt>
                <c:pt idx="5">
                  <c:v>43901</c:v>
                </c:pt>
                <c:pt idx="6">
                  <c:v>43902</c:v>
                </c:pt>
                <c:pt idx="7">
                  <c:v>43903</c:v>
                </c:pt>
                <c:pt idx="8">
                  <c:v>43904</c:v>
                </c:pt>
                <c:pt idx="9">
                  <c:v>43905</c:v>
                </c:pt>
                <c:pt idx="10">
                  <c:v>43906</c:v>
                </c:pt>
                <c:pt idx="11">
                  <c:v>43907</c:v>
                </c:pt>
                <c:pt idx="12">
                  <c:v>43908</c:v>
                </c:pt>
                <c:pt idx="13">
                  <c:v>43909</c:v>
                </c:pt>
                <c:pt idx="14">
                  <c:v>43910</c:v>
                </c:pt>
                <c:pt idx="15">
                  <c:v>43911</c:v>
                </c:pt>
                <c:pt idx="16">
                  <c:v>43912</c:v>
                </c:pt>
                <c:pt idx="17">
                  <c:v>43913</c:v>
                </c:pt>
                <c:pt idx="18">
                  <c:v>43914</c:v>
                </c:pt>
                <c:pt idx="19">
                  <c:v>43915</c:v>
                </c:pt>
                <c:pt idx="20">
                  <c:v>43916</c:v>
                </c:pt>
                <c:pt idx="21">
                  <c:v>43917</c:v>
                </c:pt>
                <c:pt idx="22">
                  <c:v>43918</c:v>
                </c:pt>
                <c:pt idx="23">
                  <c:v>43919</c:v>
                </c:pt>
                <c:pt idx="24">
                  <c:v>43920</c:v>
                </c:pt>
                <c:pt idx="25">
                  <c:v>43921</c:v>
                </c:pt>
                <c:pt idx="26">
                  <c:v>43922</c:v>
                </c:pt>
                <c:pt idx="27">
                  <c:v>43923</c:v>
                </c:pt>
                <c:pt idx="28">
                  <c:v>43924</c:v>
                </c:pt>
                <c:pt idx="29">
                  <c:v>43925</c:v>
                </c:pt>
                <c:pt idx="30">
                  <c:v>43926</c:v>
                </c:pt>
                <c:pt idx="31">
                  <c:v>43927</c:v>
                </c:pt>
                <c:pt idx="32">
                  <c:v>43928</c:v>
                </c:pt>
                <c:pt idx="33">
                  <c:v>43929</c:v>
                </c:pt>
                <c:pt idx="34">
                  <c:v>43930</c:v>
                </c:pt>
                <c:pt idx="35">
                  <c:v>43931</c:v>
                </c:pt>
              </c:numCache>
            </c:numRef>
          </c:cat>
          <c:val>
            <c:numRef>
              <c:f>Data!$R$3:$R$38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7</c:v>
                </c:pt>
                <c:pt idx="21">
                  <c:v>7</c:v>
                </c:pt>
                <c:pt idx="22">
                  <c:v>10</c:v>
                </c:pt>
                <c:pt idx="23">
                  <c:v>13</c:v>
                </c:pt>
                <c:pt idx="24">
                  <c:v>16</c:v>
                </c:pt>
                <c:pt idx="25">
                  <c:v>23</c:v>
                </c:pt>
                <c:pt idx="26">
                  <c:v>28</c:v>
                </c:pt>
                <c:pt idx="27">
                  <c:v>31</c:v>
                </c:pt>
                <c:pt idx="28">
                  <c:v>39</c:v>
                </c:pt>
                <c:pt idx="29">
                  <c:v>44</c:v>
                </c:pt>
                <c:pt idx="30">
                  <c:v>51</c:v>
                </c:pt>
                <c:pt idx="31">
                  <c:v>58</c:v>
                </c:pt>
                <c:pt idx="32">
                  <c:v>61</c:v>
                </c:pt>
                <c:pt idx="33">
                  <c:v>65</c:v>
                </c:pt>
                <c:pt idx="34">
                  <c:v>66</c:v>
                </c:pt>
                <c:pt idx="35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2A-4C8B-9E18-7745E0E40ABC}"/>
            </c:ext>
          </c:extLst>
        </c:ser>
        <c:ser>
          <c:idx val="1"/>
          <c:order val="1"/>
          <c:tx>
            <c:strRef>
              <c:f>Data!$Y$1</c:f>
              <c:strCache>
                <c:ptCount val="1"/>
                <c:pt idx="0">
                  <c:v>Mechanical ventilation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Data!$A$3:$A$38</c:f>
              <c:numCache>
                <c:formatCode>m/d/yyyy</c:formatCode>
                <c:ptCount val="36"/>
                <c:pt idx="0">
                  <c:v>43896</c:v>
                </c:pt>
                <c:pt idx="1">
                  <c:v>43897</c:v>
                </c:pt>
                <c:pt idx="2">
                  <c:v>43898</c:v>
                </c:pt>
                <c:pt idx="3">
                  <c:v>43899</c:v>
                </c:pt>
                <c:pt idx="4">
                  <c:v>43900</c:v>
                </c:pt>
                <c:pt idx="5">
                  <c:v>43901</c:v>
                </c:pt>
                <c:pt idx="6">
                  <c:v>43902</c:v>
                </c:pt>
                <c:pt idx="7">
                  <c:v>43903</c:v>
                </c:pt>
                <c:pt idx="8">
                  <c:v>43904</c:v>
                </c:pt>
                <c:pt idx="9">
                  <c:v>43905</c:v>
                </c:pt>
                <c:pt idx="10">
                  <c:v>43906</c:v>
                </c:pt>
                <c:pt idx="11">
                  <c:v>43907</c:v>
                </c:pt>
                <c:pt idx="12">
                  <c:v>43908</c:v>
                </c:pt>
                <c:pt idx="13">
                  <c:v>43909</c:v>
                </c:pt>
                <c:pt idx="14">
                  <c:v>43910</c:v>
                </c:pt>
                <c:pt idx="15">
                  <c:v>43911</c:v>
                </c:pt>
                <c:pt idx="16">
                  <c:v>43912</c:v>
                </c:pt>
                <c:pt idx="17">
                  <c:v>43913</c:v>
                </c:pt>
                <c:pt idx="18">
                  <c:v>43914</c:v>
                </c:pt>
                <c:pt idx="19">
                  <c:v>43915</c:v>
                </c:pt>
                <c:pt idx="20">
                  <c:v>43916</c:v>
                </c:pt>
                <c:pt idx="21">
                  <c:v>43917</c:v>
                </c:pt>
                <c:pt idx="22">
                  <c:v>43918</c:v>
                </c:pt>
                <c:pt idx="23">
                  <c:v>43919</c:v>
                </c:pt>
                <c:pt idx="24">
                  <c:v>43920</c:v>
                </c:pt>
                <c:pt idx="25">
                  <c:v>43921</c:v>
                </c:pt>
                <c:pt idx="26">
                  <c:v>43922</c:v>
                </c:pt>
                <c:pt idx="27">
                  <c:v>43923</c:v>
                </c:pt>
                <c:pt idx="28">
                  <c:v>43924</c:v>
                </c:pt>
                <c:pt idx="29">
                  <c:v>43925</c:v>
                </c:pt>
                <c:pt idx="30">
                  <c:v>43926</c:v>
                </c:pt>
                <c:pt idx="31">
                  <c:v>43927</c:v>
                </c:pt>
                <c:pt idx="32">
                  <c:v>43928</c:v>
                </c:pt>
                <c:pt idx="33">
                  <c:v>43929</c:v>
                </c:pt>
                <c:pt idx="34">
                  <c:v>43930</c:v>
                </c:pt>
                <c:pt idx="35">
                  <c:v>43931</c:v>
                </c:pt>
              </c:numCache>
            </c:numRef>
          </c:cat>
          <c:val>
            <c:numRef>
              <c:f>Data!$Y$3:$Y$38</c:f>
              <c:numCache>
                <c:formatCode>General</c:formatCode>
                <c:ptCount val="36"/>
                <c:pt idx="17">
                  <c:v>12</c:v>
                </c:pt>
                <c:pt idx="18">
                  <c:v>21</c:v>
                </c:pt>
                <c:pt idx="19">
                  <c:v>21</c:v>
                </c:pt>
                <c:pt idx="20">
                  <c:v>21</c:v>
                </c:pt>
                <c:pt idx="21">
                  <c:v>25</c:v>
                </c:pt>
                <c:pt idx="22">
                  <c:v>25</c:v>
                </c:pt>
                <c:pt idx="23">
                  <c:v>25</c:v>
                </c:pt>
                <c:pt idx="24">
                  <c:v>62</c:v>
                </c:pt>
                <c:pt idx="25">
                  <c:v>62</c:v>
                </c:pt>
                <c:pt idx="26">
                  <c:v>72</c:v>
                </c:pt>
                <c:pt idx="27">
                  <c:v>81</c:v>
                </c:pt>
                <c:pt idx="28">
                  <c:v>81</c:v>
                </c:pt>
                <c:pt idx="29">
                  <c:v>89</c:v>
                </c:pt>
                <c:pt idx="30">
                  <c:v>98</c:v>
                </c:pt>
                <c:pt idx="31">
                  <c:v>101</c:v>
                </c:pt>
                <c:pt idx="32">
                  <c:v>109</c:v>
                </c:pt>
                <c:pt idx="33">
                  <c:v>112</c:v>
                </c:pt>
                <c:pt idx="34">
                  <c:v>127</c:v>
                </c:pt>
                <c:pt idx="35">
                  <c:v>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2A-4C8B-9E18-7745E0E40A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48291768"/>
        <c:axId val="98154212"/>
      </c:lineChart>
      <c:dateAx>
        <c:axId val="4829176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8154212"/>
        <c:crosses val="autoZero"/>
        <c:auto val="1"/>
        <c:lblOffset val="100"/>
        <c:baseTimeUnit val="days"/>
      </c:dateAx>
      <c:valAx>
        <c:axId val="9815421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48291768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Srbija COVID-19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Data!$D$1</c:f>
              <c:strCache>
                <c:ptCount val="1"/>
                <c:pt idx="0">
                  <c:v>New cases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Data!$A$3:$A$100</c:f>
              <c:numCache>
                <c:formatCode>m/d/yyyy</c:formatCode>
                <c:ptCount val="98"/>
                <c:pt idx="0">
                  <c:v>43896</c:v>
                </c:pt>
                <c:pt idx="1">
                  <c:v>43897</c:v>
                </c:pt>
                <c:pt idx="2">
                  <c:v>43898</c:v>
                </c:pt>
                <c:pt idx="3">
                  <c:v>43899</c:v>
                </c:pt>
                <c:pt idx="4">
                  <c:v>43900</c:v>
                </c:pt>
                <c:pt idx="5">
                  <c:v>43901</c:v>
                </c:pt>
                <c:pt idx="6">
                  <c:v>43902</c:v>
                </c:pt>
                <c:pt idx="7">
                  <c:v>43903</c:v>
                </c:pt>
                <c:pt idx="8">
                  <c:v>43904</c:v>
                </c:pt>
                <c:pt idx="9">
                  <c:v>43905</c:v>
                </c:pt>
                <c:pt idx="10">
                  <c:v>43906</c:v>
                </c:pt>
                <c:pt idx="11">
                  <c:v>43907</c:v>
                </c:pt>
                <c:pt idx="12">
                  <c:v>43908</c:v>
                </c:pt>
                <c:pt idx="13">
                  <c:v>43909</c:v>
                </c:pt>
                <c:pt idx="14">
                  <c:v>43910</c:v>
                </c:pt>
                <c:pt idx="15">
                  <c:v>43911</c:v>
                </c:pt>
                <c:pt idx="16">
                  <c:v>43912</c:v>
                </c:pt>
                <c:pt idx="17">
                  <c:v>43913</c:v>
                </c:pt>
                <c:pt idx="18">
                  <c:v>43914</c:v>
                </c:pt>
                <c:pt idx="19">
                  <c:v>43915</c:v>
                </c:pt>
                <c:pt idx="20">
                  <c:v>43916</c:v>
                </c:pt>
                <c:pt idx="21">
                  <c:v>43917</c:v>
                </c:pt>
                <c:pt idx="22">
                  <c:v>43918</c:v>
                </c:pt>
                <c:pt idx="23">
                  <c:v>43919</c:v>
                </c:pt>
                <c:pt idx="24">
                  <c:v>43920</c:v>
                </c:pt>
                <c:pt idx="25">
                  <c:v>43921</c:v>
                </c:pt>
                <c:pt idx="26">
                  <c:v>43922</c:v>
                </c:pt>
                <c:pt idx="27">
                  <c:v>43923</c:v>
                </c:pt>
                <c:pt idx="28">
                  <c:v>43924</c:v>
                </c:pt>
                <c:pt idx="29">
                  <c:v>43925</c:v>
                </c:pt>
                <c:pt idx="30">
                  <c:v>43926</c:v>
                </c:pt>
                <c:pt idx="31">
                  <c:v>43927</c:v>
                </c:pt>
                <c:pt idx="32">
                  <c:v>43928</c:v>
                </c:pt>
                <c:pt idx="33">
                  <c:v>43929</c:v>
                </c:pt>
                <c:pt idx="34">
                  <c:v>43930</c:v>
                </c:pt>
                <c:pt idx="35">
                  <c:v>43931</c:v>
                </c:pt>
                <c:pt idx="36">
                  <c:v>43932</c:v>
                </c:pt>
                <c:pt idx="37">
                  <c:v>43933</c:v>
                </c:pt>
                <c:pt idx="38">
                  <c:v>43934</c:v>
                </c:pt>
                <c:pt idx="39">
                  <c:v>43935</c:v>
                </c:pt>
                <c:pt idx="40">
                  <c:v>43936</c:v>
                </c:pt>
                <c:pt idx="41">
                  <c:v>43937</c:v>
                </c:pt>
                <c:pt idx="42">
                  <c:v>43938</c:v>
                </c:pt>
              </c:numCache>
            </c:numRef>
          </c:cat>
          <c:val>
            <c:numRef>
              <c:f>Data!$D$3:$D$100</c:f>
              <c:numCache>
                <c:formatCode>General</c:formatCode>
                <c:ptCount val="9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3</c:v>
                </c:pt>
                <c:pt idx="5">
                  <c:v>13</c:v>
                </c:pt>
                <c:pt idx="6">
                  <c:v>6</c:v>
                </c:pt>
                <c:pt idx="7">
                  <c:v>11</c:v>
                </c:pt>
                <c:pt idx="8">
                  <c:v>11</c:v>
                </c:pt>
                <c:pt idx="9">
                  <c:v>2</c:v>
                </c:pt>
                <c:pt idx="10">
                  <c:v>9</c:v>
                </c:pt>
                <c:pt idx="11">
                  <c:v>15</c:v>
                </c:pt>
                <c:pt idx="12">
                  <c:v>11</c:v>
                </c:pt>
                <c:pt idx="13">
                  <c:v>20</c:v>
                </c:pt>
                <c:pt idx="14">
                  <c:v>32</c:v>
                </c:pt>
                <c:pt idx="15">
                  <c:v>36</c:v>
                </c:pt>
                <c:pt idx="16">
                  <c:v>51</c:v>
                </c:pt>
                <c:pt idx="17">
                  <c:v>27</c:v>
                </c:pt>
                <c:pt idx="18">
                  <c:v>54</c:v>
                </c:pt>
                <c:pt idx="19">
                  <c:v>81</c:v>
                </c:pt>
                <c:pt idx="20">
                  <c:v>73</c:v>
                </c:pt>
                <c:pt idx="21">
                  <c:v>71</c:v>
                </c:pt>
                <c:pt idx="22">
                  <c:v>131</c:v>
                </c:pt>
                <c:pt idx="23">
                  <c:v>82</c:v>
                </c:pt>
                <c:pt idx="24">
                  <c:v>44</c:v>
                </c:pt>
                <c:pt idx="25">
                  <c:v>115</c:v>
                </c:pt>
                <c:pt idx="26">
                  <c:v>160</c:v>
                </c:pt>
                <c:pt idx="27">
                  <c:v>111</c:v>
                </c:pt>
                <c:pt idx="28">
                  <c:v>305</c:v>
                </c:pt>
                <c:pt idx="29">
                  <c:v>148</c:v>
                </c:pt>
                <c:pt idx="30">
                  <c:v>284</c:v>
                </c:pt>
                <c:pt idx="31">
                  <c:v>292</c:v>
                </c:pt>
                <c:pt idx="32">
                  <c:v>247</c:v>
                </c:pt>
                <c:pt idx="33">
                  <c:v>219</c:v>
                </c:pt>
                <c:pt idx="34">
                  <c:v>201</c:v>
                </c:pt>
                <c:pt idx="35">
                  <c:v>238</c:v>
                </c:pt>
                <c:pt idx="36">
                  <c:v>275</c:v>
                </c:pt>
                <c:pt idx="37">
                  <c:v>250</c:v>
                </c:pt>
                <c:pt idx="38">
                  <c:v>424</c:v>
                </c:pt>
                <c:pt idx="39">
                  <c:v>411</c:v>
                </c:pt>
                <c:pt idx="40">
                  <c:v>408</c:v>
                </c:pt>
                <c:pt idx="41">
                  <c:v>445</c:v>
                </c:pt>
                <c:pt idx="42">
                  <c:v>372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B1-4764-937A-BF3CCC8062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8914324"/>
        <c:axId val="79567634"/>
      </c:barChart>
      <c:lineChart>
        <c:grouping val="standard"/>
        <c:varyColors val="0"/>
        <c:ser>
          <c:idx val="1"/>
          <c:order val="1"/>
          <c:tx>
            <c:strRef>
              <c:f>Data!$B$1</c:f>
              <c:strCache>
                <c:ptCount val="1"/>
                <c:pt idx="0">
                  <c:v>Total</c:v>
                </c:pt>
              </c:strCache>
            </c:strRef>
          </c:tx>
          <c:spPr>
            <a:ln w="1908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Data!$A$3:$A$100</c:f>
              <c:numCache>
                <c:formatCode>m/d/yyyy</c:formatCode>
                <c:ptCount val="98"/>
                <c:pt idx="0">
                  <c:v>43896</c:v>
                </c:pt>
                <c:pt idx="1">
                  <c:v>43897</c:v>
                </c:pt>
                <c:pt idx="2">
                  <c:v>43898</c:v>
                </c:pt>
                <c:pt idx="3">
                  <c:v>43899</c:v>
                </c:pt>
                <c:pt idx="4">
                  <c:v>43900</c:v>
                </c:pt>
                <c:pt idx="5">
                  <c:v>43901</c:v>
                </c:pt>
                <c:pt idx="6">
                  <c:v>43902</c:v>
                </c:pt>
                <c:pt idx="7">
                  <c:v>43903</c:v>
                </c:pt>
                <c:pt idx="8">
                  <c:v>43904</c:v>
                </c:pt>
                <c:pt idx="9">
                  <c:v>43905</c:v>
                </c:pt>
                <c:pt idx="10">
                  <c:v>43906</c:v>
                </c:pt>
                <c:pt idx="11">
                  <c:v>43907</c:v>
                </c:pt>
                <c:pt idx="12">
                  <c:v>43908</c:v>
                </c:pt>
                <c:pt idx="13">
                  <c:v>43909</c:v>
                </c:pt>
                <c:pt idx="14">
                  <c:v>43910</c:v>
                </c:pt>
                <c:pt idx="15">
                  <c:v>43911</c:v>
                </c:pt>
                <c:pt idx="16">
                  <c:v>43912</c:v>
                </c:pt>
                <c:pt idx="17">
                  <c:v>43913</c:v>
                </c:pt>
                <c:pt idx="18">
                  <c:v>43914</c:v>
                </c:pt>
                <c:pt idx="19">
                  <c:v>43915</c:v>
                </c:pt>
                <c:pt idx="20">
                  <c:v>43916</c:v>
                </c:pt>
                <c:pt idx="21">
                  <c:v>43917</c:v>
                </c:pt>
                <c:pt idx="22">
                  <c:v>43918</c:v>
                </c:pt>
                <c:pt idx="23">
                  <c:v>43919</c:v>
                </c:pt>
                <c:pt idx="24">
                  <c:v>43920</c:v>
                </c:pt>
                <c:pt idx="25">
                  <c:v>43921</c:v>
                </c:pt>
                <c:pt idx="26">
                  <c:v>43922</c:v>
                </c:pt>
                <c:pt idx="27">
                  <c:v>43923</c:v>
                </c:pt>
                <c:pt idx="28">
                  <c:v>43924</c:v>
                </c:pt>
                <c:pt idx="29">
                  <c:v>43925</c:v>
                </c:pt>
                <c:pt idx="30">
                  <c:v>43926</c:v>
                </c:pt>
                <c:pt idx="31">
                  <c:v>43927</c:v>
                </c:pt>
                <c:pt idx="32">
                  <c:v>43928</c:v>
                </c:pt>
                <c:pt idx="33">
                  <c:v>43929</c:v>
                </c:pt>
                <c:pt idx="34">
                  <c:v>43930</c:v>
                </c:pt>
                <c:pt idx="35">
                  <c:v>43931</c:v>
                </c:pt>
                <c:pt idx="36">
                  <c:v>43932</c:v>
                </c:pt>
                <c:pt idx="37">
                  <c:v>43933</c:v>
                </c:pt>
                <c:pt idx="38">
                  <c:v>43934</c:v>
                </c:pt>
                <c:pt idx="39">
                  <c:v>43935</c:v>
                </c:pt>
                <c:pt idx="40">
                  <c:v>43936</c:v>
                </c:pt>
                <c:pt idx="41">
                  <c:v>43937</c:v>
                </c:pt>
                <c:pt idx="42">
                  <c:v>43938</c:v>
                </c:pt>
              </c:numCache>
            </c:numRef>
          </c:cat>
          <c:val>
            <c:numRef>
              <c:f>Data!$B$3:$B$100</c:f>
              <c:numCache>
                <c:formatCode>General</c:formatCode>
                <c:ptCount val="9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5</c:v>
                </c:pt>
                <c:pt idx="5">
                  <c:v>18</c:v>
                </c:pt>
                <c:pt idx="6">
                  <c:v>24</c:v>
                </c:pt>
                <c:pt idx="7">
                  <c:v>35</c:v>
                </c:pt>
                <c:pt idx="8">
                  <c:v>46</c:v>
                </c:pt>
                <c:pt idx="9">
                  <c:v>48</c:v>
                </c:pt>
                <c:pt idx="10">
                  <c:v>57</c:v>
                </c:pt>
                <c:pt idx="11">
                  <c:v>72</c:v>
                </c:pt>
                <c:pt idx="12">
                  <c:v>83</c:v>
                </c:pt>
                <c:pt idx="13">
                  <c:v>103</c:v>
                </c:pt>
                <c:pt idx="14">
                  <c:v>135</c:v>
                </c:pt>
                <c:pt idx="15">
                  <c:v>171</c:v>
                </c:pt>
                <c:pt idx="16">
                  <c:v>222</c:v>
                </c:pt>
                <c:pt idx="17" formatCode="0">
                  <c:v>249</c:v>
                </c:pt>
                <c:pt idx="18" formatCode="0">
                  <c:v>303</c:v>
                </c:pt>
                <c:pt idx="19" formatCode="0">
                  <c:v>384</c:v>
                </c:pt>
                <c:pt idx="20" formatCode="0">
                  <c:v>457</c:v>
                </c:pt>
                <c:pt idx="21" formatCode="0">
                  <c:v>528</c:v>
                </c:pt>
                <c:pt idx="22" formatCode="0">
                  <c:v>659</c:v>
                </c:pt>
                <c:pt idx="23" formatCode="0">
                  <c:v>741</c:v>
                </c:pt>
                <c:pt idx="24" formatCode="0">
                  <c:v>785</c:v>
                </c:pt>
                <c:pt idx="25" formatCode="0">
                  <c:v>900</c:v>
                </c:pt>
                <c:pt idx="26" formatCode="0">
                  <c:v>1060</c:v>
                </c:pt>
                <c:pt idx="27" formatCode="0">
                  <c:v>1171</c:v>
                </c:pt>
                <c:pt idx="28" formatCode="0">
                  <c:v>1476</c:v>
                </c:pt>
                <c:pt idx="29" formatCode="0">
                  <c:v>1624</c:v>
                </c:pt>
                <c:pt idx="30" formatCode="0">
                  <c:v>1908</c:v>
                </c:pt>
                <c:pt idx="31" formatCode="0">
                  <c:v>2200</c:v>
                </c:pt>
                <c:pt idx="32" formatCode="0">
                  <c:v>2447</c:v>
                </c:pt>
                <c:pt idx="33" formatCode="0">
                  <c:v>2666</c:v>
                </c:pt>
                <c:pt idx="34" formatCode="0">
                  <c:v>2867</c:v>
                </c:pt>
                <c:pt idx="35" formatCode="0">
                  <c:v>3105</c:v>
                </c:pt>
                <c:pt idx="36" formatCode="0">
                  <c:v>3380</c:v>
                </c:pt>
                <c:pt idx="37" formatCode="0">
                  <c:v>3630</c:v>
                </c:pt>
                <c:pt idx="38" formatCode="0">
                  <c:v>4054</c:v>
                </c:pt>
                <c:pt idx="39" formatCode="0">
                  <c:v>4465</c:v>
                </c:pt>
                <c:pt idx="40">
                  <c:v>4873</c:v>
                </c:pt>
                <c:pt idx="41">
                  <c:v>5318</c:v>
                </c:pt>
                <c:pt idx="42" formatCode="0">
                  <c:v>5690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B1-4764-937A-BF3CCC806219}"/>
            </c:ext>
          </c:extLst>
        </c:ser>
        <c:ser>
          <c:idx val="2"/>
          <c:order val="2"/>
          <c:tx>
            <c:v>Actual</c:v>
          </c:tx>
          <c:spPr>
            <a:ln w="28575">
              <a:solidFill>
                <a:srgbClr val="00B050"/>
              </a:solidFill>
            </a:ln>
          </c:spPr>
          <c:marker>
            <c:symbol val="none"/>
          </c:marker>
          <c:val>
            <c:numRef>
              <c:f>Data!$C$3:$C$100</c:f>
              <c:numCache>
                <c:formatCode>0</c:formatCode>
                <c:ptCount val="9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5</c:v>
                </c:pt>
                <c:pt idx="5">
                  <c:v>18</c:v>
                </c:pt>
                <c:pt idx="6">
                  <c:v>24</c:v>
                </c:pt>
                <c:pt idx="7">
                  <c:v>35</c:v>
                </c:pt>
                <c:pt idx="8">
                  <c:v>46</c:v>
                </c:pt>
                <c:pt idx="9">
                  <c:v>48</c:v>
                </c:pt>
                <c:pt idx="10">
                  <c:v>57</c:v>
                </c:pt>
                <c:pt idx="11">
                  <c:v>72</c:v>
                </c:pt>
                <c:pt idx="12">
                  <c:v>83</c:v>
                </c:pt>
                <c:pt idx="13">
                  <c:v>103</c:v>
                </c:pt>
                <c:pt idx="14">
                  <c:v>135</c:v>
                </c:pt>
                <c:pt idx="15">
                  <c:v>170</c:v>
                </c:pt>
                <c:pt idx="16">
                  <c:v>221</c:v>
                </c:pt>
                <c:pt idx="17">
                  <c:v>244</c:v>
                </c:pt>
                <c:pt idx="18">
                  <c:v>285</c:v>
                </c:pt>
                <c:pt idx="19">
                  <c:v>365</c:v>
                </c:pt>
                <c:pt idx="20">
                  <c:v>435</c:v>
                </c:pt>
                <c:pt idx="21">
                  <c:v>479</c:v>
                </c:pt>
                <c:pt idx="22">
                  <c:v>607</c:v>
                </c:pt>
                <c:pt idx="23">
                  <c:v>686</c:v>
                </c:pt>
                <c:pt idx="24">
                  <c:v>727</c:v>
                </c:pt>
                <c:pt idx="25">
                  <c:v>835</c:v>
                </c:pt>
                <c:pt idx="26">
                  <c:v>990</c:v>
                </c:pt>
                <c:pt idx="27">
                  <c:v>1098</c:v>
                </c:pt>
                <c:pt idx="28">
                  <c:v>1383</c:v>
                </c:pt>
                <c:pt idx="29">
                  <c:v>1526</c:v>
                </c:pt>
                <c:pt idx="30">
                  <c:v>1803</c:v>
                </c:pt>
                <c:pt idx="31">
                  <c:v>2024</c:v>
                </c:pt>
                <c:pt idx="32">
                  <c:v>2268</c:v>
                </c:pt>
                <c:pt idx="33">
                  <c:v>2483</c:v>
                </c:pt>
                <c:pt idx="34">
                  <c:v>2683</c:v>
                </c:pt>
                <c:pt idx="35">
                  <c:v>2916</c:v>
                </c:pt>
                <c:pt idx="36">
                  <c:v>2906</c:v>
                </c:pt>
                <c:pt idx="37">
                  <c:v>3150</c:v>
                </c:pt>
                <c:pt idx="38">
                  <c:v>3569</c:v>
                </c:pt>
                <c:pt idx="39">
                  <c:v>3971</c:v>
                </c:pt>
                <c:pt idx="40">
                  <c:v>4374</c:v>
                </c:pt>
                <c:pt idx="41">
                  <c:v>4772</c:v>
                </c:pt>
                <c:pt idx="42">
                  <c:v>5046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B1-4764-937A-BF3CCC8062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31238403"/>
        <c:axId val="97591253"/>
      </c:lineChart>
      <c:dateAx>
        <c:axId val="48914324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79567634"/>
        <c:crosses val="autoZero"/>
        <c:auto val="1"/>
        <c:lblOffset val="100"/>
        <c:baseTimeUnit val="days"/>
      </c:dateAx>
      <c:valAx>
        <c:axId val="79567634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48914324"/>
        <c:crosses val="autoZero"/>
        <c:crossBetween val="between"/>
      </c:valAx>
      <c:dateAx>
        <c:axId val="31238403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97591253"/>
        <c:crosses val="autoZero"/>
        <c:auto val="1"/>
        <c:lblOffset val="100"/>
        <c:baseTimeUnit val="days"/>
      </c:dateAx>
      <c:valAx>
        <c:axId val="97591253"/>
        <c:scaling>
          <c:orientation val="minMax"/>
        </c:scaling>
        <c:delete val="0"/>
        <c:axPos val="r"/>
        <c:numFmt formatCode="General" sourceLinked="0"/>
        <c:majorTickMark val="out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1238403"/>
        <c:crosses val="max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586440</xdr:colOff>
      <xdr:row>0</xdr:row>
      <xdr:rowOff>0</xdr:rowOff>
    </xdr:from>
    <xdr:to>
      <xdr:col>24</xdr:col>
      <xdr:colOff>102600</xdr:colOff>
      <xdr:row>18</xdr:row>
      <xdr:rowOff>128880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8640</xdr:colOff>
      <xdr:row>18</xdr:row>
      <xdr:rowOff>163800</xdr:rowOff>
    </xdr:from>
    <xdr:to>
      <xdr:col>24</xdr:col>
      <xdr:colOff>102600</xdr:colOff>
      <xdr:row>36</xdr:row>
      <xdr:rowOff>163440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155160</xdr:colOff>
      <xdr:row>37</xdr:row>
      <xdr:rowOff>8640</xdr:rowOff>
    </xdr:from>
    <xdr:to>
      <xdr:col>12</xdr:col>
      <xdr:colOff>189360</xdr:colOff>
      <xdr:row>54</xdr:row>
      <xdr:rowOff>137520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0</xdr:colOff>
      <xdr:row>18</xdr:row>
      <xdr:rowOff>172440</xdr:rowOff>
    </xdr:from>
    <xdr:to>
      <xdr:col>12</xdr:col>
      <xdr:colOff>189360</xdr:colOff>
      <xdr:row>36</xdr:row>
      <xdr:rowOff>128880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155160</xdr:colOff>
      <xdr:row>55</xdr:row>
      <xdr:rowOff>17280</xdr:rowOff>
    </xdr:from>
    <xdr:to>
      <xdr:col>12</xdr:col>
      <xdr:colOff>172080</xdr:colOff>
      <xdr:row>71</xdr:row>
      <xdr:rowOff>172440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13</xdr:col>
      <xdr:colOff>21600</xdr:colOff>
      <xdr:row>37</xdr:row>
      <xdr:rowOff>56160</xdr:rowOff>
    </xdr:from>
    <xdr:to>
      <xdr:col>24</xdr:col>
      <xdr:colOff>154800</xdr:colOff>
      <xdr:row>55</xdr:row>
      <xdr:rowOff>8280</xdr:rowOff>
    </xdr:to>
    <xdr:graphicFrame macro="">
      <xdr:nvGraphicFramePr>
        <xdr:cNvPr id="8" name="Chart 8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167400</xdr:colOff>
      <xdr:row>18</xdr:row>
      <xdr:rowOff>102960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85DF619-73AB-4F0E-AAE7-7E1B39CB51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0"/>
  <sheetViews>
    <sheetView tabSelected="1" topLeftCell="G1" zoomScaleNormal="100" workbookViewId="0">
      <pane ySplit="1" topLeftCell="A41" activePane="bottomLeft" state="frozen"/>
      <selection pane="bottomLeft" activeCell="J53" sqref="J53"/>
    </sheetView>
  </sheetViews>
  <sheetFormatPr defaultRowHeight="14.3" x14ac:dyDescent="0.25"/>
  <cols>
    <col min="1" max="1" width="9.375" style="1" customWidth="1"/>
    <col min="2" max="3" width="7.875" customWidth="1"/>
    <col min="4" max="5" width="6.25" customWidth="1"/>
    <col min="6" max="6" width="10.375" style="2" customWidth="1"/>
    <col min="7" max="7" width="10" style="2" customWidth="1"/>
    <col min="8" max="11" width="9" customWidth="1"/>
    <col min="12" max="13" width="9" hidden="1" customWidth="1"/>
    <col min="14" max="14" width="10" hidden="1" customWidth="1"/>
    <col min="15" max="15" width="6.875" customWidth="1"/>
    <col min="16" max="16" width="9.5" style="3" customWidth="1"/>
    <col min="17" max="17" width="5.625" customWidth="1"/>
    <col min="18" max="18" width="6.625" customWidth="1"/>
    <col min="19" max="20" width="9" style="3" customWidth="1"/>
    <col min="21" max="23" width="5.5" customWidth="1"/>
    <col min="24" max="24" width="5" customWidth="1"/>
    <col min="25" max="25" width="5.25" customWidth="1"/>
    <col min="26" max="26" width="7.375" style="3" customWidth="1"/>
    <col min="27" max="27" width="9.25" style="15" customWidth="1"/>
    <col min="28" max="28" width="6.375" customWidth="1"/>
    <col min="29" max="29" width="9" style="3" customWidth="1"/>
    <col min="30" max="30" width="6.5" customWidth="1"/>
    <col min="31" max="31" width="5.5" customWidth="1"/>
    <col min="32" max="32" width="8.5" style="3" customWidth="1"/>
    <col min="33" max="33" width="7.625" style="4" customWidth="1"/>
    <col min="34" max="34" width="10.75" customWidth="1"/>
    <col min="35" max="1027" width="8.5" customWidth="1"/>
  </cols>
  <sheetData>
    <row r="1" spans="1:34" s="5" customFormat="1" ht="102.6" x14ac:dyDescent="0.25">
      <c r="A1" s="5" t="s">
        <v>0</v>
      </c>
      <c r="B1" s="5" t="s">
        <v>1</v>
      </c>
      <c r="C1" s="5" t="s">
        <v>31</v>
      </c>
      <c r="D1" s="5" t="s">
        <v>2</v>
      </c>
      <c r="E1" s="5" t="s">
        <v>3</v>
      </c>
      <c r="F1" s="6" t="s">
        <v>4</v>
      </c>
      <c r="G1" s="6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7" t="s">
        <v>14</v>
      </c>
      <c r="Q1" s="5" t="s">
        <v>15</v>
      </c>
      <c r="R1" s="5" t="s">
        <v>16</v>
      </c>
      <c r="S1" s="7" t="s">
        <v>17</v>
      </c>
      <c r="T1" s="7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7" t="s">
        <v>24</v>
      </c>
      <c r="AA1" s="14" t="s">
        <v>32</v>
      </c>
      <c r="AB1" s="5" t="s">
        <v>25</v>
      </c>
      <c r="AC1" s="7" t="s">
        <v>26</v>
      </c>
      <c r="AD1" s="5" t="s">
        <v>27</v>
      </c>
      <c r="AE1" s="5" t="s">
        <v>28</v>
      </c>
      <c r="AF1" s="7" t="s">
        <v>29</v>
      </c>
      <c r="AG1" s="8" t="s">
        <v>30</v>
      </c>
      <c r="AH1" s="5" t="s">
        <v>0</v>
      </c>
    </row>
    <row r="2" spans="1:34" x14ac:dyDescent="0.25">
      <c r="A2" s="9">
        <v>43895</v>
      </c>
      <c r="B2">
        <v>0</v>
      </c>
      <c r="C2" s="4">
        <f t="shared" ref="C2:C44" si="0">B2-O2-R2</f>
        <v>0</v>
      </c>
      <c r="D2" s="10">
        <v>0</v>
      </c>
      <c r="E2" s="10"/>
      <c r="H2">
        <v>56</v>
      </c>
      <c r="I2" s="11">
        <v>56</v>
      </c>
      <c r="J2" s="12">
        <f t="shared" ref="J2:J44" si="1">D2/I2</f>
        <v>0</v>
      </c>
      <c r="K2" s="12"/>
      <c r="Q2">
        <v>0</v>
      </c>
      <c r="R2">
        <v>0</v>
      </c>
      <c r="AE2" s="4">
        <f t="shared" ref="AE2:AE7" si="2">B2-O2-R2-AB2</f>
        <v>0</v>
      </c>
      <c r="AH2" s="9">
        <v>43895</v>
      </c>
    </row>
    <row r="3" spans="1:34" x14ac:dyDescent="0.25">
      <c r="A3" s="9">
        <v>43896</v>
      </c>
      <c r="B3">
        <v>1</v>
      </c>
      <c r="C3" s="4">
        <f t="shared" si="0"/>
        <v>1</v>
      </c>
      <c r="D3" s="10">
        <v>1</v>
      </c>
      <c r="E3" s="10"/>
      <c r="H3">
        <v>67</v>
      </c>
      <c r="I3" s="11">
        <f t="shared" ref="I3:I45" si="3">H3-H2</f>
        <v>11</v>
      </c>
      <c r="J3" s="12">
        <f t="shared" si="1"/>
        <v>9.0909090909090912E-2</v>
      </c>
      <c r="K3" s="12"/>
      <c r="Q3">
        <v>0</v>
      </c>
      <c r="R3">
        <v>0</v>
      </c>
      <c r="AE3" s="4">
        <f t="shared" si="2"/>
        <v>1</v>
      </c>
      <c r="AH3" s="9">
        <v>43896</v>
      </c>
    </row>
    <row r="4" spans="1:34" x14ac:dyDescent="0.25">
      <c r="A4" s="9">
        <f t="shared" ref="A4:A45" si="4">A3+1</f>
        <v>43897</v>
      </c>
      <c r="B4">
        <v>1</v>
      </c>
      <c r="C4" s="4">
        <f t="shared" si="0"/>
        <v>1</v>
      </c>
      <c r="D4" s="10">
        <f t="shared" ref="D4:D45" si="5">B4-B3</f>
        <v>0</v>
      </c>
      <c r="E4" s="10"/>
      <c r="F4" s="2">
        <f t="shared" ref="F4:F43" si="6">D4/B3</f>
        <v>0</v>
      </c>
      <c r="H4">
        <v>91</v>
      </c>
      <c r="I4" s="11">
        <f t="shared" si="3"/>
        <v>24</v>
      </c>
      <c r="J4" s="12">
        <f t="shared" si="1"/>
        <v>0</v>
      </c>
      <c r="K4" s="12"/>
      <c r="Q4">
        <v>0</v>
      </c>
      <c r="R4">
        <v>0</v>
      </c>
      <c r="AE4" s="4">
        <f t="shared" si="2"/>
        <v>1</v>
      </c>
      <c r="AH4" s="9">
        <f t="shared" ref="AH4:AH35" si="7">AH3+1</f>
        <v>43897</v>
      </c>
    </row>
    <row r="5" spans="1:34" x14ac:dyDescent="0.25">
      <c r="A5" s="9">
        <f t="shared" si="4"/>
        <v>43898</v>
      </c>
      <c r="B5">
        <v>1</v>
      </c>
      <c r="C5" s="4">
        <f t="shared" si="0"/>
        <v>1</v>
      </c>
      <c r="D5" s="10">
        <f t="shared" si="5"/>
        <v>0</v>
      </c>
      <c r="E5" s="10"/>
      <c r="F5" s="2">
        <f t="shared" si="6"/>
        <v>0</v>
      </c>
      <c r="H5">
        <v>94</v>
      </c>
      <c r="I5" s="11">
        <f t="shared" si="3"/>
        <v>3</v>
      </c>
      <c r="J5" s="12">
        <f t="shared" si="1"/>
        <v>0</v>
      </c>
      <c r="K5" s="12"/>
      <c r="Q5">
        <v>0</v>
      </c>
      <c r="R5">
        <v>0</v>
      </c>
      <c r="AE5" s="4">
        <f t="shared" si="2"/>
        <v>1</v>
      </c>
      <c r="AH5" s="9">
        <f t="shared" si="7"/>
        <v>43898</v>
      </c>
    </row>
    <row r="6" spans="1:34" x14ac:dyDescent="0.25">
      <c r="A6" s="9">
        <f t="shared" si="4"/>
        <v>43899</v>
      </c>
      <c r="B6">
        <v>2</v>
      </c>
      <c r="C6" s="4">
        <f t="shared" si="0"/>
        <v>2</v>
      </c>
      <c r="D6" s="10">
        <f t="shared" si="5"/>
        <v>1</v>
      </c>
      <c r="E6" s="10"/>
      <c r="F6" s="2">
        <f t="shared" si="6"/>
        <v>1</v>
      </c>
      <c r="H6">
        <v>101</v>
      </c>
      <c r="I6" s="11">
        <f t="shared" si="3"/>
        <v>7</v>
      </c>
      <c r="J6" s="12">
        <f t="shared" si="1"/>
        <v>0.14285714285714285</v>
      </c>
      <c r="K6" s="12"/>
      <c r="Q6">
        <v>0</v>
      </c>
      <c r="R6">
        <v>0</v>
      </c>
      <c r="AE6" s="4">
        <f t="shared" si="2"/>
        <v>2</v>
      </c>
      <c r="AH6" s="9">
        <f t="shared" si="7"/>
        <v>43899</v>
      </c>
    </row>
    <row r="7" spans="1:34" x14ac:dyDescent="0.25">
      <c r="A7" s="9">
        <f t="shared" si="4"/>
        <v>43900</v>
      </c>
      <c r="B7">
        <v>5</v>
      </c>
      <c r="C7" s="4">
        <f t="shared" si="0"/>
        <v>5</v>
      </c>
      <c r="D7" s="10">
        <f t="shared" si="5"/>
        <v>3</v>
      </c>
      <c r="E7" s="10"/>
      <c r="F7" s="2">
        <f t="shared" si="6"/>
        <v>1.5</v>
      </c>
      <c r="G7" s="13"/>
      <c r="H7">
        <v>117</v>
      </c>
      <c r="I7" s="11">
        <f t="shared" si="3"/>
        <v>16</v>
      </c>
      <c r="J7" s="12">
        <f t="shared" si="1"/>
        <v>0.1875</v>
      </c>
      <c r="K7" s="12"/>
      <c r="Q7">
        <v>0</v>
      </c>
      <c r="R7">
        <v>0</v>
      </c>
      <c r="AE7" s="4">
        <f t="shared" si="2"/>
        <v>5</v>
      </c>
      <c r="AH7" s="9">
        <f t="shared" si="7"/>
        <v>43900</v>
      </c>
    </row>
    <row r="8" spans="1:34" x14ac:dyDescent="0.25">
      <c r="A8" s="9">
        <f t="shared" si="4"/>
        <v>43901</v>
      </c>
      <c r="B8">
        <v>18</v>
      </c>
      <c r="C8" s="4">
        <f t="shared" si="0"/>
        <v>18</v>
      </c>
      <c r="D8" s="10">
        <f t="shared" si="5"/>
        <v>13</v>
      </c>
      <c r="E8" s="10"/>
      <c r="F8" s="2">
        <f t="shared" si="6"/>
        <v>2.6</v>
      </c>
      <c r="G8" s="13"/>
      <c r="H8">
        <v>151</v>
      </c>
      <c r="I8" s="11">
        <f t="shared" si="3"/>
        <v>34</v>
      </c>
      <c r="J8" s="12">
        <f t="shared" si="1"/>
        <v>0.38235294117647056</v>
      </c>
      <c r="K8" s="12"/>
      <c r="Q8">
        <v>0</v>
      </c>
      <c r="R8">
        <v>0</v>
      </c>
      <c r="AE8" s="4"/>
      <c r="AH8" s="9">
        <f t="shared" si="7"/>
        <v>43901</v>
      </c>
    </row>
    <row r="9" spans="1:34" x14ac:dyDescent="0.25">
      <c r="A9" s="9">
        <f t="shared" si="4"/>
        <v>43902</v>
      </c>
      <c r="B9">
        <v>24</v>
      </c>
      <c r="C9" s="4">
        <f t="shared" si="0"/>
        <v>24</v>
      </c>
      <c r="D9" s="10">
        <f t="shared" si="5"/>
        <v>6</v>
      </c>
      <c r="E9" s="10"/>
      <c r="F9" s="2">
        <f t="shared" si="6"/>
        <v>0.33333333333333331</v>
      </c>
      <c r="G9" s="13"/>
      <c r="H9">
        <v>185</v>
      </c>
      <c r="I9" s="11">
        <f t="shared" si="3"/>
        <v>34</v>
      </c>
      <c r="J9" s="12">
        <f t="shared" si="1"/>
        <v>0.17647058823529413</v>
      </c>
      <c r="K9" s="13"/>
      <c r="Q9">
        <v>0</v>
      </c>
      <c r="R9">
        <v>0</v>
      </c>
      <c r="AE9" s="4"/>
      <c r="AH9" s="9">
        <f t="shared" si="7"/>
        <v>43902</v>
      </c>
    </row>
    <row r="10" spans="1:34" x14ac:dyDescent="0.25">
      <c r="A10" s="9">
        <f t="shared" si="4"/>
        <v>43903</v>
      </c>
      <c r="B10">
        <v>35</v>
      </c>
      <c r="C10" s="4">
        <f t="shared" si="0"/>
        <v>35</v>
      </c>
      <c r="D10" s="10">
        <f t="shared" si="5"/>
        <v>11</v>
      </c>
      <c r="E10" s="10"/>
      <c r="F10" s="2">
        <f t="shared" si="6"/>
        <v>0.45833333333333331</v>
      </c>
      <c r="G10" s="13"/>
      <c r="H10">
        <v>239</v>
      </c>
      <c r="I10" s="11">
        <f t="shared" si="3"/>
        <v>54</v>
      </c>
      <c r="J10" s="12">
        <f t="shared" si="1"/>
        <v>0.20370370370370369</v>
      </c>
      <c r="K10" s="13"/>
      <c r="Q10">
        <v>0</v>
      </c>
      <c r="R10">
        <v>0</v>
      </c>
      <c r="AE10" s="4"/>
      <c r="AH10" s="9">
        <f t="shared" si="7"/>
        <v>43903</v>
      </c>
    </row>
    <row r="11" spans="1:34" x14ac:dyDescent="0.25">
      <c r="A11" s="9">
        <f t="shared" si="4"/>
        <v>43904</v>
      </c>
      <c r="B11">
        <v>46</v>
      </c>
      <c r="C11" s="4">
        <f t="shared" si="0"/>
        <v>46</v>
      </c>
      <c r="D11" s="10">
        <f t="shared" si="5"/>
        <v>11</v>
      </c>
      <c r="E11" s="10">
        <v>4</v>
      </c>
      <c r="F11" s="2">
        <f t="shared" si="6"/>
        <v>0.31428571428571428</v>
      </c>
      <c r="G11" s="13"/>
      <c r="H11">
        <v>268</v>
      </c>
      <c r="I11" s="11">
        <f t="shared" si="3"/>
        <v>29</v>
      </c>
      <c r="J11" s="12">
        <f t="shared" si="1"/>
        <v>0.37931034482758619</v>
      </c>
      <c r="K11" s="12"/>
      <c r="Q11">
        <v>0</v>
      </c>
      <c r="R11">
        <v>0</v>
      </c>
      <c r="AE11" s="4"/>
      <c r="AH11" s="9">
        <f t="shared" si="7"/>
        <v>43904</v>
      </c>
    </row>
    <row r="12" spans="1:34" x14ac:dyDescent="0.25">
      <c r="A12" s="9">
        <f t="shared" si="4"/>
        <v>43905</v>
      </c>
      <c r="B12">
        <v>48</v>
      </c>
      <c r="C12" s="4">
        <f t="shared" si="0"/>
        <v>48</v>
      </c>
      <c r="D12" s="10">
        <f t="shared" si="5"/>
        <v>2</v>
      </c>
      <c r="E12" s="10"/>
      <c r="F12" s="2">
        <f t="shared" si="6"/>
        <v>4.3478260869565216E-2</v>
      </c>
      <c r="G12" s="13"/>
      <c r="H12">
        <v>283</v>
      </c>
      <c r="I12" s="11">
        <f t="shared" si="3"/>
        <v>15</v>
      </c>
      <c r="J12" s="12">
        <f t="shared" si="1"/>
        <v>0.13333333333333333</v>
      </c>
      <c r="K12" s="12"/>
      <c r="Q12">
        <v>0</v>
      </c>
      <c r="R12">
        <v>0</v>
      </c>
      <c r="AE12" s="4"/>
      <c r="AH12" s="9">
        <f t="shared" si="7"/>
        <v>43905</v>
      </c>
    </row>
    <row r="13" spans="1:34" x14ac:dyDescent="0.25">
      <c r="A13" s="9">
        <f t="shared" si="4"/>
        <v>43906</v>
      </c>
      <c r="B13">
        <v>57</v>
      </c>
      <c r="C13" s="4">
        <f t="shared" si="0"/>
        <v>57</v>
      </c>
      <c r="D13" s="10">
        <f t="shared" si="5"/>
        <v>9</v>
      </c>
      <c r="E13" s="10">
        <v>4</v>
      </c>
      <c r="F13" s="2">
        <f t="shared" si="6"/>
        <v>0.1875</v>
      </c>
      <c r="G13" s="13"/>
      <c r="H13">
        <v>316</v>
      </c>
      <c r="I13" s="11">
        <f t="shared" si="3"/>
        <v>33</v>
      </c>
      <c r="J13" s="12">
        <f t="shared" si="1"/>
        <v>0.27272727272727271</v>
      </c>
      <c r="K13" s="12"/>
      <c r="Q13">
        <v>0</v>
      </c>
      <c r="R13">
        <v>0</v>
      </c>
      <c r="AE13" s="4"/>
      <c r="AH13" s="9">
        <f t="shared" si="7"/>
        <v>43906</v>
      </c>
    </row>
    <row r="14" spans="1:34" x14ac:dyDescent="0.25">
      <c r="A14" s="9">
        <f t="shared" si="4"/>
        <v>43907</v>
      </c>
      <c r="B14">
        <v>72</v>
      </c>
      <c r="C14" s="4">
        <f t="shared" si="0"/>
        <v>72</v>
      </c>
      <c r="D14" s="10">
        <f t="shared" si="5"/>
        <v>15</v>
      </c>
      <c r="E14" s="10"/>
      <c r="F14" s="2">
        <f t="shared" si="6"/>
        <v>0.26315789473684209</v>
      </c>
      <c r="G14" s="13">
        <f t="shared" ref="G14:G43" si="8">AVERAGE(((SUM(D5:D14)-D5)/(SUM(B5:B14)-B5)))</f>
        <v>0.23127035830618892</v>
      </c>
      <c r="H14">
        <v>374</v>
      </c>
      <c r="I14" s="11">
        <f t="shared" si="3"/>
        <v>58</v>
      </c>
      <c r="J14" s="12">
        <f t="shared" si="1"/>
        <v>0.25862068965517243</v>
      </c>
      <c r="K14" s="13">
        <f t="shared" ref="K14:K44" si="9">AVERAGE(((SUM(D5:D14)-D5)/(SUM(I5:I14)-I5)))</f>
        <v>0.25357142857142856</v>
      </c>
      <c r="Q14">
        <v>0</v>
      </c>
      <c r="R14">
        <v>0</v>
      </c>
      <c r="AE14" s="4"/>
      <c r="AH14" s="9">
        <f t="shared" si="7"/>
        <v>43907</v>
      </c>
    </row>
    <row r="15" spans="1:34" x14ac:dyDescent="0.25">
      <c r="A15" s="9">
        <f t="shared" si="4"/>
        <v>43908</v>
      </c>
      <c r="B15">
        <v>83</v>
      </c>
      <c r="C15" s="4">
        <f t="shared" si="0"/>
        <v>83</v>
      </c>
      <c r="D15" s="10">
        <f t="shared" si="5"/>
        <v>11</v>
      </c>
      <c r="E15" s="10">
        <v>10</v>
      </c>
      <c r="F15" s="2">
        <f t="shared" si="6"/>
        <v>0.15277777777777779</v>
      </c>
      <c r="G15" s="13">
        <f t="shared" si="8"/>
        <v>0.20876288659793815</v>
      </c>
      <c r="H15">
        <v>440</v>
      </c>
      <c r="I15" s="11">
        <f t="shared" si="3"/>
        <v>66</v>
      </c>
      <c r="J15" s="12">
        <f t="shared" si="1"/>
        <v>0.16666666666666666</v>
      </c>
      <c r="K15" s="13">
        <f t="shared" si="9"/>
        <v>0.23893805309734514</v>
      </c>
      <c r="Q15">
        <v>0</v>
      </c>
      <c r="R15">
        <v>0</v>
      </c>
      <c r="AE15" s="4"/>
      <c r="AH15" s="9">
        <f t="shared" si="7"/>
        <v>43908</v>
      </c>
    </row>
    <row r="16" spans="1:34" x14ac:dyDescent="0.25">
      <c r="A16" s="9">
        <f t="shared" si="4"/>
        <v>43909</v>
      </c>
      <c r="B16">
        <v>103</v>
      </c>
      <c r="C16" s="4">
        <f t="shared" si="0"/>
        <v>103</v>
      </c>
      <c r="D16" s="10">
        <f t="shared" si="5"/>
        <v>20</v>
      </c>
      <c r="E16" s="10">
        <v>7</v>
      </c>
      <c r="F16" s="2">
        <f t="shared" si="6"/>
        <v>0.24096385542168675</v>
      </c>
      <c r="G16" s="13">
        <f t="shared" si="8"/>
        <v>0.20164609053497942</v>
      </c>
      <c r="H16">
        <v>506</v>
      </c>
      <c r="I16" s="11">
        <f t="shared" si="3"/>
        <v>66</v>
      </c>
      <c r="J16" s="12">
        <f t="shared" si="1"/>
        <v>0.30303030303030304</v>
      </c>
      <c r="K16" s="13">
        <f t="shared" si="9"/>
        <v>0.25192802056555269</v>
      </c>
      <c r="Q16">
        <v>0</v>
      </c>
      <c r="R16">
        <v>0</v>
      </c>
      <c r="AE16" s="4"/>
      <c r="AH16" s="9">
        <f t="shared" si="7"/>
        <v>43909</v>
      </c>
    </row>
    <row r="17" spans="1:34" x14ac:dyDescent="0.25">
      <c r="A17" s="9">
        <f t="shared" si="4"/>
        <v>43910</v>
      </c>
      <c r="B17">
        <v>135</v>
      </c>
      <c r="C17" s="4">
        <f t="shared" si="0"/>
        <v>135</v>
      </c>
      <c r="D17" s="10">
        <f t="shared" si="5"/>
        <v>32</v>
      </c>
      <c r="E17" s="10">
        <v>14</v>
      </c>
      <c r="F17" s="2">
        <f t="shared" si="6"/>
        <v>0.31067961165048541</v>
      </c>
      <c r="G17" s="13">
        <f t="shared" si="8"/>
        <v>0.19402985074626866</v>
      </c>
      <c r="H17">
        <v>585</v>
      </c>
      <c r="I17" s="11">
        <f t="shared" si="3"/>
        <v>79</v>
      </c>
      <c r="J17" s="12">
        <f t="shared" si="1"/>
        <v>0.4050632911392405</v>
      </c>
      <c r="K17" s="13">
        <f t="shared" si="9"/>
        <v>0.2695852534562212</v>
      </c>
      <c r="Q17">
        <v>0</v>
      </c>
      <c r="R17">
        <v>0</v>
      </c>
      <c r="AE17" s="4"/>
      <c r="AH17" s="9">
        <f t="shared" si="7"/>
        <v>43910</v>
      </c>
    </row>
    <row r="18" spans="1:34" x14ac:dyDescent="0.25">
      <c r="A18" s="9">
        <f t="shared" si="4"/>
        <v>43911</v>
      </c>
      <c r="B18">
        <v>171</v>
      </c>
      <c r="C18" s="4">
        <f t="shared" si="0"/>
        <v>170</v>
      </c>
      <c r="D18" s="10">
        <f t="shared" si="5"/>
        <v>36</v>
      </c>
      <c r="E18" s="10">
        <v>26</v>
      </c>
      <c r="F18" s="2">
        <f t="shared" si="6"/>
        <v>0.26666666666666666</v>
      </c>
      <c r="G18" s="13">
        <f t="shared" si="8"/>
        <v>0.19600000000000001</v>
      </c>
      <c r="H18">
        <v>672</v>
      </c>
      <c r="I18" s="11">
        <f t="shared" si="3"/>
        <v>87</v>
      </c>
      <c r="J18" s="12">
        <f t="shared" si="1"/>
        <v>0.41379310344827586</v>
      </c>
      <c r="K18" s="13">
        <f t="shared" si="9"/>
        <v>0.30184804928131415</v>
      </c>
      <c r="Q18">
        <v>1</v>
      </c>
      <c r="R18">
        <f t="shared" ref="R18:R44" si="10">Q18+R17</f>
        <v>1</v>
      </c>
      <c r="S18" s="3">
        <f t="shared" ref="S18:S43" si="11">R18/B18</f>
        <v>5.8479532163742687E-3</v>
      </c>
      <c r="T18" s="3">
        <f t="shared" ref="T18:T43" si="12">R18/B9</f>
        <v>4.1666666666666664E-2</v>
      </c>
      <c r="AA18" s="15">
        <f>R18+X18</f>
        <v>1</v>
      </c>
      <c r="AE18" s="4"/>
      <c r="AG18" s="4">
        <f>IF(_xlfn.FORECAST.ETS(AH18,$B$9:B17,$AH$9:AH17)&gt;0,_xlfn.FORECAST.ETS(AH18,$B$9:B17,$AH$9:AH17),0)</f>
        <v>165.68889875735837</v>
      </c>
      <c r="AH18" s="9">
        <f t="shared" si="7"/>
        <v>43911</v>
      </c>
    </row>
    <row r="19" spans="1:34" x14ac:dyDescent="0.25">
      <c r="A19" s="9">
        <f t="shared" si="4"/>
        <v>43912</v>
      </c>
      <c r="B19">
        <v>222</v>
      </c>
      <c r="C19" s="4">
        <f t="shared" si="0"/>
        <v>221</v>
      </c>
      <c r="D19" s="10">
        <f t="shared" si="5"/>
        <v>51</v>
      </c>
      <c r="E19" s="10">
        <v>21</v>
      </c>
      <c r="F19" s="2">
        <f t="shared" si="6"/>
        <v>0.2982456140350877</v>
      </c>
      <c r="G19" s="13">
        <f t="shared" si="8"/>
        <v>0.19957310565635006</v>
      </c>
      <c r="H19">
        <v>761</v>
      </c>
      <c r="I19" s="11">
        <f t="shared" si="3"/>
        <v>89</v>
      </c>
      <c r="J19" s="12">
        <f t="shared" si="1"/>
        <v>0.5730337078651685</v>
      </c>
      <c r="K19" s="13">
        <f t="shared" si="9"/>
        <v>0.35823754789272033</v>
      </c>
      <c r="Q19">
        <v>0</v>
      </c>
      <c r="R19">
        <f t="shared" si="10"/>
        <v>1</v>
      </c>
      <c r="S19" s="3">
        <f t="shared" si="11"/>
        <v>4.5045045045045045E-3</v>
      </c>
      <c r="T19" s="3">
        <f t="shared" si="12"/>
        <v>2.8571428571428571E-2</v>
      </c>
      <c r="AA19" s="15">
        <f t="shared" ref="AA19:AA82" si="13">R19+X19</f>
        <v>1</v>
      </c>
      <c r="AE19" s="4"/>
      <c r="AG19" s="4">
        <f>IF(_xlfn.FORECAST.ETS(AH19,$B$9:B18,$AH$9:AH18)&gt;0,_xlfn.FORECAST.ETS(AH19,$B$9:B18,$AH$9:AH18),0)</f>
        <v>206.47875053598295</v>
      </c>
      <c r="AH19" s="9">
        <f t="shared" si="7"/>
        <v>43912</v>
      </c>
    </row>
    <row r="20" spans="1:34" x14ac:dyDescent="0.25">
      <c r="A20" s="9">
        <f t="shared" si="4"/>
        <v>43913</v>
      </c>
      <c r="B20" s="4">
        <v>249</v>
      </c>
      <c r="C20" s="4">
        <f t="shared" si="0"/>
        <v>244</v>
      </c>
      <c r="D20" s="10">
        <f t="shared" si="5"/>
        <v>27</v>
      </c>
      <c r="E20" s="10">
        <v>19</v>
      </c>
      <c r="F20" s="2">
        <f t="shared" si="6"/>
        <v>0.12162162162162163</v>
      </c>
      <c r="G20" s="13">
        <f t="shared" si="8"/>
        <v>0.17807017543859649</v>
      </c>
      <c r="H20">
        <v>822</v>
      </c>
      <c r="I20" s="11">
        <f t="shared" si="3"/>
        <v>61</v>
      </c>
      <c r="J20" s="12">
        <f t="shared" si="1"/>
        <v>0.44262295081967212</v>
      </c>
      <c r="K20" s="13">
        <f t="shared" si="9"/>
        <v>0.36642599277978338</v>
      </c>
      <c r="O20">
        <v>3</v>
      </c>
      <c r="P20" s="3">
        <f t="shared" ref="P20:P45" si="14">O20/B11</f>
        <v>6.5217391304347824E-2</v>
      </c>
      <c r="Q20">
        <v>1</v>
      </c>
      <c r="R20">
        <f t="shared" si="10"/>
        <v>2</v>
      </c>
      <c r="S20" s="3">
        <f t="shared" si="11"/>
        <v>8.0321285140562242E-3</v>
      </c>
      <c r="T20" s="3">
        <f t="shared" si="12"/>
        <v>4.3478260869565216E-2</v>
      </c>
      <c r="X20">
        <v>12</v>
      </c>
      <c r="Y20">
        <v>12</v>
      </c>
      <c r="Z20" s="3">
        <f t="shared" ref="Z20:Z38" si="15">Y20/B20</f>
        <v>4.8192771084337352E-2</v>
      </c>
      <c r="AA20" s="15">
        <f t="shared" si="13"/>
        <v>14</v>
      </c>
      <c r="AE20" s="4"/>
      <c r="AG20" s="4">
        <f>IF(_xlfn.FORECAST.ETS(AH20,$B$9:B19,$AH$9:AH19)&gt;0,_xlfn.FORECAST.ETS(AH20,$B$9:B19,$AH$9:AH19),0)</f>
        <v>202.66447675334487</v>
      </c>
      <c r="AH20" s="9">
        <f t="shared" si="7"/>
        <v>43913</v>
      </c>
    </row>
    <row r="21" spans="1:34" x14ac:dyDescent="0.25">
      <c r="A21" s="9">
        <f t="shared" si="4"/>
        <v>43914</v>
      </c>
      <c r="B21" s="4">
        <v>303</v>
      </c>
      <c r="C21" s="4">
        <f t="shared" si="0"/>
        <v>285</v>
      </c>
      <c r="D21" s="10">
        <f t="shared" si="5"/>
        <v>54</v>
      </c>
      <c r="E21" s="10">
        <v>27</v>
      </c>
      <c r="F21" s="2">
        <f t="shared" si="6"/>
        <v>0.21686746987951808</v>
      </c>
      <c r="G21" s="13">
        <f t="shared" si="8"/>
        <v>0.18279569892473119</v>
      </c>
      <c r="H21">
        <v>916</v>
      </c>
      <c r="I21" s="11">
        <f t="shared" si="3"/>
        <v>94</v>
      </c>
      <c r="J21" s="12">
        <f t="shared" si="1"/>
        <v>0.57446808510638303</v>
      </c>
      <c r="K21" s="13">
        <f t="shared" si="9"/>
        <v>0.40284360189573459</v>
      </c>
      <c r="O21">
        <v>15</v>
      </c>
      <c r="P21" s="3">
        <f t="shared" si="14"/>
        <v>0.3125</v>
      </c>
      <c r="Q21">
        <v>1</v>
      </c>
      <c r="R21">
        <f t="shared" si="10"/>
        <v>3</v>
      </c>
      <c r="S21" s="3">
        <f t="shared" si="11"/>
        <v>9.9009900990099011E-3</v>
      </c>
      <c r="T21" s="3">
        <f t="shared" si="12"/>
        <v>6.25E-2</v>
      </c>
      <c r="X21">
        <v>21</v>
      </c>
      <c r="Y21">
        <v>21</v>
      </c>
      <c r="Z21" s="3">
        <f t="shared" si="15"/>
        <v>6.9306930693069313E-2</v>
      </c>
      <c r="AA21" s="15">
        <f t="shared" si="13"/>
        <v>24</v>
      </c>
      <c r="AE21" s="4"/>
      <c r="AG21" s="4">
        <f>IF(_xlfn.FORECAST.ETS(AH21,$B$9:B20,$AH$9:AH20)&gt;0,_xlfn.FORECAST.ETS(AH21,$B$9:B20,$AH$9:AH20),0)</f>
        <v>239.53179884261593</v>
      </c>
      <c r="AH21" s="9">
        <f t="shared" si="7"/>
        <v>43914</v>
      </c>
    </row>
    <row r="22" spans="1:34" x14ac:dyDescent="0.25">
      <c r="A22" s="9">
        <f t="shared" si="4"/>
        <v>43915</v>
      </c>
      <c r="B22" s="4">
        <v>384</v>
      </c>
      <c r="C22" s="4">
        <f t="shared" si="0"/>
        <v>365</v>
      </c>
      <c r="D22" s="10">
        <f t="shared" si="5"/>
        <v>81</v>
      </c>
      <c r="E22" s="10"/>
      <c r="F22" s="2">
        <f t="shared" si="6"/>
        <v>0.26732673267326734</v>
      </c>
      <c r="G22" s="13">
        <f t="shared" si="8"/>
        <v>0.18989547038327526</v>
      </c>
      <c r="H22">
        <v>1161</v>
      </c>
      <c r="I22" s="11">
        <f t="shared" si="3"/>
        <v>245</v>
      </c>
      <c r="J22" s="12">
        <f t="shared" si="1"/>
        <v>0.33061224489795921</v>
      </c>
      <c r="K22" s="13">
        <f t="shared" si="9"/>
        <v>0.38698224852071006</v>
      </c>
      <c r="O22">
        <v>15</v>
      </c>
      <c r="P22" s="3">
        <f t="shared" si="14"/>
        <v>0.26315789473684209</v>
      </c>
      <c r="Q22">
        <v>1</v>
      </c>
      <c r="R22">
        <f t="shared" si="10"/>
        <v>4</v>
      </c>
      <c r="S22" s="3">
        <f t="shared" si="11"/>
        <v>1.0416666666666666E-2</v>
      </c>
      <c r="T22" s="3">
        <f t="shared" si="12"/>
        <v>7.0175438596491224E-2</v>
      </c>
      <c r="X22">
        <v>21</v>
      </c>
      <c r="Y22">
        <v>21</v>
      </c>
      <c r="Z22" s="3">
        <f t="shared" si="15"/>
        <v>5.46875E-2</v>
      </c>
      <c r="AA22" s="15">
        <f t="shared" si="13"/>
        <v>25</v>
      </c>
      <c r="AE22" s="4"/>
      <c r="AG22" s="4">
        <f>IF(_xlfn.FORECAST.ETS(AH22,$B$9:B21,$AH$9:AH21)&gt;0,_xlfn.FORECAST.ETS(AH22,$B$9:B21,$AH$9:AH21),0)</f>
        <v>283.99990608488633</v>
      </c>
      <c r="AH22" s="9">
        <f t="shared" si="7"/>
        <v>43915</v>
      </c>
    </row>
    <row r="23" spans="1:34" x14ac:dyDescent="0.25">
      <c r="A23" s="9">
        <f t="shared" si="4"/>
        <v>43916</v>
      </c>
      <c r="B23" s="4">
        <v>457</v>
      </c>
      <c r="C23" s="4">
        <f t="shared" si="0"/>
        <v>435</v>
      </c>
      <c r="D23" s="10">
        <f t="shared" si="5"/>
        <v>73</v>
      </c>
      <c r="E23" s="10">
        <v>47</v>
      </c>
      <c r="F23" s="2">
        <f t="shared" si="6"/>
        <v>0.19010416666666666</v>
      </c>
      <c r="G23" s="13">
        <f t="shared" si="8"/>
        <v>0.18272425249169436</v>
      </c>
      <c r="H23">
        <v>1456</v>
      </c>
      <c r="I23" s="11">
        <f t="shared" si="3"/>
        <v>295</v>
      </c>
      <c r="J23" s="12">
        <f t="shared" si="1"/>
        <v>0.24745762711864408</v>
      </c>
      <c r="K23" s="13">
        <f t="shared" si="9"/>
        <v>0.35582255083179298</v>
      </c>
      <c r="O23">
        <v>15</v>
      </c>
      <c r="P23" s="3">
        <f t="shared" si="14"/>
        <v>0.20833333333333334</v>
      </c>
      <c r="Q23">
        <v>3</v>
      </c>
      <c r="R23">
        <f t="shared" si="10"/>
        <v>7</v>
      </c>
      <c r="S23" s="3">
        <f t="shared" si="11"/>
        <v>1.5317286652078774E-2</v>
      </c>
      <c r="T23" s="3">
        <f t="shared" si="12"/>
        <v>9.7222222222222224E-2</v>
      </c>
      <c r="X23">
        <v>21</v>
      </c>
      <c r="Y23">
        <v>21</v>
      </c>
      <c r="Z23" s="3">
        <f t="shared" si="15"/>
        <v>4.5951859956236324E-2</v>
      </c>
      <c r="AA23" s="15">
        <f t="shared" si="13"/>
        <v>28</v>
      </c>
      <c r="AE23" s="4"/>
      <c r="AG23" s="4">
        <f>IF(_xlfn.FORECAST.ETS(AH23,$B$9:B22,$AH$9:AH22)&gt;0,_xlfn.FORECAST.ETS(AH23,$B$9:B22,$AH$9:AH22),0)</f>
        <v>460.40019801609481</v>
      </c>
      <c r="AH23" s="9">
        <f t="shared" si="7"/>
        <v>43916</v>
      </c>
    </row>
    <row r="24" spans="1:34" x14ac:dyDescent="0.25">
      <c r="A24" s="9">
        <f t="shared" si="4"/>
        <v>43917</v>
      </c>
      <c r="B24" s="4">
        <v>528</v>
      </c>
      <c r="C24" s="4">
        <f t="shared" si="0"/>
        <v>479</v>
      </c>
      <c r="D24" s="10">
        <f t="shared" si="5"/>
        <v>71</v>
      </c>
      <c r="E24" s="10">
        <v>48</v>
      </c>
      <c r="F24" s="2">
        <f t="shared" si="6"/>
        <v>0.15536105032822758</v>
      </c>
      <c r="G24" s="13">
        <f t="shared" si="8"/>
        <v>0.17437304075235111</v>
      </c>
      <c r="H24">
        <v>1715</v>
      </c>
      <c r="I24" s="11">
        <f t="shared" si="3"/>
        <v>259</v>
      </c>
      <c r="J24" s="12">
        <f t="shared" si="1"/>
        <v>0.27413127413127414</v>
      </c>
      <c r="K24" s="13">
        <f t="shared" si="9"/>
        <v>0.34901960784313724</v>
      </c>
      <c r="O24">
        <v>42</v>
      </c>
      <c r="P24" s="3">
        <f t="shared" si="14"/>
        <v>0.50602409638554213</v>
      </c>
      <c r="Q24">
        <v>0</v>
      </c>
      <c r="R24">
        <f t="shared" si="10"/>
        <v>7</v>
      </c>
      <c r="S24" s="3">
        <f t="shared" si="11"/>
        <v>1.3257575757575758E-2</v>
      </c>
      <c r="T24" s="3">
        <f t="shared" si="12"/>
        <v>8.4337349397590355E-2</v>
      </c>
      <c r="X24">
        <v>25</v>
      </c>
      <c r="Y24">
        <v>25</v>
      </c>
      <c r="Z24" s="3">
        <f t="shared" si="15"/>
        <v>4.7348484848484848E-2</v>
      </c>
      <c r="AA24" s="15">
        <f t="shared" si="13"/>
        <v>32</v>
      </c>
      <c r="AE24" s="4"/>
      <c r="AG24" s="4">
        <f>IF(_xlfn.FORECAST.ETS(AH24,$B$9:B23,$AH$9:AH23)&gt;0,_xlfn.FORECAST.ETS(AH24,$B$9:B23,$AH$9:AH23),0)</f>
        <v>534.02519983180036</v>
      </c>
      <c r="AH24" s="9">
        <f t="shared" si="7"/>
        <v>43917</v>
      </c>
    </row>
    <row r="25" spans="1:34" x14ac:dyDescent="0.25">
      <c r="A25" s="9">
        <f t="shared" si="4"/>
        <v>43918</v>
      </c>
      <c r="B25" s="4">
        <v>659</v>
      </c>
      <c r="C25" s="4">
        <f t="shared" si="0"/>
        <v>607</v>
      </c>
      <c r="D25" s="10">
        <f t="shared" si="5"/>
        <v>131</v>
      </c>
      <c r="E25" s="10"/>
      <c r="F25" s="2">
        <f t="shared" si="6"/>
        <v>0.24810606060606061</v>
      </c>
      <c r="G25" s="13">
        <f t="shared" si="8"/>
        <v>0.17889317889317891</v>
      </c>
      <c r="H25">
        <v>2086</v>
      </c>
      <c r="I25" s="11">
        <f t="shared" si="3"/>
        <v>371</v>
      </c>
      <c r="J25" s="12">
        <f t="shared" si="1"/>
        <v>0.35309973045822102</v>
      </c>
      <c r="K25" s="13">
        <f t="shared" si="9"/>
        <v>0.35189873417721518</v>
      </c>
      <c r="O25">
        <v>42</v>
      </c>
      <c r="P25" s="3">
        <f t="shared" si="14"/>
        <v>0.40776699029126212</v>
      </c>
      <c r="Q25">
        <v>3</v>
      </c>
      <c r="R25">
        <f t="shared" si="10"/>
        <v>10</v>
      </c>
      <c r="S25" s="3">
        <f t="shared" si="11"/>
        <v>1.5174506828528073E-2</v>
      </c>
      <c r="T25" s="3">
        <f t="shared" si="12"/>
        <v>9.7087378640776698E-2</v>
      </c>
      <c r="X25">
        <v>25</v>
      </c>
      <c r="Y25">
        <v>25</v>
      </c>
      <c r="Z25" s="3">
        <f t="shared" si="15"/>
        <v>3.7936267071320182E-2</v>
      </c>
      <c r="AA25" s="15">
        <f t="shared" si="13"/>
        <v>35</v>
      </c>
      <c r="AE25" s="4"/>
      <c r="AG25" s="4">
        <f>IF(_xlfn.FORECAST.ETS(AH25,$B$9:B24,$AH$9:AH24)&gt;0,_xlfn.FORECAST.ETS(AH25,$B$9:B24,$AH$9:AH24),0)</f>
        <v>604.81338766096883</v>
      </c>
      <c r="AH25" s="9">
        <f t="shared" si="7"/>
        <v>43918</v>
      </c>
    </row>
    <row r="26" spans="1:34" x14ac:dyDescent="0.25">
      <c r="A26" s="9">
        <f t="shared" si="4"/>
        <v>43919</v>
      </c>
      <c r="B26" s="4">
        <v>741</v>
      </c>
      <c r="C26" s="4">
        <f t="shared" si="0"/>
        <v>686</v>
      </c>
      <c r="D26" s="10">
        <f t="shared" si="5"/>
        <v>82</v>
      </c>
      <c r="E26" s="10"/>
      <c r="F26" s="2">
        <f t="shared" si="6"/>
        <v>0.1244309559939302</v>
      </c>
      <c r="G26" s="13">
        <f t="shared" si="8"/>
        <v>0.16316639741518579</v>
      </c>
      <c r="H26">
        <v>2462</v>
      </c>
      <c r="I26" s="11">
        <f t="shared" si="3"/>
        <v>376</v>
      </c>
      <c r="J26" s="12">
        <f t="shared" si="1"/>
        <v>0.21808510638297873</v>
      </c>
      <c r="K26" s="13">
        <f t="shared" si="9"/>
        <v>0.32285562067128398</v>
      </c>
      <c r="O26">
        <v>42</v>
      </c>
      <c r="P26" s="3">
        <f t="shared" si="14"/>
        <v>0.31111111111111112</v>
      </c>
      <c r="Q26">
        <v>3</v>
      </c>
      <c r="R26">
        <f t="shared" si="10"/>
        <v>13</v>
      </c>
      <c r="S26" s="3">
        <f t="shared" si="11"/>
        <v>1.7543859649122806E-2</v>
      </c>
      <c r="T26" s="3">
        <f t="shared" si="12"/>
        <v>9.6296296296296297E-2</v>
      </c>
      <c r="X26">
        <v>25</v>
      </c>
      <c r="Y26">
        <v>25</v>
      </c>
      <c r="Z26" s="3">
        <f t="shared" si="15"/>
        <v>3.3738191632928474E-2</v>
      </c>
      <c r="AA26" s="15">
        <f t="shared" si="13"/>
        <v>38</v>
      </c>
      <c r="AE26" s="4"/>
      <c r="AG26" s="4">
        <f>IF(_xlfn.FORECAST.ETS(AH26,$B$9:B25,$AH$9:AH25)&gt;0,_xlfn.FORECAST.ETS(AH26,$B$9:B25,$AH$9:AH25),0)</f>
        <v>777.5125602103235</v>
      </c>
      <c r="AH26" s="9">
        <f t="shared" si="7"/>
        <v>43919</v>
      </c>
    </row>
    <row r="27" spans="1:34" x14ac:dyDescent="0.25">
      <c r="A27" s="9">
        <f t="shared" si="4"/>
        <v>43920</v>
      </c>
      <c r="B27" s="4">
        <v>785</v>
      </c>
      <c r="C27" s="4">
        <f t="shared" si="0"/>
        <v>727</v>
      </c>
      <c r="D27" s="10">
        <f t="shared" si="5"/>
        <v>44</v>
      </c>
      <c r="E27" s="10"/>
      <c r="F27" s="2">
        <f t="shared" si="6"/>
        <v>5.9379217273954114E-2</v>
      </c>
      <c r="G27" s="13">
        <f t="shared" si="8"/>
        <v>0.14186691312384472</v>
      </c>
      <c r="H27">
        <v>3084</v>
      </c>
      <c r="I27" s="11">
        <f t="shared" si="3"/>
        <v>622</v>
      </c>
      <c r="J27" s="12">
        <f t="shared" si="1"/>
        <v>7.0739549839228297E-2</v>
      </c>
      <c r="K27" s="13">
        <f t="shared" si="9"/>
        <v>0.25456053067993367</v>
      </c>
      <c r="O27">
        <v>42</v>
      </c>
      <c r="P27" s="3">
        <f t="shared" si="14"/>
        <v>0.24561403508771928</v>
      </c>
      <c r="Q27">
        <v>3</v>
      </c>
      <c r="R27">
        <f t="shared" si="10"/>
        <v>16</v>
      </c>
      <c r="S27" s="3">
        <f t="shared" si="11"/>
        <v>2.038216560509554E-2</v>
      </c>
      <c r="T27" s="3">
        <f t="shared" si="12"/>
        <v>9.3567251461988299E-2</v>
      </c>
      <c r="X27">
        <v>62</v>
      </c>
      <c r="Y27">
        <v>62</v>
      </c>
      <c r="Z27" s="3">
        <f t="shared" si="15"/>
        <v>7.8980891719745219E-2</v>
      </c>
      <c r="AA27" s="15">
        <f t="shared" si="13"/>
        <v>78</v>
      </c>
      <c r="AB27">
        <v>540</v>
      </c>
      <c r="AC27" s="3">
        <f>(AB27+R27)/B27</f>
        <v>0.70828025477707002</v>
      </c>
      <c r="AE27" s="4">
        <f>B27-O27-R27-AB27</f>
        <v>187</v>
      </c>
      <c r="AF27" s="3">
        <f>AE27/B27</f>
        <v>0.23821656050955414</v>
      </c>
      <c r="AG27" s="4">
        <f>IF(_xlfn.FORECAST.ETS(AH27,$B$9:B26,$AH$9:AH26)&gt;0,_xlfn.FORECAST.ETS(AH27,$B$9:B26,$AH$9:AH26),0)</f>
        <v>836.25192002815561</v>
      </c>
      <c r="AH27" s="9">
        <f t="shared" si="7"/>
        <v>43920</v>
      </c>
    </row>
    <row r="28" spans="1:34" x14ac:dyDescent="0.25">
      <c r="A28" s="9">
        <f t="shared" si="4"/>
        <v>43921</v>
      </c>
      <c r="B28" s="4">
        <v>900</v>
      </c>
      <c r="C28" s="4">
        <f t="shared" si="0"/>
        <v>835</v>
      </c>
      <c r="D28" s="10">
        <f t="shared" si="5"/>
        <v>115</v>
      </c>
      <c r="E28" s="10"/>
      <c r="F28" s="2">
        <f t="shared" si="6"/>
        <v>0.1464968152866242</v>
      </c>
      <c r="G28" s="13">
        <f t="shared" si="8"/>
        <v>0.13543747502996403</v>
      </c>
      <c r="H28">
        <v>3561</v>
      </c>
      <c r="I28" s="11">
        <f t="shared" si="3"/>
        <v>477</v>
      </c>
      <c r="J28" s="12">
        <f t="shared" si="1"/>
        <v>0.24109014675052412</v>
      </c>
      <c r="K28" s="13">
        <f t="shared" si="9"/>
        <v>0.24214285714285713</v>
      </c>
      <c r="O28">
        <v>42</v>
      </c>
      <c r="P28" s="3">
        <f t="shared" si="14"/>
        <v>0.1891891891891892</v>
      </c>
      <c r="Q28">
        <v>7</v>
      </c>
      <c r="R28">
        <f t="shared" si="10"/>
        <v>23</v>
      </c>
      <c r="S28" s="3">
        <f t="shared" si="11"/>
        <v>2.5555555555555557E-2</v>
      </c>
      <c r="T28" s="3">
        <f t="shared" si="12"/>
        <v>0.1036036036036036</v>
      </c>
      <c r="X28">
        <v>62</v>
      </c>
      <c r="Y28">
        <v>62</v>
      </c>
      <c r="Z28" s="3">
        <f t="shared" si="15"/>
        <v>6.8888888888888888E-2</v>
      </c>
      <c r="AA28" s="15">
        <f t="shared" si="13"/>
        <v>85</v>
      </c>
      <c r="AE28" s="4"/>
      <c r="AG28" s="4">
        <f>IF(_xlfn.FORECAST.ETS(AH28,$B$9:B27,$AH$9:AH27)&gt;0,_xlfn.FORECAST.ETS(AH28,$B$9:B27,$AH$9:AH27),0)</f>
        <v>909.5089849804807</v>
      </c>
      <c r="AH28" s="9">
        <f t="shared" si="7"/>
        <v>43921</v>
      </c>
    </row>
    <row r="29" spans="1:34" x14ac:dyDescent="0.25">
      <c r="A29" s="9">
        <f t="shared" si="4"/>
        <v>43922</v>
      </c>
      <c r="B29" s="4">
        <v>1060</v>
      </c>
      <c r="C29" s="4">
        <f t="shared" si="0"/>
        <v>990</v>
      </c>
      <c r="D29" s="10">
        <f t="shared" si="5"/>
        <v>160</v>
      </c>
      <c r="E29" s="10"/>
      <c r="F29" s="2">
        <f t="shared" si="6"/>
        <v>0.17777777777777778</v>
      </c>
      <c r="G29" s="13">
        <f t="shared" si="8"/>
        <v>0.13941894447309611</v>
      </c>
      <c r="H29">
        <v>4371</v>
      </c>
      <c r="I29" s="11">
        <f t="shared" si="3"/>
        <v>810</v>
      </c>
      <c r="J29" s="12">
        <f t="shared" si="1"/>
        <v>0.19753086419753085</v>
      </c>
      <c r="K29" s="13">
        <f t="shared" si="9"/>
        <v>0.22851507466892082</v>
      </c>
      <c r="O29">
        <v>42</v>
      </c>
      <c r="P29" s="3">
        <f t="shared" si="14"/>
        <v>0.16867469879518071</v>
      </c>
      <c r="Q29">
        <v>5</v>
      </c>
      <c r="R29">
        <f t="shared" si="10"/>
        <v>28</v>
      </c>
      <c r="S29" s="3">
        <f t="shared" si="11"/>
        <v>2.6415094339622643E-2</v>
      </c>
      <c r="T29" s="3">
        <f t="shared" si="12"/>
        <v>0.11244979919678715</v>
      </c>
      <c r="X29">
        <v>62</v>
      </c>
      <c r="Y29">
        <v>72</v>
      </c>
      <c r="Z29" s="3">
        <f t="shared" si="15"/>
        <v>6.7924528301886791E-2</v>
      </c>
      <c r="AA29" s="15">
        <f t="shared" si="13"/>
        <v>90</v>
      </c>
      <c r="AB29">
        <v>648</v>
      </c>
      <c r="AC29" s="3">
        <f t="shared" ref="AC29:AC38" si="16">(AB29+R29)/B29</f>
        <v>0.63773584905660374</v>
      </c>
      <c r="AE29" s="4">
        <f t="shared" ref="AE29:AE38" si="17">B29-O29-R29-AB29</f>
        <v>342</v>
      </c>
      <c r="AF29" s="3">
        <f t="shared" ref="AF29:AF38" si="18">AE29/B29</f>
        <v>0.32264150943396225</v>
      </c>
      <c r="AG29" s="4">
        <f>IF(_xlfn.FORECAST.ETS(AH29,$B$9:B28,$AH$9:AH28)&gt;0,_xlfn.FORECAST.ETS(AH29,$B$9:B28,$AH$9:AH28),0)</f>
        <v>1000.6770010405891</v>
      </c>
      <c r="AH29" s="9">
        <f t="shared" si="7"/>
        <v>43922</v>
      </c>
    </row>
    <row r="30" spans="1:34" x14ac:dyDescent="0.25">
      <c r="A30" s="9">
        <f t="shared" si="4"/>
        <v>43923</v>
      </c>
      <c r="B30" s="4">
        <v>1171</v>
      </c>
      <c r="C30" s="4">
        <f t="shared" si="0"/>
        <v>1098</v>
      </c>
      <c r="D30" s="10">
        <f t="shared" si="5"/>
        <v>111</v>
      </c>
      <c r="E30" s="10">
        <f t="shared" ref="E30:E38" si="19">AB30-Q30-AB29</f>
        <v>132</v>
      </c>
      <c r="F30" s="2">
        <f t="shared" si="6"/>
        <v>0.10471698113207548</v>
      </c>
      <c r="G30" s="13">
        <f t="shared" si="8"/>
        <v>0.12984293193717278</v>
      </c>
      <c r="H30">
        <v>5008</v>
      </c>
      <c r="I30" s="11">
        <f t="shared" si="3"/>
        <v>637</v>
      </c>
      <c r="J30" s="12">
        <f t="shared" si="1"/>
        <v>0.17425431711145997</v>
      </c>
      <c r="K30" s="13">
        <f t="shared" si="9"/>
        <v>0.21212121212121213</v>
      </c>
      <c r="O30">
        <v>42</v>
      </c>
      <c r="P30" s="3">
        <f t="shared" si="14"/>
        <v>0.13861386138613863</v>
      </c>
      <c r="Q30">
        <v>3</v>
      </c>
      <c r="R30">
        <f t="shared" si="10"/>
        <v>31</v>
      </c>
      <c r="S30" s="3">
        <f t="shared" si="11"/>
        <v>2.6473099914602904E-2</v>
      </c>
      <c r="T30" s="3">
        <f t="shared" si="12"/>
        <v>0.10231023102310231</v>
      </c>
      <c r="U30">
        <v>2</v>
      </c>
      <c r="V30">
        <v>1</v>
      </c>
      <c r="W30">
        <v>58.7</v>
      </c>
      <c r="X30">
        <v>81</v>
      </c>
      <c r="Y30">
        <v>81</v>
      </c>
      <c r="Z30" s="3">
        <f t="shared" si="15"/>
        <v>6.9171648163962429E-2</v>
      </c>
      <c r="AA30" s="15">
        <f t="shared" si="13"/>
        <v>112</v>
      </c>
      <c r="AB30">
        <v>783</v>
      </c>
      <c r="AC30" s="3">
        <f t="shared" si="16"/>
        <v>0.69513236549957302</v>
      </c>
      <c r="AE30" s="4">
        <f t="shared" si="17"/>
        <v>315</v>
      </c>
      <c r="AF30" s="3">
        <f t="shared" si="18"/>
        <v>0.26900085397096501</v>
      </c>
      <c r="AG30" s="4">
        <f>IF(_xlfn.FORECAST.ETS(AH30,$B$9:B29,$AH$9:AH29)&gt;0,_xlfn.FORECAST.ETS(AH30,$B$9:B29,$AH$9:AH29),0)</f>
        <v>1123.5677531449003</v>
      </c>
      <c r="AH30" s="9">
        <f t="shared" si="7"/>
        <v>43923</v>
      </c>
    </row>
    <row r="31" spans="1:34" x14ac:dyDescent="0.25">
      <c r="A31" s="9">
        <f t="shared" si="4"/>
        <v>43924</v>
      </c>
      <c r="B31" s="4">
        <v>1476</v>
      </c>
      <c r="C31" s="4">
        <f t="shared" si="0"/>
        <v>1383</v>
      </c>
      <c r="D31" s="10">
        <f t="shared" si="5"/>
        <v>305</v>
      </c>
      <c r="E31" s="10">
        <f t="shared" si="19"/>
        <v>83</v>
      </c>
      <c r="F31" s="2">
        <f t="shared" si="6"/>
        <v>0.26046114432109307</v>
      </c>
      <c r="G31" s="13">
        <f t="shared" si="8"/>
        <v>0.14041404140414041</v>
      </c>
      <c r="H31">
        <v>5756</v>
      </c>
      <c r="I31" s="11">
        <f t="shared" si="3"/>
        <v>748</v>
      </c>
      <c r="J31" s="12">
        <f t="shared" si="1"/>
        <v>0.40775401069518719</v>
      </c>
      <c r="K31" s="13">
        <f t="shared" si="9"/>
        <v>0.23764961915125135</v>
      </c>
      <c r="O31">
        <v>54</v>
      </c>
      <c r="P31" s="3">
        <f t="shared" si="14"/>
        <v>0.140625</v>
      </c>
      <c r="Q31">
        <v>8</v>
      </c>
      <c r="R31">
        <f t="shared" si="10"/>
        <v>39</v>
      </c>
      <c r="S31" s="3">
        <f t="shared" si="11"/>
        <v>2.6422764227642278E-2</v>
      </c>
      <c r="T31" s="3">
        <f t="shared" si="12"/>
        <v>0.1015625</v>
      </c>
      <c r="U31">
        <v>6</v>
      </c>
      <c r="V31">
        <v>2</v>
      </c>
      <c r="W31">
        <v>70.75</v>
      </c>
      <c r="X31">
        <v>81</v>
      </c>
      <c r="Y31">
        <v>81</v>
      </c>
      <c r="Z31" s="3">
        <f t="shared" si="15"/>
        <v>5.4878048780487805E-2</v>
      </c>
      <c r="AA31" s="15">
        <f t="shared" si="13"/>
        <v>120</v>
      </c>
      <c r="AB31">
        <v>874</v>
      </c>
      <c r="AC31" s="3">
        <f t="shared" si="16"/>
        <v>0.61856368563685638</v>
      </c>
      <c r="AE31" s="4">
        <f t="shared" si="17"/>
        <v>509</v>
      </c>
      <c r="AF31" s="3">
        <f t="shared" si="18"/>
        <v>0.34485094850948511</v>
      </c>
      <c r="AG31" s="4">
        <f>IF(_xlfn.FORECAST.ETS(AH31,$B$9:B30,$AH$9:AH30)&gt;0,_xlfn.FORECAST.ETS(AH31,$B$9:B30,$AH$9:AH30),0)</f>
        <v>1296.9007084571222</v>
      </c>
      <c r="AH31" s="9">
        <f t="shared" si="7"/>
        <v>43924</v>
      </c>
    </row>
    <row r="32" spans="1:34" x14ac:dyDescent="0.25">
      <c r="A32" s="9">
        <f t="shared" si="4"/>
        <v>43925</v>
      </c>
      <c r="B32" s="4">
        <v>1624</v>
      </c>
      <c r="C32" s="4">
        <f t="shared" si="0"/>
        <v>1526</v>
      </c>
      <c r="D32" s="10">
        <f t="shared" si="5"/>
        <v>148</v>
      </c>
      <c r="E32" s="10">
        <f t="shared" si="19"/>
        <v>170</v>
      </c>
      <c r="F32" s="2">
        <f t="shared" si="6"/>
        <v>0.1002710027100271</v>
      </c>
      <c r="G32" s="13">
        <f t="shared" si="8"/>
        <v>0.13047853309481217</v>
      </c>
      <c r="H32">
        <v>6401</v>
      </c>
      <c r="I32" s="11">
        <f t="shared" si="3"/>
        <v>645</v>
      </c>
      <c r="J32" s="12">
        <f t="shared" si="1"/>
        <v>0.22945736434108527</v>
      </c>
      <c r="K32" s="13">
        <f t="shared" si="9"/>
        <v>0.23599595551061678</v>
      </c>
      <c r="O32">
        <v>54</v>
      </c>
      <c r="P32" s="3">
        <f t="shared" si="14"/>
        <v>0.11816192560175055</v>
      </c>
      <c r="Q32">
        <v>5</v>
      </c>
      <c r="R32">
        <f t="shared" si="10"/>
        <v>44</v>
      </c>
      <c r="S32" s="3">
        <f t="shared" si="11"/>
        <v>2.7093596059113302E-2</v>
      </c>
      <c r="T32" s="3">
        <f t="shared" si="12"/>
        <v>9.6280087527352301E-2</v>
      </c>
      <c r="U32">
        <v>5</v>
      </c>
      <c r="V32">
        <v>0</v>
      </c>
      <c r="W32">
        <v>63.2</v>
      </c>
      <c r="X32">
        <v>89</v>
      </c>
      <c r="Y32">
        <v>89</v>
      </c>
      <c r="Z32" s="3">
        <f t="shared" si="15"/>
        <v>5.4802955665024633E-2</v>
      </c>
      <c r="AA32" s="15">
        <f t="shared" si="13"/>
        <v>133</v>
      </c>
      <c r="AB32">
        <v>1049</v>
      </c>
      <c r="AC32" s="3">
        <f t="shared" si="16"/>
        <v>0.67302955665024633</v>
      </c>
      <c r="AD32">
        <v>69</v>
      </c>
      <c r="AE32" s="4">
        <f t="shared" si="17"/>
        <v>477</v>
      </c>
      <c r="AF32" s="3">
        <f t="shared" si="18"/>
        <v>0.29371921182266009</v>
      </c>
      <c r="AG32" s="4">
        <f>IF(_xlfn.FORECAST.ETS(AH32,$B$9:B31,$AH$9:AH31)&gt;0,_xlfn.FORECAST.ETS(AH32,$B$9:B31,$AH$9:AH31),0)</f>
        <v>1740.7250414581727</v>
      </c>
      <c r="AH32" s="9">
        <f t="shared" si="7"/>
        <v>43925</v>
      </c>
    </row>
    <row r="33" spans="1:34" x14ac:dyDescent="0.25">
      <c r="A33" s="9">
        <f t="shared" si="4"/>
        <v>43926</v>
      </c>
      <c r="B33" s="4">
        <v>1908</v>
      </c>
      <c r="C33" s="4">
        <f t="shared" si="0"/>
        <v>1803</v>
      </c>
      <c r="D33" s="10">
        <f t="shared" si="5"/>
        <v>284</v>
      </c>
      <c r="E33" s="10">
        <f t="shared" si="19"/>
        <v>26</v>
      </c>
      <c r="F33" s="2">
        <f t="shared" si="6"/>
        <v>0.1748768472906404</v>
      </c>
      <c r="G33" s="13">
        <f t="shared" si="8"/>
        <v>0.1336691204959318</v>
      </c>
      <c r="H33">
        <v>7360</v>
      </c>
      <c r="I33" s="11">
        <f t="shared" si="3"/>
        <v>959</v>
      </c>
      <c r="J33" s="12">
        <f t="shared" si="1"/>
        <v>0.2961418143899896</v>
      </c>
      <c r="K33" s="13">
        <f t="shared" si="9"/>
        <v>0.24446412754650132</v>
      </c>
      <c r="O33">
        <v>54</v>
      </c>
      <c r="P33" s="3">
        <f t="shared" si="14"/>
        <v>0.10227272727272728</v>
      </c>
      <c r="Q33">
        <v>7</v>
      </c>
      <c r="R33">
        <f t="shared" si="10"/>
        <v>51</v>
      </c>
      <c r="S33" s="3">
        <f t="shared" si="11"/>
        <v>2.6729559748427674E-2</v>
      </c>
      <c r="T33" s="3">
        <f t="shared" si="12"/>
        <v>9.6590909090909088E-2</v>
      </c>
      <c r="U33">
        <v>5</v>
      </c>
      <c r="V33">
        <v>2</v>
      </c>
      <c r="X33">
        <v>98</v>
      </c>
      <c r="Y33">
        <v>98</v>
      </c>
      <c r="Z33" s="3">
        <f t="shared" si="15"/>
        <v>5.1362683438155136E-2</v>
      </c>
      <c r="AA33" s="15">
        <f t="shared" si="13"/>
        <v>149</v>
      </c>
      <c r="AB33">
        <v>1082</v>
      </c>
      <c r="AC33" s="3">
        <f t="shared" si="16"/>
        <v>0.59381551362683438</v>
      </c>
      <c r="AD33">
        <v>88</v>
      </c>
      <c r="AE33" s="4">
        <f t="shared" si="17"/>
        <v>721</v>
      </c>
      <c r="AF33" s="3">
        <f t="shared" si="18"/>
        <v>0.3778825995807128</v>
      </c>
      <c r="AG33" s="4">
        <f>IF(_xlfn.FORECAST.ETS(AH33,$B$9:B32,$AH$9:AH32)&gt;0,_xlfn.FORECAST.ETS(AH33,$B$9:B32,$AH$9:AH32),0)</f>
        <v>1848.1504100660379</v>
      </c>
      <c r="AH33" s="9">
        <f t="shared" si="7"/>
        <v>43926</v>
      </c>
    </row>
    <row r="34" spans="1:34" x14ac:dyDescent="0.25">
      <c r="A34" s="9">
        <f t="shared" si="4"/>
        <v>43927</v>
      </c>
      <c r="B34" s="4">
        <v>2200</v>
      </c>
      <c r="C34" s="4">
        <f t="shared" si="0"/>
        <v>2024</v>
      </c>
      <c r="D34" s="10">
        <f t="shared" si="5"/>
        <v>292</v>
      </c>
      <c r="E34" s="10">
        <f t="shared" si="19"/>
        <v>108</v>
      </c>
      <c r="F34" s="2">
        <f t="shared" si="6"/>
        <v>0.15303983228511531</v>
      </c>
      <c r="G34" s="13">
        <f t="shared" si="8"/>
        <v>0.12987779182469447</v>
      </c>
      <c r="H34">
        <v>8552</v>
      </c>
      <c r="I34" s="11">
        <f t="shared" si="3"/>
        <v>1192</v>
      </c>
      <c r="J34" s="12">
        <f t="shared" si="1"/>
        <v>0.24496644295302014</v>
      </c>
      <c r="K34" s="13">
        <f t="shared" si="9"/>
        <v>0.23832353850912466</v>
      </c>
      <c r="O34">
        <v>118</v>
      </c>
      <c r="P34" s="3">
        <f t="shared" si="14"/>
        <v>0.17905918057663125</v>
      </c>
      <c r="Q34">
        <v>7</v>
      </c>
      <c r="R34">
        <f t="shared" si="10"/>
        <v>58</v>
      </c>
      <c r="S34" s="3">
        <f t="shared" si="11"/>
        <v>2.6363636363636363E-2</v>
      </c>
      <c r="T34" s="3">
        <f t="shared" si="12"/>
        <v>8.8012139605462822E-2</v>
      </c>
      <c r="U34">
        <v>3</v>
      </c>
      <c r="V34">
        <v>4</v>
      </c>
      <c r="W34">
        <v>64.5</v>
      </c>
      <c r="X34">
        <v>101</v>
      </c>
      <c r="Y34">
        <v>101</v>
      </c>
      <c r="Z34" s="3">
        <f t="shared" si="15"/>
        <v>4.5909090909090906E-2</v>
      </c>
      <c r="AA34" s="15">
        <f t="shared" si="13"/>
        <v>159</v>
      </c>
      <c r="AB34">
        <v>1197</v>
      </c>
      <c r="AC34" s="3">
        <f t="shared" si="16"/>
        <v>0.57045454545454544</v>
      </c>
      <c r="AE34" s="4">
        <f t="shared" si="17"/>
        <v>827</v>
      </c>
      <c r="AF34" s="3">
        <f t="shared" si="18"/>
        <v>0.37590909090909091</v>
      </c>
      <c r="AG34" s="4">
        <f>IF(_xlfn.FORECAST.ETS(AH34,$B$9:B33,$AH$9:AH33)&gt;0,_xlfn.FORECAST.ETS(AH34,$B$9:B33,$AH$9:AH33),0)</f>
        <v>2144.4600635248821</v>
      </c>
      <c r="AH34" s="9">
        <f t="shared" si="7"/>
        <v>43927</v>
      </c>
    </row>
    <row r="35" spans="1:34" x14ac:dyDescent="0.25">
      <c r="A35" s="9">
        <f t="shared" si="4"/>
        <v>43928</v>
      </c>
      <c r="B35" s="4">
        <v>2447</v>
      </c>
      <c r="C35" s="4">
        <f t="shared" si="0"/>
        <v>2268</v>
      </c>
      <c r="D35" s="10">
        <f t="shared" si="5"/>
        <v>247</v>
      </c>
      <c r="E35" s="10">
        <f t="shared" si="19"/>
        <v>194</v>
      </c>
      <c r="F35" s="2">
        <f t="shared" si="6"/>
        <v>0.11227272727272727</v>
      </c>
      <c r="G35" s="13">
        <f t="shared" si="8"/>
        <v>0.12570923292314495</v>
      </c>
      <c r="H35">
        <v>9626</v>
      </c>
      <c r="I35" s="11">
        <f t="shared" si="3"/>
        <v>1074</v>
      </c>
      <c r="J35" s="12">
        <f t="shared" si="1"/>
        <v>0.22998137802607077</v>
      </c>
      <c r="K35" s="13">
        <f t="shared" si="9"/>
        <v>0.23813512004466778</v>
      </c>
      <c r="O35">
        <v>118</v>
      </c>
      <c r="P35" s="3">
        <f t="shared" si="14"/>
        <v>0.15924426450742241</v>
      </c>
      <c r="Q35">
        <v>3</v>
      </c>
      <c r="R35">
        <f t="shared" si="10"/>
        <v>61</v>
      </c>
      <c r="S35" s="3">
        <f t="shared" si="11"/>
        <v>2.4928483857785042E-2</v>
      </c>
      <c r="T35" s="3">
        <f t="shared" si="12"/>
        <v>8.2321187584345479E-2</v>
      </c>
      <c r="U35">
        <v>2</v>
      </c>
      <c r="V35">
        <v>1</v>
      </c>
      <c r="W35">
        <v>62.66</v>
      </c>
      <c r="X35">
        <v>109</v>
      </c>
      <c r="Y35">
        <v>109</v>
      </c>
      <c r="Z35" s="3">
        <f t="shared" si="15"/>
        <v>4.4544340008173276E-2</v>
      </c>
      <c r="AA35" s="15">
        <f t="shared" si="13"/>
        <v>170</v>
      </c>
      <c r="AB35">
        <v>1394</v>
      </c>
      <c r="AC35" s="3">
        <f t="shared" si="16"/>
        <v>0.59460563955864321</v>
      </c>
      <c r="AE35" s="4">
        <f t="shared" si="17"/>
        <v>874</v>
      </c>
      <c r="AF35" s="3">
        <f t="shared" si="18"/>
        <v>0.3571720474049857</v>
      </c>
      <c r="AG35" s="4">
        <f>IF(_xlfn.FORECAST.ETS(AH35,$B$9:B34,$AH$9:AH34)&gt;0,_xlfn.FORECAST.ETS(AH35,$B$9:B34,$AH$9:AH34),0)</f>
        <v>2461.7767662890888</v>
      </c>
      <c r="AH35" s="9">
        <f t="shared" si="7"/>
        <v>43928</v>
      </c>
    </row>
    <row r="36" spans="1:34" x14ac:dyDescent="0.25">
      <c r="A36" s="9">
        <f t="shared" si="4"/>
        <v>43929</v>
      </c>
      <c r="B36" s="4">
        <v>2666</v>
      </c>
      <c r="C36" s="4">
        <f t="shared" si="0"/>
        <v>2483</v>
      </c>
      <c r="D36" s="10">
        <f t="shared" si="5"/>
        <v>219</v>
      </c>
      <c r="E36" s="10">
        <f t="shared" si="19"/>
        <v>307</v>
      </c>
      <c r="F36" s="2">
        <f t="shared" si="6"/>
        <v>8.94973436861463E-2</v>
      </c>
      <c r="G36" s="13">
        <f t="shared" si="8"/>
        <v>0.121731814651825</v>
      </c>
      <c r="H36">
        <v>10761</v>
      </c>
      <c r="I36" s="11">
        <f t="shared" si="3"/>
        <v>1135</v>
      </c>
      <c r="J36" s="12">
        <f t="shared" si="1"/>
        <v>0.19295154185022026</v>
      </c>
      <c r="K36" s="13">
        <f t="shared" si="9"/>
        <v>0.24501758499413834</v>
      </c>
      <c r="O36">
        <v>118</v>
      </c>
      <c r="P36" s="3">
        <f t="shared" si="14"/>
        <v>0.15031847133757961</v>
      </c>
      <c r="Q36">
        <v>4</v>
      </c>
      <c r="R36">
        <f t="shared" si="10"/>
        <v>65</v>
      </c>
      <c r="S36" s="3">
        <f t="shared" si="11"/>
        <v>2.4381095273818456E-2</v>
      </c>
      <c r="T36" s="3">
        <f t="shared" si="12"/>
        <v>8.2802547770700632E-2</v>
      </c>
      <c r="U36">
        <v>4</v>
      </c>
      <c r="V36">
        <v>0</v>
      </c>
      <c r="W36">
        <v>62</v>
      </c>
      <c r="X36">
        <v>112</v>
      </c>
      <c r="Y36">
        <v>112</v>
      </c>
      <c r="Z36" s="3">
        <f t="shared" si="15"/>
        <v>4.2010502625656414E-2</v>
      </c>
      <c r="AA36" s="15">
        <f t="shared" si="13"/>
        <v>177</v>
      </c>
      <c r="AB36">
        <v>1705</v>
      </c>
      <c r="AC36" s="3">
        <f t="shared" si="16"/>
        <v>0.66391597899474863</v>
      </c>
      <c r="AE36" s="4">
        <f t="shared" si="17"/>
        <v>778</v>
      </c>
      <c r="AF36" s="3">
        <f t="shared" si="18"/>
        <v>0.29182295573893474</v>
      </c>
      <c r="AG36" s="4">
        <f>IF(_xlfn.FORECAST.ETS(AH36,$B$9:B35,$AH$9:AH35)&gt;0,_xlfn.FORECAST.ETS(AH36,$B$9:B35,$AH$9:AH35),0)</f>
        <v>2698.4810752978997</v>
      </c>
      <c r="AH36" s="9">
        <f t="shared" ref="AH36:AH67" si="20">AH35+1</f>
        <v>43929</v>
      </c>
    </row>
    <row r="37" spans="1:34" x14ac:dyDescent="0.25">
      <c r="A37" s="9">
        <f t="shared" si="4"/>
        <v>43930</v>
      </c>
      <c r="B37" s="4">
        <v>2867</v>
      </c>
      <c r="C37" s="4">
        <f t="shared" si="0"/>
        <v>2683</v>
      </c>
      <c r="D37" s="10">
        <f t="shared" si="5"/>
        <v>201</v>
      </c>
      <c r="E37" s="10">
        <f t="shared" si="19"/>
        <v>201</v>
      </c>
      <c r="F37" s="2">
        <f t="shared" si="6"/>
        <v>7.5393848462115526E-2</v>
      </c>
      <c r="G37" s="13">
        <f t="shared" si="8"/>
        <v>0.11292267064699466</v>
      </c>
      <c r="H37">
        <v>12347</v>
      </c>
      <c r="I37" s="11">
        <f t="shared" si="3"/>
        <v>1586</v>
      </c>
      <c r="J37" s="12">
        <f t="shared" si="1"/>
        <v>0.12673392181588902</v>
      </c>
      <c r="K37" s="13">
        <f t="shared" si="9"/>
        <v>0.22387889824721147</v>
      </c>
      <c r="O37">
        <v>118</v>
      </c>
      <c r="P37" s="3">
        <f t="shared" si="14"/>
        <v>0.13111111111111112</v>
      </c>
      <c r="Q37">
        <v>1</v>
      </c>
      <c r="R37">
        <f t="shared" si="10"/>
        <v>66</v>
      </c>
      <c r="S37" s="3">
        <f t="shared" si="11"/>
        <v>2.3020579002441578E-2</v>
      </c>
      <c r="T37" s="3">
        <f t="shared" si="12"/>
        <v>7.3333333333333334E-2</v>
      </c>
      <c r="U37">
        <v>1</v>
      </c>
      <c r="V37">
        <v>0</v>
      </c>
      <c r="W37">
        <v>64.3</v>
      </c>
      <c r="X37">
        <v>127</v>
      </c>
      <c r="Y37">
        <v>127</v>
      </c>
      <c r="Z37" s="3">
        <f t="shared" si="15"/>
        <v>4.4297174747122428E-2</v>
      </c>
      <c r="AA37" s="15">
        <f t="shared" si="13"/>
        <v>193</v>
      </c>
      <c r="AB37">
        <v>1907</v>
      </c>
      <c r="AC37" s="3">
        <f t="shared" si="16"/>
        <v>0.68817579351238223</v>
      </c>
      <c r="AE37" s="4">
        <f t="shared" si="17"/>
        <v>776</v>
      </c>
      <c r="AF37" s="3">
        <f t="shared" si="18"/>
        <v>0.27066620160446458</v>
      </c>
      <c r="AG37" s="4">
        <f>IF(_xlfn.FORECAST.ETS(AH37,$B$9:B36,$AH$9:AH36)&gt;0,_xlfn.FORECAST.ETS(AH37,$B$9:B36,$AH$9:AH36),0)</f>
        <v>2797.4778217102698</v>
      </c>
      <c r="AH37" s="9">
        <f t="shared" si="20"/>
        <v>43930</v>
      </c>
    </row>
    <row r="38" spans="1:34" x14ac:dyDescent="0.25">
      <c r="A38" s="9">
        <f t="shared" si="4"/>
        <v>43931</v>
      </c>
      <c r="B38" s="4">
        <v>3105</v>
      </c>
      <c r="C38" s="4">
        <f t="shared" si="0"/>
        <v>2916</v>
      </c>
      <c r="D38" s="10">
        <f t="shared" si="5"/>
        <v>238</v>
      </c>
      <c r="E38" s="10">
        <f t="shared" si="19"/>
        <v>524</v>
      </c>
      <c r="F38" s="2">
        <f t="shared" si="6"/>
        <v>8.3013603069410538E-2</v>
      </c>
      <c r="G38" s="13">
        <f t="shared" si="8"/>
        <v>0.10506576243321003</v>
      </c>
      <c r="H38">
        <v>14240</v>
      </c>
      <c r="I38" s="11">
        <f t="shared" si="3"/>
        <v>1893</v>
      </c>
      <c r="J38" s="12">
        <f t="shared" si="1"/>
        <v>0.12572636027469625</v>
      </c>
      <c r="K38" s="13">
        <f t="shared" si="9"/>
        <v>0.2072145100820752</v>
      </c>
      <c r="O38">
        <v>118</v>
      </c>
      <c r="P38" s="3">
        <f t="shared" si="14"/>
        <v>0.11132075471698114</v>
      </c>
      <c r="Q38">
        <v>5</v>
      </c>
      <c r="R38">
        <f t="shared" si="10"/>
        <v>71</v>
      </c>
      <c r="S38" s="3">
        <f t="shared" si="11"/>
        <v>2.2866344605475042E-2</v>
      </c>
      <c r="T38" s="3">
        <f t="shared" si="12"/>
        <v>6.6981132075471697E-2</v>
      </c>
      <c r="U38">
        <v>4</v>
      </c>
      <c r="V38">
        <v>1</v>
      </c>
      <c r="W38">
        <v>71</v>
      </c>
      <c r="X38">
        <v>136</v>
      </c>
      <c r="Y38">
        <v>136</v>
      </c>
      <c r="Z38" s="3">
        <f t="shared" si="15"/>
        <v>4.3800322061191624E-2</v>
      </c>
      <c r="AA38" s="15">
        <f t="shared" si="13"/>
        <v>207</v>
      </c>
      <c r="AB38">
        <v>2436</v>
      </c>
      <c r="AC38" s="3">
        <f t="shared" si="16"/>
        <v>0.80740740740740746</v>
      </c>
      <c r="AE38" s="4">
        <f t="shared" si="17"/>
        <v>480</v>
      </c>
      <c r="AF38" s="3">
        <f t="shared" si="18"/>
        <v>0.15458937198067632</v>
      </c>
      <c r="AG38" s="4">
        <f>IF(_xlfn.FORECAST.ETS(AH38,$B$9:B37,$AH$9:AH37)&gt;0,_xlfn.FORECAST.ETS(AH38,$B$9:B37,$AH$9:AH37),0)</f>
        <v>3106.505954591752</v>
      </c>
      <c r="AH38" s="9">
        <f t="shared" si="20"/>
        <v>43931</v>
      </c>
    </row>
    <row r="39" spans="1:34" x14ac:dyDescent="0.25">
      <c r="A39" s="9">
        <f t="shared" si="4"/>
        <v>43932</v>
      </c>
      <c r="B39" s="4">
        <v>3380</v>
      </c>
      <c r="C39" s="4">
        <f t="shared" si="0"/>
        <v>2906</v>
      </c>
      <c r="D39" s="10">
        <f t="shared" si="5"/>
        <v>275</v>
      </c>
      <c r="E39" s="10"/>
      <c r="F39" s="2">
        <f t="shared" si="6"/>
        <v>8.8566827697262485E-2</v>
      </c>
      <c r="G39" s="13">
        <f t="shared" si="8"/>
        <v>0.1019240529691321</v>
      </c>
      <c r="H39">
        <v>16399</v>
      </c>
      <c r="I39" s="11">
        <f t="shared" si="3"/>
        <v>2159</v>
      </c>
      <c r="J39" s="12">
        <f t="shared" si="1"/>
        <v>0.12737378415933304</v>
      </c>
      <c r="K39" s="13">
        <f t="shared" si="9"/>
        <v>0.19392502853129664</v>
      </c>
      <c r="O39">
        <v>400</v>
      </c>
      <c r="P39" s="3">
        <f t="shared" si="14"/>
        <v>0.34158838599487618</v>
      </c>
      <c r="Q39">
        <v>3</v>
      </c>
      <c r="R39">
        <f t="shared" si="10"/>
        <v>74</v>
      </c>
      <c r="S39" s="3">
        <f t="shared" si="11"/>
        <v>2.1893491124260357E-2</v>
      </c>
      <c r="T39" s="3">
        <f t="shared" si="12"/>
        <v>6.3193851409052093E-2</v>
      </c>
      <c r="AA39" s="15">
        <f t="shared" si="13"/>
        <v>74</v>
      </c>
      <c r="AG39" s="4">
        <f>IF(_xlfn.FORECAST.ETS(AH39,$B$9:B38,$AH$9:AH38)&gt;0,_xlfn.FORECAST.ETS(AH39,$B$9:B38,$AH$9:AH38),0)</f>
        <v>3405.6423356080477</v>
      </c>
      <c r="AH39" s="9">
        <f t="shared" si="20"/>
        <v>43932</v>
      </c>
    </row>
    <row r="40" spans="1:34" x14ac:dyDescent="0.25">
      <c r="A40" s="9">
        <f t="shared" si="4"/>
        <v>43933</v>
      </c>
      <c r="B40" s="4">
        <v>3630</v>
      </c>
      <c r="C40" s="4">
        <f t="shared" si="0"/>
        <v>3150</v>
      </c>
      <c r="D40" s="10">
        <f t="shared" si="5"/>
        <v>250</v>
      </c>
      <c r="E40" s="10"/>
      <c r="F40" s="2">
        <f t="shared" si="6"/>
        <v>7.3964497041420121E-2</v>
      </c>
      <c r="G40" s="13">
        <f t="shared" si="8"/>
        <v>9.0401645192428756E-2</v>
      </c>
      <c r="H40">
        <v>18312</v>
      </c>
      <c r="I40" s="11">
        <f t="shared" si="3"/>
        <v>1913</v>
      </c>
      <c r="J40" s="12">
        <f t="shared" si="1"/>
        <v>0.13068478829064298</v>
      </c>
      <c r="K40" s="13">
        <f t="shared" si="9"/>
        <v>0.17155144950621218</v>
      </c>
      <c r="O40">
        <v>400</v>
      </c>
      <c r="P40" s="3">
        <f t="shared" si="14"/>
        <v>0.27100271002710025</v>
      </c>
      <c r="Q40">
        <v>6</v>
      </c>
      <c r="R40">
        <f t="shared" si="10"/>
        <v>80</v>
      </c>
      <c r="S40" s="3">
        <f t="shared" si="11"/>
        <v>2.2038567493112948E-2</v>
      </c>
      <c r="T40" s="3">
        <f t="shared" si="12"/>
        <v>5.4200542005420058E-2</v>
      </c>
      <c r="X40">
        <v>146</v>
      </c>
      <c r="Y40">
        <v>146</v>
      </c>
      <c r="Z40" s="3">
        <f t="shared" ref="Z40:Z45" si="21">Y40/B40</f>
        <v>4.0220385674931129E-2</v>
      </c>
      <c r="AA40" s="15">
        <f t="shared" si="13"/>
        <v>226</v>
      </c>
      <c r="AG40" s="4">
        <f>IF(_xlfn.FORECAST.ETS(AH40,$B$9:B39,$AH$9:AH39)&gt;0,_xlfn.FORECAST.ETS(AH40,$B$9:B39,$AH$9:AH39),0)</f>
        <v>3649.3203644098526</v>
      </c>
      <c r="AH40" s="9">
        <f t="shared" si="20"/>
        <v>43933</v>
      </c>
    </row>
    <row r="41" spans="1:34" x14ac:dyDescent="0.25">
      <c r="A41" s="9">
        <f t="shared" si="4"/>
        <v>43934</v>
      </c>
      <c r="B41" s="4">
        <v>4054</v>
      </c>
      <c r="C41" s="4">
        <f t="shared" si="0"/>
        <v>3569</v>
      </c>
      <c r="D41" s="10">
        <f t="shared" si="5"/>
        <v>424</v>
      </c>
      <c r="E41" s="10">
        <f>AB41-Q41-AB40</f>
        <v>2885</v>
      </c>
      <c r="F41" s="2">
        <f t="shared" si="6"/>
        <v>0.11680440771349862</v>
      </c>
      <c r="G41" s="13">
        <f t="shared" si="8"/>
        <v>9.2546749438245035E-2</v>
      </c>
      <c r="H41">
        <v>20958</v>
      </c>
      <c r="I41" s="11">
        <f t="shared" si="3"/>
        <v>2646</v>
      </c>
      <c r="J41" s="12">
        <f t="shared" si="1"/>
        <v>0.16024187452758881</v>
      </c>
      <c r="K41" s="13">
        <f t="shared" si="9"/>
        <v>0.16692999931304528</v>
      </c>
      <c r="O41">
        <v>400</v>
      </c>
      <c r="P41" s="3">
        <f t="shared" si="14"/>
        <v>0.24630541871921183</v>
      </c>
      <c r="Q41">
        <v>5</v>
      </c>
      <c r="R41">
        <f t="shared" si="10"/>
        <v>85</v>
      </c>
      <c r="S41" s="3">
        <f t="shared" si="11"/>
        <v>2.0966946225949679E-2</v>
      </c>
      <c r="T41" s="3">
        <f t="shared" si="12"/>
        <v>5.2339901477832511E-2</v>
      </c>
      <c r="W41">
        <v>63.49</v>
      </c>
      <c r="X41">
        <v>138</v>
      </c>
      <c r="Y41">
        <v>138</v>
      </c>
      <c r="Z41" s="3">
        <f t="shared" si="21"/>
        <v>3.4040453872718306E-2</v>
      </c>
      <c r="AA41" s="15">
        <f t="shared" si="13"/>
        <v>223</v>
      </c>
      <c r="AB41">
        <v>2890</v>
      </c>
      <c r="AC41" s="3">
        <f>(AB41+R41)/B41</f>
        <v>0.73384311790823875</v>
      </c>
      <c r="AE41" s="4">
        <f>B41-O41-R41-AB41</f>
        <v>679</v>
      </c>
      <c r="AF41" s="3">
        <f>AE41/B41</f>
        <v>0.16748889985199802</v>
      </c>
      <c r="AG41" s="4">
        <f>IF(_xlfn.FORECAST.ETS(AH41,$B$9:B40,$AH$9:AH40)&gt;0,_xlfn.FORECAST.ETS(AH41,$B$9:B40,$AH$9:AH40),0)</f>
        <v>3942.4808206269536</v>
      </c>
      <c r="AH41" s="9">
        <f t="shared" si="20"/>
        <v>43934</v>
      </c>
    </row>
    <row r="42" spans="1:34" x14ac:dyDescent="0.25">
      <c r="A42" s="9">
        <f t="shared" si="4"/>
        <v>43935</v>
      </c>
      <c r="B42" s="4">
        <v>4465</v>
      </c>
      <c r="C42" s="4">
        <f t="shared" si="0"/>
        <v>3971</v>
      </c>
      <c r="D42" s="10">
        <f t="shared" si="5"/>
        <v>411</v>
      </c>
      <c r="E42" s="10">
        <f>AB42-Q42-AB41</f>
        <v>107</v>
      </c>
      <c r="F42" s="2">
        <f t="shared" si="6"/>
        <v>0.10138135175135668</v>
      </c>
      <c r="G42" s="13">
        <f t="shared" si="8"/>
        <v>8.8741583952245434E-2</v>
      </c>
      <c r="H42">
        <v>23398</v>
      </c>
      <c r="I42" s="11">
        <f t="shared" si="3"/>
        <v>2440</v>
      </c>
      <c r="J42" s="12">
        <f t="shared" si="1"/>
        <v>0.16844262295081966</v>
      </c>
      <c r="K42" s="13">
        <f t="shared" si="9"/>
        <v>0.15943384461902979</v>
      </c>
      <c r="O42">
        <v>400</v>
      </c>
      <c r="P42" s="3">
        <f t="shared" si="14"/>
        <v>0.20964360587002095</v>
      </c>
      <c r="Q42">
        <v>9</v>
      </c>
      <c r="R42">
        <f t="shared" si="10"/>
        <v>94</v>
      </c>
      <c r="S42" s="3">
        <f t="shared" si="11"/>
        <v>2.1052631578947368E-2</v>
      </c>
      <c r="T42" s="3">
        <f t="shared" si="12"/>
        <v>4.9266247379454925E-2</v>
      </c>
      <c r="U42">
        <v>7</v>
      </c>
      <c r="V42">
        <v>2</v>
      </c>
      <c r="W42">
        <v>69</v>
      </c>
      <c r="X42">
        <v>131</v>
      </c>
      <c r="Y42">
        <v>131</v>
      </c>
      <c r="Z42" s="3">
        <f t="shared" si="21"/>
        <v>2.9339305711086228E-2</v>
      </c>
      <c r="AA42" s="15">
        <f t="shared" si="13"/>
        <v>225</v>
      </c>
      <c r="AB42">
        <v>3006</v>
      </c>
      <c r="AC42" s="3">
        <f>(AB42+R42)/B42</f>
        <v>0.6942889137737962</v>
      </c>
      <c r="AE42" s="4">
        <f>B42-O42-R42-AB42</f>
        <v>965</v>
      </c>
      <c r="AF42" s="3">
        <f>AE42/B42</f>
        <v>0.21612541993281076</v>
      </c>
      <c r="AG42" s="4">
        <f>IF(_xlfn.FORECAST.ETS(AH42,$B$9:B41,$AH$9:AH41)&gt;0,_xlfn.FORECAST.ETS(AH42,$B$9:B41,$AH$9:AH41),0)</f>
        <v>4398.6883154675097</v>
      </c>
      <c r="AH42" s="9">
        <f t="shared" si="20"/>
        <v>43935</v>
      </c>
    </row>
    <row r="43" spans="1:34" x14ac:dyDescent="0.25">
      <c r="A43" s="9">
        <f t="shared" si="4"/>
        <v>43936</v>
      </c>
      <c r="B43">
        <v>4873</v>
      </c>
      <c r="C43" s="4">
        <f t="shared" si="0"/>
        <v>4374</v>
      </c>
      <c r="D43" s="10">
        <f t="shared" si="5"/>
        <v>408</v>
      </c>
      <c r="E43" s="10">
        <f>AB43-Q43-AB42</f>
        <v>234</v>
      </c>
      <c r="F43" s="2">
        <f t="shared" si="6"/>
        <v>9.1377379619260915E-2</v>
      </c>
      <c r="G43" s="13">
        <f t="shared" si="8"/>
        <v>8.4892177724140122E-2</v>
      </c>
      <c r="H43">
        <v>26278</v>
      </c>
      <c r="I43" s="11">
        <f t="shared" si="3"/>
        <v>2880</v>
      </c>
      <c r="J43" s="12">
        <f t="shared" si="1"/>
        <v>0.14166666666666666</v>
      </c>
      <c r="K43" s="13">
        <f t="shared" si="9"/>
        <v>0.15079544172402121</v>
      </c>
      <c r="O43">
        <v>400</v>
      </c>
      <c r="P43" s="3">
        <f t="shared" si="14"/>
        <v>0.18181818181818182</v>
      </c>
      <c r="Q43">
        <v>5</v>
      </c>
      <c r="R43">
        <f t="shared" si="10"/>
        <v>99</v>
      </c>
      <c r="S43" s="3">
        <f t="shared" si="11"/>
        <v>2.0316027088036117E-2</v>
      </c>
      <c r="T43" s="3">
        <f t="shared" si="12"/>
        <v>4.4999999999999998E-2</v>
      </c>
      <c r="U43">
        <v>2</v>
      </c>
      <c r="V43">
        <v>3</v>
      </c>
      <c r="W43">
        <v>69</v>
      </c>
      <c r="X43">
        <v>128</v>
      </c>
      <c r="Y43">
        <v>128</v>
      </c>
      <c r="Z43" s="3">
        <f t="shared" si="21"/>
        <v>2.6267186538066898E-2</v>
      </c>
      <c r="AA43" s="15">
        <f t="shared" si="13"/>
        <v>227</v>
      </c>
      <c r="AB43">
        <v>3245</v>
      </c>
      <c r="AC43" s="3">
        <f>(AB43+R43)/B43</f>
        <v>0.68623024830699775</v>
      </c>
      <c r="AE43" s="4">
        <f>B43-O43-R43-AB43</f>
        <v>1129</v>
      </c>
      <c r="AF43" s="3">
        <f>AE43/B43</f>
        <v>0.23168479376154319</v>
      </c>
      <c r="AG43" s="4">
        <f>IF(_xlfn.FORECAST.ETS(AH43,$B$9:B42,$AH$9:AH42)&gt;0,_xlfn.FORECAST.ETS(AH43,$B$9:B42,$AH$9:AH42),0)</f>
        <v>4818.7787346005516</v>
      </c>
      <c r="AH43" s="9">
        <f t="shared" si="20"/>
        <v>43936</v>
      </c>
    </row>
    <row r="44" spans="1:34" x14ac:dyDescent="0.25">
      <c r="A44" s="9">
        <f t="shared" si="4"/>
        <v>43937</v>
      </c>
      <c r="B44">
        <v>5318</v>
      </c>
      <c r="C44" s="4">
        <f t="shared" si="0"/>
        <v>4772</v>
      </c>
      <c r="D44" s="10">
        <f t="shared" si="5"/>
        <v>445</v>
      </c>
      <c r="E44" s="10">
        <f>AB44-Q44-AB43</f>
        <v>262</v>
      </c>
      <c r="F44" s="2">
        <f t="shared" ref="F44" si="22">D44/B43</f>
        <v>9.1319515698748202E-2</v>
      </c>
      <c r="G44" s="13">
        <f t="shared" ref="G44" si="23">AVERAGE(((SUM(D35:D44)-D35)/(SUM(B35:B44)-B35)))</f>
        <v>8.3561324873391934E-2</v>
      </c>
      <c r="H44">
        <v>29472</v>
      </c>
      <c r="I44" s="11">
        <f t="shared" si="3"/>
        <v>3194</v>
      </c>
      <c r="J44" s="12">
        <f t="shared" si="1"/>
        <v>0.13932373199749531</v>
      </c>
      <c r="K44" s="13">
        <f t="shared" si="9"/>
        <v>0.14466391212334978</v>
      </c>
      <c r="O44">
        <v>443</v>
      </c>
      <c r="P44" s="3">
        <f t="shared" si="14"/>
        <v>0.18103800572129139</v>
      </c>
      <c r="Q44">
        <v>4</v>
      </c>
      <c r="R44">
        <f t="shared" si="10"/>
        <v>103</v>
      </c>
      <c r="S44" s="3">
        <f t="shared" ref="S44" si="24">R44/B44</f>
        <v>1.9368183527641969E-2</v>
      </c>
      <c r="T44" s="3">
        <f t="shared" ref="T44" si="25">R44/B35</f>
        <v>4.2092357989374746E-2</v>
      </c>
      <c r="U44">
        <v>3</v>
      </c>
      <c r="V44">
        <v>1</v>
      </c>
      <c r="X44">
        <v>120</v>
      </c>
      <c r="Y44">
        <v>120</v>
      </c>
      <c r="Z44" s="3">
        <f t="shared" si="21"/>
        <v>2.2564874012786763E-2</v>
      </c>
      <c r="AA44" s="15">
        <f t="shared" si="13"/>
        <v>223</v>
      </c>
      <c r="AB44">
        <v>3511</v>
      </c>
      <c r="AC44" s="3">
        <f>(AB44+R44)/B44</f>
        <v>0.67957878901842794</v>
      </c>
      <c r="AE44" s="4">
        <f>B44-O44-R44-AB44</f>
        <v>1261</v>
      </c>
      <c r="AF44" s="3">
        <f>AE44/B44</f>
        <v>0.23711921775103423</v>
      </c>
      <c r="AG44" s="4">
        <f>IF(_xlfn.FORECAST.ETS(AH44,$B$9:B43,$AH$9:AH43)&gt;0,_xlfn.FORECAST.ETS(AH44,$B$9:B43,$AH$9:AH43),0)</f>
        <v>5281.3036305427731</v>
      </c>
      <c r="AH44" s="9">
        <f t="shared" si="20"/>
        <v>43937</v>
      </c>
    </row>
    <row r="45" spans="1:34" x14ac:dyDescent="0.25">
      <c r="A45" s="9">
        <f t="shared" si="4"/>
        <v>43938</v>
      </c>
      <c r="B45" s="4">
        <v>5690</v>
      </c>
      <c r="C45" s="4">
        <f>B45-O45-R45</f>
        <v>5046</v>
      </c>
      <c r="D45" s="10">
        <f t="shared" si="5"/>
        <v>372</v>
      </c>
      <c r="E45" s="10">
        <f>AB45-Q45-AB44</f>
        <v>247</v>
      </c>
      <c r="F45" s="2">
        <f t="shared" ref="F45" si="26">D45/B44</f>
        <v>6.9951109439638962E-2</v>
      </c>
      <c r="G45" s="13">
        <f t="shared" ref="G45" si="27">AVERAGE(((SUM(D36:D45)-D36)/(SUM(B36:B45)-B36)))</f>
        <v>8.089454817826762E-2</v>
      </c>
      <c r="H45">
        <v>32566</v>
      </c>
      <c r="I45" s="11">
        <f t="shared" si="3"/>
        <v>3094</v>
      </c>
      <c r="J45" s="12">
        <f t="shared" ref="J45" si="28">D45/I45</f>
        <v>0.12023270846800259</v>
      </c>
      <c r="K45" s="13">
        <f t="shared" ref="K45" si="29">AVERAGE(((SUM(D36:D45)-D36)/(SUM(I36:I45)-I36)))</f>
        <v>0.13868378812199036</v>
      </c>
      <c r="O45">
        <v>534</v>
      </c>
      <c r="P45" s="3">
        <f t="shared" si="14"/>
        <v>0.20030007501875469</v>
      </c>
      <c r="Q45">
        <v>7</v>
      </c>
      <c r="R45">
        <f t="shared" ref="R45" si="30">Q45+R44</f>
        <v>110</v>
      </c>
      <c r="S45" s="3">
        <f t="shared" ref="S45" si="31">R45/B45</f>
        <v>1.9332161687170474E-2</v>
      </c>
      <c r="T45" s="3">
        <f t="shared" ref="T45" si="32">R45/B36</f>
        <v>4.1260315078769691E-2</v>
      </c>
      <c r="U45">
        <v>5</v>
      </c>
      <c r="V45">
        <v>2</v>
      </c>
      <c r="X45">
        <v>122</v>
      </c>
      <c r="Y45">
        <v>122</v>
      </c>
      <c r="Z45" s="3">
        <f t="shared" si="21"/>
        <v>2.1441124780316345E-2</v>
      </c>
      <c r="AA45" s="15">
        <f t="shared" si="13"/>
        <v>232</v>
      </c>
      <c r="AB45">
        <v>3765</v>
      </c>
      <c r="AC45" s="3">
        <f>(AB45+R45)/B45</f>
        <v>0.6810193321616872</v>
      </c>
      <c r="AE45" s="4">
        <f>B45-O45-R45-AB45</f>
        <v>1281</v>
      </c>
      <c r="AF45" s="3">
        <f>AE45/B45</f>
        <v>0.22513181019332162</v>
      </c>
      <c r="AG45" s="4">
        <f>IF(_xlfn.FORECAST.ETS(AH45,$B$9:B44,$AH$9:AH44)&gt;0,_xlfn.FORECAST.ETS(AH45,$B$9:B44,$AH$9:AH44),0)</f>
        <v>5751.3613374924644</v>
      </c>
      <c r="AH45" s="9">
        <f t="shared" si="20"/>
        <v>43938</v>
      </c>
    </row>
    <row r="46" spans="1:34" x14ac:dyDescent="0.25">
      <c r="A46" s="9"/>
      <c r="I46" s="11"/>
      <c r="AA46" s="15">
        <f t="shared" si="13"/>
        <v>0</v>
      </c>
      <c r="AG46" s="4">
        <f>IF(_xlfn.FORECAST.ETS(AH46,$B$9:B45,$AH$9:AH45)&gt;0,_xlfn.FORECAST.ETS(AH46,$B$9:B45,$AH$9:AH45),0)</f>
        <v>6154.3347642847384</v>
      </c>
      <c r="AH46" s="9">
        <f t="shared" si="20"/>
        <v>43939</v>
      </c>
    </row>
    <row r="47" spans="1:34" x14ac:dyDescent="0.25">
      <c r="A47" s="9"/>
      <c r="I47" s="11"/>
      <c r="AA47" s="15">
        <f t="shared" si="13"/>
        <v>0</v>
      </c>
      <c r="AG47" s="4">
        <f>IF(_xlfn.FORECAST.ETS(AH47,$B$9:B46,$AH$9:AH46)&gt;0,_xlfn.FORECAST.ETS(AH47,$B$9:B46,$AH$9:AH46),0)</f>
        <v>6576.4665604544125</v>
      </c>
      <c r="AH47" s="9">
        <f t="shared" si="20"/>
        <v>43940</v>
      </c>
    </row>
    <row r="48" spans="1:34" x14ac:dyDescent="0.25">
      <c r="A48" s="9"/>
      <c r="I48" s="11"/>
      <c r="AA48" s="15">
        <f t="shared" si="13"/>
        <v>0</v>
      </c>
      <c r="AG48" s="4">
        <f>IF(_xlfn.FORECAST.ETS(AH48,$B$9:B47,$AH$9:AH47)&gt;0,_xlfn.FORECAST.ETS(AH48,$B$9:B47,$AH$9:AH47),0)</f>
        <v>6998.5983566240866</v>
      </c>
      <c r="AH48" s="9">
        <f t="shared" si="20"/>
        <v>43941</v>
      </c>
    </row>
    <row r="49" spans="1:34" x14ac:dyDescent="0.25">
      <c r="A49" s="9"/>
      <c r="I49" s="11"/>
      <c r="AA49" s="15">
        <f t="shared" si="13"/>
        <v>0</v>
      </c>
      <c r="AG49" s="4">
        <f>IF(_xlfn.FORECAST.ETS(AH49,$B$9:B48,$AH$9:AH48)&gt;0,_xlfn.FORECAST.ETS(AH49,$B$9:B48,$AH$9:AH48),0)</f>
        <v>7420.7301527937607</v>
      </c>
      <c r="AH49" s="9">
        <f t="shared" si="20"/>
        <v>43942</v>
      </c>
    </row>
    <row r="50" spans="1:34" x14ac:dyDescent="0.25">
      <c r="A50" s="9"/>
      <c r="I50" s="11"/>
      <c r="AA50" s="15">
        <f t="shared" si="13"/>
        <v>0</v>
      </c>
      <c r="AG50" s="4">
        <f>IF(_xlfn.FORECAST.ETS(AH50,$B$9:B49,$AH$9:AH49)&gt;0,_xlfn.FORECAST.ETS(AH50,$B$9:B49,$AH$9:AH49),0)</f>
        <v>7842.8619489634348</v>
      </c>
      <c r="AH50" s="9">
        <f t="shared" si="20"/>
        <v>43943</v>
      </c>
    </row>
    <row r="51" spans="1:34" x14ac:dyDescent="0.25">
      <c r="A51" s="9"/>
      <c r="I51" s="11"/>
      <c r="AA51" s="15">
        <f t="shared" si="13"/>
        <v>0</v>
      </c>
      <c r="AG51" s="4">
        <f>IF(_xlfn.FORECAST.ETS(AH51,$B$9:B50,$AH$9:AH50)&gt;0,_xlfn.FORECAST.ETS(AH51,$B$9:B50,$AH$9:AH50),0)</f>
        <v>8264.9937451331098</v>
      </c>
      <c r="AH51" s="9">
        <f t="shared" si="20"/>
        <v>43944</v>
      </c>
    </row>
    <row r="52" spans="1:34" x14ac:dyDescent="0.25">
      <c r="A52" s="9"/>
      <c r="I52" s="11"/>
      <c r="AA52" s="15">
        <f t="shared" si="13"/>
        <v>0</v>
      </c>
      <c r="AG52" s="4">
        <f>IF(_xlfn.FORECAST.ETS(AH52,$B$9:B51,$AH$9:AH51)&gt;0,_xlfn.FORECAST.ETS(AH52,$B$9:B51,$AH$9:AH51),0)</f>
        <v>8687.1255413027829</v>
      </c>
      <c r="AH52" s="9">
        <f t="shared" si="20"/>
        <v>43945</v>
      </c>
    </row>
    <row r="53" spans="1:34" x14ac:dyDescent="0.25">
      <c r="A53" s="9"/>
      <c r="I53" s="11"/>
      <c r="AA53" s="15">
        <f t="shared" si="13"/>
        <v>0</v>
      </c>
      <c r="AG53" s="4">
        <f>IF(_xlfn.FORECAST.ETS(AH53,$B$9:B52,$AH$9:AH52)&gt;0,_xlfn.FORECAST.ETS(AH53,$B$9:B52,$AH$9:AH52),0)</f>
        <v>9109.2573374724561</v>
      </c>
      <c r="AH53" s="9">
        <f t="shared" si="20"/>
        <v>43946</v>
      </c>
    </row>
    <row r="54" spans="1:34" x14ac:dyDescent="0.25">
      <c r="A54" s="9"/>
      <c r="I54" s="11"/>
      <c r="AA54" s="15">
        <f t="shared" si="13"/>
        <v>0</v>
      </c>
      <c r="AG54" s="4">
        <f>IF(_xlfn.FORECAST.ETS(AH54,$B$9:B53,$AH$9:AH53)&gt;0,_xlfn.FORECAST.ETS(AH54,$B$9:B53,$AH$9:AH53),0)</f>
        <v>9531.3891336421311</v>
      </c>
      <c r="AH54" s="9">
        <f t="shared" si="20"/>
        <v>43947</v>
      </c>
    </row>
    <row r="55" spans="1:34" x14ac:dyDescent="0.25">
      <c r="A55" s="9"/>
      <c r="I55" s="11"/>
      <c r="AA55" s="15">
        <f t="shared" si="13"/>
        <v>0</v>
      </c>
      <c r="AG55" s="4">
        <f>IF(_xlfn.FORECAST.ETS(AH55,$B$9:B54,$AH$9:AH54)&gt;0,_xlfn.FORECAST.ETS(AH55,$B$9:B54,$AH$9:AH54),0)</f>
        <v>9953.5209298118061</v>
      </c>
      <c r="AH55" s="9">
        <f t="shared" si="20"/>
        <v>43948</v>
      </c>
    </row>
    <row r="56" spans="1:34" x14ac:dyDescent="0.25">
      <c r="A56" s="9"/>
      <c r="I56" s="11"/>
      <c r="AA56" s="15">
        <f t="shared" si="13"/>
        <v>0</v>
      </c>
      <c r="AG56" s="4">
        <f>IF(_xlfn.FORECAST.ETS(AH56,$B$9:B55,$AH$9:AH55)&gt;0,_xlfn.FORECAST.ETS(AH56,$B$9:B55,$AH$9:AH55),0)</f>
        <v>10375.652725981479</v>
      </c>
      <c r="AH56" s="9">
        <f t="shared" si="20"/>
        <v>43949</v>
      </c>
    </row>
    <row r="57" spans="1:34" x14ac:dyDescent="0.25">
      <c r="A57" s="9"/>
      <c r="I57" s="11"/>
      <c r="AA57" s="15">
        <f t="shared" si="13"/>
        <v>0</v>
      </c>
      <c r="AG57" s="4">
        <f>IF(_xlfn.FORECAST.ETS(AH57,$B$9:B56,$AH$9:AH56)&gt;0,_xlfn.FORECAST.ETS(AH57,$B$9:B56,$AH$9:AH56),0)</f>
        <v>10797.784522151152</v>
      </c>
      <c r="AH57" s="9">
        <f t="shared" si="20"/>
        <v>43950</v>
      </c>
    </row>
    <row r="58" spans="1:34" x14ac:dyDescent="0.25">
      <c r="A58" s="9"/>
      <c r="I58" s="11"/>
      <c r="AA58" s="15">
        <f t="shared" si="13"/>
        <v>0</v>
      </c>
      <c r="AG58" s="4">
        <f>IF(_xlfn.FORECAST.ETS(AH58,$B$9:B57,$AH$9:AH57)&gt;0,_xlfn.FORECAST.ETS(AH58,$B$9:B57,$AH$9:AH57),0)</f>
        <v>11219.916318320827</v>
      </c>
      <c r="AH58" s="9">
        <f t="shared" si="20"/>
        <v>43951</v>
      </c>
    </row>
    <row r="59" spans="1:34" x14ac:dyDescent="0.25">
      <c r="A59" s="9"/>
      <c r="I59" s="11"/>
      <c r="AA59" s="15">
        <f t="shared" si="13"/>
        <v>0</v>
      </c>
      <c r="AG59" s="4">
        <f>IF(_xlfn.FORECAST.ETS(AH59,$B$9:B58,$AH$9:AH58)&gt;0,_xlfn.FORECAST.ETS(AH59,$B$9:B58,$AH$9:AH58),0)</f>
        <v>11642.048114490502</v>
      </c>
      <c r="AH59" s="9">
        <f t="shared" si="20"/>
        <v>43952</v>
      </c>
    </row>
    <row r="60" spans="1:34" x14ac:dyDescent="0.25">
      <c r="A60" s="9"/>
      <c r="I60" s="11"/>
      <c r="AA60" s="15">
        <f t="shared" si="13"/>
        <v>0</v>
      </c>
      <c r="AG60" s="4">
        <f>IF(_xlfn.FORECAST.ETS(AH60,$B$9:B59,$AH$9:AH59)&gt;0,_xlfn.FORECAST.ETS(AH60,$B$9:B59,$AH$9:AH59),0)</f>
        <v>12064.179910660176</v>
      </c>
      <c r="AH60" s="9">
        <f t="shared" si="20"/>
        <v>43953</v>
      </c>
    </row>
    <row r="61" spans="1:34" x14ac:dyDescent="0.25">
      <c r="A61" s="9"/>
      <c r="I61" s="11"/>
      <c r="AA61" s="15">
        <f t="shared" si="13"/>
        <v>0</v>
      </c>
      <c r="AG61" s="4">
        <f>IF(_xlfn.FORECAST.ETS(AH61,$B$9:B60,$AH$9:AH60)&gt;0,_xlfn.FORECAST.ETS(AH61,$B$9:B60,$AH$9:AH60),0)</f>
        <v>12486.311706829849</v>
      </c>
      <c r="AH61" s="9">
        <f t="shared" si="20"/>
        <v>43954</v>
      </c>
    </row>
    <row r="62" spans="1:34" x14ac:dyDescent="0.25">
      <c r="A62" s="9"/>
      <c r="I62" s="11"/>
      <c r="AA62" s="15">
        <f t="shared" si="13"/>
        <v>0</v>
      </c>
      <c r="AG62" s="4">
        <f>IF(_xlfn.FORECAST.ETS(AH62,$B$9:B61,$AH$9:AH61)&gt;0,_xlfn.FORECAST.ETS(AH62,$B$9:B61,$AH$9:AH61),0)</f>
        <v>12908.443502999524</v>
      </c>
      <c r="AH62" s="9">
        <f t="shared" si="20"/>
        <v>43955</v>
      </c>
    </row>
    <row r="63" spans="1:34" x14ac:dyDescent="0.25">
      <c r="A63" s="9"/>
      <c r="I63" s="11"/>
      <c r="AA63" s="15">
        <f t="shared" si="13"/>
        <v>0</v>
      </c>
      <c r="AG63" s="4">
        <f>IF(_xlfn.FORECAST.ETS(AH63,$B$9:B62,$AH$9:AH62)&gt;0,_xlfn.FORECAST.ETS(AH63,$B$9:B62,$AH$9:AH62),0)</f>
        <v>13330.575299169199</v>
      </c>
      <c r="AH63" s="9">
        <f t="shared" si="20"/>
        <v>43956</v>
      </c>
    </row>
    <row r="64" spans="1:34" x14ac:dyDescent="0.25">
      <c r="A64" s="9"/>
      <c r="I64" s="11"/>
      <c r="AA64" s="15">
        <f t="shared" si="13"/>
        <v>0</v>
      </c>
      <c r="AG64" s="4">
        <f>IF(_xlfn.FORECAST.ETS(AH64,$B$9:B63,$AH$9:AH63)&gt;0,_xlfn.FORECAST.ETS(AH64,$B$9:B63,$AH$9:AH63),0)</f>
        <v>13752.707095338872</v>
      </c>
      <c r="AH64" s="9">
        <f t="shared" si="20"/>
        <v>43957</v>
      </c>
    </row>
    <row r="65" spans="1:34" x14ac:dyDescent="0.25">
      <c r="A65" s="9"/>
      <c r="AA65" s="15">
        <f t="shared" si="13"/>
        <v>0</v>
      </c>
      <c r="AG65" s="4">
        <f>IF(_xlfn.FORECAST.ETS(AH65,$B$9:B64,$AH$9:AH64)&gt;0,_xlfn.FORECAST.ETS(AH65,$B$9:B64,$AH$9:AH64),0)</f>
        <v>14174.838891508545</v>
      </c>
      <c r="AH65" s="9">
        <f t="shared" si="20"/>
        <v>43958</v>
      </c>
    </row>
    <row r="66" spans="1:34" x14ac:dyDescent="0.25">
      <c r="A66" s="9"/>
      <c r="AA66" s="15">
        <f t="shared" si="13"/>
        <v>0</v>
      </c>
      <c r="AG66" s="4">
        <f>IF(_xlfn.FORECAST.ETS(AH66,$B$9:B65,$AH$9:AH65)&gt;0,_xlfn.FORECAST.ETS(AH66,$B$9:B65,$AH$9:AH65),0)</f>
        <v>14596.970687678218</v>
      </c>
      <c r="AH66" s="9">
        <f t="shared" si="20"/>
        <v>43959</v>
      </c>
    </row>
    <row r="67" spans="1:34" x14ac:dyDescent="0.25">
      <c r="A67" s="9"/>
      <c r="AA67" s="15">
        <f t="shared" si="13"/>
        <v>0</v>
      </c>
      <c r="AG67" s="4">
        <f>IF(_xlfn.FORECAST.ETS(AH67,$B$9:B66,$AH$9:AH66)&gt;0,_xlfn.FORECAST.ETS(AH67,$B$9:B66,$AH$9:AH66),0)</f>
        <v>15019.102483847895</v>
      </c>
      <c r="AH67" s="9">
        <f t="shared" si="20"/>
        <v>43960</v>
      </c>
    </row>
    <row r="68" spans="1:34" x14ac:dyDescent="0.25">
      <c r="A68" s="9"/>
      <c r="AA68" s="15">
        <f t="shared" si="13"/>
        <v>0</v>
      </c>
      <c r="AG68" s="4">
        <f>IF(_xlfn.FORECAST.ETS(AH68,$B$9:B67,$AH$9:AH67)&gt;0,_xlfn.FORECAST.ETS(AH68,$B$9:B67,$AH$9:AH67),0)</f>
        <v>15441.234280017568</v>
      </c>
      <c r="AH68" s="9">
        <f t="shared" ref="AH68:AH76" si="33">AH67+1</f>
        <v>43961</v>
      </c>
    </row>
    <row r="69" spans="1:34" x14ac:dyDescent="0.25">
      <c r="A69" s="9"/>
      <c r="AA69" s="15">
        <f t="shared" si="13"/>
        <v>0</v>
      </c>
      <c r="AG69" s="4">
        <f>IF(_xlfn.FORECAST.ETS(AH69,$B$9:B68,$AH$9:AH68)&gt;0,_xlfn.FORECAST.ETS(AH69,$B$9:B68,$AH$9:AH68),0)</f>
        <v>15863.366076187242</v>
      </c>
      <c r="AH69" s="9">
        <f t="shared" si="33"/>
        <v>43962</v>
      </c>
    </row>
    <row r="70" spans="1:34" x14ac:dyDescent="0.25">
      <c r="A70" s="9"/>
      <c r="AA70" s="15">
        <f t="shared" si="13"/>
        <v>0</v>
      </c>
      <c r="AG70" s="4">
        <f>IF(_xlfn.FORECAST.ETS(AH70,$B$9:B69,$AH$9:AH69)&gt;0,_xlfn.FORECAST.ETS(AH70,$B$9:B69,$AH$9:AH69),0)</f>
        <v>16285.497872356915</v>
      </c>
      <c r="AH70" s="9">
        <f t="shared" si="33"/>
        <v>43963</v>
      </c>
    </row>
    <row r="71" spans="1:34" x14ac:dyDescent="0.25">
      <c r="A71" s="9"/>
      <c r="AA71" s="15">
        <f t="shared" si="13"/>
        <v>0</v>
      </c>
      <c r="AG71" s="4">
        <f>IF(_xlfn.FORECAST.ETS(AH71,$B$9:B70,$AH$9:AH70)&gt;0,_xlfn.FORECAST.ETS(AH71,$B$9:B70,$AH$9:AH70),0)</f>
        <v>16707.629668526592</v>
      </c>
      <c r="AH71" s="9">
        <f t="shared" si="33"/>
        <v>43964</v>
      </c>
    </row>
    <row r="72" spans="1:34" x14ac:dyDescent="0.25">
      <c r="A72" s="9"/>
      <c r="AA72" s="15">
        <f t="shared" si="13"/>
        <v>0</v>
      </c>
      <c r="AG72" s="4">
        <f>IF(_xlfn.FORECAST.ETS(AH72,$B$9:B71,$AH$9:AH71)&gt;0,_xlfn.FORECAST.ETS(AH72,$B$9:B71,$AH$9:AH71),0)</f>
        <v>17129.761464696265</v>
      </c>
      <c r="AH72" s="9">
        <f t="shared" si="33"/>
        <v>43965</v>
      </c>
    </row>
    <row r="73" spans="1:34" x14ac:dyDescent="0.25">
      <c r="A73" s="9"/>
      <c r="AA73" s="15">
        <f t="shared" si="13"/>
        <v>0</v>
      </c>
      <c r="AG73" s="4">
        <f>IF(_xlfn.FORECAST.ETS(AH73,$B$9:B72,$AH$9:AH72)&gt;0,_xlfn.FORECAST.ETS(AH73,$B$9:B72,$AH$9:AH72),0)</f>
        <v>17551.893260865938</v>
      </c>
      <c r="AH73" s="9">
        <f t="shared" si="33"/>
        <v>43966</v>
      </c>
    </row>
    <row r="74" spans="1:34" x14ac:dyDescent="0.25">
      <c r="A74" s="9"/>
      <c r="AA74" s="15">
        <f t="shared" si="13"/>
        <v>0</v>
      </c>
      <c r="AG74" s="4">
        <f>IF(_xlfn.FORECAST.ETS(AH74,$B$9:B73,$AH$9:AH73)&gt;0,_xlfn.FORECAST.ETS(AH74,$B$9:B73,$AH$9:AH73),0)</f>
        <v>17974.025057035611</v>
      </c>
      <c r="AH74" s="9">
        <f t="shared" si="33"/>
        <v>43967</v>
      </c>
    </row>
    <row r="75" spans="1:34" x14ac:dyDescent="0.25">
      <c r="A75" s="9"/>
      <c r="AA75" s="15">
        <f t="shared" si="13"/>
        <v>0</v>
      </c>
      <c r="AG75" s="4">
        <f>IF(_xlfn.FORECAST.ETS(AH75,$B$9:B74,$AH$9:AH74)&gt;0,_xlfn.FORECAST.ETS(AH75,$B$9:B74,$AH$9:AH74),0)</f>
        <v>18396.156853205288</v>
      </c>
      <c r="AH75" s="9">
        <f t="shared" si="33"/>
        <v>43968</v>
      </c>
    </row>
    <row r="76" spans="1:34" x14ac:dyDescent="0.25">
      <c r="A76" s="9"/>
      <c r="AA76" s="15">
        <f t="shared" si="13"/>
        <v>0</v>
      </c>
      <c r="AG76" s="4">
        <f>IF(_xlfn.FORECAST.ETS(AH76,$B$9:B75,$AH$9:AH75)&gt;0,_xlfn.FORECAST.ETS(AH76,$B$9:B75,$AH$9:AH75),0)</f>
        <v>18818.288649374961</v>
      </c>
      <c r="AH76" s="9">
        <f t="shared" si="33"/>
        <v>43969</v>
      </c>
    </row>
    <row r="77" spans="1:34" x14ac:dyDescent="0.25">
      <c r="AA77" s="15">
        <f t="shared" si="13"/>
        <v>0</v>
      </c>
    </row>
    <row r="78" spans="1:34" x14ac:dyDescent="0.25">
      <c r="AA78" s="15">
        <f t="shared" si="13"/>
        <v>0</v>
      </c>
    </row>
    <row r="79" spans="1:34" x14ac:dyDescent="0.25">
      <c r="AA79" s="15">
        <f t="shared" si="13"/>
        <v>0</v>
      </c>
    </row>
    <row r="80" spans="1:34" x14ac:dyDescent="0.25">
      <c r="AA80" s="15">
        <f t="shared" si="13"/>
        <v>0</v>
      </c>
    </row>
    <row r="81" spans="27:27" x14ac:dyDescent="0.25">
      <c r="AA81" s="15">
        <f t="shared" si="13"/>
        <v>0</v>
      </c>
    </row>
    <row r="82" spans="27:27" x14ac:dyDescent="0.25">
      <c r="AA82" s="15">
        <f t="shared" si="13"/>
        <v>0</v>
      </c>
    </row>
    <row r="83" spans="27:27" x14ac:dyDescent="0.25">
      <c r="AA83" s="15">
        <f t="shared" ref="AA83:AA100" si="34">R83+X83</f>
        <v>0</v>
      </c>
    </row>
    <row r="84" spans="27:27" x14ac:dyDescent="0.25">
      <c r="AA84" s="15">
        <f t="shared" si="34"/>
        <v>0</v>
      </c>
    </row>
    <row r="85" spans="27:27" x14ac:dyDescent="0.25">
      <c r="AA85" s="15">
        <f t="shared" si="34"/>
        <v>0</v>
      </c>
    </row>
    <row r="86" spans="27:27" x14ac:dyDescent="0.25">
      <c r="AA86" s="15">
        <f t="shared" si="34"/>
        <v>0</v>
      </c>
    </row>
    <row r="87" spans="27:27" x14ac:dyDescent="0.25">
      <c r="AA87" s="15">
        <f t="shared" si="34"/>
        <v>0</v>
      </c>
    </row>
    <row r="88" spans="27:27" x14ac:dyDescent="0.25">
      <c r="AA88" s="15">
        <f t="shared" si="34"/>
        <v>0</v>
      </c>
    </row>
    <row r="89" spans="27:27" x14ac:dyDescent="0.25">
      <c r="AA89" s="15">
        <f t="shared" si="34"/>
        <v>0</v>
      </c>
    </row>
    <row r="90" spans="27:27" x14ac:dyDescent="0.25">
      <c r="AA90" s="15">
        <f t="shared" si="34"/>
        <v>0</v>
      </c>
    </row>
    <row r="91" spans="27:27" x14ac:dyDescent="0.25">
      <c r="AA91" s="15">
        <f t="shared" si="34"/>
        <v>0</v>
      </c>
    </row>
    <row r="92" spans="27:27" x14ac:dyDescent="0.25">
      <c r="AA92" s="15">
        <f t="shared" si="34"/>
        <v>0</v>
      </c>
    </row>
    <row r="93" spans="27:27" x14ac:dyDescent="0.25">
      <c r="AA93" s="15">
        <f t="shared" si="34"/>
        <v>0</v>
      </c>
    </row>
    <row r="94" spans="27:27" x14ac:dyDescent="0.25">
      <c r="AA94" s="15">
        <f t="shared" si="34"/>
        <v>0</v>
      </c>
    </row>
    <row r="95" spans="27:27" x14ac:dyDescent="0.25">
      <c r="AA95" s="15">
        <f t="shared" si="34"/>
        <v>0</v>
      </c>
    </row>
    <row r="96" spans="27:27" x14ac:dyDescent="0.25">
      <c r="AA96" s="15">
        <f t="shared" si="34"/>
        <v>0</v>
      </c>
    </row>
    <row r="97" spans="27:27" x14ac:dyDescent="0.25">
      <c r="AA97" s="15">
        <f t="shared" si="34"/>
        <v>0</v>
      </c>
    </row>
    <row r="98" spans="27:27" x14ac:dyDescent="0.25">
      <c r="AA98" s="15">
        <f t="shared" si="34"/>
        <v>0</v>
      </c>
    </row>
    <row r="99" spans="27:27" x14ac:dyDescent="0.25">
      <c r="AA99" s="15">
        <f t="shared" si="34"/>
        <v>0</v>
      </c>
    </row>
    <row r="100" spans="27:27" x14ac:dyDescent="0.25">
      <c r="AA100" s="15">
        <f t="shared" si="34"/>
        <v>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F64" zoomScaleNormal="100" workbookViewId="0">
      <selection activeCell="K76" sqref="K76:K78"/>
    </sheetView>
  </sheetViews>
  <sheetFormatPr defaultRowHeight="14.3" x14ac:dyDescent="0.25"/>
  <cols>
    <col min="1" max="1025" width="8.5" customWidth="1"/>
  </cols>
  <sheetData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Graphs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Sasa Jovanovic</dc:creator>
  <dc:description/>
  <cp:lastModifiedBy>Sasa Jovanovic</cp:lastModifiedBy>
  <cp:revision>3</cp:revision>
  <dcterms:created xsi:type="dcterms:W3CDTF">2020-03-19T13:18:19Z</dcterms:created>
  <dcterms:modified xsi:type="dcterms:W3CDTF">2020-04-18T08:08:07Z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