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14124822-467C-4FEB-90C9-F66839CC0F06}" xr6:coauthVersionLast="44" xr6:coauthVersionMax="44" xr10:uidLastSave="{00000000-0000-0000-0000-000000000000}"/>
  <bookViews>
    <workbookView xWindow="21627" yWindow="-109" windowWidth="26301" windowHeight="14305" tabRatio="500" activeTab="2" xr2:uid="{00000000-000D-0000-FFFF-FFFF00000000}"/>
  </bookViews>
  <sheets>
    <sheet name="Data" sheetId="1" r:id="rId1"/>
    <sheet name="Graphs" sheetId="2" r:id="rId2"/>
    <sheet name="SerbiaOfficialData" sheetId="4" r:id="rId3"/>
  </sheets>
  <definedNames>
    <definedName name="ExternalData_1" localSheetId="2" hidden="1">SerbiaOfficialData!$A$1:$G$783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8" i="1" l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AD48" i="1"/>
  <c r="AD47" i="1"/>
  <c r="AD46" i="1"/>
  <c r="AD45" i="1"/>
  <c r="AD44" i="1"/>
  <c r="AD43" i="1"/>
  <c r="AD42" i="1"/>
  <c r="AD41" i="1"/>
  <c r="AD38" i="1"/>
  <c r="AD37" i="1"/>
  <c r="AD36" i="1"/>
  <c r="AD35" i="1"/>
  <c r="AD34" i="1"/>
  <c r="AD33" i="1"/>
  <c r="AD32" i="1"/>
  <c r="AD31" i="1"/>
  <c r="AD30" i="1"/>
  <c r="AD29" i="1"/>
  <c r="AA48" i="1"/>
  <c r="Q48" i="1"/>
  <c r="I48" i="1"/>
  <c r="D48" i="1"/>
  <c r="J48" i="1" s="1"/>
  <c r="F48" i="1" l="1"/>
  <c r="AA47" i="1"/>
  <c r="AA46" i="1"/>
  <c r="Q47" i="1"/>
  <c r="Q46" i="1"/>
  <c r="I47" i="1"/>
  <c r="I46" i="1"/>
  <c r="F46" i="1"/>
  <c r="D47" i="1"/>
  <c r="F47" i="1" s="1"/>
  <c r="D46" i="1"/>
  <c r="J47" i="1" l="1"/>
  <c r="J46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Q45" i="1"/>
  <c r="AA45" i="1"/>
  <c r="I45" i="1"/>
  <c r="D45" i="1"/>
  <c r="D44" i="1"/>
  <c r="D43" i="1"/>
  <c r="D42" i="1"/>
  <c r="J45" i="1" l="1"/>
  <c r="F45" i="1"/>
  <c r="F44" i="1"/>
  <c r="Q44" i="1"/>
  <c r="I44" i="1"/>
  <c r="J44" i="1" s="1"/>
  <c r="Q43" i="1"/>
  <c r="I43" i="1"/>
  <c r="J43" i="1" s="1"/>
  <c r="F43" i="1"/>
  <c r="AA42" i="1"/>
  <c r="Q42" i="1"/>
  <c r="I42" i="1"/>
  <c r="F42" i="1"/>
  <c r="AA41" i="1"/>
  <c r="Q41" i="1"/>
  <c r="I41" i="1"/>
  <c r="D41" i="1"/>
  <c r="F41" i="1" s="1"/>
  <c r="AA40" i="1"/>
  <c r="Q40" i="1"/>
  <c r="I40" i="1"/>
  <c r="D40" i="1"/>
  <c r="F40" i="1" s="1"/>
  <c r="Q39" i="1"/>
  <c r="I39" i="1"/>
  <c r="D39" i="1"/>
  <c r="AA38" i="1"/>
  <c r="Q38" i="1"/>
  <c r="I38" i="1"/>
  <c r="D38" i="1"/>
  <c r="AA37" i="1"/>
  <c r="Q37" i="1"/>
  <c r="I37" i="1"/>
  <c r="D37" i="1"/>
  <c r="AA36" i="1"/>
  <c r="Q36" i="1"/>
  <c r="I36" i="1"/>
  <c r="D36" i="1"/>
  <c r="AA35" i="1"/>
  <c r="Q35" i="1"/>
  <c r="I35" i="1"/>
  <c r="D35" i="1"/>
  <c r="AA34" i="1"/>
  <c r="Q34" i="1"/>
  <c r="I34" i="1"/>
  <c r="D34" i="1"/>
  <c r="AA33" i="1"/>
  <c r="Q33" i="1"/>
  <c r="I33" i="1"/>
  <c r="D33" i="1"/>
  <c r="F33" i="1" s="1"/>
  <c r="AA32" i="1"/>
  <c r="Q32" i="1"/>
  <c r="I32" i="1"/>
  <c r="D32" i="1"/>
  <c r="AA31" i="1"/>
  <c r="Q31" i="1"/>
  <c r="I31" i="1"/>
  <c r="D31" i="1"/>
  <c r="F31" i="1" s="1"/>
  <c r="AA30" i="1"/>
  <c r="Q30" i="1"/>
  <c r="I30" i="1"/>
  <c r="D30" i="1"/>
  <c r="AA29" i="1"/>
  <c r="Q29" i="1"/>
  <c r="I29" i="1"/>
  <c r="D29" i="1"/>
  <c r="AA28" i="1"/>
  <c r="Q28" i="1"/>
  <c r="I28" i="1"/>
  <c r="D28" i="1"/>
  <c r="AA27" i="1"/>
  <c r="Q27" i="1"/>
  <c r="I27" i="1"/>
  <c r="D27" i="1"/>
  <c r="AA26" i="1"/>
  <c r="Q26" i="1"/>
  <c r="I26" i="1"/>
  <c r="D26" i="1"/>
  <c r="F26" i="1" s="1"/>
  <c r="AA25" i="1"/>
  <c r="Q25" i="1"/>
  <c r="I25" i="1"/>
  <c r="D25" i="1"/>
  <c r="AA24" i="1"/>
  <c r="Q24" i="1"/>
  <c r="I24" i="1"/>
  <c r="D24" i="1"/>
  <c r="AA23" i="1"/>
  <c r="Q23" i="1"/>
  <c r="I23" i="1"/>
  <c r="D23" i="1"/>
  <c r="AA22" i="1"/>
  <c r="Q22" i="1"/>
  <c r="I22" i="1"/>
  <c r="D22" i="1"/>
  <c r="F22" i="1" s="1"/>
  <c r="AA21" i="1"/>
  <c r="Q21" i="1"/>
  <c r="I21" i="1"/>
  <c r="D21" i="1"/>
  <c r="AA20" i="1"/>
  <c r="Q20" i="1"/>
  <c r="I20" i="1"/>
  <c r="D20" i="1"/>
  <c r="G29" i="1" s="1"/>
  <c r="I19" i="1"/>
  <c r="D19" i="1"/>
  <c r="S18" i="1"/>
  <c r="I18" i="1"/>
  <c r="D18" i="1"/>
  <c r="I17" i="1"/>
  <c r="D17" i="1"/>
  <c r="F17" i="1" s="1"/>
  <c r="I16" i="1"/>
  <c r="D16" i="1"/>
  <c r="I15" i="1"/>
  <c r="D15" i="1"/>
  <c r="I14" i="1"/>
  <c r="D14" i="1"/>
  <c r="I13" i="1"/>
  <c r="D13" i="1"/>
  <c r="F13" i="1" s="1"/>
  <c r="I12" i="1"/>
  <c r="D12" i="1"/>
  <c r="I11" i="1"/>
  <c r="D11" i="1"/>
  <c r="F11" i="1" s="1"/>
  <c r="I10" i="1"/>
  <c r="D10" i="1"/>
  <c r="I9" i="1"/>
  <c r="D9" i="1"/>
  <c r="F9" i="1" s="1"/>
  <c r="I8" i="1"/>
  <c r="D8" i="1"/>
  <c r="AG7" i="1"/>
  <c r="I7" i="1"/>
  <c r="D7" i="1"/>
  <c r="AG6" i="1"/>
  <c r="I6" i="1"/>
  <c r="D6" i="1"/>
  <c r="F6" i="1" s="1"/>
  <c r="AG5" i="1"/>
  <c r="I5" i="1"/>
  <c r="D5" i="1"/>
  <c r="F5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G4" i="1"/>
  <c r="I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G3" i="1"/>
  <c r="I3" i="1"/>
  <c r="J3" i="1" s="1"/>
  <c r="AG2" i="1"/>
  <c r="J2" i="1"/>
  <c r="J4" i="1" l="1"/>
  <c r="J8" i="1"/>
  <c r="J10" i="1"/>
  <c r="J21" i="1"/>
  <c r="J25" i="1"/>
  <c r="G48" i="1"/>
  <c r="K48" i="1"/>
  <c r="F38" i="1"/>
  <c r="K47" i="1"/>
  <c r="G47" i="1"/>
  <c r="J15" i="1"/>
  <c r="F37" i="1"/>
  <c r="G46" i="1"/>
  <c r="K46" i="1"/>
  <c r="T18" i="1"/>
  <c r="C18" i="1"/>
  <c r="AB18" i="1"/>
  <c r="K18" i="1"/>
  <c r="K20" i="1"/>
  <c r="K22" i="1"/>
  <c r="U18" i="1"/>
  <c r="K44" i="1"/>
  <c r="G37" i="1"/>
  <c r="K38" i="1"/>
  <c r="J41" i="1"/>
  <c r="J5" i="1"/>
  <c r="G16" i="1"/>
  <c r="F35" i="1"/>
  <c r="J37" i="1"/>
  <c r="J39" i="1"/>
  <c r="K28" i="1"/>
  <c r="G33" i="1"/>
  <c r="F29" i="1"/>
  <c r="F36" i="1"/>
  <c r="G45" i="1"/>
  <c r="K45" i="1"/>
  <c r="K21" i="1"/>
  <c r="K23" i="1"/>
  <c r="K25" i="1"/>
  <c r="K27" i="1"/>
  <c r="J27" i="1"/>
  <c r="F28" i="1"/>
  <c r="K15" i="1"/>
  <c r="J7" i="1"/>
  <c r="J18" i="1"/>
  <c r="J23" i="1"/>
  <c r="G40" i="1"/>
  <c r="J31" i="1"/>
  <c r="G42" i="1"/>
  <c r="J33" i="1"/>
  <c r="J35" i="1"/>
  <c r="F39" i="1"/>
  <c r="AA44" i="1"/>
  <c r="G44" i="1"/>
  <c r="AJ19" i="1"/>
  <c r="J17" i="1"/>
  <c r="F10" i="1"/>
  <c r="K33" i="1"/>
  <c r="K43" i="1"/>
  <c r="F34" i="1"/>
  <c r="J34" i="1"/>
  <c r="G43" i="1"/>
  <c r="F4" i="1"/>
  <c r="J6" i="1"/>
  <c r="F8" i="1"/>
  <c r="J9" i="1"/>
  <c r="J11" i="1"/>
  <c r="J13" i="1"/>
  <c r="K14" i="1"/>
  <c r="F15" i="1"/>
  <c r="F16" i="1"/>
  <c r="K16" i="1"/>
  <c r="K17" i="1"/>
  <c r="F18" i="1"/>
  <c r="F19" i="1"/>
  <c r="K19" i="1"/>
  <c r="F20" i="1"/>
  <c r="K30" i="1"/>
  <c r="F21" i="1"/>
  <c r="G22" i="1"/>
  <c r="J24" i="1"/>
  <c r="K34" i="1"/>
  <c r="F25" i="1"/>
  <c r="G26" i="1"/>
  <c r="G32" i="1"/>
  <c r="F7" i="1"/>
  <c r="G14" i="1"/>
  <c r="G15" i="1"/>
  <c r="G17" i="1"/>
  <c r="G18" i="1"/>
  <c r="G19" i="1"/>
  <c r="S19" i="1"/>
  <c r="G20" i="1"/>
  <c r="G21" i="1"/>
  <c r="F24" i="1"/>
  <c r="K24" i="1"/>
  <c r="G25" i="1"/>
  <c r="G28" i="1"/>
  <c r="G30" i="1"/>
  <c r="J12" i="1"/>
  <c r="G31" i="1"/>
  <c r="J22" i="1"/>
  <c r="K32" i="1"/>
  <c r="F23" i="1"/>
  <c r="G24" i="1"/>
  <c r="G35" i="1"/>
  <c r="K35" i="1"/>
  <c r="J26" i="1"/>
  <c r="K36" i="1"/>
  <c r="F27" i="1"/>
  <c r="J29" i="1"/>
  <c r="K31" i="1"/>
  <c r="K41" i="1"/>
  <c r="F32" i="1"/>
  <c r="J32" i="1"/>
  <c r="G41" i="1"/>
  <c r="J14" i="1"/>
  <c r="J16" i="1"/>
  <c r="J19" i="1"/>
  <c r="J20" i="1"/>
  <c r="G23" i="1"/>
  <c r="K26" i="1"/>
  <c r="G27" i="1"/>
  <c r="K29" i="1"/>
  <c r="F30" i="1"/>
  <c r="J30" i="1"/>
  <c r="G39" i="1"/>
  <c r="G34" i="1"/>
  <c r="G36" i="1"/>
  <c r="G38" i="1"/>
  <c r="K39" i="1"/>
  <c r="F12" i="1"/>
  <c r="F14" i="1"/>
  <c r="J40" i="1"/>
  <c r="K37" i="1"/>
  <c r="K40" i="1"/>
  <c r="J42" i="1"/>
  <c r="AA43" i="1"/>
  <c r="J28" i="1"/>
  <c r="J36" i="1"/>
  <c r="J38" i="1"/>
  <c r="K42" i="1"/>
  <c r="AI18" i="1"/>
  <c r="C19" i="1" l="1"/>
  <c r="AB19" i="1"/>
  <c r="U19" i="1"/>
  <c r="S20" i="1"/>
  <c r="T19" i="1"/>
  <c r="AJ20" i="1"/>
  <c r="AI19" i="1"/>
  <c r="AB20" i="1" l="1"/>
  <c r="C20" i="1"/>
  <c r="AJ21" i="1"/>
  <c r="T20" i="1"/>
  <c r="S21" i="1"/>
  <c r="U20" i="1"/>
  <c r="AI20" i="1"/>
  <c r="C21" i="1" l="1"/>
  <c r="AB21" i="1"/>
  <c r="S22" i="1"/>
  <c r="U21" i="1"/>
  <c r="T21" i="1"/>
  <c r="AJ22" i="1"/>
  <c r="AI21" i="1"/>
  <c r="C22" i="1" l="1"/>
  <c r="AB22" i="1"/>
  <c r="AJ23" i="1"/>
  <c r="S23" i="1"/>
  <c r="U22" i="1"/>
  <c r="T22" i="1"/>
  <c r="AI22" i="1"/>
  <c r="C23" i="1" l="1"/>
  <c r="AB23" i="1"/>
  <c r="S24" i="1"/>
  <c r="U23" i="1"/>
  <c r="T23" i="1"/>
  <c r="AJ24" i="1"/>
  <c r="AI23" i="1"/>
  <c r="AB24" i="1" l="1"/>
  <c r="C24" i="1"/>
  <c r="AJ25" i="1"/>
  <c r="T24" i="1"/>
  <c r="S25" i="1"/>
  <c r="U24" i="1"/>
  <c r="AI24" i="1"/>
  <c r="C25" i="1" l="1"/>
  <c r="AB25" i="1"/>
  <c r="S26" i="1"/>
  <c r="U25" i="1"/>
  <c r="T25" i="1"/>
  <c r="AJ26" i="1"/>
  <c r="AI25" i="1"/>
  <c r="C26" i="1" l="1"/>
  <c r="AB26" i="1"/>
  <c r="AJ27" i="1"/>
  <c r="S27" i="1"/>
  <c r="U26" i="1"/>
  <c r="T26" i="1"/>
  <c r="AI26" i="1"/>
  <c r="C27" i="1" l="1"/>
  <c r="AB27" i="1"/>
  <c r="U27" i="1"/>
  <c r="AG27" i="1"/>
  <c r="AH27" i="1" s="1"/>
  <c r="AE27" i="1"/>
  <c r="S28" i="1"/>
  <c r="T27" i="1"/>
  <c r="AJ28" i="1"/>
  <c r="AI27" i="1"/>
  <c r="AB28" i="1" l="1"/>
  <c r="C28" i="1"/>
  <c r="S29" i="1"/>
  <c r="U28" i="1"/>
  <c r="T28" i="1"/>
  <c r="AJ29" i="1"/>
  <c r="AI28" i="1"/>
  <c r="C29" i="1" l="1"/>
  <c r="AB29" i="1"/>
  <c r="AJ30" i="1"/>
  <c r="AE29" i="1"/>
  <c r="U29" i="1"/>
  <c r="T29" i="1"/>
  <c r="S30" i="1"/>
  <c r="AG29" i="1"/>
  <c r="AH29" i="1" s="1"/>
  <c r="AI29" i="1"/>
  <c r="C30" i="1" l="1"/>
  <c r="AB30" i="1"/>
  <c r="S31" i="1"/>
  <c r="U30" i="1"/>
  <c r="AG30" i="1"/>
  <c r="AH30" i="1" s="1"/>
  <c r="T30" i="1"/>
  <c r="AE30" i="1"/>
  <c r="AJ31" i="1"/>
  <c r="AI30" i="1"/>
  <c r="C31" i="1" l="1"/>
  <c r="AB31" i="1"/>
  <c r="AJ32" i="1"/>
  <c r="AE31" i="1"/>
  <c r="S32" i="1"/>
  <c r="AG31" i="1"/>
  <c r="AH31" i="1" s="1"/>
  <c r="T31" i="1"/>
  <c r="U31" i="1"/>
  <c r="AI31" i="1"/>
  <c r="AB32" i="1" l="1"/>
  <c r="C32" i="1"/>
  <c r="S33" i="1"/>
  <c r="U32" i="1"/>
  <c r="AG32" i="1"/>
  <c r="AH32" i="1" s="1"/>
  <c r="T32" i="1"/>
  <c r="AE32" i="1"/>
  <c r="AJ33" i="1"/>
  <c r="AI32" i="1"/>
  <c r="C33" i="1" l="1"/>
  <c r="AB33" i="1"/>
  <c r="AJ34" i="1"/>
  <c r="AE33" i="1"/>
  <c r="U33" i="1"/>
  <c r="T33" i="1"/>
  <c r="S34" i="1"/>
  <c r="AG33" i="1"/>
  <c r="AH33" i="1" s="1"/>
  <c r="AI33" i="1"/>
  <c r="C34" i="1" l="1"/>
  <c r="AB34" i="1"/>
  <c r="S35" i="1"/>
  <c r="U34" i="1"/>
  <c r="AG34" i="1"/>
  <c r="AH34" i="1" s="1"/>
  <c r="T34" i="1"/>
  <c r="AE34" i="1"/>
  <c r="AJ35" i="1"/>
  <c r="AI34" i="1"/>
  <c r="C35" i="1" l="1"/>
  <c r="AB35" i="1"/>
  <c r="AJ36" i="1"/>
  <c r="AE35" i="1"/>
  <c r="S36" i="1"/>
  <c r="U35" i="1"/>
  <c r="AG35" i="1"/>
  <c r="AH35" i="1" s="1"/>
  <c r="T35" i="1"/>
  <c r="AI35" i="1"/>
  <c r="AB36" i="1" l="1"/>
  <c r="C36" i="1"/>
  <c r="S37" i="1"/>
  <c r="U36" i="1"/>
  <c r="AG36" i="1"/>
  <c r="AH36" i="1" s="1"/>
  <c r="T36" i="1"/>
  <c r="AE36" i="1"/>
  <c r="AJ37" i="1"/>
  <c r="AI36" i="1"/>
  <c r="C37" i="1" l="1"/>
  <c r="AB37" i="1"/>
  <c r="AJ38" i="1"/>
  <c r="AE37" i="1"/>
  <c r="S38" i="1"/>
  <c r="U37" i="1"/>
  <c r="AG37" i="1"/>
  <c r="AH37" i="1" s="1"/>
  <c r="T37" i="1"/>
  <c r="AI37" i="1"/>
  <c r="C38" i="1" l="1"/>
  <c r="AB38" i="1"/>
  <c r="U38" i="1"/>
  <c r="S39" i="1"/>
  <c r="AG38" i="1"/>
  <c r="AH38" i="1" s="1"/>
  <c r="T38" i="1"/>
  <c r="AE38" i="1"/>
  <c r="AJ39" i="1"/>
  <c r="AI38" i="1"/>
  <c r="C39" i="1" l="1"/>
  <c r="AB39" i="1"/>
  <c r="AJ40" i="1"/>
  <c r="S40" i="1"/>
  <c r="T39" i="1"/>
  <c r="U39" i="1"/>
  <c r="AI39" i="1"/>
  <c r="AB40" i="1" l="1"/>
  <c r="C40" i="1"/>
  <c r="AJ41" i="1"/>
  <c r="S41" i="1"/>
  <c r="U40" i="1"/>
  <c r="T40" i="1"/>
  <c r="AI40" i="1"/>
  <c r="C41" i="1" l="1"/>
  <c r="AB41" i="1"/>
  <c r="S42" i="1"/>
  <c r="U41" i="1"/>
  <c r="AG41" i="1"/>
  <c r="AH41" i="1" s="1"/>
  <c r="T41" i="1"/>
  <c r="AE41" i="1"/>
  <c r="AJ42" i="1"/>
  <c r="AI41" i="1"/>
  <c r="C42" i="1" l="1"/>
  <c r="AB42" i="1"/>
  <c r="AJ43" i="1"/>
  <c r="AE42" i="1"/>
  <c r="S43" i="1"/>
  <c r="U42" i="1"/>
  <c r="AG42" i="1"/>
  <c r="AH42" i="1" s="1"/>
  <c r="T42" i="1"/>
  <c r="AI42" i="1"/>
  <c r="C43" i="1" l="1"/>
  <c r="AB43" i="1"/>
  <c r="S44" i="1"/>
  <c r="U43" i="1"/>
  <c r="T43" i="1"/>
  <c r="AE43" i="1"/>
  <c r="AG43" i="1"/>
  <c r="AH43" i="1" s="1"/>
  <c r="AJ44" i="1"/>
  <c r="AI43" i="1"/>
  <c r="AB44" i="1" l="1"/>
  <c r="S45" i="1"/>
  <c r="S46" i="1" s="1"/>
  <c r="C44" i="1"/>
  <c r="U44" i="1"/>
  <c r="AE44" i="1"/>
  <c r="AG44" i="1"/>
  <c r="AH44" i="1" s="1"/>
  <c r="T44" i="1"/>
  <c r="AJ45" i="1"/>
  <c r="AI44" i="1"/>
  <c r="C46" i="1" l="1"/>
  <c r="T46" i="1"/>
  <c r="AG46" i="1"/>
  <c r="AH46" i="1" s="1"/>
  <c r="U46" i="1"/>
  <c r="AE46" i="1"/>
  <c r="AB46" i="1"/>
  <c r="S47" i="1"/>
  <c r="U45" i="1"/>
  <c r="AG45" i="1"/>
  <c r="AH45" i="1" s="1"/>
  <c r="C45" i="1"/>
  <c r="AE45" i="1"/>
  <c r="AB45" i="1"/>
  <c r="T45" i="1"/>
  <c r="AJ46" i="1"/>
  <c r="AI45" i="1"/>
  <c r="C47" i="1" l="1"/>
  <c r="S48" i="1"/>
  <c r="AE47" i="1"/>
  <c r="AG47" i="1"/>
  <c r="AH47" i="1" s="1"/>
  <c r="U47" i="1"/>
  <c r="T47" i="1"/>
  <c r="AB47" i="1"/>
  <c r="AJ47" i="1"/>
  <c r="AI46" i="1"/>
  <c r="U48" i="1" l="1"/>
  <c r="C48" i="1"/>
  <c r="AG48" i="1"/>
  <c r="AH48" i="1" s="1"/>
  <c r="AE48" i="1"/>
  <c r="T48" i="1"/>
  <c r="AB48" i="1"/>
  <c r="AJ48" i="1"/>
  <c r="AI47" i="1"/>
  <c r="AJ49" i="1" l="1"/>
  <c r="AI48" i="1"/>
  <c r="AJ50" i="1" l="1"/>
  <c r="AI49" i="1"/>
  <c r="AJ51" i="1" l="1"/>
  <c r="AI50" i="1"/>
  <c r="AJ52" i="1" l="1"/>
  <c r="AI51" i="1"/>
  <c r="AJ53" i="1" l="1"/>
  <c r="AI52" i="1"/>
  <c r="AJ54" i="1" l="1"/>
  <c r="AI53" i="1"/>
  <c r="AJ55" i="1" l="1"/>
  <c r="AI54" i="1"/>
  <c r="AJ56" i="1" l="1"/>
  <c r="AI55" i="1"/>
  <c r="AJ57" i="1" l="1"/>
  <c r="AI56" i="1"/>
  <c r="AJ58" i="1" l="1"/>
  <c r="AI57" i="1"/>
  <c r="AJ59" i="1" l="1"/>
  <c r="AI58" i="1"/>
  <c r="AJ60" i="1" l="1"/>
  <c r="AI59" i="1"/>
  <c r="AJ61" i="1" l="1"/>
  <c r="AI60" i="1"/>
  <c r="AJ62" i="1" l="1"/>
  <c r="AI61" i="1"/>
  <c r="AJ63" i="1" l="1"/>
  <c r="AI62" i="1"/>
  <c r="AJ64" i="1" l="1"/>
  <c r="AI63" i="1"/>
  <c r="AJ65" i="1" l="1"/>
  <c r="AI64" i="1"/>
  <c r="AJ66" i="1" l="1"/>
  <c r="AI65" i="1"/>
  <c r="AJ67" i="1" l="1"/>
  <c r="AI66" i="1"/>
  <c r="AJ68" i="1" l="1"/>
  <c r="AI67" i="1"/>
  <c r="AJ69" i="1" l="1"/>
  <c r="AI68" i="1"/>
  <c r="AJ70" i="1" l="1"/>
  <c r="AI69" i="1"/>
  <c r="AJ71" i="1" l="1"/>
  <c r="AI70" i="1"/>
  <c r="AJ72" i="1" l="1"/>
  <c r="AI71" i="1"/>
  <c r="AJ73" i="1" l="1"/>
  <c r="AI72" i="1"/>
  <c r="AJ74" i="1" l="1"/>
  <c r="AI73" i="1"/>
  <c r="AJ75" i="1" l="1"/>
  <c r="AI74" i="1"/>
  <c r="AJ76" i="1" l="1"/>
  <c r="AI76" i="1"/>
  <c r="AI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AEA7F-0DA0-4C2F-A6C2-338EA1E23A5E}" keepAlive="1" name="Query - dnevni-izvestaj-covid-19" description="Connection to the 'dnevni-izvestaj-covid-19' query in the workbook." type="5" refreshedVersion="6" background="1" saveData="1">
    <dbPr connection="Provider=Microsoft.Mashup.OleDb.1;Data Source=$Workbook$;Location=dnevni-izvestaj-covid-19;Extended Properties=&quot;&quot;" command="SELECT * FROM [dnevni-izvestaj-covid-19]"/>
  </connection>
</connections>
</file>

<file path=xl/sharedStrings.xml><?xml version="1.0" encoding="utf-8"?>
<sst xmlns="http://schemas.openxmlformats.org/spreadsheetml/2006/main" count="2388" uniqueCount="60">
  <si>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</si>
  <si>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</si>
  <si>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</si>
  <si>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</si>
  <si>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</si>
  <si>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</si>
  <si>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</si>
  <si>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</si>
  <si>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</si>
  <si>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</si>
  <si>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</si>
  <si>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</si>
  <si>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</si>
  <si>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</si>
  <si>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</si>
  <si>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</si>
  <si>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</si>
  <si>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</si>
  <si>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</si>
  <si>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</si>
  <si>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</si>
  <si>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</si>
  <si>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</si>
  <si>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</si>
  <si>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</si>
  <si>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</si>
  <si>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</si>
  <si>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</si>
  <si>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</si>
  <si>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</si>
  <si>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</si>
  <si>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</si>
  <si>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</si>
  <si>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</si>
  <si>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</si>
  <si>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</si>
  <si>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</si>
  <si>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</si>
  <si>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</si>
  <si>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</si>
  <si>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</si>
  <si>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</si>
  <si>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</si>
  <si>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</si>
  <si>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</si>
  <si>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</si>
  <si>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UKUPAN_BROJ_POZITIVNIH_LICA_OD_POÄŒETKA_PANDEMIJE</t>
  </si>
  <si>
    <t>BROJ_TESTIRANIH_LICA_ZA_DATI_DATUM</t>
  </si>
  <si>
    <t>UKUPAN_BROJ_TESTIRANIH_LICA_OD_POÄŒETKA_PANDEMIJE</t>
  </si>
  <si>
    <t>BROJ_PREMINULIH_LICA_ZA_DATI_DATUM</t>
  </si>
  <si>
    <t>BROJ_PREMINULIH_MUÅ KARACA_ZA_DATI_DATUM</t>
  </si>
  <si>
    <t>BROJ_PREMINULIH_Å½ENA_ZA_DATI_DATUM</t>
  </si>
  <si>
    <t>UKUPAN_BROJ_PREMINULIH_LICA_OD_POÄŒETKA_PANDEMIJE</t>
  </si>
  <si>
    <t>PROSEK_GODINA_LICA_PREMINULIH_ZA_DATI_DATUM</t>
  </si>
  <si>
    <t>PROCENAT_ZARAÅ½ENIH_LICA_ U_ODNOSU_NA_BROJ_TESTIRANIH_LICA_ZA_DATI DATUM</t>
  </si>
  <si>
    <t>PROCENAT_ZARAÅ½ENIH_LICA_OD_POÄŒETKA_PANDEMIJE_U_ODNOSU_NA_UKUPAN_BROJ_TESTIRANIH_LICA</t>
  </si>
  <si>
    <t>PROCENAT_HOSPITALIZOVANIH_LICA_U ODNOSU_NA_UKUPAN_BROJ_ZARAÅ½ENIH_ZA_DATI_DATUM</t>
  </si>
  <si>
    <t>PROCENAT_LICA_NA_RESPIRATORU_U_ODNOSU_NA_UKUPAN_BROJ_HOSPITALIZOVANIH</t>
  </si>
  <si>
    <t>UKUPAN_BROJ_IZLEÄŒENIH_LICA_OD_POÄŒETKA_PANDEMIJE</t>
  </si>
  <si>
    <t>PROCENAT_IZLEÄŒENIH_LICA_U_ODNOSU_NA_UKUPAN_BROJ_ZARAÅ½ENIH_OD_POÄŒETKA_PANDEMIJE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</si>
</sst>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</c:numCache>
            </c:num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</c:numCache>
            </c:numRef>
          </c:cat>
          <c:val>
            <c:numRef>
              <c:f>Data!$K$9:$K$100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Data!$O$18:$O$100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Data!$S$18:$S$100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</c:numCache>
            </c:numRef>
          </c:cat>
          <c:val>
            <c:numRef>
              <c:f>Data!$U$18:$U$100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cat>
          <c:val>
            <c:numRef>
              <c:f>Data!$AE$27:$AE$100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  <c:pt idx="19">
                  <c:v>0.66232899566232895</c:v>
                </c:pt>
                <c:pt idx="20">
                  <c:v>0.63659385881608099</c:v>
                </c:pt>
                <c:pt idx="21">
                  <c:v>0.57737556561085968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Data!$AH$1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cat>
          <c:val>
            <c:numRef>
              <c:f>Data!$AH$27:$AH$100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  <c:pt idx="19">
                  <c:v>0.24858191524858192</c:v>
                </c:pt>
                <c:pt idx="20">
                  <c:v>0.24422285533396645</c:v>
                </c:pt>
                <c:pt idx="21">
                  <c:v>0.29140271493212672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Data!$S$3:$S$38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Data!$Z$1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Data!$Z$3:$Z$38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Data!$A$27:$A$48</c:f>
              <c:numCache>
                <c:formatCode>m/d/yyyy</c:formatCode>
                <c:ptCount val="22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xVal>
          <c:yVal>
            <c:numRef>
              <c:f>Data!$AD$27:$AD$48</c:f>
              <c:numCache>
                <c:formatCode>General</c:formatCode>
                <c:ptCount val="22"/>
                <c:pt idx="2">
                  <c:v>108</c:v>
                </c:pt>
                <c:pt idx="3">
                  <c:v>135</c:v>
                </c:pt>
                <c:pt idx="4">
                  <c:v>91</c:v>
                </c:pt>
                <c:pt idx="5">
                  <c:v>175</c:v>
                </c:pt>
                <c:pt idx="6">
                  <c:v>33</c:v>
                </c:pt>
                <c:pt idx="7">
                  <c:v>115</c:v>
                </c:pt>
                <c:pt idx="8">
                  <c:v>197</c:v>
                </c:pt>
                <c:pt idx="9">
                  <c:v>311</c:v>
                </c:pt>
                <c:pt idx="10">
                  <c:v>202</c:v>
                </c:pt>
                <c:pt idx="11">
                  <c:v>529</c:v>
                </c:pt>
                <c:pt idx="14">
                  <c:v>454</c:v>
                </c:pt>
                <c:pt idx="15">
                  <c:v>116</c:v>
                </c:pt>
                <c:pt idx="16">
                  <c:v>239</c:v>
                </c:pt>
                <c:pt idx="17">
                  <c:v>266</c:v>
                </c:pt>
                <c:pt idx="18">
                  <c:v>254</c:v>
                </c:pt>
                <c:pt idx="19">
                  <c:v>88</c:v>
                </c:pt>
                <c:pt idx="20">
                  <c:v>47</c:v>
                </c:pt>
                <c:pt idx="21">
                  <c:v>-197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Data!$P$1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Data!$P$3:$P$100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17279</xdr:rowOff>
    </xdr:from>
    <xdr:to>
      <xdr:col>12</xdr:col>
      <xdr:colOff>172080</xdr:colOff>
      <xdr:row>73</xdr:row>
      <xdr:rowOff>43131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586595</xdr:colOff>
      <xdr:row>54</xdr:row>
      <xdr:rowOff>181153</xdr:rowOff>
    </xdr:from>
    <xdr:to>
      <xdr:col>24</xdr:col>
      <xdr:colOff>146648</xdr:colOff>
      <xdr:row>73</xdr:row>
      <xdr:rowOff>60385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73</xdr:row>
      <xdr:rowOff>94886</xdr:rowOff>
    </xdr:from>
    <xdr:to>
      <xdr:col>12</xdr:col>
      <xdr:colOff>176026</xdr:colOff>
      <xdr:row>92</xdr:row>
      <xdr:rowOff>16691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17349C-22CC-474D-92A1-0DA863BF057E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54250-2745-4D28-90F2-A149AA24FFC6}" name="dnevni_izvestaj_covid_19" displayName="dnevni_izvestaj_covid_19" ref="A1:G783" tableType="queryTable" totalsRowShown="0">
  <autoFilter ref="A1:G783" xr:uid="{129D9032-87E4-42FD-90F3-3352F58E4378}"/>
  <tableColumns count="7">
    <tableColumn id="1" xr3:uid="{89DE5055-630A-45D2-B685-E96779AD411B}" uniqueName="1" name="Sifra" queryTableFieldId="1" dataDxfId="2"/>
    <tableColumn id="2" xr3:uid="{26CE4CD9-E879-45EC-991D-FC0BDFB4D904}" uniqueName="2" name="IDTeritorije" queryTableFieldId="2" dataDxfId="1"/>
    <tableColumn id="3" xr3:uid="{F792C716-B90C-44F9-81FC-0B1BD45C1CBE}" uniqueName="3" name="Dan" queryTableFieldId="3"/>
    <tableColumn id="4" xr3:uid="{D0ECAE5F-58C5-4CFE-A183-F970F2A73041}" uniqueName="4" name="Mesec" queryTableFieldId="4"/>
    <tableColumn id="5" xr3:uid="{BC38106F-E7CE-4321-99DD-9DA603583507}" uniqueName="5" name="Godina" queryTableFieldId="5"/>
    <tableColumn id="6" xr3:uid="{21CC80E2-C704-4647-8BE3-E7FAEC1CE08D}" uniqueName="6" name="Vrednost" queryTableFieldId="6"/>
    <tableColumn id="7" xr3:uid="{E9736987-C4ED-4DE9-BAE0-0C1B6272A836}" uniqueName="7" name="Opi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"/>
  <sheetViews>
    <sheetView zoomScaleNormal="100" workbookViewId="0">
      <pane ySplit="1" topLeftCell="A3" activePane="bottomLeft" state="frozen"/>
      <selection pane="bottomLeft" activeCell="Q53" sqref="Q53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customWidth="1"/>
    <col min="26" max="26" width="5.25" customWidth="1"/>
    <col min="27" max="27" width="7.375" style="3" customWidth="1"/>
    <col min="28" max="28" width="9.25" style="15" customWidth="1"/>
    <col min="29" max="29" width="6.375" customWidth="1"/>
    <col min="30" max="30" width="6.25" customWidth="1"/>
    <col min="31" max="31" width="9" style="3" customWidth="1"/>
    <col min="32" max="32" width="6.5" customWidth="1"/>
    <col min="33" max="33" width="5.5" customWidth="1"/>
    <col min="34" max="34" width="8.5" style="3" customWidth="1"/>
    <col min="35" max="35" width="7.625" style="4" customWidth="1"/>
    <col min="36" max="36" width="10.75" customWidth="1"/>
    <col min="37" max="1029" width="8.5" customWidth="1"/>
  </cols>
  <sheetData>
    <row r="1" spans="1:36" s="5" customFormat="1" ht="110.75" x14ac:dyDescent="0.25">
      <c r="A1" s="5" t="s">
        <v>0</v>
      </c>
      <c r="B1" s="5" t="s">
        <v>1</v>
      </c>
      <c r="C1" s="5" t="s">
        <v>29</v>
      </c>
      <c r="D1" s="5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33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7" t="s">
        <v>23</v>
      </c>
      <c r="AB1" s="14" t="s">
        <v>30</v>
      </c>
      <c r="AC1" s="5" t="s">
        <v>31</v>
      </c>
      <c r="AD1" s="5" t="s">
        <v>32</v>
      </c>
      <c r="AE1" s="7" t="s">
        <v>24</v>
      </c>
      <c r="AF1" s="5" t="s">
        <v>25</v>
      </c>
      <c r="AG1" s="5" t="s">
        <v>26</v>
      </c>
      <c r="AH1" s="7" t="s">
        <v>27</v>
      </c>
      <c r="AI1" s="8" t="s">
        <v>28</v>
      </c>
      <c r="AJ1" s="5" t="s">
        <v>0</v>
      </c>
    </row>
    <row r="2" spans="1:36" x14ac:dyDescent="0.25">
      <c r="A2" s="9">
        <v>43895</v>
      </c>
      <c r="B2">
        <v>0</v>
      </c>
      <c r="C2" s="4">
        <f t="shared" ref="C2:C44" si="0">B2-O2-S2</f>
        <v>0</v>
      </c>
      <c r="D2" s="10">
        <v>0</v>
      </c>
      <c r="H2">
        <v>56</v>
      </c>
      <c r="I2" s="11">
        <v>56</v>
      </c>
      <c r="J2" s="12">
        <f t="shared" ref="J2:J48" si="1">D2/I2</f>
        <v>0</v>
      </c>
      <c r="K2" s="12"/>
      <c r="R2">
        <v>0</v>
      </c>
      <c r="S2">
        <v>0</v>
      </c>
      <c r="AD2" s="10"/>
      <c r="AG2" s="4">
        <f t="shared" ref="AG2:AG7" si="2">B2-O2-S2-AC2</f>
        <v>0</v>
      </c>
      <c r="AJ2" s="9">
        <v>43895</v>
      </c>
    </row>
    <row r="3" spans="1:36" x14ac:dyDescent="0.25">
      <c r="A3" s="9">
        <v>43896</v>
      </c>
      <c r="B3">
        <v>1</v>
      </c>
      <c r="C3" s="4">
        <f t="shared" si="0"/>
        <v>1</v>
      </c>
      <c r="D3" s="10">
        <v>1</v>
      </c>
      <c r="H3">
        <v>67</v>
      </c>
      <c r="I3" s="11">
        <f t="shared" ref="I3:I45" si="3">H3-H2</f>
        <v>11</v>
      </c>
      <c r="J3" s="12">
        <f t="shared" si="1"/>
        <v>9.0909090909090912E-2</v>
      </c>
      <c r="K3" s="12"/>
      <c r="R3">
        <v>0</v>
      </c>
      <c r="S3">
        <v>0</v>
      </c>
      <c r="AD3" s="10"/>
      <c r="AG3" s="4">
        <f t="shared" si="2"/>
        <v>1</v>
      </c>
      <c r="AJ3" s="9">
        <v>43896</v>
      </c>
    </row>
    <row r="4" spans="1:36" x14ac:dyDescent="0.25">
      <c r="A4" s="9">
        <f t="shared" ref="A4:A48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F4" s="2">
        <f t="shared" ref="F4:F48" si="6">D4/B3</f>
        <v>0</v>
      </c>
      <c r="H4">
        <v>91</v>
      </c>
      <c r="I4" s="11">
        <f t="shared" si="3"/>
        <v>24</v>
      </c>
      <c r="J4" s="12">
        <f t="shared" si="1"/>
        <v>0</v>
      </c>
      <c r="K4" s="12"/>
      <c r="R4">
        <v>0</v>
      </c>
      <c r="S4">
        <v>0</v>
      </c>
      <c r="AD4" s="10"/>
      <c r="AG4" s="4">
        <f t="shared" si="2"/>
        <v>1</v>
      </c>
      <c r="AJ4" s="9">
        <f t="shared" ref="AJ4:AJ35" si="7">AJ3+1</f>
        <v>43897</v>
      </c>
    </row>
    <row r="5" spans="1:36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F5" s="2">
        <f t="shared" si="6"/>
        <v>0</v>
      </c>
      <c r="H5">
        <v>94</v>
      </c>
      <c r="I5" s="11">
        <f t="shared" si="3"/>
        <v>3</v>
      </c>
      <c r="J5" s="12">
        <f t="shared" si="1"/>
        <v>0</v>
      </c>
      <c r="K5" s="12"/>
      <c r="R5">
        <v>0</v>
      </c>
      <c r="S5">
        <v>0</v>
      </c>
      <c r="AD5" s="10"/>
      <c r="AG5" s="4">
        <f t="shared" si="2"/>
        <v>1</v>
      </c>
      <c r="AJ5" s="9">
        <f t="shared" si="7"/>
        <v>43898</v>
      </c>
    </row>
    <row r="6" spans="1:36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F6" s="2">
        <f t="shared" si="6"/>
        <v>1</v>
      </c>
      <c r="H6">
        <v>101</v>
      </c>
      <c r="I6" s="11">
        <f t="shared" si="3"/>
        <v>7</v>
      </c>
      <c r="J6" s="12">
        <f t="shared" si="1"/>
        <v>0.14285714285714285</v>
      </c>
      <c r="K6" s="12"/>
      <c r="R6">
        <v>0</v>
      </c>
      <c r="S6">
        <v>0</v>
      </c>
      <c r="AD6" s="10"/>
      <c r="AG6" s="4">
        <f t="shared" si="2"/>
        <v>2</v>
      </c>
      <c r="AJ6" s="9">
        <f t="shared" si="7"/>
        <v>43899</v>
      </c>
    </row>
    <row r="7" spans="1:36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F7" s="2">
        <f t="shared" si="6"/>
        <v>1.5</v>
      </c>
      <c r="G7" s="13"/>
      <c r="H7">
        <v>117</v>
      </c>
      <c r="I7" s="11">
        <f t="shared" si="3"/>
        <v>16</v>
      </c>
      <c r="J7" s="12">
        <f t="shared" si="1"/>
        <v>0.1875</v>
      </c>
      <c r="K7" s="12"/>
      <c r="R7">
        <v>0</v>
      </c>
      <c r="S7">
        <v>0</v>
      </c>
      <c r="AD7" s="10"/>
      <c r="AG7" s="4">
        <f t="shared" si="2"/>
        <v>5</v>
      </c>
      <c r="AJ7" s="9">
        <f t="shared" si="7"/>
        <v>43900</v>
      </c>
    </row>
    <row r="8" spans="1:36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F8" s="2">
        <f t="shared" si="6"/>
        <v>2.6</v>
      </c>
      <c r="G8" s="13"/>
      <c r="H8">
        <v>151</v>
      </c>
      <c r="I8" s="11">
        <f t="shared" si="3"/>
        <v>34</v>
      </c>
      <c r="J8" s="12">
        <f t="shared" si="1"/>
        <v>0.38235294117647056</v>
      </c>
      <c r="K8" s="12"/>
      <c r="R8">
        <v>0</v>
      </c>
      <c r="S8">
        <v>0</v>
      </c>
      <c r="AD8" s="10"/>
      <c r="AG8" s="4"/>
      <c r="AJ8" s="9">
        <f t="shared" si="7"/>
        <v>43901</v>
      </c>
    </row>
    <row r="9" spans="1:36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F9" s="2">
        <f t="shared" si="6"/>
        <v>0.33333333333333331</v>
      </c>
      <c r="G9" s="13"/>
      <c r="H9">
        <v>185</v>
      </c>
      <c r="I9" s="11">
        <f t="shared" si="3"/>
        <v>34</v>
      </c>
      <c r="J9" s="12">
        <f t="shared" si="1"/>
        <v>0.17647058823529413</v>
      </c>
      <c r="K9" s="13"/>
      <c r="R9">
        <v>0</v>
      </c>
      <c r="S9">
        <v>0</v>
      </c>
      <c r="AD9" s="10"/>
      <c r="AG9" s="4"/>
      <c r="AJ9" s="9">
        <f t="shared" si="7"/>
        <v>43902</v>
      </c>
    </row>
    <row r="10" spans="1:36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F10" s="2">
        <f t="shared" si="6"/>
        <v>0.45833333333333331</v>
      </c>
      <c r="G10" s="13"/>
      <c r="H10">
        <v>239</v>
      </c>
      <c r="I10" s="11">
        <f t="shared" si="3"/>
        <v>54</v>
      </c>
      <c r="J10" s="12">
        <f t="shared" si="1"/>
        <v>0.20370370370370369</v>
      </c>
      <c r="K10" s="13"/>
      <c r="R10">
        <v>0</v>
      </c>
      <c r="S10">
        <v>0</v>
      </c>
      <c r="AD10" s="10"/>
      <c r="AG10" s="4"/>
      <c r="AJ10" s="9">
        <f t="shared" si="7"/>
        <v>43903</v>
      </c>
    </row>
    <row r="11" spans="1:36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F11" s="2">
        <f t="shared" si="6"/>
        <v>0.31428571428571428</v>
      </c>
      <c r="G11" s="13"/>
      <c r="H11">
        <v>268</v>
      </c>
      <c r="I11" s="11">
        <f t="shared" si="3"/>
        <v>29</v>
      </c>
      <c r="J11" s="12">
        <f t="shared" si="1"/>
        <v>0.37931034482758619</v>
      </c>
      <c r="K11" s="12"/>
      <c r="R11">
        <v>0</v>
      </c>
      <c r="S11">
        <v>0</v>
      </c>
      <c r="AD11" s="10"/>
      <c r="AG11" s="4"/>
      <c r="AJ11" s="9">
        <f t="shared" si="7"/>
        <v>43904</v>
      </c>
    </row>
    <row r="12" spans="1:36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F12" s="2">
        <f t="shared" si="6"/>
        <v>4.3478260869565216E-2</v>
      </c>
      <c r="G12" s="13"/>
      <c r="H12">
        <v>283</v>
      </c>
      <c r="I12" s="11">
        <f t="shared" si="3"/>
        <v>15</v>
      </c>
      <c r="J12" s="12">
        <f t="shared" si="1"/>
        <v>0.13333333333333333</v>
      </c>
      <c r="K12" s="12"/>
      <c r="R12">
        <v>0</v>
      </c>
      <c r="S12">
        <v>0</v>
      </c>
      <c r="AD12" s="10"/>
      <c r="AG12" s="4"/>
      <c r="AJ12" s="9">
        <f t="shared" si="7"/>
        <v>43905</v>
      </c>
    </row>
    <row r="13" spans="1:36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F13" s="2">
        <f t="shared" si="6"/>
        <v>0.1875</v>
      </c>
      <c r="G13" s="13"/>
      <c r="H13">
        <v>316</v>
      </c>
      <c r="I13" s="11">
        <f t="shared" si="3"/>
        <v>33</v>
      </c>
      <c r="J13" s="12">
        <f t="shared" si="1"/>
        <v>0.27272727272727271</v>
      </c>
      <c r="K13" s="12"/>
      <c r="R13">
        <v>0</v>
      </c>
      <c r="S13">
        <v>0</v>
      </c>
      <c r="AD13" s="10"/>
      <c r="AG13" s="4"/>
      <c r="AJ13" s="9">
        <f t="shared" si="7"/>
        <v>43906</v>
      </c>
    </row>
    <row r="14" spans="1:36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F14" s="2">
        <f t="shared" si="6"/>
        <v>0.26315789473684209</v>
      </c>
      <c r="G14" s="13">
        <f t="shared" ref="G14:G48" si="8">AVERAGE(((SUM(D5:D14)-D5)/(SUM(B5:B14)-B5)))</f>
        <v>0.23127035830618892</v>
      </c>
      <c r="H14">
        <v>374</v>
      </c>
      <c r="I14" s="11">
        <f t="shared" si="3"/>
        <v>58</v>
      </c>
      <c r="J14" s="12">
        <f t="shared" si="1"/>
        <v>0.25862068965517243</v>
      </c>
      <c r="K14" s="13">
        <f t="shared" ref="K14:K48" si="9">AVERAGE(((SUM(D5:D14)-D5)/(SUM(I5:I14)-I5)))</f>
        <v>0.25357142857142856</v>
      </c>
      <c r="R14">
        <v>0</v>
      </c>
      <c r="S14">
        <v>0</v>
      </c>
      <c r="AD14" s="10"/>
      <c r="AG14" s="4"/>
      <c r="AJ14" s="9">
        <f t="shared" si="7"/>
        <v>43907</v>
      </c>
    </row>
    <row r="15" spans="1:36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F15" s="2">
        <f t="shared" si="6"/>
        <v>0.15277777777777779</v>
      </c>
      <c r="G15" s="13">
        <f t="shared" si="8"/>
        <v>0.20876288659793815</v>
      </c>
      <c r="H15">
        <v>440</v>
      </c>
      <c r="I15" s="11">
        <f t="shared" si="3"/>
        <v>66</v>
      </c>
      <c r="J15" s="12">
        <f t="shared" si="1"/>
        <v>0.16666666666666666</v>
      </c>
      <c r="K15" s="13">
        <f t="shared" si="9"/>
        <v>0.23893805309734514</v>
      </c>
      <c r="R15">
        <v>0</v>
      </c>
      <c r="S15">
        <v>0</v>
      </c>
      <c r="AD15" s="10"/>
      <c r="AG15" s="4"/>
      <c r="AJ15" s="9">
        <f t="shared" si="7"/>
        <v>43908</v>
      </c>
    </row>
    <row r="16" spans="1:36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F16" s="2">
        <f t="shared" si="6"/>
        <v>0.24096385542168675</v>
      </c>
      <c r="G16" s="13">
        <f t="shared" si="8"/>
        <v>0.20164609053497942</v>
      </c>
      <c r="H16">
        <v>506</v>
      </c>
      <c r="I16" s="11">
        <f t="shared" si="3"/>
        <v>66</v>
      </c>
      <c r="J16" s="12">
        <f t="shared" si="1"/>
        <v>0.30303030303030304</v>
      </c>
      <c r="K16" s="13">
        <f t="shared" si="9"/>
        <v>0.25192802056555269</v>
      </c>
      <c r="R16">
        <v>0</v>
      </c>
      <c r="S16">
        <v>0</v>
      </c>
      <c r="AD16" s="10"/>
      <c r="AG16" s="4"/>
      <c r="AJ16" s="9">
        <f t="shared" si="7"/>
        <v>43909</v>
      </c>
    </row>
    <row r="17" spans="1:36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F17" s="2">
        <f t="shared" si="6"/>
        <v>0.31067961165048541</v>
      </c>
      <c r="G17" s="13">
        <f t="shared" si="8"/>
        <v>0.19402985074626866</v>
      </c>
      <c r="H17">
        <v>585</v>
      </c>
      <c r="I17" s="11">
        <f t="shared" si="3"/>
        <v>79</v>
      </c>
      <c r="J17" s="12">
        <f t="shared" si="1"/>
        <v>0.4050632911392405</v>
      </c>
      <c r="K17" s="13">
        <f t="shared" si="9"/>
        <v>0.2695852534562212</v>
      </c>
      <c r="R17">
        <v>0</v>
      </c>
      <c r="S17">
        <v>0</v>
      </c>
      <c r="AD17" s="10"/>
      <c r="AG17" s="4"/>
      <c r="AJ17" s="9">
        <f t="shared" si="7"/>
        <v>43910</v>
      </c>
    </row>
    <row r="18" spans="1:36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F18" s="2">
        <f t="shared" si="6"/>
        <v>0.26666666666666666</v>
      </c>
      <c r="G18" s="13">
        <f t="shared" si="8"/>
        <v>0.19600000000000001</v>
      </c>
      <c r="H18">
        <v>672</v>
      </c>
      <c r="I18" s="11">
        <f t="shared" si="3"/>
        <v>87</v>
      </c>
      <c r="J18" s="12">
        <f t="shared" si="1"/>
        <v>0.41379310344827586</v>
      </c>
      <c r="K18" s="13">
        <f t="shared" si="9"/>
        <v>0.30184804928131415</v>
      </c>
      <c r="R18">
        <v>1</v>
      </c>
      <c r="S18">
        <f t="shared" ref="S18:S44" si="10">R18+S17</f>
        <v>1</v>
      </c>
      <c r="T18" s="3">
        <f t="shared" ref="T18:T43" si="11">S18/B18</f>
        <v>5.8479532163742687E-3</v>
      </c>
      <c r="U18" s="3">
        <f t="shared" ref="U18:U43" si="12">S18/B9</f>
        <v>4.1666666666666664E-2</v>
      </c>
      <c r="AB18" s="15">
        <f>S18+Y18</f>
        <v>1</v>
      </c>
      <c r="AD18" s="10"/>
      <c r="AG18" s="4"/>
      <c r="AI18" s="4">
        <f>IF(_xlfn.FORECAST.ETS(AJ18,$B$9:B17,$AJ$9:AJ17)&gt;0,_xlfn.FORECAST.ETS(AJ18,$B$9:B17,$AJ$9:AJ17),0)</f>
        <v>165.68889875735837</v>
      </c>
      <c r="AJ18" s="9">
        <f t="shared" si="7"/>
        <v>43911</v>
      </c>
    </row>
    <row r="19" spans="1:36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F19" s="2">
        <f t="shared" si="6"/>
        <v>0.2982456140350877</v>
      </c>
      <c r="G19" s="13">
        <f t="shared" si="8"/>
        <v>0.19957310565635006</v>
      </c>
      <c r="H19">
        <v>761</v>
      </c>
      <c r="I19" s="11">
        <f t="shared" si="3"/>
        <v>89</v>
      </c>
      <c r="J19" s="12">
        <f t="shared" si="1"/>
        <v>0.5730337078651685</v>
      </c>
      <c r="K19" s="13">
        <f t="shared" si="9"/>
        <v>0.35823754789272033</v>
      </c>
      <c r="R19">
        <v>0</v>
      </c>
      <c r="S19">
        <f t="shared" si="10"/>
        <v>1</v>
      </c>
      <c r="T19" s="3">
        <f t="shared" si="11"/>
        <v>4.5045045045045045E-3</v>
      </c>
      <c r="U19" s="3">
        <f t="shared" si="12"/>
        <v>2.8571428571428571E-2</v>
      </c>
      <c r="AB19" s="15">
        <f t="shared" ref="AB19:AB82" si="13">S19+Y19</f>
        <v>1</v>
      </c>
      <c r="AD19" s="10"/>
      <c r="AG19" s="4"/>
      <c r="AI19" s="4">
        <f>IF(_xlfn.FORECAST.ETS(AJ19,$B$9:B18,$AJ$9:AJ18)&gt;0,_xlfn.FORECAST.ETS(AJ19,$B$9:B18,$AJ$9:AJ18),0)</f>
        <v>206.47875053598295</v>
      </c>
      <c r="AJ19" s="9">
        <f t="shared" si="7"/>
        <v>43912</v>
      </c>
    </row>
    <row r="20" spans="1:36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F20" s="2">
        <f t="shared" si="6"/>
        <v>0.12162162162162163</v>
      </c>
      <c r="G20" s="13">
        <f t="shared" si="8"/>
        <v>0.17807017543859649</v>
      </c>
      <c r="H20">
        <v>822</v>
      </c>
      <c r="I20" s="11">
        <f t="shared" si="3"/>
        <v>61</v>
      </c>
      <c r="J20" s="12">
        <f t="shared" si="1"/>
        <v>0.44262295081967212</v>
      </c>
      <c r="K20" s="13">
        <f t="shared" si="9"/>
        <v>0.36642599277978338</v>
      </c>
      <c r="O20">
        <v>3</v>
      </c>
      <c r="Q20" s="3">
        <f t="shared" ref="Q20:Q48" si="14">O20/B11</f>
        <v>6.5217391304347824E-2</v>
      </c>
      <c r="R20">
        <v>1</v>
      </c>
      <c r="S20">
        <f t="shared" si="10"/>
        <v>2</v>
      </c>
      <c r="T20" s="3">
        <f t="shared" si="11"/>
        <v>8.0321285140562242E-3</v>
      </c>
      <c r="U20" s="3">
        <f t="shared" si="12"/>
        <v>4.3478260869565216E-2</v>
      </c>
      <c r="Y20">
        <v>12</v>
      </c>
      <c r="Z20">
        <v>12</v>
      </c>
      <c r="AA20" s="3">
        <f t="shared" ref="AA20:AA38" si="15">Z20/B20</f>
        <v>4.8192771084337352E-2</v>
      </c>
      <c r="AB20" s="15">
        <f t="shared" si="13"/>
        <v>14</v>
      </c>
      <c r="AD20" s="10"/>
      <c r="AG20" s="4"/>
      <c r="AI20" s="4">
        <f>IF(_xlfn.FORECAST.ETS(AJ20,$B$9:B19,$AJ$9:AJ19)&gt;0,_xlfn.FORECAST.ETS(AJ20,$B$9:B19,$AJ$9:AJ19),0)</f>
        <v>202.66447675334487</v>
      </c>
      <c r="AJ20" s="9">
        <f t="shared" si="7"/>
        <v>43913</v>
      </c>
    </row>
    <row r="21" spans="1:36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F21" s="2">
        <f t="shared" si="6"/>
        <v>0.21686746987951808</v>
      </c>
      <c r="G21" s="13">
        <f t="shared" si="8"/>
        <v>0.18279569892473119</v>
      </c>
      <c r="H21">
        <v>916</v>
      </c>
      <c r="I21" s="11">
        <f t="shared" si="3"/>
        <v>94</v>
      </c>
      <c r="J21" s="12">
        <f t="shared" si="1"/>
        <v>0.57446808510638303</v>
      </c>
      <c r="K21" s="13">
        <f t="shared" si="9"/>
        <v>0.40284360189573459</v>
      </c>
      <c r="O21">
        <v>15</v>
      </c>
      <c r="P21">
        <f>O21-O20</f>
        <v>12</v>
      </c>
      <c r="Q21" s="3">
        <f t="shared" si="14"/>
        <v>0.3125</v>
      </c>
      <c r="R21">
        <v>1</v>
      </c>
      <c r="S21">
        <f t="shared" si="10"/>
        <v>3</v>
      </c>
      <c r="T21" s="3">
        <f t="shared" si="11"/>
        <v>9.9009900990099011E-3</v>
      </c>
      <c r="U21" s="3">
        <f t="shared" si="12"/>
        <v>6.25E-2</v>
      </c>
      <c r="Y21">
        <v>21</v>
      </c>
      <c r="Z21">
        <v>21</v>
      </c>
      <c r="AA21" s="3">
        <f t="shared" si="15"/>
        <v>6.9306930693069313E-2</v>
      </c>
      <c r="AB21" s="15">
        <f t="shared" si="13"/>
        <v>24</v>
      </c>
      <c r="AD21" s="10"/>
      <c r="AG21" s="4"/>
      <c r="AI21" s="4">
        <f>IF(_xlfn.FORECAST.ETS(AJ21,$B$9:B20,$AJ$9:AJ20)&gt;0,_xlfn.FORECAST.ETS(AJ21,$B$9:B20,$AJ$9:AJ20),0)</f>
        <v>239.53179884261593</v>
      </c>
      <c r="AJ21" s="9">
        <f t="shared" si="7"/>
        <v>43914</v>
      </c>
    </row>
    <row r="22" spans="1:36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F22" s="2">
        <f t="shared" si="6"/>
        <v>0.26732673267326734</v>
      </c>
      <c r="G22" s="13">
        <f t="shared" si="8"/>
        <v>0.18989547038327526</v>
      </c>
      <c r="H22">
        <v>1161</v>
      </c>
      <c r="I22" s="11">
        <f t="shared" si="3"/>
        <v>245</v>
      </c>
      <c r="J22" s="12">
        <f t="shared" si="1"/>
        <v>0.33061224489795921</v>
      </c>
      <c r="K22" s="13">
        <f t="shared" si="9"/>
        <v>0.38698224852071006</v>
      </c>
      <c r="O22">
        <v>15</v>
      </c>
      <c r="P22">
        <f>O22-O21</f>
        <v>0</v>
      </c>
      <c r="Q22" s="3">
        <f t="shared" si="14"/>
        <v>0.26315789473684209</v>
      </c>
      <c r="R22">
        <v>1</v>
      </c>
      <c r="S22">
        <f t="shared" si="10"/>
        <v>4</v>
      </c>
      <c r="T22" s="3">
        <f t="shared" si="11"/>
        <v>1.0416666666666666E-2</v>
      </c>
      <c r="U22" s="3">
        <f t="shared" si="12"/>
        <v>7.0175438596491224E-2</v>
      </c>
      <c r="Y22">
        <v>21</v>
      </c>
      <c r="Z22">
        <v>21</v>
      </c>
      <c r="AA22" s="3">
        <f t="shared" si="15"/>
        <v>5.46875E-2</v>
      </c>
      <c r="AB22" s="15">
        <f t="shared" si="13"/>
        <v>25</v>
      </c>
      <c r="AD22" s="10"/>
      <c r="AG22" s="4"/>
      <c r="AI22" s="4">
        <f>IF(_xlfn.FORECAST.ETS(AJ22,$B$9:B21,$AJ$9:AJ21)&gt;0,_xlfn.FORECAST.ETS(AJ22,$B$9:B21,$AJ$9:AJ21),0)</f>
        <v>283.99990608488633</v>
      </c>
      <c r="AJ22" s="9">
        <f t="shared" si="7"/>
        <v>43915</v>
      </c>
    </row>
    <row r="23" spans="1:36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F23" s="2">
        <f t="shared" si="6"/>
        <v>0.19010416666666666</v>
      </c>
      <c r="G23" s="13">
        <f t="shared" si="8"/>
        <v>0.18272425249169436</v>
      </c>
      <c r="H23">
        <v>1456</v>
      </c>
      <c r="I23" s="11">
        <f t="shared" si="3"/>
        <v>295</v>
      </c>
      <c r="J23" s="12">
        <f t="shared" si="1"/>
        <v>0.24745762711864408</v>
      </c>
      <c r="K23" s="13">
        <f t="shared" si="9"/>
        <v>0.35582255083179298</v>
      </c>
      <c r="O23">
        <v>15</v>
      </c>
      <c r="P23">
        <f t="shared" ref="P23:P48" si="16">O23-O22</f>
        <v>0</v>
      </c>
      <c r="Q23" s="3">
        <f t="shared" si="14"/>
        <v>0.20833333333333334</v>
      </c>
      <c r="R23">
        <v>3</v>
      </c>
      <c r="S23">
        <f t="shared" si="10"/>
        <v>7</v>
      </c>
      <c r="T23" s="3">
        <f t="shared" si="11"/>
        <v>1.5317286652078774E-2</v>
      </c>
      <c r="U23" s="3">
        <f t="shared" si="12"/>
        <v>9.7222222222222224E-2</v>
      </c>
      <c r="Y23">
        <v>21</v>
      </c>
      <c r="Z23">
        <v>21</v>
      </c>
      <c r="AA23" s="3">
        <f t="shared" si="15"/>
        <v>4.5951859956236324E-2</v>
      </c>
      <c r="AB23" s="15">
        <f t="shared" si="13"/>
        <v>28</v>
      </c>
      <c r="AD23" s="10"/>
      <c r="AG23" s="4"/>
      <c r="AI23" s="4">
        <f>IF(_xlfn.FORECAST.ETS(AJ23,$B$9:B22,$AJ$9:AJ22)&gt;0,_xlfn.FORECAST.ETS(AJ23,$B$9:B22,$AJ$9:AJ22),0)</f>
        <v>460.40019801609481</v>
      </c>
      <c r="AJ23" s="9">
        <f t="shared" si="7"/>
        <v>43916</v>
      </c>
    </row>
    <row r="24" spans="1:36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F24" s="2">
        <f t="shared" si="6"/>
        <v>0.15536105032822758</v>
      </c>
      <c r="G24" s="13">
        <f t="shared" si="8"/>
        <v>0.17437304075235111</v>
      </c>
      <c r="H24">
        <v>1715</v>
      </c>
      <c r="I24" s="11">
        <f t="shared" si="3"/>
        <v>259</v>
      </c>
      <c r="J24" s="12">
        <f t="shared" si="1"/>
        <v>0.27413127413127414</v>
      </c>
      <c r="K24" s="13">
        <f t="shared" si="9"/>
        <v>0.34901960784313724</v>
      </c>
      <c r="O24">
        <v>42</v>
      </c>
      <c r="P24">
        <f t="shared" si="16"/>
        <v>27</v>
      </c>
      <c r="Q24" s="3">
        <f t="shared" si="14"/>
        <v>0.50602409638554213</v>
      </c>
      <c r="R24">
        <v>0</v>
      </c>
      <c r="S24">
        <f t="shared" si="10"/>
        <v>7</v>
      </c>
      <c r="T24" s="3">
        <f t="shared" si="11"/>
        <v>1.3257575757575758E-2</v>
      </c>
      <c r="U24" s="3">
        <f t="shared" si="12"/>
        <v>8.4337349397590355E-2</v>
      </c>
      <c r="Y24">
        <v>25</v>
      </c>
      <c r="Z24">
        <v>25</v>
      </c>
      <c r="AA24" s="3">
        <f t="shared" si="15"/>
        <v>4.7348484848484848E-2</v>
      </c>
      <c r="AB24" s="15">
        <f t="shared" si="13"/>
        <v>32</v>
      </c>
      <c r="AD24" s="10"/>
      <c r="AG24" s="4"/>
      <c r="AI24" s="4">
        <f>IF(_xlfn.FORECAST.ETS(AJ24,$B$9:B23,$AJ$9:AJ23)&gt;0,_xlfn.FORECAST.ETS(AJ24,$B$9:B23,$AJ$9:AJ23),0)</f>
        <v>534.02519983180036</v>
      </c>
      <c r="AJ24" s="9">
        <f t="shared" si="7"/>
        <v>43917</v>
      </c>
    </row>
    <row r="25" spans="1:36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F25" s="2">
        <f t="shared" si="6"/>
        <v>0.24810606060606061</v>
      </c>
      <c r="G25" s="13">
        <f t="shared" si="8"/>
        <v>0.17889317889317891</v>
      </c>
      <c r="H25">
        <v>2086</v>
      </c>
      <c r="I25" s="11">
        <f t="shared" si="3"/>
        <v>371</v>
      </c>
      <c r="J25" s="12">
        <f t="shared" si="1"/>
        <v>0.35309973045822102</v>
      </c>
      <c r="K25" s="13">
        <f t="shared" si="9"/>
        <v>0.35189873417721518</v>
      </c>
      <c r="O25">
        <v>42</v>
      </c>
      <c r="P25">
        <f t="shared" si="16"/>
        <v>0</v>
      </c>
      <c r="Q25" s="3">
        <f t="shared" si="14"/>
        <v>0.40776699029126212</v>
      </c>
      <c r="R25">
        <v>3</v>
      </c>
      <c r="S25">
        <f t="shared" si="10"/>
        <v>10</v>
      </c>
      <c r="T25" s="3">
        <f t="shared" si="11"/>
        <v>1.5174506828528073E-2</v>
      </c>
      <c r="U25" s="3">
        <f t="shared" si="12"/>
        <v>9.7087378640776698E-2</v>
      </c>
      <c r="Y25">
        <v>25</v>
      </c>
      <c r="Z25">
        <v>25</v>
      </c>
      <c r="AA25" s="3">
        <f t="shared" si="15"/>
        <v>3.7936267071320182E-2</v>
      </c>
      <c r="AB25" s="15">
        <f t="shared" si="13"/>
        <v>35</v>
      </c>
      <c r="AD25" s="10"/>
      <c r="AG25" s="4"/>
      <c r="AI25" s="4">
        <f>IF(_xlfn.FORECAST.ETS(AJ25,$B$9:B24,$AJ$9:AJ24)&gt;0,_xlfn.FORECAST.ETS(AJ25,$B$9:B24,$AJ$9:AJ24),0)</f>
        <v>604.81338766096883</v>
      </c>
      <c r="AJ25" s="9">
        <f t="shared" si="7"/>
        <v>43918</v>
      </c>
    </row>
    <row r="26" spans="1:36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F26" s="2">
        <f t="shared" si="6"/>
        <v>0.1244309559939302</v>
      </c>
      <c r="G26" s="13">
        <f t="shared" si="8"/>
        <v>0.16316639741518579</v>
      </c>
      <c r="H26">
        <v>2462</v>
      </c>
      <c r="I26" s="11">
        <f t="shared" si="3"/>
        <v>376</v>
      </c>
      <c r="J26" s="12">
        <f t="shared" si="1"/>
        <v>0.21808510638297873</v>
      </c>
      <c r="K26" s="13">
        <f t="shared" si="9"/>
        <v>0.32285562067128398</v>
      </c>
      <c r="O26">
        <v>42</v>
      </c>
      <c r="P26">
        <f t="shared" si="16"/>
        <v>0</v>
      </c>
      <c r="Q26" s="3">
        <f t="shared" si="14"/>
        <v>0.31111111111111112</v>
      </c>
      <c r="R26">
        <v>3</v>
      </c>
      <c r="S26">
        <f t="shared" si="10"/>
        <v>13</v>
      </c>
      <c r="T26" s="3">
        <f t="shared" si="11"/>
        <v>1.7543859649122806E-2</v>
      </c>
      <c r="U26" s="3">
        <f t="shared" si="12"/>
        <v>9.6296296296296297E-2</v>
      </c>
      <c r="Y26">
        <v>25</v>
      </c>
      <c r="Z26">
        <v>25</v>
      </c>
      <c r="AA26" s="3">
        <f t="shared" si="15"/>
        <v>3.3738191632928474E-2</v>
      </c>
      <c r="AB26" s="15">
        <f t="shared" si="13"/>
        <v>38</v>
      </c>
      <c r="AD26" s="10"/>
      <c r="AG26" s="4"/>
      <c r="AI26" s="4">
        <f>IF(_xlfn.FORECAST.ETS(AJ26,$B$9:B25,$AJ$9:AJ25)&gt;0,_xlfn.FORECAST.ETS(AJ26,$B$9:B25,$AJ$9:AJ25),0)</f>
        <v>777.5125602103235</v>
      </c>
      <c r="AJ26" s="9">
        <f t="shared" si="7"/>
        <v>43919</v>
      </c>
    </row>
    <row r="27" spans="1:36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F27" s="2">
        <f t="shared" si="6"/>
        <v>5.9379217273954114E-2</v>
      </c>
      <c r="G27" s="13">
        <f t="shared" si="8"/>
        <v>0.14186691312384472</v>
      </c>
      <c r="H27">
        <v>3084</v>
      </c>
      <c r="I27" s="11">
        <f t="shared" si="3"/>
        <v>622</v>
      </c>
      <c r="J27" s="12">
        <f t="shared" si="1"/>
        <v>7.0739549839228297E-2</v>
      </c>
      <c r="K27" s="13">
        <f t="shared" si="9"/>
        <v>0.25456053067993367</v>
      </c>
      <c r="O27">
        <v>42</v>
      </c>
      <c r="P27">
        <f t="shared" si="16"/>
        <v>0</v>
      </c>
      <c r="Q27" s="3">
        <f t="shared" si="14"/>
        <v>0.24561403508771928</v>
      </c>
      <c r="R27">
        <v>3</v>
      </c>
      <c r="S27">
        <f t="shared" si="10"/>
        <v>16</v>
      </c>
      <c r="T27" s="3">
        <f t="shared" si="11"/>
        <v>2.038216560509554E-2</v>
      </c>
      <c r="U27" s="3">
        <f t="shared" si="12"/>
        <v>9.3567251461988299E-2</v>
      </c>
      <c r="Y27">
        <v>62</v>
      </c>
      <c r="Z27">
        <v>62</v>
      </c>
      <c r="AA27" s="3">
        <f t="shared" si="15"/>
        <v>7.8980891719745219E-2</v>
      </c>
      <c r="AB27" s="15">
        <f t="shared" si="13"/>
        <v>78</v>
      </c>
      <c r="AC27">
        <v>540</v>
      </c>
      <c r="AD27" s="10"/>
      <c r="AE27" s="3">
        <f>(AC27+S27)/B27</f>
        <v>0.70828025477707002</v>
      </c>
      <c r="AG27" s="4">
        <f>B27-O27-S27-AC27</f>
        <v>187</v>
      </c>
      <c r="AH27" s="3">
        <f>AG27/B27</f>
        <v>0.23821656050955414</v>
      </c>
      <c r="AI27" s="4">
        <f>IF(_xlfn.FORECAST.ETS(AJ27,$B$9:B26,$AJ$9:AJ26)&gt;0,_xlfn.FORECAST.ETS(AJ27,$B$9:B26,$AJ$9:AJ26),0)</f>
        <v>836.25192002815561</v>
      </c>
      <c r="AJ27" s="9">
        <f t="shared" si="7"/>
        <v>43920</v>
      </c>
    </row>
    <row r="28" spans="1:36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F28" s="2">
        <f t="shared" si="6"/>
        <v>0.1464968152866242</v>
      </c>
      <c r="G28" s="13">
        <f t="shared" si="8"/>
        <v>0.13543747502996403</v>
      </c>
      <c r="H28">
        <v>3561</v>
      </c>
      <c r="I28" s="11">
        <f t="shared" si="3"/>
        <v>477</v>
      </c>
      <c r="J28" s="12">
        <f t="shared" si="1"/>
        <v>0.24109014675052412</v>
      </c>
      <c r="K28" s="13">
        <f t="shared" si="9"/>
        <v>0.24214285714285713</v>
      </c>
      <c r="O28">
        <v>42</v>
      </c>
      <c r="P28">
        <f t="shared" si="16"/>
        <v>0</v>
      </c>
      <c r="Q28" s="3">
        <f t="shared" si="14"/>
        <v>0.1891891891891892</v>
      </c>
      <c r="R28">
        <v>7</v>
      </c>
      <c r="S28">
        <f t="shared" si="10"/>
        <v>23</v>
      </c>
      <c r="T28" s="3">
        <f t="shared" si="11"/>
        <v>2.5555555555555557E-2</v>
      </c>
      <c r="U28" s="3">
        <f t="shared" si="12"/>
        <v>0.1036036036036036</v>
      </c>
      <c r="Y28">
        <v>62</v>
      </c>
      <c r="Z28">
        <v>62</v>
      </c>
      <c r="AA28" s="3">
        <f t="shared" si="15"/>
        <v>6.8888888888888888E-2</v>
      </c>
      <c r="AB28" s="15">
        <f t="shared" si="13"/>
        <v>85</v>
      </c>
      <c r="AD28" s="10"/>
      <c r="AG28" s="4"/>
      <c r="AI28" s="4">
        <f>IF(_xlfn.FORECAST.ETS(AJ28,$B$9:B27,$AJ$9:AJ27)&gt;0,_xlfn.FORECAST.ETS(AJ28,$B$9:B27,$AJ$9:AJ27),0)</f>
        <v>909.5089849804807</v>
      </c>
      <c r="AJ28" s="9">
        <f t="shared" si="7"/>
        <v>43921</v>
      </c>
    </row>
    <row r="29" spans="1:36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F29" s="2">
        <f t="shared" si="6"/>
        <v>0.17777777777777778</v>
      </c>
      <c r="G29" s="13">
        <f t="shared" si="8"/>
        <v>0.13941894447309611</v>
      </c>
      <c r="H29">
        <v>4371</v>
      </c>
      <c r="I29" s="11">
        <f t="shared" si="3"/>
        <v>810</v>
      </c>
      <c r="J29" s="12">
        <f t="shared" si="1"/>
        <v>0.19753086419753085</v>
      </c>
      <c r="K29" s="13">
        <f t="shared" si="9"/>
        <v>0.22851507466892082</v>
      </c>
      <c r="O29">
        <v>42</v>
      </c>
      <c r="P29">
        <f t="shared" si="16"/>
        <v>0</v>
      </c>
      <c r="Q29" s="3">
        <f t="shared" si="14"/>
        <v>0.16867469879518071</v>
      </c>
      <c r="R29">
        <v>5</v>
      </c>
      <c r="S29">
        <f t="shared" si="10"/>
        <v>28</v>
      </c>
      <c r="T29" s="3">
        <f t="shared" si="11"/>
        <v>2.6415094339622643E-2</v>
      </c>
      <c r="U29" s="3">
        <f t="shared" si="12"/>
        <v>0.11244979919678715</v>
      </c>
      <c r="Y29">
        <v>62</v>
      </c>
      <c r="Z29">
        <v>72</v>
      </c>
      <c r="AA29" s="3">
        <f t="shared" si="15"/>
        <v>6.7924528301886791E-2</v>
      </c>
      <c r="AB29" s="15">
        <f t="shared" si="13"/>
        <v>90</v>
      </c>
      <c r="AC29">
        <v>648</v>
      </c>
      <c r="AD29" s="10">
        <f>AC29-AC27</f>
        <v>108</v>
      </c>
      <c r="AE29" s="3">
        <f t="shared" ref="AE29:AE38" si="17">(AC29+S29)/B29</f>
        <v>0.63773584905660374</v>
      </c>
      <c r="AG29" s="4">
        <f t="shared" ref="AG29:AG38" si="18">B29-O29-S29-AC29</f>
        <v>342</v>
      </c>
      <c r="AH29" s="3">
        <f t="shared" ref="AH29:AH38" si="19">AG29/B29</f>
        <v>0.32264150943396225</v>
      </c>
      <c r="AI29" s="4">
        <f>IF(_xlfn.FORECAST.ETS(AJ29,$B$9:B28,$AJ$9:AJ28)&gt;0,_xlfn.FORECAST.ETS(AJ29,$B$9:B28,$AJ$9:AJ28),0)</f>
        <v>1000.6770010405891</v>
      </c>
      <c r="AJ29" s="9">
        <f t="shared" si="7"/>
        <v>43922</v>
      </c>
    </row>
    <row r="30" spans="1:36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F30" s="2">
        <f t="shared" si="6"/>
        <v>0.10471698113207548</v>
      </c>
      <c r="G30" s="13">
        <f t="shared" si="8"/>
        <v>0.12984293193717278</v>
      </c>
      <c r="H30">
        <v>5008</v>
      </c>
      <c r="I30" s="11">
        <f t="shared" si="3"/>
        <v>637</v>
      </c>
      <c r="J30" s="12">
        <f t="shared" si="1"/>
        <v>0.17425431711145997</v>
      </c>
      <c r="K30" s="13">
        <f t="shared" si="9"/>
        <v>0.21212121212121213</v>
      </c>
      <c r="O30">
        <v>42</v>
      </c>
      <c r="P30">
        <f t="shared" si="16"/>
        <v>0</v>
      </c>
      <c r="Q30" s="3">
        <f t="shared" si="14"/>
        <v>0.13861386138613863</v>
      </c>
      <c r="R30">
        <v>3</v>
      </c>
      <c r="S30">
        <f t="shared" si="10"/>
        <v>31</v>
      </c>
      <c r="T30" s="3">
        <f t="shared" si="11"/>
        <v>2.6473099914602904E-2</v>
      </c>
      <c r="U30" s="3">
        <f t="shared" si="12"/>
        <v>0.10231023102310231</v>
      </c>
      <c r="V30">
        <v>2</v>
      </c>
      <c r="W30">
        <v>1</v>
      </c>
      <c r="X30">
        <v>58.7</v>
      </c>
      <c r="Y30">
        <v>81</v>
      </c>
      <c r="Z30">
        <v>81</v>
      </c>
      <c r="AA30" s="3">
        <f t="shared" si="15"/>
        <v>6.9171648163962429E-2</v>
      </c>
      <c r="AB30" s="15">
        <f t="shared" si="13"/>
        <v>112</v>
      </c>
      <c r="AC30">
        <v>783</v>
      </c>
      <c r="AD30" s="10">
        <f>AC30-AC29</f>
        <v>135</v>
      </c>
      <c r="AE30" s="3">
        <f t="shared" si="17"/>
        <v>0.69513236549957302</v>
      </c>
      <c r="AG30" s="4">
        <f t="shared" si="18"/>
        <v>315</v>
      </c>
      <c r="AH30" s="3">
        <f t="shared" si="19"/>
        <v>0.26900085397096501</v>
      </c>
      <c r="AI30" s="4">
        <f>IF(_xlfn.FORECAST.ETS(AJ30,$B$9:B29,$AJ$9:AJ29)&gt;0,_xlfn.FORECAST.ETS(AJ30,$B$9:B29,$AJ$9:AJ29),0)</f>
        <v>1123.5677531449003</v>
      </c>
      <c r="AJ30" s="9">
        <f t="shared" si="7"/>
        <v>43923</v>
      </c>
    </row>
    <row r="31" spans="1:36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F31" s="2">
        <f t="shared" si="6"/>
        <v>0.26046114432109307</v>
      </c>
      <c r="G31" s="13">
        <f t="shared" si="8"/>
        <v>0.14041404140414041</v>
      </c>
      <c r="H31">
        <v>5756</v>
      </c>
      <c r="I31" s="11">
        <f t="shared" si="3"/>
        <v>748</v>
      </c>
      <c r="J31" s="12">
        <f t="shared" si="1"/>
        <v>0.40775401069518719</v>
      </c>
      <c r="K31" s="13">
        <f t="shared" si="9"/>
        <v>0.23764961915125135</v>
      </c>
      <c r="O31">
        <v>54</v>
      </c>
      <c r="P31">
        <f t="shared" si="16"/>
        <v>12</v>
      </c>
      <c r="Q31" s="3">
        <f t="shared" si="14"/>
        <v>0.140625</v>
      </c>
      <c r="R31">
        <v>8</v>
      </c>
      <c r="S31">
        <f t="shared" si="10"/>
        <v>39</v>
      </c>
      <c r="T31" s="3">
        <f t="shared" si="11"/>
        <v>2.6422764227642278E-2</v>
      </c>
      <c r="U31" s="3">
        <f t="shared" si="12"/>
        <v>0.1015625</v>
      </c>
      <c r="V31">
        <v>6</v>
      </c>
      <c r="W31">
        <v>2</v>
      </c>
      <c r="X31">
        <v>70.75</v>
      </c>
      <c r="Y31">
        <v>81</v>
      </c>
      <c r="Z31">
        <v>81</v>
      </c>
      <c r="AA31" s="3">
        <f t="shared" si="15"/>
        <v>5.4878048780487805E-2</v>
      </c>
      <c r="AB31" s="15">
        <f t="shared" si="13"/>
        <v>120</v>
      </c>
      <c r="AC31">
        <v>874</v>
      </c>
      <c r="AD31" s="10">
        <f t="shared" ref="AD31:AD38" si="20">AC31-AC30</f>
        <v>91</v>
      </c>
      <c r="AE31" s="3">
        <f t="shared" si="17"/>
        <v>0.61856368563685638</v>
      </c>
      <c r="AG31" s="4">
        <f t="shared" si="18"/>
        <v>509</v>
      </c>
      <c r="AH31" s="3">
        <f t="shared" si="19"/>
        <v>0.34485094850948511</v>
      </c>
      <c r="AI31" s="4">
        <f>IF(_xlfn.FORECAST.ETS(AJ31,$B$9:B30,$AJ$9:AJ30)&gt;0,_xlfn.FORECAST.ETS(AJ31,$B$9:B30,$AJ$9:AJ30),0)</f>
        <v>1296.9007084571222</v>
      </c>
      <c r="AJ31" s="9">
        <f t="shared" si="7"/>
        <v>43924</v>
      </c>
    </row>
    <row r="32" spans="1:36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F32" s="2">
        <f t="shared" si="6"/>
        <v>0.1002710027100271</v>
      </c>
      <c r="G32" s="13">
        <f t="shared" si="8"/>
        <v>0.13047853309481217</v>
      </c>
      <c r="H32">
        <v>6401</v>
      </c>
      <c r="I32" s="11">
        <f t="shared" si="3"/>
        <v>645</v>
      </c>
      <c r="J32" s="12">
        <f t="shared" si="1"/>
        <v>0.22945736434108527</v>
      </c>
      <c r="K32" s="13">
        <f t="shared" si="9"/>
        <v>0.23599595551061678</v>
      </c>
      <c r="O32">
        <v>54</v>
      </c>
      <c r="P32">
        <f t="shared" si="16"/>
        <v>0</v>
      </c>
      <c r="Q32" s="3">
        <f t="shared" si="14"/>
        <v>0.11816192560175055</v>
      </c>
      <c r="R32">
        <v>5</v>
      </c>
      <c r="S32">
        <f t="shared" si="10"/>
        <v>44</v>
      </c>
      <c r="T32" s="3">
        <f t="shared" si="11"/>
        <v>2.7093596059113302E-2</v>
      </c>
      <c r="U32" s="3">
        <f t="shared" si="12"/>
        <v>9.6280087527352301E-2</v>
      </c>
      <c r="V32">
        <v>5</v>
      </c>
      <c r="W32">
        <v>0</v>
      </c>
      <c r="X32">
        <v>63.2</v>
      </c>
      <c r="Y32">
        <v>89</v>
      </c>
      <c r="Z32">
        <v>89</v>
      </c>
      <c r="AA32" s="3">
        <f t="shared" si="15"/>
        <v>5.4802955665024633E-2</v>
      </c>
      <c r="AB32" s="15">
        <f t="shared" si="13"/>
        <v>133</v>
      </c>
      <c r="AC32">
        <v>1049</v>
      </c>
      <c r="AD32" s="10">
        <f t="shared" si="20"/>
        <v>175</v>
      </c>
      <c r="AE32" s="3">
        <f t="shared" si="17"/>
        <v>0.67302955665024633</v>
      </c>
      <c r="AF32">
        <v>69</v>
      </c>
      <c r="AG32" s="4">
        <f t="shared" si="18"/>
        <v>477</v>
      </c>
      <c r="AH32" s="3">
        <f t="shared" si="19"/>
        <v>0.29371921182266009</v>
      </c>
      <c r="AI32" s="4">
        <f>IF(_xlfn.FORECAST.ETS(AJ32,$B$9:B31,$AJ$9:AJ31)&gt;0,_xlfn.FORECAST.ETS(AJ32,$B$9:B31,$AJ$9:AJ31),0)</f>
        <v>1740.7250414581727</v>
      </c>
      <c r="AJ32" s="9">
        <f t="shared" si="7"/>
        <v>43925</v>
      </c>
    </row>
    <row r="33" spans="1:36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F33" s="2">
        <f t="shared" si="6"/>
        <v>0.1748768472906404</v>
      </c>
      <c r="G33" s="13">
        <f t="shared" si="8"/>
        <v>0.1336691204959318</v>
      </c>
      <c r="H33">
        <v>7360</v>
      </c>
      <c r="I33" s="11">
        <f t="shared" si="3"/>
        <v>959</v>
      </c>
      <c r="J33" s="12">
        <f t="shared" si="1"/>
        <v>0.2961418143899896</v>
      </c>
      <c r="K33" s="13">
        <f t="shared" si="9"/>
        <v>0.24446412754650132</v>
      </c>
      <c r="O33">
        <v>54</v>
      </c>
      <c r="P33">
        <f t="shared" si="16"/>
        <v>0</v>
      </c>
      <c r="Q33" s="3">
        <f t="shared" si="14"/>
        <v>0.10227272727272728</v>
      </c>
      <c r="R33">
        <v>7</v>
      </c>
      <c r="S33">
        <f t="shared" si="10"/>
        <v>51</v>
      </c>
      <c r="T33" s="3">
        <f t="shared" si="11"/>
        <v>2.6729559748427674E-2</v>
      </c>
      <c r="U33" s="3">
        <f t="shared" si="12"/>
        <v>9.6590909090909088E-2</v>
      </c>
      <c r="V33">
        <v>5</v>
      </c>
      <c r="W33">
        <v>2</v>
      </c>
      <c r="Y33">
        <v>98</v>
      </c>
      <c r="Z33">
        <v>98</v>
      </c>
      <c r="AA33" s="3">
        <f t="shared" si="15"/>
        <v>5.1362683438155136E-2</v>
      </c>
      <c r="AB33" s="15">
        <f t="shared" si="13"/>
        <v>149</v>
      </c>
      <c r="AC33">
        <v>1082</v>
      </c>
      <c r="AD33" s="10">
        <f t="shared" si="20"/>
        <v>33</v>
      </c>
      <c r="AE33" s="3">
        <f t="shared" si="17"/>
        <v>0.59381551362683438</v>
      </c>
      <c r="AF33">
        <v>88</v>
      </c>
      <c r="AG33" s="4">
        <f t="shared" si="18"/>
        <v>721</v>
      </c>
      <c r="AH33" s="3">
        <f t="shared" si="19"/>
        <v>0.3778825995807128</v>
      </c>
      <c r="AI33" s="4">
        <f>IF(_xlfn.FORECAST.ETS(AJ33,$B$9:B32,$AJ$9:AJ32)&gt;0,_xlfn.FORECAST.ETS(AJ33,$B$9:B32,$AJ$9:AJ32),0)</f>
        <v>1848.1504100660379</v>
      </c>
      <c r="AJ33" s="9">
        <f t="shared" si="7"/>
        <v>43926</v>
      </c>
    </row>
    <row r="34" spans="1:36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F34" s="2">
        <f t="shared" si="6"/>
        <v>0.15303983228511531</v>
      </c>
      <c r="G34" s="13">
        <f t="shared" si="8"/>
        <v>0.12987779182469447</v>
      </c>
      <c r="H34">
        <v>8552</v>
      </c>
      <c r="I34" s="11">
        <f t="shared" si="3"/>
        <v>1192</v>
      </c>
      <c r="J34" s="12">
        <f t="shared" si="1"/>
        <v>0.24496644295302014</v>
      </c>
      <c r="K34" s="13">
        <f t="shared" si="9"/>
        <v>0.23832353850912466</v>
      </c>
      <c r="O34">
        <v>118</v>
      </c>
      <c r="P34">
        <f t="shared" si="16"/>
        <v>64</v>
      </c>
      <c r="Q34" s="3">
        <f t="shared" si="14"/>
        <v>0.17905918057663125</v>
      </c>
      <c r="R34">
        <v>7</v>
      </c>
      <c r="S34">
        <f t="shared" si="10"/>
        <v>58</v>
      </c>
      <c r="T34" s="3">
        <f t="shared" si="11"/>
        <v>2.6363636363636363E-2</v>
      </c>
      <c r="U34" s="3">
        <f t="shared" si="12"/>
        <v>8.8012139605462822E-2</v>
      </c>
      <c r="V34">
        <v>3</v>
      </c>
      <c r="W34">
        <v>4</v>
      </c>
      <c r="X34">
        <v>64.5</v>
      </c>
      <c r="Y34">
        <v>101</v>
      </c>
      <c r="Z34">
        <v>101</v>
      </c>
      <c r="AA34" s="3">
        <f t="shared" si="15"/>
        <v>4.5909090909090906E-2</v>
      </c>
      <c r="AB34" s="15">
        <f t="shared" si="13"/>
        <v>159</v>
      </c>
      <c r="AC34">
        <v>1197</v>
      </c>
      <c r="AD34" s="10">
        <f t="shared" si="20"/>
        <v>115</v>
      </c>
      <c r="AE34" s="3">
        <f t="shared" si="17"/>
        <v>0.57045454545454544</v>
      </c>
      <c r="AG34" s="4">
        <f t="shared" si="18"/>
        <v>827</v>
      </c>
      <c r="AH34" s="3">
        <f t="shared" si="19"/>
        <v>0.37590909090909091</v>
      </c>
      <c r="AI34" s="4">
        <f>IF(_xlfn.FORECAST.ETS(AJ34,$B$9:B33,$AJ$9:AJ33)&gt;0,_xlfn.FORECAST.ETS(AJ34,$B$9:B33,$AJ$9:AJ33),0)</f>
        <v>2144.4600635248821</v>
      </c>
      <c r="AJ34" s="9">
        <f t="shared" si="7"/>
        <v>43927</v>
      </c>
    </row>
    <row r="35" spans="1:36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F35" s="2">
        <f t="shared" si="6"/>
        <v>0.11227272727272727</v>
      </c>
      <c r="G35" s="13">
        <f t="shared" si="8"/>
        <v>0.12570923292314495</v>
      </c>
      <c r="H35">
        <v>9626</v>
      </c>
      <c r="I35" s="11">
        <f t="shared" si="3"/>
        <v>1074</v>
      </c>
      <c r="J35" s="12">
        <f t="shared" si="1"/>
        <v>0.22998137802607077</v>
      </c>
      <c r="K35" s="13">
        <f t="shared" si="9"/>
        <v>0.23813512004466778</v>
      </c>
      <c r="O35">
        <v>118</v>
      </c>
      <c r="P35">
        <f t="shared" si="16"/>
        <v>0</v>
      </c>
      <c r="Q35" s="3">
        <f t="shared" si="14"/>
        <v>0.15924426450742241</v>
      </c>
      <c r="R35">
        <v>3</v>
      </c>
      <c r="S35">
        <f t="shared" si="10"/>
        <v>61</v>
      </c>
      <c r="T35" s="3">
        <f t="shared" si="11"/>
        <v>2.4928483857785042E-2</v>
      </c>
      <c r="U35" s="3">
        <f t="shared" si="12"/>
        <v>8.2321187584345479E-2</v>
      </c>
      <c r="V35">
        <v>2</v>
      </c>
      <c r="W35">
        <v>1</v>
      </c>
      <c r="X35">
        <v>62.66</v>
      </c>
      <c r="Y35">
        <v>109</v>
      </c>
      <c r="Z35">
        <v>109</v>
      </c>
      <c r="AA35" s="3">
        <f t="shared" si="15"/>
        <v>4.4544340008173276E-2</v>
      </c>
      <c r="AB35" s="15">
        <f t="shared" si="13"/>
        <v>170</v>
      </c>
      <c r="AC35">
        <v>1394</v>
      </c>
      <c r="AD35" s="10">
        <f t="shared" si="20"/>
        <v>197</v>
      </c>
      <c r="AE35" s="3">
        <f t="shared" si="17"/>
        <v>0.59460563955864321</v>
      </c>
      <c r="AG35" s="4">
        <f t="shared" si="18"/>
        <v>874</v>
      </c>
      <c r="AH35" s="3">
        <f t="shared" si="19"/>
        <v>0.3571720474049857</v>
      </c>
      <c r="AI35" s="4">
        <f>IF(_xlfn.FORECAST.ETS(AJ35,$B$9:B34,$AJ$9:AJ34)&gt;0,_xlfn.FORECAST.ETS(AJ35,$B$9:B34,$AJ$9:AJ34),0)</f>
        <v>2461.7767662890888</v>
      </c>
      <c r="AJ35" s="9">
        <f t="shared" si="7"/>
        <v>43928</v>
      </c>
    </row>
    <row r="36" spans="1:36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F36" s="2">
        <f t="shared" si="6"/>
        <v>8.94973436861463E-2</v>
      </c>
      <c r="G36" s="13">
        <f t="shared" si="8"/>
        <v>0.121731814651825</v>
      </c>
      <c r="H36">
        <v>10761</v>
      </c>
      <c r="I36" s="11">
        <f t="shared" si="3"/>
        <v>1135</v>
      </c>
      <c r="J36" s="12">
        <f t="shared" si="1"/>
        <v>0.19295154185022026</v>
      </c>
      <c r="K36" s="13">
        <f t="shared" si="9"/>
        <v>0.24501758499413834</v>
      </c>
      <c r="O36">
        <v>118</v>
      </c>
      <c r="P36">
        <f t="shared" si="16"/>
        <v>0</v>
      </c>
      <c r="Q36" s="3">
        <f t="shared" si="14"/>
        <v>0.15031847133757961</v>
      </c>
      <c r="R36">
        <v>4</v>
      </c>
      <c r="S36">
        <f t="shared" si="10"/>
        <v>65</v>
      </c>
      <c r="T36" s="3">
        <f t="shared" si="11"/>
        <v>2.4381095273818456E-2</v>
      </c>
      <c r="U36" s="3">
        <f t="shared" si="12"/>
        <v>8.2802547770700632E-2</v>
      </c>
      <c r="V36">
        <v>4</v>
      </c>
      <c r="W36">
        <v>0</v>
      </c>
      <c r="X36">
        <v>62</v>
      </c>
      <c r="Y36">
        <v>112</v>
      </c>
      <c r="Z36">
        <v>112</v>
      </c>
      <c r="AA36" s="3">
        <f t="shared" si="15"/>
        <v>4.2010502625656414E-2</v>
      </c>
      <c r="AB36" s="15">
        <f t="shared" si="13"/>
        <v>177</v>
      </c>
      <c r="AC36">
        <v>1705</v>
      </c>
      <c r="AD36" s="10">
        <f t="shared" si="20"/>
        <v>311</v>
      </c>
      <c r="AE36" s="3">
        <f t="shared" si="17"/>
        <v>0.66391597899474863</v>
      </c>
      <c r="AG36" s="4">
        <f t="shared" si="18"/>
        <v>778</v>
      </c>
      <c r="AH36" s="3">
        <f t="shared" si="19"/>
        <v>0.29182295573893474</v>
      </c>
      <c r="AI36" s="4">
        <f>IF(_xlfn.FORECAST.ETS(AJ36,$B$9:B35,$AJ$9:AJ35)&gt;0,_xlfn.FORECAST.ETS(AJ36,$B$9:B35,$AJ$9:AJ35),0)</f>
        <v>2698.4810752978997</v>
      </c>
      <c r="AJ36" s="9">
        <f t="shared" ref="AJ36:AJ67" si="21">AJ35+1</f>
        <v>43929</v>
      </c>
    </row>
    <row r="37" spans="1:36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F37" s="2">
        <f t="shared" si="6"/>
        <v>7.5393848462115526E-2</v>
      </c>
      <c r="G37" s="13">
        <f t="shared" si="8"/>
        <v>0.11292267064699466</v>
      </c>
      <c r="H37">
        <v>12347</v>
      </c>
      <c r="I37" s="11">
        <f t="shared" si="3"/>
        <v>1586</v>
      </c>
      <c r="J37" s="12">
        <f t="shared" si="1"/>
        <v>0.12673392181588902</v>
      </c>
      <c r="K37" s="13">
        <f t="shared" si="9"/>
        <v>0.22387889824721147</v>
      </c>
      <c r="O37">
        <v>118</v>
      </c>
      <c r="P37">
        <f t="shared" si="16"/>
        <v>0</v>
      </c>
      <c r="Q37" s="3">
        <f t="shared" si="14"/>
        <v>0.13111111111111112</v>
      </c>
      <c r="R37">
        <v>1</v>
      </c>
      <c r="S37">
        <f t="shared" si="10"/>
        <v>66</v>
      </c>
      <c r="T37" s="3">
        <f t="shared" si="11"/>
        <v>2.3020579002441578E-2</v>
      </c>
      <c r="U37" s="3">
        <f t="shared" si="12"/>
        <v>7.3333333333333334E-2</v>
      </c>
      <c r="V37">
        <v>1</v>
      </c>
      <c r="W37">
        <v>0</v>
      </c>
      <c r="X37">
        <v>64.3</v>
      </c>
      <c r="Y37">
        <v>127</v>
      </c>
      <c r="Z37">
        <v>127</v>
      </c>
      <c r="AA37" s="3">
        <f t="shared" si="15"/>
        <v>4.4297174747122428E-2</v>
      </c>
      <c r="AB37" s="15">
        <f t="shared" si="13"/>
        <v>193</v>
      </c>
      <c r="AC37">
        <v>1907</v>
      </c>
      <c r="AD37" s="10">
        <f t="shared" si="20"/>
        <v>202</v>
      </c>
      <c r="AE37" s="3">
        <f t="shared" si="17"/>
        <v>0.68817579351238223</v>
      </c>
      <c r="AG37" s="4">
        <f t="shared" si="18"/>
        <v>776</v>
      </c>
      <c r="AH37" s="3">
        <f t="shared" si="19"/>
        <v>0.27066620160446458</v>
      </c>
      <c r="AI37" s="4">
        <f>IF(_xlfn.FORECAST.ETS(AJ37,$B$9:B36,$AJ$9:AJ36)&gt;0,_xlfn.FORECAST.ETS(AJ37,$B$9:B36,$AJ$9:AJ36),0)</f>
        <v>2797.4778217102698</v>
      </c>
      <c r="AJ37" s="9">
        <f t="shared" si="21"/>
        <v>43930</v>
      </c>
    </row>
    <row r="38" spans="1:36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F38" s="2">
        <f t="shared" si="6"/>
        <v>8.3013603069410538E-2</v>
      </c>
      <c r="G38" s="13">
        <f t="shared" si="8"/>
        <v>0.10506576243321003</v>
      </c>
      <c r="H38">
        <v>14240</v>
      </c>
      <c r="I38" s="11">
        <f t="shared" si="3"/>
        <v>1893</v>
      </c>
      <c r="J38" s="12">
        <f t="shared" si="1"/>
        <v>0.12572636027469625</v>
      </c>
      <c r="K38" s="13">
        <f t="shared" si="9"/>
        <v>0.2072145100820752</v>
      </c>
      <c r="O38">
        <v>118</v>
      </c>
      <c r="P38">
        <f t="shared" si="16"/>
        <v>0</v>
      </c>
      <c r="Q38" s="3">
        <f t="shared" si="14"/>
        <v>0.11132075471698114</v>
      </c>
      <c r="R38">
        <v>5</v>
      </c>
      <c r="S38">
        <f t="shared" si="10"/>
        <v>71</v>
      </c>
      <c r="T38" s="3">
        <f t="shared" si="11"/>
        <v>2.2866344605475042E-2</v>
      </c>
      <c r="U38" s="3">
        <f t="shared" si="12"/>
        <v>6.6981132075471697E-2</v>
      </c>
      <c r="V38">
        <v>4</v>
      </c>
      <c r="W38">
        <v>1</v>
      </c>
      <c r="X38">
        <v>71</v>
      </c>
      <c r="Y38">
        <v>136</v>
      </c>
      <c r="Z38">
        <v>136</v>
      </c>
      <c r="AA38" s="3">
        <f t="shared" si="15"/>
        <v>4.3800322061191624E-2</v>
      </c>
      <c r="AB38" s="15">
        <f t="shared" si="13"/>
        <v>207</v>
      </c>
      <c r="AC38">
        <v>2436</v>
      </c>
      <c r="AD38" s="10">
        <f t="shared" si="20"/>
        <v>529</v>
      </c>
      <c r="AE38" s="3">
        <f t="shared" si="17"/>
        <v>0.80740740740740746</v>
      </c>
      <c r="AG38" s="4">
        <f t="shared" si="18"/>
        <v>480</v>
      </c>
      <c r="AH38" s="3">
        <f t="shared" si="19"/>
        <v>0.15458937198067632</v>
      </c>
      <c r="AI38" s="4">
        <f>IF(_xlfn.FORECAST.ETS(AJ38,$B$9:B37,$AJ$9:AJ37)&gt;0,_xlfn.FORECAST.ETS(AJ38,$B$9:B37,$AJ$9:AJ37),0)</f>
        <v>3106.505954591752</v>
      </c>
      <c r="AJ38" s="9">
        <f t="shared" si="21"/>
        <v>43931</v>
      </c>
    </row>
    <row r="39" spans="1:36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F39" s="2">
        <f t="shared" si="6"/>
        <v>8.8566827697262485E-2</v>
      </c>
      <c r="G39" s="13">
        <f t="shared" si="8"/>
        <v>0.1019240529691321</v>
      </c>
      <c r="H39">
        <v>16399</v>
      </c>
      <c r="I39" s="11">
        <f t="shared" si="3"/>
        <v>2159</v>
      </c>
      <c r="J39" s="12">
        <f t="shared" si="1"/>
        <v>0.12737378415933304</v>
      </c>
      <c r="K39" s="13">
        <f t="shared" si="9"/>
        <v>0.19392502853129664</v>
      </c>
      <c r="O39">
        <v>400</v>
      </c>
      <c r="P39">
        <f t="shared" si="16"/>
        <v>282</v>
      </c>
      <c r="Q39" s="3">
        <f t="shared" si="14"/>
        <v>0.34158838599487618</v>
      </c>
      <c r="R39">
        <v>3</v>
      </c>
      <c r="S39">
        <f t="shared" si="10"/>
        <v>74</v>
      </c>
      <c r="T39" s="3">
        <f t="shared" si="11"/>
        <v>2.1893491124260357E-2</v>
      </c>
      <c r="U39" s="3">
        <f t="shared" si="12"/>
        <v>6.3193851409052093E-2</v>
      </c>
      <c r="AB39" s="15">
        <f t="shared" si="13"/>
        <v>74</v>
      </c>
      <c r="AD39" s="10"/>
      <c r="AI39" s="4">
        <f>IF(_xlfn.FORECAST.ETS(AJ39,$B$9:B38,$AJ$9:AJ38)&gt;0,_xlfn.FORECAST.ETS(AJ39,$B$9:B38,$AJ$9:AJ38),0)</f>
        <v>3405.6423356080477</v>
      </c>
      <c r="AJ39" s="9">
        <f t="shared" si="21"/>
        <v>43932</v>
      </c>
    </row>
    <row r="40" spans="1:36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F40" s="2">
        <f t="shared" si="6"/>
        <v>7.3964497041420121E-2</v>
      </c>
      <c r="G40" s="13">
        <f t="shared" si="8"/>
        <v>9.0401645192428756E-2</v>
      </c>
      <c r="H40">
        <v>18312</v>
      </c>
      <c r="I40" s="11">
        <f t="shared" si="3"/>
        <v>1913</v>
      </c>
      <c r="J40" s="12">
        <f t="shared" si="1"/>
        <v>0.13068478829064298</v>
      </c>
      <c r="K40" s="13">
        <f t="shared" si="9"/>
        <v>0.17155144950621218</v>
      </c>
      <c r="O40">
        <v>400</v>
      </c>
      <c r="P40">
        <f t="shared" si="16"/>
        <v>0</v>
      </c>
      <c r="Q40" s="3">
        <f t="shared" si="14"/>
        <v>0.27100271002710025</v>
      </c>
      <c r="R40">
        <v>6</v>
      </c>
      <c r="S40">
        <f t="shared" si="10"/>
        <v>80</v>
      </c>
      <c r="T40" s="3">
        <f t="shared" si="11"/>
        <v>2.2038567493112948E-2</v>
      </c>
      <c r="U40" s="3">
        <f t="shared" si="12"/>
        <v>5.4200542005420058E-2</v>
      </c>
      <c r="Y40">
        <v>146</v>
      </c>
      <c r="Z40">
        <v>146</v>
      </c>
      <c r="AA40" s="3">
        <f t="shared" ref="AA40:AA48" si="22">Z40/B40</f>
        <v>4.0220385674931129E-2</v>
      </c>
      <c r="AB40" s="15">
        <f t="shared" si="13"/>
        <v>226</v>
      </c>
      <c r="AD40" s="10"/>
      <c r="AI40" s="4">
        <f>IF(_xlfn.FORECAST.ETS(AJ40,$B$9:B39,$AJ$9:AJ39)&gt;0,_xlfn.FORECAST.ETS(AJ40,$B$9:B39,$AJ$9:AJ39),0)</f>
        <v>3649.3203644098526</v>
      </c>
      <c r="AJ40" s="9">
        <f t="shared" si="21"/>
        <v>43933</v>
      </c>
    </row>
    <row r="41" spans="1:36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F41" s="2">
        <f t="shared" si="6"/>
        <v>0.11680440771349862</v>
      </c>
      <c r="G41" s="13">
        <f t="shared" si="8"/>
        <v>9.2546749438245035E-2</v>
      </c>
      <c r="H41">
        <v>20958</v>
      </c>
      <c r="I41" s="11">
        <f t="shared" si="3"/>
        <v>2646</v>
      </c>
      <c r="J41" s="12">
        <f t="shared" si="1"/>
        <v>0.16024187452758881</v>
      </c>
      <c r="K41" s="13">
        <f t="shared" si="9"/>
        <v>0.16692999931304528</v>
      </c>
      <c r="O41">
        <v>400</v>
      </c>
      <c r="P41">
        <f t="shared" si="16"/>
        <v>0</v>
      </c>
      <c r="Q41" s="3">
        <f t="shared" si="14"/>
        <v>0.24630541871921183</v>
      </c>
      <c r="R41">
        <v>5</v>
      </c>
      <c r="S41">
        <f t="shared" si="10"/>
        <v>85</v>
      </c>
      <c r="T41" s="3">
        <f t="shared" si="11"/>
        <v>2.0966946225949679E-2</v>
      </c>
      <c r="U41" s="3">
        <f t="shared" si="12"/>
        <v>5.2339901477832511E-2</v>
      </c>
      <c r="X41">
        <v>63.49</v>
      </c>
      <c r="Y41">
        <v>138</v>
      </c>
      <c r="Z41">
        <v>138</v>
      </c>
      <c r="AA41" s="3">
        <f t="shared" si="22"/>
        <v>3.4040453872718306E-2</v>
      </c>
      <c r="AB41" s="15">
        <f t="shared" si="13"/>
        <v>223</v>
      </c>
      <c r="AC41">
        <v>2890</v>
      </c>
      <c r="AD41" s="10">
        <f>AC41-AC38</f>
        <v>454</v>
      </c>
      <c r="AE41" s="3">
        <f t="shared" ref="AE41:AE48" si="23">(AC41+S41)/B41</f>
        <v>0.73384311790823875</v>
      </c>
      <c r="AG41" s="4">
        <f t="shared" ref="AG41:AG48" si="24">B41-O41-S41-AC41</f>
        <v>679</v>
      </c>
      <c r="AH41" s="3">
        <f t="shared" ref="AH41:AH48" si="25">AG41/B41</f>
        <v>0.16748889985199802</v>
      </c>
      <c r="AI41" s="4">
        <f>IF(_xlfn.FORECAST.ETS(AJ41,$B$9:B40,$AJ$9:AJ40)&gt;0,_xlfn.FORECAST.ETS(AJ41,$B$9:B40,$AJ$9:AJ40),0)</f>
        <v>3942.4808206269536</v>
      </c>
      <c r="AJ41" s="9">
        <f t="shared" si="21"/>
        <v>43934</v>
      </c>
    </row>
    <row r="42" spans="1:36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F42" s="2">
        <f t="shared" si="6"/>
        <v>0.10138135175135668</v>
      </c>
      <c r="G42" s="13">
        <f t="shared" si="8"/>
        <v>8.8741583952245434E-2</v>
      </c>
      <c r="H42">
        <v>23398</v>
      </c>
      <c r="I42" s="11">
        <f t="shared" si="3"/>
        <v>2440</v>
      </c>
      <c r="J42" s="12">
        <f t="shared" si="1"/>
        <v>0.16844262295081966</v>
      </c>
      <c r="K42" s="13">
        <f t="shared" si="9"/>
        <v>0.15943384461902979</v>
      </c>
      <c r="O42">
        <v>400</v>
      </c>
      <c r="P42">
        <f t="shared" si="16"/>
        <v>0</v>
      </c>
      <c r="Q42" s="3">
        <f t="shared" si="14"/>
        <v>0.20964360587002095</v>
      </c>
      <c r="R42">
        <v>9</v>
      </c>
      <c r="S42">
        <f t="shared" si="10"/>
        <v>94</v>
      </c>
      <c r="T42" s="3">
        <f t="shared" si="11"/>
        <v>2.1052631578947368E-2</v>
      </c>
      <c r="U42" s="3">
        <f t="shared" si="12"/>
        <v>4.9266247379454925E-2</v>
      </c>
      <c r="V42">
        <v>7</v>
      </c>
      <c r="W42">
        <v>2</v>
      </c>
      <c r="X42">
        <v>69</v>
      </c>
      <c r="Y42">
        <v>131</v>
      </c>
      <c r="Z42">
        <v>131</v>
      </c>
      <c r="AA42" s="3">
        <f t="shared" si="22"/>
        <v>2.9339305711086228E-2</v>
      </c>
      <c r="AB42" s="15">
        <f t="shared" si="13"/>
        <v>225</v>
      </c>
      <c r="AC42">
        <v>3006</v>
      </c>
      <c r="AD42" s="10">
        <f t="shared" ref="AD42:AD48" si="26">AC42-AC41</f>
        <v>116</v>
      </c>
      <c r="AE42" s="3">
        <f t="shared" si="23"/>
        <v>0.6942889137737962</v>
      </c>
      <c r="AG42" s="4">
        <f t="shared" si="24"/>
        <v>965</v>
      </c>
      <c r="AH42" s="3">
        <f t="shared" si="25"/>
        <v>0.21612541993281076</v>
      </c>
      <c r="AI42" s="4">
        <f>IF(_xlfn.FORECAST.ETS(AJ42,$B$9:B41,$AJ$9:AJ41)&gt;0,_xlfn.FORECAST.ETS(AJ42,$B$9:B41,$AJ$9:AJ41),0)</f>
        <v>4398.6883154675097</v>
      </c>
      <c r="AJ42" s="9">
        <f t="shared" si="21"/>
        <v>43935</v>
      </c>
    </row>
    <row r="43" spans="1:36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F43" s="2">
        <f t="shared" si="6"/>
        <v>9.1377379619260915E-2</v>
      </c>
      <c r="G43" s="13">
        <f t="shared" si="8"/>
        <v>8.4892177724140122E-2</v>
      </c>
      <c r="H43">
        <v>26278</v>
      </c>
      <c r="I43" s="11">
        <f t="shared" si="3"/>
        <v>2880</v>
      </c>
      <c r="J43" s="12">
        <f t="shared" si="1"/>
        <v>0.14166666666666666</v>
      </c>
      <c r="K43" s="13">
        <f t="shared" si="9"/>
        <v>0.15079544172402121</v>
      </c>
      <c r="O43">
        <v>400</v>
      </c>
      <c r="P43">
        <f t="shared" si="16"/>
        <v>0</v>
      </c>
      <c r="Q43" s="3">
        <f t="shared" si="14"/>
        <v>0.18181818181818182</v>
      </c>
      <c r="R43">
        <v>5</v>
      </c>
      <c r="S43">
        <f t="shared" si="10"/>
        <v>99</v>
      </c>
      <c r="T43" s="3">
        <f t="shared" si="11"/>
        <v>2.0316027088036117E-2</v>
      </c>
      <c r="U43" s="3">
        <f t="shared" si="12"/>
        <v>4.4999999999999998E-2</v>
      </c>
      <c r="V43">
        <v>2</v>
      </c>
      <c r="W43">
        <v>3</v>
      </c>
      <c r="X43">
        <v>69</v>
      </c>
      <c r="Y43">
        <v>128</v>
      </c>
      <c r="Z43">
        <v>128</v>
      </c>
      <c r="AA43" s="3">
        <f t="shared" si="22"/>
        <v>2.6267186538066898E-2</v>
      </c>
      <c r="AB43" s="15">
        <f t="shared" si="13"/>
        <v>227</v>
      </c>
      <c r="AC43">
        <v>3245</v>
      </c>
      <c r="AD43" s="10">
        <f t="shared" si="26"/>
        <v>239</v>
      </c>
      <c r="AE43" s="3">
        <f t="shared" si="23"/>
        <v>0.68623024830699775</v>
      </c>
      <c r="AG43" s="4">
        <f t="shared" si="24"/>
        <v>1129</v>
      </c>
      <c r="AH43" s="3">
        <f t="shared" si="25"/>
        <v>0.23168479376154319</v>
      </c>
      <c r="AI43" s="4">
        <f>IF(_xlfn.FORECAST.ETS(AJ43,$B$9:B42,$AJ$9:AJ42)&gt;0,_xlfn.FORECAST.ETS(AJ43,$B$9:B42,$AJ$9:AJ42),0)</f>
        <v>4818.7787346005516</v>
      </c>
      <c r="AJ43" s="9">
        <f t="shared" si="21"/>
        <v>43936</v>
      </c>
    </row>
    <row r="44" spans="1:36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F44" s="2">
        <f t="shared" si="6"/>
        <v>9.1319515698748202E-2</v>
      </c>
      <c r="G44" s="13">
        <f t="shared" si="8"/>
        <v>8.3561324873391934E-2</v>
      </c>
      <c r="H44">
        <v>29472</v>
      </c>
      <c r="I44" s="11">
        <f t="shared" si="3"/>
        <v>3194</v>
      </c>
      <c r="J44" s="12">
        <f t="shared" si="1"/>
        <v>0.13932373199749531</v>
      </c>
      <c r="K44" s="13">
        <f t="shared" si="9"/>
        <v>0.14466391212334978</v>
      </c>
      <c r="O44">
        <v>443</v>
      </c>
      <c r="P44">
        <f t="shared" si="16"/>
        <v>43</v>
      </c>
      <c r="Q44" s="3">
        <f t="shared" si="14"/>
        <v>0.18103800572129139</v>
      </c>
      <c r="R44">
        <v>4</v>
      </c>
      <c r="S44">
        <f t="shared" si="10"/>
        <v>103</v>
      </c>
      <c r="T44" s="3">
        <f t="shared" ref="T44" si="27">S44/B44</f>
        <v>1.9368183527641969E-2</v>
      </c>
      <c r="U44" s="3">
        <f t="shared" ref="U44" si="28">S44/B35</f>
        <v>4.2092357989374746E-2</v>
      </c>
      <c r="V44">
        <v>3</v>
      </c>
      <c r="W44">
        <v>1</v>
      </c>
      <c r="Y44">
        <v>120</v>
      </c>
      <c r="Z44">
        <v>120</v>
      </c>
      <c r="AA44" s="3">
        <f t="shared" si="22"/>
        <v>2.2564874012786763E-2</v>
      </c>
      <c r="AB44" s="15">
        <f t="shared" si="13"/>
        <v>223</v>
      </c>
      <c r="AC44">
        <v>3511</v>
      </c>
      <c r="AD44" s="10">
        <f t="shared" si="26"/>
        <v>266</v>
      </c>
      <c r="AE44" s="3">
        <f t="shared" si="23"/>
        <v>0.67957878901842794</v>
      </c>
      <c r="AG44" s="4">
        <f t="shared" si="24"/>
        <v>1261</v>
      </c>
      <c r="AH44" s="3">
        <f t="shared" si="25"/>
        <v>0.23711921775103423</v>
      </c>
      <c r="AI44" s="4">
        <f>IF(_xlfn.FORECAST.ETS(AJ44,$B$9:B43,$AJ$9:AJ43)&gt;0,_xlfn.FORECAST.ETS(AJ44,$B$9:B43,$AJ$9:AJ43),0)</f>
        <v>5281.3036305427731</v>
      </c>
      <c r="AJ44" s="9">
        <f t="shared" si="21"/>
        <v>43937</v>
      </c>
    </row>
    <row r="45" spans="1:36" x14ac:dyDescent="0.25">
      <c r="A45" s="9">
        <f t="shared" si="4"/>
        <v>43938</v>
      </c>
      <c r="B45" s="4">
        <v>5690</v>
      </c>
      <c r="C45" s="4">
        <f>B45-O45-S45</f>
        <v>5046</v>
      </c>
      <c r="D45" s="10">
        <f t="shared" si="5"/>
        <v>372</v>
      </c>
      <c r="F45" s="2">
        <f t="shared" si="6"/>
        <v>6.9951109439638962E-2</v>
      </c>
      <c r="G45" s="13">
        <f t="shared" si="8"/>
        <v>8.089454817826762E-2</v>
      </c>
      <c r="H45">
        <v>32566</v>
      </c>
      <c r="I45" s="11">
        <f t="shared" si="3"/>
        <v>3094</v>
      </c>
      <c r="J45" s="12">
        <f t="shared" si="1"/>
        <v>0.12023270846800259</v>
      </c>
      <c r="K45" s="13">
        <f t="shared" si="9"/>
        <v>0.13868378812199036</v>
      </c>
      <c r="O45">
        <v>534</v>
      </c>
      <c r="P45">
        <f t="shared" si="16"/>
        <v>91</v>
      </c>
      <c r="Q45" s="3">
        <f t="shared" si="14"/>
        <v>0.20030007501875469</v>
      </c>
      <c r="R45">
        <v>7</v>
      </c>
      <c r="S45">
        <f t="shared" ref="S45:S47" si="29">R45+S44</f>
        <v>110</v>
      </c>
      <c r="T45" s="3">
        <f t="shared" ref="T45" si="30">S45/B45</f>
        <v>1.9332161687170474E-2</v>
      </c>
      <c r="U45" s="3">
        <f t="shared" ref="U45" si="31">S45/B36</f>
        <v>4.1260315078769691E-2</v>
      </c>
      <c r="V45">
        <v>5</v>
      </c>
      <c r="W45">
        <v>2</v>
      </c>
      <c r="Y45">
        <v>122</v>
      </c>
      <c r="Z45">
        <v>122</v>
      </c>
      <c r="AA45" s="3">
        <f t="shared" si="22"/>
        <v>2.1441124780316345E-2</v>
      </c>
      <c r="AB45" s="15">
        <f t="shared" si="13"/>
        <v>232</v>
      </c>
      <c r="AC45">
        <v>3765</v>
      </c>
      <c r="AD45" s="10">
        <f t="shared" si="26"/>
        <v>254</v>
      </c>
      <c r="AE45" s="3">
        <f t="shared" si="23"/>
        <v>0.6810193321616872</v>
      </c>
      <c r="AG45" s="4">
        <f t="shared" si="24"/>
        <v>1281</v>
      </c>
      <c r="AH45" s="3">
        <f t="shared" si="25"/>
        <v>0.22513181019332162</v>
      </c>
      <c r="AI45" s="4">
        <f>IF(_xlfn.FORECAST.ETS(AJ45,$B$9:B44,$AJ$9:AJ44)&gt;0,_xlfn.FORECAST.ETS(AJ45,$B$9:B44,$AJ$9:AJ44),0)</f>
        <v>5751.3613374924644</v>
      </c>
      <c r="AJ45" s="9">
        <f t="shared" si="21"/>
        <v>43938</v>
      </c>
    </row>
    <row r="46" spans="1:36" x14ac:dyDescent="0.25">
      <c r="A46" s="9">
        <f t="shared" si="4"/>
        <v>43939</v>
      </c>
      <c r="B46" s="4">
        <v>5994</v>
      </c>
      <c r="C46" s="4">
        <f t="shared" ref="C46:C48" si="32">B46-O46-S46</f>
        <v>5343</v>
      </c>
      <c r="D46" s="10">
        <f t="shared" si="5"/>
        <v>304</v>
      </c>
      <c r="F46" s="2">
        <f t="shared" si="6"/>
        <v>5.342706502636204E-2</v>
      </c>
      <c r="G46" s="13">
        <f t="shared" si="8"/>
        <v>7.7192722604853242E-2</v>
      </c>
      <c r="H46">
        <v>36028</v>
      </c>
      <c r="I46" s="11">
        <f t="shared" ref="I46:I48" si="33">H46-H45</f>
        <v>3462</v>
      </c>
      <c r="J46" s="12">
        <f t="shared" si="1"/>
        <v>8.7810514153668404E-2</v>
      </c>
      <c r="K46" s="13">
        <f t="shared" si="9"/>
        <v>0.13204678856467211</v>
      </c>
      <c r="O46">
        <v>534</v>
      </c>
      <c r="P46">
        <f t="shared" si="16"/>
        <v>0</v>
      </c>
      <c r="Q46" s="3">
        <f t="shared" si="14"/>
        <v>0.18625741192884548</v>
      </c>
      <c r="R46">
        <v>7</v>
      </c>
      <c r="S46">
        <f t="shared" si="29"/>
        <v>117</v>
      </c>
      <c r="T46" s="3">
        <f t="shared" ref="T46:T47" si="34">S46/B46</f>
        <v>1.951951951951952E-2</v>
      </c>
      <c r="U46" s="3">
        <f t="shared" ref="U46:U47" si="35">S46/B37</f>
        <v>4.0809208231600974E-2</v>
      </c>
      <c r="V46">
        <v>4</v>
      </c>
      <c r="W46">
        <v>3</v>
      </c>
      <c r="Y46">
        <v>126</v>
      </c>
      <c r="Z46">
        <v>126</v>
      </c>
      <c r="AA46" s="3">
        <f t="shared" si="22"/>
        <v>2.1021021021021023E-2</v>
      </c>
      <c r="AB46" s="15">
        <f t="shared" si="13"/>
        <v>243</v>
      </c>
      <c r="AC46">
        <v>3853</v>
      </c>
      <c r="AD46" s="10">
        <f t="shared" si="26"/>
        <v>88</v>
      </c>
      <c r="AE46" s="3">
        <f t="shared" si="23"/>
        <v>0.66232899566232895</v>
      </c>
      <c r="AG46" s="4">
        <f t="shared" si="24"/>
        <v>1490</v>
      </c>
      <c r="AH46" s="3">
        <f t="shared" si="25"/>
        <v>0.24858191524858192</v>
      </c>
      <c r="AI46" s="4">
        <f>IF(_xlfn.FORECAST.ETS(AJ46,$B$9:B45,$AJ$9:AJ45)&gt;0,_xlfn.FORECAST.ETS(AJ46,$B$9:B45,$AJ$9:AJ45),0)</f>
        <v>6154.3347642847384</v>
      </c>
      <c r="AJ46" s="9">
        <f t="shared" si="21"/>
        <v>43939</v>
      </c>
    </row>
    <row r="47" spans="1:36" x14ac:dyDescent="0.25">
      <c r="A47" s="9">
        <f t="shared" si="4"/>
        <v>43940</v>
      </c>
      <c r="B47" s="4">
        <v>6318</v>
      </c>
      <c r="C47" s="4">
        <f t="shared" si="32"/>
        <v>5443</v>
      </c>
      <c r="D47" s="10">
        <f t="shared" si="5"/>
        <v>324</v>
      </c>
      <c r="F47" s="2">
        <f t="shared" si="6"/>
        <v>5.4054054054054057E-2</v>
      </c>
      <c r="G47" s="13">
        <f t="shared" si="8"/>
        <v>7.3487031700288183E-2</v>
      </c>
      <c r="H47">
        <v>38701</v>
      </c>
      <c r="I47" s="11">
        <f t="shared" si="33"/>
        <v>2673</v>
      </c>
      <c r="J47" s="12">
        <f t="shared" si="1"/>
        <v>0.12121212121212122</v>
      </c>
      <c r="K47" s="13">
        <f t="shared" si="9"/>
        <v>0.13135194799885533</v>
      </c>
      <c r="O47">
        <v>753</v>
      </c>
      <c r="P47">
        <f t="shared" si="16"/>
        <v>219</v>
      </c>
      <c r="Q47" s="3">
        <f t="shared" si="14"/>
        <v>0.24251207729468599</v>
      </c>
      <c r="R47">
        <v>5</v>
      </c>
      <c r="S47">
        <f t="shared" si="29"/>
        <v>122</v>
      </c>
      <c r="T47" s="3">
        <f t="shared" si="34"/>
        <v>1.9309908198797087E-2</v>
      </c>
      <c r="U47" s="3">
        <f t="shared" si="35"/>
        <v>3.9291465378421903E-2</v>
      </c>
      <c r="Y47">
        <v>126</v>
      </c>
      <c r="Z47">
        <v>126</v>
      </c>
      <c r="AA47" s="3">
        <f t="shared" si="22"/>
        <v>1.9943019943019943E-2</v>
      </c>
      <c r="AB47" s="15">
        <f t="shared" si="13"/>
        <v>248</v>
      </c>
      <c r="AC47">
        <v>3900</v>
      </c>
      <c r="AD47" s="10">
        <f t="shared" si="26"/>
        <v>47</v>
      </c>
      <c r="AE47" s="3">
        <f t="shared" si="23"/>
        <v>0.63659385881608099</v>
      </c>
      <c r="AG47" s="4">
        <f t="shared" si="24"/>
        <v>1543</v>
      </c>
      <c r="AH47" s="3">
        <f t="shared" si="25"/>
        <v>0.24422285533396645</v>
      </c>
      <c r="AI47" s="4">
        <f>IF(_xlfn.FORECAST.ETS(AJ47,$B$9:B46,$AJ$9:AJ46)&gt;0,_xlfn.FORECAST.ETS(AJ47,$B$9:B46,$AJ$9:AJ46),0)</f>
        <v>6549.5149852751947</v>
      </c>
      <c r="AJ47" s="9">
        <f t="shared" si="21"/>
        <v>43940</v>
      </c>
    </row>
    <row r="48" spans="1:36" x14ac:dyDescent="0.25">
      <c r="A48" s="9">
        <f t="shared" si="4"/>
        <v>43941</v>
      </c>
      <c r="B48" s="4">
        <v>6630</v>
      </c>
      <c r="C48" s="4">
        <f t="shared" si="32"/>
        <v>5635</v>
      </c>
      <c r="D48" s="10">
        <f t="shared" si="5"/>
        <v>312</v>
      </c>
      <c r="F48" s="2">
        <f t="shared" si="6"/>
        <v>4.9382716049382713E-2</v>
      </c>
      <c r="G48" s="13">
        <f t="shared" si="8"/>
        <v>6.9190155837520223E-2</v>
      </c>
      <c r="H48">
        <v>41812</v>
      </c>
      <c r="I48" s="11">
        <f t="shared" si="33"/>
        <v>3111</v>
      </c>
      <c r="J48" s="12">
        <f t="shared" si="1"/>
        <v>0.10028929604628736</v>
      </c>
      <c r="K48" s="13">
        <f t="shared" si="9"/>
        <v>0.12788730177468224</v>
      </c>
      <c r="O48">
        <v>870</v>
      </c>
      <c r="P48">
        <f t="shared" si="16"/>
        <v>117</v>
      </c>
      <c r="Q48" s="3">
        <f t="shared" si="14"/>
        <v>0.25739644970414199</v>
      </c>
      <c r="R48">
        <v>3</v>
      </c>
      <c r="S48">
        <f t="shared" ref="S48" si="36">R48+S47</f>
        <v>125</v>
      </c>
      <c r="T48" s="3">
        <f t="shared" ref="T48" si="37">S48/B48</f>
        <v>1.8853695324283559E-2</v>
      </c>
      <c r="U48" s="3">
        <f t="shared" ref="U48" si="38">S48/B39</f>
        <v>3.6982248520710061E-2</v>
      </c>
      <c r="V48">
        <v>2</v>
      </c>
      <c r="W48">
        <v>1</v>
      </c>
      <c r="Y48">
        <v>108</v>
      </c>
      <c r="Z48">
        <v>108</v>
      </c>
      <c r="AA48" s="3">
        <f t="shared" si="22"/>
        <v>1.6289592760180997E-2</v>
      </c>
      <c r="AB48" s="15">
        <f t="shared" si="13"/>
        <v>233</v>
      </c>
      <c r="AC48">
        <v>3703</v>
      </c>
      <c r="AD48" s="10">
        <f t="shared" si="26"/>
        <v>-197</v>
      </c>
      <c r="AE48" s="3">
        <f t="shared" si="23"/>
        <v>0.57737556561085968</v>
      </c>
      <c r="AG48" s="4">
        <f t="shared" si="24"/>
        <v>1932</v>
      </c>
      <c r="AH48" s="3">
        <f t="shared" si="25"/>
        <v>0.29140271493212672</v>
      </c>
      <c r="AI48" s="4">
        <f>IF(_xlfn.FORECAST.ETS(AJ48,$B$9:B47,$AJ$9:AJ47)&gt;0,_xlfn.FORECAST.ETS(AJ48,$B$9:B47,$AJ$9:AJ47),0)</f>
        <v>6897.8981010767338</v>
      </c>
      <c r="AJ48" s="9">
        <f t="shared" si="21"/>
        <v>43941</v>
      </c>
    </row>
    <row r="49" spans="1:36" x14ac:dyDescent="0.25">
      <c r="A49" s="9"/>
      <c r="I49" s="11"/>
      <c r="AB49" s="15">
        <f t="shared" si="13"/>
        <v>0</v>
      </c>
      <c r="AI49" s="4">
        <f>IF(_xlfn.FORECAST.ETS(AJ49,$B$9:B48,$AJ$9:AJ48)&gt;0,_xlfn.FORECAST.ETS(AJ49,$B$9:B48,$AJ$9:AJ48),0)</f>
        <v>7174.7381110553533</v>
      </c>
      <c r="AJ49" s="9">
        <f t="shared" si="21"/>
        <v>43942</v>
      </c>
    </row>
    <row r="50" spans="1:36" x14ac:dyDescent="0.25">
      <c r="A50" s="9"/>
      <c r="I50" s="11"/>
      <c r="AB50" s="15">
        <f t="shared" si="13"/>
        <v>0</v>
      </c>
      <c r="AI50" s="4">
        <f>IF(_xlfn.FORECAST.ETS(AJ50,$B$9:B49,$AJ$9:AJ49)&gt;0,_xlfn.FORECAST.ETS(AJ50,$B$9:B49,$AJ$9:AJ49),0)</f>
        <v>7588.6324304082482</v>
      </c>
      <c r="AJ50" s="9">
        <f t="shared" si="21"/>
        <v>43943</v>
      </c>
    </row>
    <row r="51" spans="1:36" x14ac:dyDescent="0.25">
      <c r="A51" s="9"/>
      <c r="I51" s="11"/>
      <c r="AB51" s="15">
        <f t="shared" si="13"/>
        <v>0</v>
      </c>
      <c r="AI51" s="4">
        <f>IF(_xlfn.FORECAST.ETS(AJ51,$B$9:B50,$AJ$9:AJ50)&gt;0,_xlfn.FORECAST.ETS(AJ51,$B$9:B50,$AJ$9:AJ50),0)</f>
        <v>8002.5267497611421</v>
      </c>
      <c r="AJ51" s="9">
        <f t="shared" si="21"/>
        <v>43944</v>
      </c>
    </row>
    <row r="52" spans="1:36" x14ac:dyDescent="0.25">
      <c r="A52" s="9"/>
      <c r="I52" s="11"/>
      <c r="AB52" s="15">
        <f t="shared" si="13"/>
        <v>0</v>
      </c>
      <c r="AI52" s="4">
        <f>IF(_xlfn.FORECAST.ETS(AJ52,$B$9:B51,$AJ$9:AJ51)&gt;0,_xlfn.FORECAST.ETS(AJ52,$B$9:B51,$AJ$9:AJ51),0)</f>
        <v>8416.4210691140361</v>
      </c>
      <c r="AJ52" s="9">
        <f t="shared" si="21"/>
        <v>43945</v>
      </c>
    </row>
    <row r="53" spans="1:36" x14ac:dyDescent="0.25">
      <c r="A53" s="9"/>
      <c r="I53" s="11"/>
      <c r="AB53" s="15">
        <f t="shared" si="13"/>
        <v>0</v>
      </c>
      <c r="AI53" s="4">
        <f>IF(_xlfn.FORECAST.ETS(AJ53,$B$9:B52,$AJ$9:AJ52)&gt;0,_xlfn.FORECAST.ETS(AJ53,$B$9:B52,$AJ$9:AJ52),0)</f>
        <v>8830.3153884669318</v>
      </c>
      <c r="AJ53" s="9">
        <f t="shared" si="21"/>
        <v>43946</v>
      </c>
    </row>
    <row r="54" spans="1:36" x14ac:dyDescent="0.25">
      <c r="A54" s="9"/>
      <c r="I54" s="11"/>
      <c r="AB54" s="15">
        <f t="shared" si="13"/>
        <v>0</v>
      </c>
      <c r="AI54" s="4">
        <f>IF(_xlfn.FORECAST.ETS(AJ54,$B$9:B53,$AJ$9:AJ53)&gt;0,_xlfn.FORECAST.ETS(AJ54,$B$9:B53,$AJ$9:AJ53),0)</f>
        <v>9244.2097078198258</v>
      </c>
      <c r="AJ54" s="9">
        <f t="shared" si="21"/>
        <v>43947</v>
      </c>
    </row>
    <row r="55" spans="1:36" x14ac:dyDescent="0.25">
      <c r="A55" s="9"/>
      <c r="I55" s="11"/>
      <c r="AB55" s="15">
        <f t="shared" si="13"/>
        <v>0</v>
      </c>
      <c r="AI55" s="4">
        <f>IF(_xlfn.FORECAST.ETS(AJ55,$B$9:B54,$AJ$9:AJ54)&gt;0,_xlfn.FORECAST.ETS(AJ55,$B$9:B54,$AJ$9:AJ54),0)</f>
        <v>9658.1040271727215</v>
      </c>
      <c r="AJ55" s="9">
        <f t="shared" si="21"/>
        <v>43948</v>
      </c>
    </row>
    <row r="56" spans="1:36" x14ac:dyDescent="0.25">
      <c r="A56" s="9"/>
      <c r="I56" s="11"/>
      <c r="AB56" s="15">
        <f t="shared" si="13"/>
        <v>0</v>
      </c>
      <c r="AI56" s="4">
        <f>IF(_xlfn.FORECAST.ETS(AJ56,$B$9:B55,$AJ$9:AJ55)&gt;0,_xlfn.FORECAST.ETS(AJ56,$B$9:B55,$AJ$9:AJ55),0)</f>
        <v>10071.998346525615</v>
      </c>
      <c r="AJ56" s="9">
        <f t="shared" si="21"/>
        <v>43949</v>
      </c>
    </row>
    <row r="57" spans="1:36" x14ac:dyDescent="0.25">
      <c r="A57" s="9"/>
      <c r="I57" s="11"/>
      <c r="AB57" s="15">
        <f t="shared" si="13"/>
        <v>0</v>
      </c>
      <c r="AI57" s="4">
        <f>IF(_xlfn.FORECAST.ETS(AJ57,$B$9:B56,$AJ$9:AJ56)&gt;0,_xlfn.FORECAST.ETS(AJ57,$B$9:B56,$AJ$9:AJ56),0)</f>
        <v>10485.892665878509</v>
      </c>
      <c r="AJ57" s="9">
        <f t="shared" si="21"/>
        <v>43950</v>
      </c>
    </row>
    <row r="58" spans="1:36" x14ac:dyDescent="0.25">
      <c r="A58" s="9"/>
      <c r="I58" s="11"/>
      <c r="AB58" s="15">
        <f t="shared" si="13"/>
        <v>0</v>
      </c>
      <c r="AI58" s="4">
        <f>IF(_xlfn.FORECAST.ETS(AJ58,$B$9:B57,$AJ$9:AJ57)&gt;0,_xlfn.FORECAST.ETS(AJ58,$B$9:B57,$AJ$9:AJ57),0)</f>
        <v>10899.786985231405</v>
      </c>
      <c r="AJ58" s="9">
        <f t="shared" si="21"/>
        <v>43951</v>
      </c>
    </row>
    <row r="59" spans="1:36" x14ac:dyDescent="0.25">
      <c r="A59" s="9"/>
      <c r="I59" s="11"/>
      <c r="AB59" s="15">
        <f t="shared" si="13"/>
        <v>0</v>
      </c>
      <c r="AI59" s="4">
        <f>IF(_xlfn.FORECAST.ETS(AJ59,$B$9:B58,$AJ$9:AJ58)&gt;0,_xlfn.FORECAST.ETS(AJ59,$B$9:B58,$AJ$9:AJ58),0)</f>
        <v>11313.681304584299</v>
      </c>
      <c r="AJ59" s="9">
        <f t="shared" si="21"/>
        <v>43952</v>
      </c>
    </row>
    <row r="60" spans="1:36" x14ac:dyDescent="0.25">
      <c r="A60" s="9"/>
      <c r="I60" s="11"/>
      <c r="AB60" s="15">
        <f t="shared" si="13"/>
        <v>0</v>
      </c>
      <c r="AI60" s="4">
        <f>IF(_xlfn.FORECAST.ETS(AJ60,$B$9:B59,$AJ$9:AJ59)&gt;0,_xlfn.FORECAST.ETS(AJ60,$B$9:B59,$AJ$9:AJ59),0)</f>
        <v>11727.575623937195</v>
      </c>
      <c r="AJ60" s="9">
        <f t="shared" si="21"/>
        <v>43953</v>
      </c>
    </row>
    <row r="61" spans="1:36" x14ac:dyDescent="0.25">
      <c r="A61" s="9"/>
      <c r="I61" s="11"/>
      <c r="AB61" s="15">
        <f t="shared" si="13"/>
        <v>0</v>
      </c>
      <c r="AI61" s="4">
        <f>IF(_xlfn.FORECAST.ETS(AJ61,$B$9:B60,$AJ$9:AJ60)&gt;0,_xlfn.FORECAST.ETS(AJ61,$B$9:B60,$AJ$9:AJ60),0)</f>
        <v>12141.469943290089</v>
      </c>
      <c r="AJ61" s="9">
        <f t="shared" si="21"/>
        <v>43954</v>
      </c>
    </row>
    <row r="62" spans="1:36" x14ac:dyDescent="0.25">
      <c r="A62" s="9"/>
      <c r="I62" s="11"/>
      <c r="AB62" s="15">
        <f t="shared" si="13"/>
        <v>0</v>
      </c>
      <c r="AI62" s="4">
        <f>IF(_xlfn.FORECAST.ETS(AJ62,$B$9:B61,$AJ$9:AJ61)&gt;0,_xlfn.FORECAST.ETS(AJ62,$B$9:B61,$AJ$9:AJ61),0)</f>
        <v>12555.364262642983</v>
      </c>
      <c r="AJ62" s="9">
        <f t="shared" si="21"/>
        <v>43955</v>
      </c>
    </row>
    <row r="63" spans="1:36" x14ac:dyDescent="0.25">
      <c r="A63" s="9"/>
      <c r="I63" s="11"/>
      <c r="AB63" s="15">
        <f t="shared" si="13"/>
        <v>0</v>
      </c>
      <c r="AI63" s="4">
        <f>IF(_xlfn.FORECAST.ETS(AJ63,$B$9:B62,$AJ$9:AJ62)&gt;0,_xlfn.FORECAST.ETS(AJ63,$B$9:B62,$AJ$9:AJ62),0)</f>
        <v>12969.258581995877</v>
      </c>
      <c r="AJ63" s="9">
        <f t="shared" si="21"/>
        <v>43956</v>
      </c>
    </row>
    <row r="64" spans="1:36" x14ac:dyDescent="0.25">
      <c r="A64" s="9"/>
      <c r="I64" s="11"/>
      <c r="AB64" s="15">
        <f t="shared" si="13"/>
        <v>0</v>
      </c>
      <c r="AI64" s="4">
        <f>IF(_xlfn.FORECAST.ETS(AJ64,$B$9:B63,$AJ$9:AJ63)&gt;0,_xlfn.FORECAST.ETS(AJ64,$B$9:B63,$AJ$9:AJ63),0)</f>
        <v>13383.152901348773</v>
      </c>
      <c r="AJ64" s="9">
        <f t="shared" si="21"/>
        <v>43957</v>
      </c>
    </row>
    <row r="65" spans="1:36" x14ac:dyDescent="0.25">
      <c r="A65" s="9"/>
      <c r="AB65" s="15">
        <f t="shared" si="13"/>
        <v>0</v>
      </c>
      <c r="AI65" s="4">
        <f>IF(_xlfn.FORECAST.ETS(AJ65,$B$9:B64,$AJ$9:AJ64)&gt;0,_xlfn.FORECAST.ETS(AJ65,$B$9:B64,$AJ$9:AJ64),0)</f>
        <v>13797.047220701668</v>
      </c>
      <c r="AJ65" s="9">
        <f t="shared" si="21"/>
        <v>43958</v>
      </c>
    </row>
    <row r="66" spans="1:36" x14ac:dyDescent="0.25">
      <c r="A66" s="9"/>
      <c r="AB66" s="15">
        <f t="shared" si="13"/>
        <v>0</v>
      </c>
      <c r="AI66" s="4">
        <f>IF(_xlfn.FORECAST.ETS(AJ66,$B$9:B65,$AJ$9:AJ65)&gt;0,_xlfn.FORECAST.ETS(AJ66,$B$9:B65,$AJ$9:AJ65),0)</f>
        <v>14210.941540054562</v>
      </c>
      <c r="AJ66" s="9">
        <f t="shared" si="21"/>
        <v>43959</v>
      </c>
    </row>
    <row r="67" spans="1:36" x14ac:dyDescent="0.25">
      <c r="A67" s="9"/>
      <c r="AB67" s="15">
        <f t="shared" si="13"/>
        <v>0</v>
      </c>
      <c r="AI67" s="4">
        <f>IF(_xlfn.FORECAST.ETS(AJ67,$B$9:B66,$AJ$9:AJ66)&gt;0,_xlfn.FORECAST.ETS(AJ67,$B$9:B66,$AJ$9:AJ66),0)</f>
        <v>14624.835859407456</v>
      </c>
      <c r="AJ67" s="9">
        <f t="shared" si="21"/>
        <v>43960</v>
      </c>
    </row>
    <row r="68" spans="1:36" x14ac:dyDescent="0.25">
      <c r="A68" s="9"/>
      <c r="AB68" s="15">
        <f t="shared" si="13"/>
        <v>0</v>
      </c>
      <c r="AI68" s="4">
        <f>IF(_xlfn.FORECAST.ETS(AJ68,$B$9:B67,$AJ$9:AJ67)&gt;0,_xlfn.FORECAST.ETS(AJ68,$B$9:B67,$AJ$9:AJ67),0)</f>
        <v>15038.730178760352</v>
      </c>
      <c r="AJ68" s="9">
        <f t="shared" ref="AJ68:AJ76" si="39">AJ67+1</f>
        <v>43961</v>
      </c>
    </row>
    <row r="69" spans="1:36" x14ac:dyDescent="0.25">
      <c r="A69" s="9"/>
      <c r="AB69" s="15">
        <f t="shared" si="13"/>
        <v>0</v>
      </c>
      <c r="AI69" s="4">
        <f>IF(_xlfn.FORECAST.ETS(AJ69,$B$9:B68,$AJ$9:AJ68)&gt;0,_xlfn.FORECAST.ETS(AJ69,$B$9:B68,$AJ$9:AJ68),0)</f>
        <v>15452.624498113246</v>
      </c>
      <c r="AJ69" s="9">
        <f t="shared" si="39"/>
        <v>43962</v>
      </c>
    </row>
    <row r="70" spans="1:36" x14ac:dyDescent="0.25">
      <c r="A70" s="9"/>
      <c r="AB70" s="15">
        <f t="shared" si="13"/>
        <v>0</v>
      </c>
      <c r="AI70" s="4">
        <f>IF(_xlfn.FORECAST.ETS(AJ70,$B$9:B69,$AJ$9:AJ69)&gt;0,_xlfn.FORECAST.ETS(AJ70,$B$9:B69,$AJ$9:AJ69),0)</f>
        <v>15866.51881746614</v>
      </c>
      <c r="AJ70" s="9">
        <f t="shared" si="39"/>
        <v>43963</v>
      </c>
    </row>
    <row r="71" spans="1:36" x14ac:dyDescent="0.25">
      <c r="A71" s="9"/>
      <c r="AB71" s="15">
        <f t="shared" si="13"/>
        <v>0</v>
      </c>
      <c r="AI71" s="4">
        <f>IF(_xlfn.FORECAST.ETS(AJ71,$B$9:B70,$AJ$9:AJ70)&gt;0,_xlfn.FORECAST.ETS(AJ71,$B$9:B70,$AJ$9:AJ70),0)</f>
        <v>16280.413136819036</v>
      </c>
      <c r="AJ71" s="9">
        <f t="shared" si="39"/>
        <v>43964</v>
      </c>
    </row>
    <row r="72" spans="1:36" x14ac:dyDescent="0.25">
      <c r="A72" s="9"/>
      <c r="AB72" s="15">
        <f t="shared" si="13"/>
        <v>0</v>
      </c>
      <c r="AI72" s="4">
        <f>IF(_xlfn.FORECAST.ETS(AJ72,$B$9:B71,$AJ$9:AJ71)&gt;0,_xlfn.FORECAST.ETS(AJ72,$B$9:B71,$AJ$9:AJ71),0)</f>
        <v>16694.30745617193</v>
      </c>
      <c r="AJ72" s="9">
        <f t="shared" si="39"/>
        <v>43965</v>
      </c>
    </row>
    <row r="73" spans="1:36" x14ac:dyDescent="0.25">
      <c r="A73" s="9"/>
      <c r="AB73" s="15">
        <f t="shared" si="13"/>
        <v>0</v>
      </c>
      <c r="AI73" s="4">
        <f>IF(_xlfn.FORECAST.ETS(AJ73,$B$9:B72,$AJ$9:AJ72)&gt;0,_xlfn.FORECAST.ETS(AJ73,$B$9:B72,$AJ$9:AJ72),0)</f>
        <v>17108.201775524823</v>
      </c>
      <c r="AJ73" s="9">
        <f t="shared" si="39"/>
        <v>43966</v>
      </c>
    </row>
    <row r="74" spans="1:36" x14ac:dyDescent="0.25">
      <c r="A74" s="9"/>
      <c r="AB74" s="15">
        <f t="shared" si="13"/>
        <v>0</v>
      </c>
      <c r="AI74" s="4">
        <f>IF(_xlfn.FORECAST.ETS(AJ74,$B$9:B73,$AJ$9:AJ73)&gt;0,_xlfn.FORECAST.ETS(AJ74,$B$9:B73,$AJ$9:AJ73),0)</f>
        <v>17522.096094877721</v>
      </c>
      <c r="AJ74" s="9">
        <f t="shared" si="39"/>
        <v>43967</v>
      </c>
    </row>
    <row r="75" spans="1:36" x14ac:dyDescent="0.25">
      <c r="A75" s="9"/>
      <c r="AB75" s="15">
        <f t="shared" si="13"/>
        <v>0</v>
      </c>
      <c r="AI75" s="4">
        <f>IF(_xlfn.FORECAST.ETS(AJ75,$B$9:B74,$AJ$9:AJ74)&gt;0,_xlfn.FORECAST.ETS(AJ75,$B$9:B74,$AJ$9:AJ74),0)</f>
        <v>17935.990414230611</v>
      </c>
      <c r="AJ75" s="9">
        <f t="shared" si="39"/>
        <v>43968</v>
      </c>
    </row>
    <row r="76" spans="1:36" x14ac:dyDescent="0.25">
      <c r="A76" s="9"/>
      <c r="AB76" s="15">
        <f t="shared" si="13"/>
        <v>0</v>
      </c>
      <c r="AI76" s="4">
        <f>IF(_xlfn.FORECAST.ETS(AJ76,$B$9:B75,$AJ$9:AJ75)&gt;0,_xlfn.FORECAST.ETS(AJ76,$B$9:B75,$AJ$9:AJ75),0)</f>
        <v>18349.884733583509</v>
      </c>
      <c r="AJ76" s="9">
        <f t="shared" si="39"/>
        <v>43969</v>
      </c>
    </row>
    <row r="77" spans="1:36" x14ac:dyDescent="0.25">
      <c r="AB77" s="15">
        <f t="shared" si="13"/>
        <v>0</v>
      </c>
    </row>
    <row r="78" spans="1:36" x14ac:dyDescent="0.25">
      <c r="AB78" s="15">
        <f t="shared" si="13"/>
        <v>0</v>
      </c>
    </row>
    <row r="79" spans="1:36" x14ac:dyDescent="0.25">
      <c r="AB79" s="15">
        <f t="shared" si="13"/>
        <v>0</v>
      </c>
    </row>
    <row r="80" spans="1:36" x14ac:dyDescent="0.25">
      <c r="AB80" s="15">
        <f t="shared" si="13"/>
        <v>0</v>
      </c>
    </row>
    <row r="81" spans="28:28" x14ac:dyDescent="0.25">
      <c r="AB81" s="15">
        <f t="shared" si="13"/>
        <v>0</v>
      </c>
    </row>
    <row r="82" spans="28:28" x14ac:dyDescent="0.25">
      <c r="AB82" s="15">
        <f t="shared" si="13"/>
        <v>0</v>
      </c>
    </row>
    <row r="83" spans="28:28" x14ac:dyDescent="0.25">
      <c r="AB83" s="15">
        <f t="shared" ref="AB83:AB100" si="40">S83+Y83</f>
        <v>0</v>
      </c>
    </row>
    <row r="84" spans="28:28" x14ac:dyDescent="0.25">
      <c r="AB84" s="15">
        <f t="shared" si="40"/>
        <v>0</v>
      </c>
    </row>
    <row r="85" spans="28:28" x14ac:dyDescent="0.25">
      <c r="AB85" s="15">
        <f t="shared" si="40"/>
        <v>0</v>
      </c>
    </row>
    <row r="86" spans="28:28" x14ac:dyDescent="0.25">
      <c r="AB86" s="15">
        <f t="shared" si="40"/>
        <v>0</v>
      </c>
    </row>
    <row r="87" spans="28:28" x14ac:dyDescent="0.25">
      <c r="AB87" s="15">
        <f t="shared" si="40"/>
        <v>0</v>
      </c>
    </row>
    <row r="88" spans="28:28" x14ac:dyDescent="0.25">
      <c r="AB88" s="15">
        <f t="shared" si="40"/>
        <v>0</v>
      </c>
    </row>
    <row r="89" spans="28:28" x14ac:dyDescent="0.25">
      <c r="AB89" s="15">
        <f t="shared" si="40"/>
        <v>0</v>
      </c>
    </row>
    <row r="90" spans="28:28" x14ac:dyDescent="0.25">
      <c r="AB90" s="15">
        <f t="shared" si="40"/>
        <v>0</v>
      </c>
    </row>
    <row r="91" spans="28:28" x14ac:dyDescent="0.25">
      <c r="AB91" s="15">
        <f t="shared" si="40"/>
        <v>0</v>
      </c>
    </row>
    <row r="92" spans="28:28" x14ac:dyDescent="0.25">
      <c r="AB92" s="15">
        <f t="shared" si="40"/>
        <v>0</v>
      </c>
    </row>
    <row r="93" spans="28:28" x14ac:dyDescent="0.25">
      <c r="AB93" s="15">
        <f t="shared" si="40"/>
        <v>0</v>
      </c>
    </row>
    <row r="94" spans="28:28" x14ac:dyDescent="0.25">
      <c r="AB94" s="15">
        <f t="shared" si="40"/>
        <v>0</v>
      </c>
    </row>
    <row r="95" spans="28:28" x14ac:dyDescent="0.25">
      <c r="AB95" s="15">
        <f t="shared" si="40"/>
        <v>0</v>
      </c>
    </row>
    <row r="96" spans="28:28" x14ac:dyDescent="0.25">
      <c r="AB96" s="15">
        <f t="shared" si="40"/>
        <v>0</v>
      </c>
    </row>
    <row r="97" spans="28:28" x14ac:dyDescent="0.25">
      <c r="AB97" s="15">
        <f t="shared" si="40"/>
        <v>0</v>
      </c>
    </row>
    <row r="98" spans="28:28" x14ac:dyDescent="0.25">
      <c r="AB98" s="15">
        <f t="shared" si="40"/>
        <v>0</v>
      </c>
    </row>
    <row r="99" spans="28:28" x14ac:dyDescent="0.25">
      <c r="AB99" s="15">
        <f t="shared" si="40"/>
        <v>0</v>
      </c>
    </row>
    <row r="100" spans="28:28" x14ac:dyDescent="0.25">
      <c r="AB100" s="15">
        <f t="shared" si="40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5" zoomScaleNormal="100" workbookViewId="0">
      <selection activeCell="N81" sqref="N81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33A-4A0D-4855-BC11-A6DEDEA9D5D4}">
  <dimension ref="A1:G783"/>
  <sheetViews>
    <sheetView tabSelected="1" topLeftCell="A744" workbookViewId="0">
      <selection activeCell="G750" sqref="G750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46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47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48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49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50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51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52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53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54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55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56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57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58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59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46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47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48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49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50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51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52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53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54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55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56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57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58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59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46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47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48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49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50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51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52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53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54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55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56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57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58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59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46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47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48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49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50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51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52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53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54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55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56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57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58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59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46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47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48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49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50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51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52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53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54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55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56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57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58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59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46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47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48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49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50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51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52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53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54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55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56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57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58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59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46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47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48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49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50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51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52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53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54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55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56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57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58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59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46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47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48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49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50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51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52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53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54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55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56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57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58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59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46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47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48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49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50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51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52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53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54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55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56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57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58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59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46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47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48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49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50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51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52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53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54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55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56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57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58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59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46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47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48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49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50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51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52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53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54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55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56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57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58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59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46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47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48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49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50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51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52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53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54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55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56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57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58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59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46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47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48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49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50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51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52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53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54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55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56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57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58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59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46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47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48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49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50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51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52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53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54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55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56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57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58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59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46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47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48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49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50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51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52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53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54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55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56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57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58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59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46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47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48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49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50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51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52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53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54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55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56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57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58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59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46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47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48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49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50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51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52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53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54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55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56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57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58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59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46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47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48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49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50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51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52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53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54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55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56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57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58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59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46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47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48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49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50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51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52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53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54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55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56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57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58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59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46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47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48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49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50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51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52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53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54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55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56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57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58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59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46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47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48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49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50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51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52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53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54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55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56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57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58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59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46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47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48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49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50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51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52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53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54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55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56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57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58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59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46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47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48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49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50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51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52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53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54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55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56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57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58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59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46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47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48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49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50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51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52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53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54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55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56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57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58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59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46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47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48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49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50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51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52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53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54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55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56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57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58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59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46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47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48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49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50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51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52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53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54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55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56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57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58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59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46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47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48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49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50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51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52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53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54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55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56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57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58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59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46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47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48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49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50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51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52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53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54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55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56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57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58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59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46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47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48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49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50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51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52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53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54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55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56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57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58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59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46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47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48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49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50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51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52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53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54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55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56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57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58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59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46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47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48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49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50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51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52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53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54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55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56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57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58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59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46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47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48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49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50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51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52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53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54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55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56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57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58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59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46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47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48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49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50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51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52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53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54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55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56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57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58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59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46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47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48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49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50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51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52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53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54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55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56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57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58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59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46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47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48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49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50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51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52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53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54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55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56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57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58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59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46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47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48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49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50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51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52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53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54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55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56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57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58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59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46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47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48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49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50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51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52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53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54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55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56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57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58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59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46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47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48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49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50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51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52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53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54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55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56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57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58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59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46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47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48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49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50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51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52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53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54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55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56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57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58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59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46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47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48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49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50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51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52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53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54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55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56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57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58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59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46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47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48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49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50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51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52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53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54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55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56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57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58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59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46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47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48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49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50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51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52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53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54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55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56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58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59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57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46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47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48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49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50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51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52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53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54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55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56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58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59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57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46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47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48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49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50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51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52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53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54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55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56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58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59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57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46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47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48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49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50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51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52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53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54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55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56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58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59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57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46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47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48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49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50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51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52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53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54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55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56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58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59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o 6 G U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j o Z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6 G U U J C 5 M P Z i A Q A A c w I A A B M A H A B G b 3 J t d W x h c y 9 T Z W N 0 a W 9 u M S 5 t I K I Y A C i g F A A A A A A A A A A A A A A A A A A A A A A A A A A A A H V S y 2 7 C M B C 8 I / E P l r m A Z J I Q t U U t y q G C q u X Q l x K 1 B 9 S D S R Y w S m z k 3 U R Q x L / X P C q o o P b B q x l 7 Z m d l h J S U 0 S z e n 5 1 e v V a v 4 U x a y F i D Z x o q r d r q u w I k O W + n p l J Z u 3 P L W c R y o H q N u R W b 0 q b g k D 5 W 3 s C k Z Q G a m p 8 w 9 v p G k 6 u x y W d E C 7 z z / U y S 9 K a m 8 i z 6 6 F v A 3 V v 0 T 4 1 m p 0 5 + G I R B c B U G 7 U 7 X 7 c D / r y W P l s R b Y j S A X B W K w E Z c c M H 6 J i 8 L j V F X s A e d m k z p a d Q J r 0 P B 3 k t D E N M q h + h Y e i 9 G w 1 d L 7 J M 1 + J s 1 h e M y 9 g Q y A 4 v b 4 I k c u 4 s H 5 o A 3 9 0 M Q b H T A 7 / M 8 T m U u L U Z k y 1 P J / k z q q V N M V g s 4 y i V W a p w Y W + w b 3 p L Y v O A v 1 m s e q 4 m V L h u 5 S 4 x g S R v B 1 n w 4 S M A q M l b N 4 Y w c S O 2 w o a a b K 2 + r v Q O f A S E 9 h x + 3 U 5 L n + I f 7 E 9 o g / Y r r s h i D 3 V G v C 4 V / P D e t e k 3 p i 5 F 7 P 1 B L A Q I t A B Q A A g A I A K O h l F B U w Q x r p g A A A P g A A A A S A A A A A A A A A A A A A A A A A A A A A A B D b 2 5 m a W c v U G F j a 2 F n Z S 5 4 b W x Q S w E C L Q A U A A I A C A C j o Z R Q D 8 r p q 6 Q A A A D p A A A A E w A A A A A A A A A A A A A A A A D y A A A A W 0 N v b n R l b n R f V H l w Z X N d L n h t b F B L A Q I t A B Q A A g A I A K O h l F C Q u T D 2 Y g E A A H M C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M A A A A A A A A T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m V 2 b m k t a X p 2 Z X N 0 Y W o t Y 2 9 2 a W Q t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m V 2 b m l f a X p 2 Z X N 0 Y W p f Y 2 9 2 a W R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E 4 O j E z O j A 3 L j A 4 M j A y N j d a I i A v P j x F b n R y e S B U e X B l P S J G a W x s Q 2 9 s d W 1 u V H l w Z X M i I F Z h b H V l P S J z Q m d Z R E F 3 T U Z C Z z 0 9 I i A v P j x F b n R y e S B U e X B l P S J G a W x s Q 2 9 s d W 1 u T m F t Z X M i I F Z h b H V l P S J z W y Z x d W 9 0 O 1 N p Z n J h J n F 1 b 3 Q 7 L C Z x d W 9 0 O 0 l E V G V y a X R v c m l q Z S Z x d W 9 0 O y w m c X V v d D t E Y W 4 m c X V v d D s s J n F 1 b 3 Q 7 T W V z Z W M m c X V v d D s s J n F 1 b 3 Q 7 R 2 9 k a W 5 h J n F 1 b 3 Q 7 L C Z x d W 9 0 O 1 Z y Z W R u b 3 N 0 J n F 1 b 3 Q 7 L C Z x d W 9 0 O 0 9 w a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m V 2 b m k t a X p 2 Z X N 0 Y W o t Y 2 9 2 a W Q t M T k v Q 2 h h b m d l Z C B U e X B l L n t T a W Z y Y S w w f S Z x d W 9 0 O y w m c X V v d D t T Z W N 0 a W 9 u M S 9 k b m V 2 b m k t a X p 2 Z X N 0 Y W o t Y 2 9 2 a W Q t M T k v Q 2 h h b m d l Z C B U e X B l L n t J R F R l c m l 0 b 3 J p a m U s M X 0 m c X V v d D s s J n F 1 b 3 Q 7 U 2 V j d G l v b j E v Z G 5 l d m 5 p L W l 6 d m V z d G F q L W N v d m l k L T E 5 L 0 N o Y W 5 n Z W Q g V H l w Z S 5 7 R G F u L D J 9 J n F 1 b 3 Q 7 L C Z x d W 9 0 O 1 N l Y 3 R p b 2 4 x L 2 R u Z X Z u a S 1 p e n Z l c 3 R h a i 1 j b 3 Z p Z C 0 x O S 9 D a G F u Z 2 V k I F R 5 c G U u e 0 1 l c 2 V j L D N 9 J n F 1 b 3 Q 7 L C Z x d W 9 0 O 1 N l Y 3 R p b 2 4 x L 2 R u Z X Z u a S 1 p e n Z l c 3 R h a i 1 j b 3 Z p Z C 0 x O S 9 D a G F u Z 2 V k I F R 5 c G U u e 0 d v Z G l u Y S w 0 f S Z x d W 9 0 O y w m c X V v d D t T Z W N 0 a W 9 u M S 9 k b m V 2 b m k t a X p 2 Z X N 0 Y W o t Y 2 9 2 a W Q t M T k v Q 2 h h b m d l Z C B U e X B l L n t W c m V k b m 9 z d C w 1 f S Z x d W 9 0 O y w m c X V v d D t T Z W N 0 a W 9 u M S 9 k b m V 2 b m k t a X p 2 Z X N 0 Y W o t Y 2 9 2 a W Q t M T k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u Z X Z u a S 1 p e n Z l c 3 R h a i 1 j b 3 Z p Z C 0 x O S 9 D a G F u Z 2 V k I F R 5 c G U u e 1 N p Z n J h L D B 9 J n F 1 b 3 Q 7 L C Z x d W 9 0 O 1 N l Y 3 R p b 2 4 x L 2 R u Z X Z u a S 1 p e n Z l c 3 R h a i 1 j b 3 Z p Z C 0 x O S 9 D a G F u Z 2 V k I F R 5 c G U u e 0 l E V G V y a X R v c m l q Z S w x f S Z x d W 9 0 O y w m c X V v d D t T Z W N 0 a W 9 u M S 9 k b m V 2 b m k t a X p 2 Z X N 0 Y W o t Y 2 9 2 a W Q t M T k v Q 2 h h b m d l Z C B U e X B l L n t E Y W 4 s M n 0 m c X V v d D s s J n F 1 b 3 Q 7 U 2 V j d G l v b j E v Z G 5 l d m 5 p L W l 6 d m V z d G F q L W N v d m l k L T E 5 L 0 N o Y W 5 n Z W Q g V H l w Z S 5 7 T W V z Z W M s M 3 0 m c X V v d D s s J n F 1 b 3 Q 7 U 2 V j d G l v b j E v Z G 5 l d m 5 p L W l 6 d m V z d G F q L W N v d m l k L T E 5 L 0 N o Y W 5 n Z W Q g V H l w Z S 5 7 R 2 9 k a W 5 h L D R 9 J n F 1 b 3 Q 7 L C Z x d W 9 0 O 1 N l Y 3 R p b 2 4 x L 2 R u Z X Z u a S 1 p e n Z l c 3 R h a i 1 j b 3 Z p Z C 0 x O S 9 D a G F u Z 2 V k I F R 5 c G U u e 1 Z y Z W R u b 3 N 0 L D V 9 J n F 1 b 3 Q 7 L C Z x d W 9 0 O 1 N l Y 3 R p b 2 4 x L 2 R u Z X Z u a S 1 p e n Z l c 3 R h a i 1 j b 3 Z p Z C 0 x O S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u Z X Z u a S 1 p e n Z l c 3 R h a i 1 j b 3 Z p Z C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m V 2 b m k t a X p 2 Z X N 0 Y W o t Y 2 9 2 a W Q t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l d m 5 p L W l 6 d m V z d G F q L W N v d m l k L T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h d F S 2 P Z W 0 I W Y F 7 x W l s Q q O U g d A 5 0 p M V S P R 3 d X f H 2 a E W k A A A A A D o A A A A A C A A A g A A A A p 9 F / e 3 i k 4 d m D g G G / i q / J U R 6 O j 8 p v Z Y 1 U h 4 G 2 o S f n 1 y F Q A A A A U w i n k L d b q z G 3 A u z X + j v l x y 0 V 0 o 8 Y K 7 d 8 w b t I D s 6 M 9 x g l / A B 8 1 3 3 a k X o w S R I r N c Z I j s E F X N m c G G 8 4 r y e K 2 A 8 3 3 u 4 e 0 G O 6 b m 8 9 y a I s y Q 3 S l 4 t A A A A A p O V d s s S l o h s s 8 u T M c b 1 k 1 A S / G 6 g b t C B v i u T T U E 6 A Y t c Y g T 8 / w s Y F 1 S r 1 A S k P d 5 c 8 Y 6 1 k e L V o H b m h r x L x Y N z n I A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SerbiaOfficialData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2020-04-20T18:14:11Z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