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E9E41989-6308-4A54-AAD3-514858C20119}" xr6:coauthVersionLast="44" xr6:coauthVersionMax="44" xr10:uidLastSave="{00000000-0000-0000-0000-000000000000}"/>
  <bookViews>
    <workbookView xWindow="21627" yWindow="-109" windowWidth="26301" windowHeight="14305" tabRatio="500" activeTab="3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SerbiaCitiesData!$A$1:$F$6951</definedName>
    <definedName name="ExternalData_1" localSheetId="3" hidden="1">SerbiaOfficialData!$A$1:$G$1599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82" i="1" l="1"/>
  <c r="V83" i="1"/>
  <c r="V84" i="1"/>
  <c r="V81" i="1"/>
  <c r="D250" i="1" l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B80" i="1"/>
  <c r="AA80" i="1"/>
  <c r="Z80" i="1"/>
  <c r="AB79" i="1"/>
  <c r="AA79" i="1"/>
  <c r="Z79" i="1"/>
  <c r="AB78" i="1"/>
  <c r="AA78" i="1"/>
  <c r="Z78" i="1"/>
  <c r="AB77" i="1"/>
  <c r="AA77" i="1"/>
  <c r="Z77" i="1"/>
  <c r="AB76" i="1"/>
  <c r="AA76" i="1"/>
  <c r="Z76" i="1"/>
  <c r="AB75" i="1"/>
  <c r="AA75" i="1"/>
  <c r="Z75" i="1"/>
  <c r="AB74" i="1"/>
  <c r="AA74" i="1"/>
  <c r="Z74" i="1"/>
  <c r="AB73" i="1"/>
  <c r="AA73" i="1"/>
  <c r="Z73" i="1"/>
  <c r="AB72" i="1"/>
  <c r="AA72" i="1"/>
  <c r="Z72" i="1"/>
  <c r="AB71" i="1"/>
  <c r="AA71" i="1"/>
  <c r="Z71" i="1"/>
  <c r="AB70" i="1"/>
  <c r="AA70" i="1"/>
  <c r="Z70" i="1"/>
  <c r="AB69" i="1"/>
  <c r="AA69" i="1"/>
  <c r="Z69" i="1"/>
  <c r="AB68" i="1"/>
  <c r="AA68" i="1"/>
  <c r="Z68" i="1"/>
  <c r="AB67" i="1"/>
  <c r="AA67" i="1"/>
  <c r="Z67" i="1"/>
  <c r="AB66" i="1"/>
  <c r="AA66" i="1"/>
  <c r="Z66" i="1"/>
  <c r="AB65" i="1"/>
  <c r="AA65" i="1"/>
  <c r="Z65" i="1"/>
  <c r="AB64" i="1"/>
  <c r="AA64" i="1"/>
  <c r="Z64" i="1"/>
  <c r="AB63" i="1"/>
  <c r="AA63" i="1"/>
  <c r="Z63" i="1"/>
  <c r="AB62" i="1"/>
  <c r="AA62" i="1"/>
  <c r="Z62" i="1"/>
  <c r="AD250" i="1"/>
  <c r="AC250" i="1"/>
  <c r="AB250" i="1"/>
  <c r="AA250" i="1"/>
  <c r="Z250" i="1"/>
  <c r="AD249" i="1"/>
  <c r="AC249" i="1"/>
  <c r="AB249" i="1"/>
  <c r="AA249" i="1"/>
  <c r="Z249" i="1"/>
  <c r="AD248" i="1"/>
  <c r="AC248" i="1"/>
  <c r="AB248" i="1"/>
  <c r="AA248" i="1"/>
  <c r="Z248" i="1"/>
  <c r="AD247" i="1"/>
  <c r="AC247" i="1"/>
  <c r="AB247" i="1"/>
  <c r="AA247" i="1"/>
  <c r="Z247" i="1"/>
  <c r="AD246" i="1"/>
  <c r="AC246" i="1"/>
  <c r="AB246" i="1"/>
  <c r="AA246" i="1"/>
  <c r="Z246" i="1"/>
  <c r="AD245" i="1"/>
  <c r="AC245" i="1"/>
  <c r="AB245" i="1"/>
  <c r="AA245" i="1"/>
  <c r="Z245" i="1"/>
  <c r="AD244" i="1"/>
  <c r="AC244" i="1"/>
  <c r="AB244" i="1"/>
  <c r="AA244" i="1"/>
  <c r="Z244" i="1"/>
  <c r="AD243" i="1"/>
  <c r="AC243" i="1"/>
  <c r="AB243" i="1"/>
  <c r="AA243" i="1"/>
  <c r="Z243" i="1"/>
  <c r="AD242" i="1"/>
  <c r="AC242" i="1"/>
  <c r="AB242" i="1"/>
  <c r="AA242" i="1"/>
  <c r="Z242" i="1"/>
  <c r="AD241" i="1"/>
  <c r="AC241" i="1"/>
  <c r="AB241" i="1"/>
  <c r="AA241" i="1"/>
  <c r="Z241" i="1"/>
  <c r="AD240" i="1"/>
  <c r="AC240" i="1"/>
  <c r="AB240" i="1"/>
  <c r="AA240" i="1"/>
  <c r="Z240" i="1"/>
  <c r="AD239" i="1"/>
  <c r="AC239" i="1"/>
  <c r="AB239" i="1"/>
  <c r="AA239" i="1"/>
  <c r="Z239" i="1"/>
  <c r="AD238" i="1"/>
  <c r="AC238" i="1"/>
  <c r="AB238" i="1"/>
  <c r="AA238" i="1"/>
  <c r="Z238" i="1"/>
  <c r="AD237" i="1"/>
  <c r="AC237" i="1"/>
  <c r="AB237" i="1"/>
  <c r="AA237" i="1"/>
  <c r="Z237" i="1"/>
  <c r="AD236" i="1"/>
  <c r="AC236" i="1"/>
  <c r="AB236" i="1"/>
  <c r="AA236" i="1"/>
  <c r="Z236" i="1"/>
  <c r="AD235" i="1"/>
  <c r="AC235" i="1"/>
  <c r="AB235" i="1"/>
  <c r="AA235" i="1"/>
  <c r="Z235" i="1"/>
  <c r="AD234" i="1"/>
  <c r="AC234" i="1"/>
  <c r="AB234" i="1"/>
  <c r="AA234" i="1"/>
  <c r="Z234" i="1"/>
  <c r="AD233" i="1"/>
  <c r="AC233" i="1"/>
  <c r="AB233" i="1"/>
  <c r="AA233" i="1"/>
  <c r="Z233" i="1"/>
  <c r="AD232" i="1"/>
  <c r="AC232" i="1"/>
  <c r="AB232" i="1"/>
  <c r="AA232" i="1"/>
  <c r="Z232" i="1"/>
  <c r="AD231" i="1"/>
  <c r="AC231" i="1"/>
  <c r="AB231" i="1"/>
  <c r="AA231" i="1"/>
  <c r="Z231" i="1"/>
  <c r="AD230" i="1"/>
  <c r="AC230" i="1"/>
  <c r="AB230" i="1"/>
  <c r="AA230" i="1"/>
  <c r="Z230" i="1"/>
  <c r="AD229" i="1"/>
  <c r="AC229" i="1"/>
  <c r="AB229" i="1"/>
  <c r="AA229" i="1"/>
  <c r="Z229" i="1"/>
  <c r="AD228" i="1"/>
  <c r="AC228" i="1"/>
  <c r="AB228" i="1"/>
  <c r="AA228" i="1"/>
  <c r="Z228" i="1"/>
  <c r="AD227" i="1"/>
  <c r="AC227" i="1"/>
  <c r="AB227" i="1"/>
  <c r="AA227" i="1"/>
  <c r="Z227" i="1"/>
  <c r="AD226" i="1"/>
  <c r="AC226" i="1"/>
  <c r="AB226" i="1"/>
  <c r="AA226" i="1"/>
  <c r="Z226" i="1"/>
  <c r="AD225" i="1"/>
  <c r="AC225" i="1"/>
  <c r="AB225" i="1"/>
  <c r="AA225" i="1"/>
  <c r="Z225" i="1"/>
  <c r="AD224" i="1"/>
  <c r="AC224" i="1"/>
  <c r="AB224" i="1"/>
  <c r="AA224" i="1"/>
  <c r="Z224" i="1"/>
  <c r="AD223" i="1"/>
  <c r="AC223" i="1"/>
  <c r="AB223" i="1"/>
  <c r="AA223" i="1"/>
  <c r="Z223" i="1"/>
  <c r="AD222" i="1"/>
  <c r="AC222" i="1"/>
  <c r="AB222" i="1"/>
  <c r="AA222" i="1"/>
  <c r="Z222" i="1"/>
  <c r="AD221" i="1"/>
  <c r="AC221" i="1"/>
  <c r="AB221" i="1"/>
  <c r="AA221" i="1"/>
  <c r="Z221" i="1"/>
  <c r="AD220" i="1"/>
  <c r="AC220" i="1"/>
  <c r="AB220" i="1"/>
  <c r="AA220" i="1"/>
  <c r="Z220" i="1"/>
  <c r="AD219" i="1"/>
  <c r="AC219" i="1"/>
  <c r="AB219" i="1"/>
  <c r="AA219" i="1"/>
  <c r="Z219" i="1"/>
  <c r="AD218" i="1"/>
  <c r="AC218" i="1"/>
  <c r="AB218" i="1"/>
  <c r="AA218" i="1"/>
  <c r="Z218" i="1"/>
  <c r="AD217" i="1"/>
  <c r="AC217" i="1"/>
  <c r="AB217" i="1"/>
  <c r="AA217" i="1"/>
  <c r="Z217" i="1"/>
  <c r="AD216" i="1"/>
  <c r="AC216" i="1"/>
  <c r="AB216" i="1"/>
  <c r="AA216" i="1"/>
  <c r="Z216" i="1"/>
  <c r="AD215" i="1"/>
  <c r="AC215" i="1"/>
  <c r="AB215" i="1"/>
  <c r="AA215" i="1"/>
  <c r="Z215" i="1"/>
  <c r="AD214" i="1"/>
  <c r="AC214" i="1"/>
  <c r="AB214" i="1"/>
  <c r="AA214" i="1"/>
  <c r="Z214" i="1"/>
  <c r="AD213" i="1"/>
  <c r="AC213" i="1"/>
  <c r="AB213" i="1"/>
  <c r="AA213" i="1"/>
  <c r="Z213" i="1"/>
  <c r="AD212" i="1"/>
  <c r="AC212" i="1"/>
  <c r="AB212" i="1"/>
  <c r="AA212" i="1"/>
  <c r="Z212" i="1"/>
  <c r="AD211" i="1"/>
  <c r="AC211" i="1"/>
  <c r="AB211" i="1"/>
  <c r="AA211" i="1"/>
  <c r="Z211" i="1"/>
  <c r="AD210" i="1"/>
  <c r="AC210" i="1"/>
  <c r="AB210" i="1"/>
  <c r="AA210" i="1"/>
  <c r="Z210" i="1"/>
  <c r="AD209" i="1"/>
  <c r="AC209" i="1"/>
  <c r="AB209" i="1"/>
  <c r="AA209" i="1"/>
  <c r="Z209" i="1"/>
  <c r="AD208" i="1"/>
  <c r="AC208" i="1"/>
  <c r="AB208" i="1"/>
  <c r="AA208" i="1"/>
  <c r="Z208" i="1"/>
  <c r="AD207" i="1"/>
  <c r="AC207" i="1"/>
  <c r="AB207" i="1"/>
  <c r="AA207" i="1"/>
  <c r="Z207" i="1"/>
  <c r="AD206" i="1"/>
  <c r="AC206" i="1"/>
  <c r="AB206" i="1"/>
  <c r="AA206" i="1"/>
  <c r="Z206" i="1"/>
  <c r="AD205" i="1"/>
  <c r="AC205" i="1"/>
  <c r="AB205" i="1"/>
  <c r="AA205" i="1"/>
  <c r="Z205" i="1"/>
  <c r="AD204" i="1"/>
  <c r="AC204" i="1"/>
  <c r="AB204" i="1"/>
  <c r="AA204" i="1"/>
  <c r="Z204" i="1"/>
  <c r="AD203" i="1"/>
  <c r="AC203" i="1"/>
  <c r="AB203" i="1"/>
  <c r="AA203" i="1"/>
  <c r="Z203" i="1"/>
  <c r="AD202" i="1"/>
  <c r="AC202" i="1"/>
  <c r="AB202" i="1"/>
  <c r="AA202" i="1"/>
  <c r="Z202" i="1"/>
  <c r="AD201" i="1"/>
  <c r="AC201" i="1"/>
  <c r="AB201" i="1"/>
  <c r="AA201" i="1"/>
  <c r="Z201" i="1"/>
  <c r="AD200" i="1"/>
  <c r="AC200" i="1"/>
  <c r="AB200" i="1"/>
  <c r="AA200" i="1"/>
  <c r="Z200" i="1"/>
  <c r="AD199" i="1"/>
  <c r="AC199" i="1"/>
  <c r="AB199" i="1"/>
  <c r="AA199" i="1"/>
  <c r="Z199" i="1"/>
  <c r="AD198" i="1"/>
  <c r="AC198" i="1"/>
  <c r="AB198" i="1"/>
  <c r="AA198" i="1"/>
  <c r="Z198" i="1"/>
  <c r="AD197" i="1"/>
  <c r="AC197" i="1"/>
  <c r="AB197" i="1"/>
  <c r="AA197" i="1"/>
  <c r="Z197" i="1"/>
  <c r="AD196" i="1"/>
  <c r="AC196" i="1"/>
  <c r="AB196" i="1"/>
  <c r="AA196" i="1"/>
  <c r="Z196" i="1"/>
  <c r="AD195" i="1"/>
  <c r="AC195" i="1"/>
  <c r="AB195" i="1"/>
  <c r="AA195" i="1"/>
  <c r="Z195" i="1"/>
  <c r="AD194" i="1"/>
  <c r="AC194" i="1"/>
  <c r="AB194" i="1"/>
  <c r="AA194" i="1"/>
  <c r="Z194" i="1"/>
  <c r="AD193" i="1"/>
  <c r="AC193" i="1"/>
  <c r="AB193" i="1"/>
  <c r="AA193" i="1"/>
  <c r="Z193" i="1"/>
  <c r="AD192" i="1"/>
  <c r="AC192" i="1"/>
  <c r="AB192" i="1"/>
  <c r="AA192" i="1"/>
  <c r="Z192" i="1"/>
  <c r="AD191" i="1"/>
  <c r="AC191" i="1"/>
  <c r="AB191" i="1"/>
  <c r="AA191" i="1"/>
  <c r="Z191" i="1"/>
  <c r="AD190" i="1"/>
  <c r="AC190" i="1"/>
  <c r="AB190" i="1"/>
  <c r="AA190" i="1"/>
  <c r="Z190" i="1"/>
  <c r="AD189" i="1"/>
  <c r="AC189" i="1"/>
  <c r="AB189" i="1"/>
  <c r="AA189" i="1"/>
  <c r="Z189" i="1"/>
  <c r="AD188" i="1"/>
  <c r="AC188" i="1"/>
  <c r="AB188" i="1"/>
  <c r="AA188" i="1"/>
  <c r="Z188" i="1"/>
  <c r="AD187" i="1"/>
  <c r="AC187" i="1"/>
  <c r="AB187" i="1"/>
  <c r="AA187" i="1"/>
  <c r="Z187" i="1"/>
  <c r="AD186" i="1"/>
  <c r="AC186" i="1"/>
  <c r="AB186" i="1"/>
  <c r="AA186" i="1"/>
  <c r="Z186" i="1"/>
  <c r="AD185" i="1"/>
  <c r="AC185" i="1"/>
  <c r="AB185" i="1"/>
  <c r="AA185" i="1"/>
  <c r="Z185" i="1"/>
  <c r="AD184" i="1"/>
  <c r="AC184" i="1"/>
  <c r="AB184" i="1"/>
  <c r="AA184" i="1"/>
  <c r="Z184" i="1"/>
  <c r="AD183" i="1"/>
  <c r="AC183" i="1"/>
  <c r="AB183" i="1"/>
  <c r="AA183" i="1"/>
  <c r="Z183" i="1"/>
  <c r="AD182" i="1"/>
  <c r="AC182" i="1"/>
  <c r="AB182" i="1"/>
  <c r="AA182" i="1"/>
  <c r="Z182" i="1"/>
  <c r="AD181" i="1"/>
  <c r="AC181" i="1"/>
  <c r="AB181" i="1"/>
  <c r="AA181" i="1"/>
  <c r="Z181" i="1"/>
  <c r="AD180" i="1"/>
  <c r="AC180" i="1"/>
  <c r="AB180" i="1"/>
  <c r="AA180" i="1"/>
  <c r="Z180" i="1"/>
  <c r="AD179" i="1"/>
  <c r="AC179" i="1"/>
  <c r="AB179" i="1"/>
  <c r="AA179" i="1"/>
  <c r="Z179" i="1"/>
  <c r="AD178" i="1"/>
  <c r="AC178" i="1"/>
  <c r="AB178" i="1"/>
  <c r="AA178" i="1"/>
  <c r="Z178" i="1"/>
  <c r="AD177" i="1"/>
  <c r="AC177" i="1"/>
  <c r="AB177" i="1"/>
  <c r="AA177" i="1"/>
  <c r="Z177" i="1"/>
  <c r="AD176" i="1"/>
  <c r="AC176" i="1"/>
  <c r="AB176" i="1"/>
  <c r="AA176" i="1"/>
  <c r="Z176" i="1"/>
  <c r="AD175" i="1"/>
  <c r="AC175" i="1"/>
  <c r="AB175" i="1"/>
  <c r="AA175" i="1"/>
  <c r="Z175" i="1"/>
  <c r="AD174" i="1"/>
  <c r="AC174" i="1"/>
  <c r="AB174" i="1"/>
  <c r="AA174" i="1"/>
  <c r="Z174" i="1"/>
  <c r="AD173" i="1"/>
  <c r="AC173" i="1"/>
  <c r="AB173" i="1"/>
  <c r="AA173" i="1"/>
  <c r="Z173" i="1"/>
  <c r="AD172" i="1"/>
  <c r="AC172" i="1"/>
  <c r="AB172" i="1"/>
  <c r="AA172" i="1"/>
  <c r="Z172" i="1"/>
  <c r="AD171" i="1"/>
  <c r="AC171" i="1"/>
  <c r="AB171" i="1"/>
  <c r="AA171" i="1"/>
  <c r="Z171" i="1"/>
  <c r="AD170" i="1"/>
  <c r="AC170" i="1"/>
  <c r="AB170" i="1"/>
  <c r="AA170" i="1"/>
  <c r="Z170" i="1"/>
  <c r="AD169" i="1"/>
  <c r="AC169" i="1"/>
  <c r="AB169" i="1"/>
  <c r="AA169" i="1"/>
  <c r="Z169" i="1"/>
  <c r="AD168" i="1"/>
  <c r="AC168" i="1"/>
  <c r="AB168" i="1"/>
  <c r="AA168" i="1"/>
  <c r="Z168" i="1"/>
  <c r="AD167" i="1"/>
  <c r="AC167" i="1"/>
  <c r="AB167" i="1"/>
  <c r="AA167" i="1"/>
  <c r="Z167" i="1"/>
  <c r="AD166" i="1"/>
  <c r="AC166" i="1"/>
  <c r="AB166" i="1"/>
  <c r="AA166" i="1"/>
  <c r="Z166" i="1"/>
  <c r="AD165" i="1"/>
  <c r="AC165" i="1"/>
  <c r="AB165" i="1"/>
  <c r="AA165" i="1"/>
  <c r="Z165" i="1"/>
  <c r="AD164" i="1"/>
  <c r="AC164" i="1"/>
  <c r="AB164" i="1"/>
  <c r="AA164" i="1"/>
  <c r="Z164" i="1"/>
  <c r="AD163" i="1"/>
  <c r="AC163" i="1"/>
  <c r="AB163" i="1"/>
  <c r="AA163" i="1"/>
  <c r="Z163" i="1"/>
  <c r="AD162" i="1"/>
  <c r="AC162" i="1"/>
  <c r="AB162" i="1"/>
  <c r="AA162" i="1"/>
  <c r="Z162" i="1"/>
  <c r="AD161" i="1"/>
  <c r="AC161" i="1"/>
  <c r="AB161" i="1"/>
  <c r="AA161" i="1"/>
  <c r="Z161" i="1"/>
  <c r="AD160" i="1"/>
  <c r="AC160" i="1"/>
  <c r="AB160" i="1"/>
  <c r="AA160" i="1"/>
  <c r="Z160" i="1"/>
  <c r="AD159" i="1"/>
  <c r="AC159" i="1"/>
  <c r="AB159" i="1"/>
  <c r="AA159" i="1"/>
  <c r="Z159" i="1"/>
  <c r="AD158" i="1"/>
  <c r="AC158" i="1"/>
  <c r="AB158" i="1"/>
  <c r="AA158" i="1"/>
  <c r="Z158" i="1"/>
  <c r="AD157" i="1"/>
  <c r="AC157" i="1"/>
  <c r="AB157" i="1"/>
  <c r="AA157" i="1"/>
  <c r="Z157" i="1"/>
  <c r="AD156" i="1"/>
  <c r="AC156" i="1"/>
  <c r="AB156" i="1"/>
  <c r="AA156" i="1"/>
  <c r="Z156" i="1"/>
  <c r="AD155" i="1"/>
  <c r="AC155" i="1"/>
  <c r="AB155" i="1"/>
  <c r="AA155" i="1"/>
  <c r="Z155" i="1"/>
  <c r="AD154" i="1"/>
  <c r="AC154" i="1"/>
  <c r="AB154" i="1"/>
  <c r="AA154" i="1"/>
  <c r="Z154" i="1"/>
  <c r="AD153" i="1"/>
  <c r="AC153" i="1"/>
  <c r="AB153" i="1"/>
  <c r="AA153" i="1"/>
  <c r="Z153" i="1"/>
  <c r="AD152" i="1"/>
  <c r="AC152" i="1"/>
  <c r="AB152" i="1"/>
  <c r="AA152" i="1"/>
  <c r="Z152" i="1"/>
  <c r="AD151" i="1"/>
  <c r="AC151" i="1"/>
  <c r="AB151" i="1"/>
  <c r="AA151" i="1"/>
  <c r="Z151" i="1"/>
  <c r="AD150" i="1"/>
  <c r="AC150" i="1"/>
  <c r="AB150" i="1"/>
  <c r="AA150" i="1"/>
  <c r="Z150" i="1"/>
  <c r="AD149" i="1"/>
  <c r="AC149" i="1"/>
  <c r="AB149" i="1"/>
  <c r="AA149" i="1"/>
  <c r="Z149" i="1"/>
  <c r="AD148" i="1"/>
  <c r="AC148" i="1"/>
  <c r="AB148" i="1"/>
  <c r="AA148" i="1"/>
  <c r="Z148" i="1"/>
  <c r="AD147" i="1"/>
  <c r="AC147" i="1"/>
  <c r="AB147" i="1"/>
  <c r="AA147" i="1"/>
  <c r="Z147" i="1"/>
  <c r="AD146" i="1"/>
  <c r="AC146" i="1"/>
  <c r="AB146" i="1"/>
  <c r="AA146" i="1"/>
  <c r="Z146" i="1"/>
  <c r="AD145" i="1"/>
  <c r="AC145" i="1"/>
  <c r="AB145" i="1"/>
  <c r="AA145" i="1"/>
  <c r="Z145" i="1"/>
  <c r="AD144" i="1"/>
  <c r="AC144" i="1"/>
  <c r="AB144" i="1"/>
  <c r="AA144" i="1"/>
  <c r="Z144" i="1"/>
  <c r="AD143" i="1"/>
  <c r="AC143" i="1"/>
  <c r="AB143" i="1"/>
  <c r="AA143" i="1"/>
  <c r="Z143" i="1"/>
  <c r="AD142" i="1"/>
  <c r="AC142" i="1"/>
  <c r="AB142" i="1"/>
  <c r="AA142" i="1"/>
  <c r="Z142" i="1"/>
  <c r="AD141" i="1"/>
  <c r="AC141" i="1"/>
  <c r="AB141" i="1"/>
  <c r="AA141" i="1"/>
  <c r="Z141" i="1"/>
  <c r="AD140" i="1"/>
  <c r="AC140" i="1"/>
  <c r="AB140" i="1"/>
  <c r="AA140" i="1"/>
  <c r="Z140" i="1"/>
  <c r="AD139" i="1"/>
  <c r="AC139" i="1"/>
  <c r="AB139" i="1"/>
  <c r="AA139" i="1"/>
  <c r="Z139" i="1"/>
  <c r="AD138" i="1"/>
  <c r="AC138" i="1"/>
  <c r="AB138" i="1"/>
  <c r="AA138" i="1"/>
  <c r="Z138" i="1"/>
  <c r="AD137" i="1"/>
  <c r="AC137" i="1"/>
  <c r="AB137" i="1"/>
  <c r="AA137" i="1"/>
  <c r="Z137" i="1"/>
  <c r="AD136" i="1"/>
  <c r="AC136" i="1"/>
  <c r="AB136" i="1"/>
  <c r="AA136" i="1"/>
  <c r="Z136" i="1"/>
  <c r="AD135" i="1"/>
  <c r="AC135" i="1"/>
  <c r="AB135" i="1"/>
  <c r="AA135" i="1"/>
  <c r="Z135" i="1"/>
  <c r="AD134" i="1"/>
  <c r="AC134" i="1"/>
  <c r="AB134" i="1"/>
  <c r="AA134" i="1"/>
  <c r="Z134" i="1"/>
  <c r="AD133" i="1"/>
  <c r="AC133" i="1"/>
  <c r="AB133" i="1"/>
  <c r="AA133" i="1"/>
  <c r="Z133" i="1"/>
  <c r="AD132" i="1"/>
  <c r="AC132" i="1"/>
  <c r="AB132" i="1"/>
  <c r="AA132" i="1"/>
  <c r="Z132" i="1"/>
  <c r="AD131" i="1"/>
  <c r="AC131" i="1"/>
  <c r="AB131" i="1"/>
  <c r="AA131" i="1"/>
  <c r="Z131" i="1"/>
  <c r="AD130" i="1"/>
  <c r="AC130" i="1"/>
  <c r="AB130" i="1"/>
  <c r="AA130" i="1"/>
  <c r="Z130" i="1"/>
  <c r="AD129" i="1"/>
  <c r="AC129" i="1"/>
  <c r="AB129" i="1"/>
  <c r="AA129" i="1"/>
  <c r="Z129" i="1"/>
  <c r="AD128" i="1"/>
  <c r="AC128" i="1"/>
  <c r="AB128" i="1"/>
  <c r="AA128" i="1"/>
  <c r="Z128" i="1"/>
  <c r="AD127" i="1"/>
  <c r="AC127" i="1"/>
  <c r="AB127" i="1"/>
  <c r="AA127" i="1"/>
  <c r="Z127" i="1"/>
  <c r="AD126" i="1"/>
  <c r="AC126" i="1"/>
  <c r="AB126" i="1"/>
  <c r="AA126" i="1"/>
  <c r="Z126" i="1"/>
  <c r="AD125" i="1"/>
  <c r="AC125" i="1"/>
  <c r="AB125" i="1"/>
  <c r="AA125" i="1"/>
  <c r="Z125" i="1"/>
  <c r="AD124" i="1"/>
  <c r="AC124" i="1"/>
  <c r="AB124" i="1"/>
  <c r="AA124" i="1"/>
  <c r="Z124" i="1"/>
  <c r="AD123" i="1"/>
  <c r="AC123" i="1"/>
  <c r="AB123" i="1"/>
  <c r="AA123" i="1"/>
  <c r="Z123" i="1"/>
  <c r="AD122" i="1"/>
  <c r="AC122" i="1"/>
  <c r="AB122" i="1"/>
  <c r="AA122" i="1"/>
  <c r="Z122" i="1"/>
  <c r="AD121" i="1"/>
  <c r="AC121" i="1"/>
  <c r="AB121" i="1"/>
  <c r="AA121" i="1"/>
  <c r="Z121" i="1"/>
  <c r="AD120" i="1"/>
  <c r="AC120" i="1"/>
  <c r="AB120" i="1"/>
  <c r="AA120" i="1"/>
  <c r="Z120" i="1"/>
  <c r="AD119" i="1"/>
  <c r="AC119" i="1"/>
  <c r="AB119" i="1"/>
  <c r="AA119" i="1"/>
  <c r="Z119" i="1"/>
  <c r="AD118" i="1"/>
  <c r="AC118" i="1"/>
  <c r="AB118" i="1"/>
  <c r="AA118" i="1"/>
  <c r="Z118" i="1"/>
  <c r="AD117" i="1"/>
  <c r="AC117" i="1"/>
  <c r="AB117" i="1"/>
  <c r="AA117" i="1"/>
  <c r="Z117" i="1"/>
  <c r="AD116" i="1"/>
  <c r="AC116" i="1"/>
  <c r="AB116" i="1"/>
  <c r="AA116" i="1"/>
  <c r="Z116" i="1"/>
  <c r="AD115" i="1"/>
  <c r="AC115" i="1"/>
  <c r="AB115" i="1"/>
  <c r="AA115" i="1"/>
  <c r="Z115" i="1"/>
  <c r="AD114" i="1"/>
  <c r="AC114" i="1"/>
  <c r="AB114" i="1"/>
  <c r="AA114" i="1"/>
  <c r="Z114" i="1"/>
  <c r="AD113" i="1"/>
  <c r="AC113" i="1"/>
  <c r="AB113" i="1"/>
  <c r="AA113" i="1"/>
  <c r="Z113" i="1"/>
  <c r="AD112" i="1"/>
  <c r="AC112" i="1"/>
  <c r="AB112" i="1"/>
  <c r="AA112" i="1"/>
  <c r="Z112" i="1"/>
  <c r="AD111" i="1"/>
  <c r="AC111" i="1"/>
  <c r="AB111" i="1"/>
  <c r="AA111" i="1"/>
  <c r="Z111" i="1"/>
  <c r="AD110" i="1"/>
  <c r="AC110" i="1"/>
  <c r="AB110" i="1"/>
  <c r="AA110" i="1"/>
  <c r="Z110" i="1"/>
  <c r="AD109" i="1"/>
  <c r="AC109" i="1"/>
  <c r="AB109" i="1"/>
  <c r="AA109" i="1"/>
  <c r="Z109" i="1"/>
  <c r="AD108" i="1"/>
  <c r="AC108" i="1"/>
  <c r="AB108" i="1"/>
  <c r="AA108" i="1"/>
  <c r="Z108" i="1"/>
  <c r="AD107" i="1"/>
  <c r="AC107" i="1"/>
  <c r="AB107" i="1"/>
  <c r="AA107" i="1"/>
  <c r="Z107" i="1"/>
  <c r="AD106" i="1"/>
  <c r="AC106" i="1"/>
  <c r="AB106" i="1"/>
  <c r="AA106" i="1"/>
  <c r="Z106" i="1"/>
  <c r="AD105" i="1"/>
  <c r="AC105" i="1"/>
  <c r="AB105" i="1"/>
  <c r="AA105" i="1"/>
  <c r="Z105" i="1"/>
  <c r="AD104" i="1"/>
  <c r="AC104" i="1"/>
  <c r="AB104" i="1"/>
  <c r="AA104" i="1"/>
  <c r="Z104" i="1"/>
  <c r="AD103" i="1"/>
  <c r="AC103" i="1"/>
  <c r="AB103" i="1"/>
  <c r="AA103" i="1"/>
  <c r="Z103" i="1"/>
  <c r="AD102" i="1"/>
  <c r="AC102" i="1"/>
  <c r="AB102" i="1"/>
  <c r="AA102" i="1"/>
  <c r="Z102" i="1"/>
  <c r="AD101" i="1"/>
  <c r="AC101" i="1"/>
  <c r="AB101" i="1"/>
  <c r="AA101" i="1"/>
  <c r="Z101" i="1"/>
  <c r="AD100" i="1"/>
  <c r="AC100" i="1"/>
  <c r="AB100" i="1"/>
  <c r="AA100" i="1"/>
  <c r="Z100" i="1"/>
  <c r="AD99" i="1"/>
  <c r="AC99" i="1"/>
  <c r="AB99" i="1"/>
  <c r="AA99" i="1"/>
  <c r="Z99" i="1"/>
  <c r="AD98" i="1"/>
  <c r="AC98" i="1"/>
  <c r="AB98" i="1"/>
  <c r="AA98" i="1"/>
  <c r="Z98" i="1"/>
  <c r="AD97" i="1"/>
  <c r="AC97" i="1"/>
  <c r="AB97" i="1"/>
  <c r="AA97" i="1"/>
  <c r="Z97" i="1"/>
  <c r="AD96" i="1"/>
  <c r="AC96" i="1"/>
  <c r="AB96" i="1"/>
  <c r="AA96" i="1"/>
  <c r="Z96" i="1"/>
  <c r="AD95" i="1"/>
  <c r="AC95" i="1"/>
  <c r="AB95" i="1"/>
  <c r="AA95" i="1"/>
  <c r="Z95" i="1"/>
  <c r="AD94" i="1"/>
  <c r="AC94" i="1"/>
  <c r="AB94" i="1"/>
  <c r="AA94" i="1"/>
  <c r="Z94" i="1"/>
  <c r="AD93" i="1"/>
  <c r="AC93" i="1"/>
  <c r="AB93" i="1"/>
  <c r="AA93" i="1"/>
  <c r="Z93" i="1"/>
  <c r="AD92" i="1"/>
  <c r="AC92" i="1"/>
  <c r="AB92" i="1"/>
  <c r="AA92" i="1"/>
  <c r="Z92" i="1"/>
  <c r="AD91" i="1"/>
  <c r="AC91" i="1"/>
  <c r="AB91" i="1"/>
  <c r="AA91" i="1"/>
  <c r="Z91" i="1"/>
  <c r="AD90" i="1"/>
  <c r="AC90" i="1"/>
  <c r="AB90" i="1"/>
  <c r="AA90" i="1"/>
  <c r="Z90" i="1"/>
  <c r="AD89" i="1"/>
  <c r="AC89" i="1"/>
  <c r="AB89" i="1"/>
  <c r="AA89" i="1"/>
  <c r="Z89" i="1"/>
  <c r="AD88" i="1"/>
  <c r="AC88" i="1"/>
  <c r="AB88" i="1"/>
  <c r="AA88" i="1"/>
  <c r="Z88" i="1"/>
  <c r="AD87" i="1"/>
  <c r="AC87" i="1"/>
  <c r="AB87" i="1"/>
  <c r="AA87" i="1"/>
  <c r="Z87" i="1"/>
  <c r="AD86" i="1"/>
  <c r="AC86" i="1"/>
  <c r="AB86" i="1"/>
  <c r="AA86" i="1"/>
  <c r="Z86" i="1"/>
  <c r="AD85" i="1"/>
  <c r="AC85" i="1"/>
  <c r="AB85" i="1"/>
  <c r="AA85" i="1"/>
  <c r="Z85" i="1"/>
  <c r="AD84" i="1"/>
  <c r="AC84" i="1"/>
  <c r="AB84" i="1"/>
  <c r="AA84" i="1"/>
  <c r="Z84" i="1"/>
  <c r="AD83" i="1"/>
  <c r="AC83" i="1"/>
  <c r="AB83" i="1"/>
  <c r="AA83" i="1"/>
  <c r="Z83" i="1"/>
  <c r="AD82" i="1"/>
  <c r="AC82" i="1"/>
  <c r="AB82" i="1"/>
  <c r="AA82" i="1"/>
  <c r="Z82" i="1"/>
  <c r="AD81" i="1"/>
  <c r="AB81" i="1"/>
  <c r="AA81" i="1"/>
  <c r="Z8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W83" i="1"/>
  <c r="W82" i="1"/>
  <c r="W8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AO82" i="1" l="1"/>
  <c r="AO83" i="1" l="1"/>
  <c r="AO84" i="1" l="1"/>
  <c r="AO85" i="1" l="1"/>
  <c r="AO86" i="1" l="1"/>
  <c r="AO87" i="1" l="1"/>
  <c r="AO88" i="1" l="1"/>
  <c r="AO89" i="1" l="1"/>
  <c r="AO90" i="1" l="1"/>
  <c r="AO91" i="1" l="1"/>
  <c r="AO92" i="1" l="1"/>
  <c r="AO93" i="1" l="1"/>
  <c r="AO94" i="1" l="1"/>
  <c r="AO95" i="1" l="1"/>
  <c r="AO96" i="1" l="1"/>
  <c r="A97" i="1"/>
  <c r="G97" i="1" l="1"/>
  <c r="S97" i="1"/>
  <c r="X97" i="1"/>
  <c r="AF97" i="1"/>
  <c r="AK97" i="1"/>
  <c r="C97" i="1"/>
  <c r="H97" i="1"/>
  <c r="L97" i="1"/>
  <c r="T97" i="1"/>
  <c r="Y97" i="1"/>
  <c r="AL97" i="1"/>
  <c r="AI97" i="1"/>
  <c r="I97" i="1"/>
  <c r="M97" i="1"/>
  <c r="AM97" i="1"/>
  <c r="AJ97" i="1"/>
  <c r="F97" i="1"/>
  <c r="AE97" i="1"/>
  <c r="AO97" i="1"/>
  <c r="A98" i="1"/>
  <c r="G98" i="1" l="1"/>
  <c r="AF98" i="1"/>
  <c r="C98" i="1"/>
  <c r="H98" i="1"/>
  <c r="L98" i="1"/>
  <c r="T98" i="1"/>
  <c r="Y98" i="1"/>
  <c r="AL98" i="1"/>
  <c r="AK98" i="1"/>
  <c r="I98" i="1"/>
  <c r="M98" i="1"/>
  <c r="AI98" i="1"/>
  <c r="AM98" i="1"/>
  <c r="F98" i="1"/>
  <c r="AE98" i="1"/>
  <c r="AJ98" i="1"/>
  <c r="S98" i="1"/>
  <c r="X98" i="1"/>
  <c r="AO98" i="1"/>
  <c r="A99" i="1"/>
  <c r="G99" i="1" l="1"/>
  <c r="C99" i="1"/>
  <c r="H99" i="1"/>
  <c r="L99" i="1"/>
  <c r="T99" i="1"/>
  <c r="Y99" i="1"/>
  <c r="AL99" i="1"/>
  <c r="I99" i="1"/>
  <c r="M99" i="1"/>
  <c r="AI99" i="1"/>
  <c r="AM99" i="1"/>
  <c r="X99" i="1"/>
  <c r="AK99" i="1"/>
  <c r="F99" i="1"/>
  <c r="AE99" i="1"/>
  <c r="AJ99" i="1"/>
  <c r="S99" i="1"/>
  <c r="AF99" i="1"/>
  <c r="AO99" i="1"/>
  <c r="A100" i="1"/>
  <c r="G100" i="1" l="1"/>
  <c r="C100" i="1"/>
  <c r="H100" i="1"/>
  <c r="L100" i="1"/>
  <c r="T100" i="1"/>
  <c r="Y100" i="1"/>
  <c r="AL100" i="1"/>
  <c r="AI100" i="1"/>
  <c r="AF100" i="1"/>
  <c r="I100" i="1"/>
  <c r="M100" i="1"/>
  <c r="AM100" i="1"/>
  <c r="AK100" i="1"/>
  <c r="F100" i="1"/>
  <c r="AE100" i="1"/>
  <c r="AJ100" i="1"/>
  <c r="S100" i="1"/>
  <c r="X100" i="1"/>
  <c r="AO100" i="1"/>
  <c r="A101" i="1"/>
  <c r="G101" i="1" l="1"/>
  <c r="S101" i="1"/>
  <c r="X101" i="1"/>
  <c r="AF101" i="1"/>
  <c r="AK101" i="1"/>
  <c r="C101" i="1"/>
  <c r="H101" i="1"/>
  <c r="L101" i="1"/>
  <c r="T101" i="1"/>
  <c r="Y101" i="1"/>
  <c r="AL101" i="1"/>
  <c r="AI101" i="1"/>
  <c r="AE101" i="1"/>
  <c r="I101" i="1"/>
  <c r="M101" i="1"/>
  <c r="AM101" i="1"/>
  <c r="AJ101" i="1"/>
  <c r="F101" i="1"/>
  <c r="AO101" i="1"/>
  <c r="A102" i="1"/>
  <c r="G102" i="1" l="1"/>
  <c r="S102" i="1"/>
  <c r="X102" i="1"/>
  <c r="AF102" i="1"/>
  <c r="AK102" i="1"/>
  <c r="C102" i="1"/>
  <c r="H102" i="1"/>
  <c r="L102" i="1"/>
  <c r="T102" i="1"/>
  <c r="Y102" i="1"/>
  <c r="AL102" i="1"/>
  <c r="AE102" i="1"/>
  <c r="AJ102" i="1"/>
  <c r="I102" i="1"/>
  <c r="M102" i="1"/>
  <c r="AI102" i="1"/>
  <c r="AM102" i="1"/>
  <c r="F102" i="1"/>
  <c r="AO102" i="1"/>
  <c r="A103" i="1"/>
  <c r="G103" i="1" l="1"/>
  <c r="S103" i="1"/>
  <c r="X103" i="1"/>
  <c r="AF103" i="1"/>
  <c r="AK103" i="1"/>
  <c r="C103" i="1"/>
  <c r="H103" i="1"/>
  <c r="L103" i="1"/>
  <c r="T103" i="1"/>
  <c r="Y103" i="1"/>
  <c r="AL103" i="1"/>
  <c r="AM103" i="1"/>
  <c r="AE103" i="1"/>
  <c r="I103" i="1"/>
  <c r="M103" i="1"/>
  <c r="AI103" i="1"/>
  <c r="AJ103" i="1"/>
  <c r="F103" i="1"/>
  <c r="AO103" i="1"/>
  <c r="A104" i="1"/>
  <c r="G104" i="1" l="1"/>
  <c r="X104" i="1"/>
  <c r="AK104" i="1"/>
  <c r="C104" i="1"/>
  <c r="H104" i="1"/>
  <c r="L104" i="1"/>
  <c r="T104" i="1"/>
  <c r="Y104" i="1"/>
  <c r="AL104" i="1"/>
  <c r="I104" i="1"/>
  <c r="M104" i="1"/>
  <c r="AI104" i="1"/>
  <c r="AM104" i="1"/>
  <c r="AJ104" i="1"/>
  <c r="F104" i="1"/>
  <c r="AE104" i="1"/>
  <c r="S104" i="1"/>
  <c r="AF104" i="1"/>
  <c r="AO104" i="1"/>
  <c r="A105" i="1"/>
  <c r="G105" i="1" l="1"/>
  <c r="S105" i="1"/>
  <c r="X105" i="1"/>
  <c r="AF105" i="1"/>
  <c r="AK105" i="1"/>
  <c r="AL105" i="1"/>
  <c r="M105" i="1"/>
  <c r="C105" i="1"/>
  <c r="H105" i="1"/>
  <c r="L105" i="1"/>
  <c r="T105" i="1"/>
  <c r="Y105" i="1"/>
  <c r="AI105" i="1"/>
  <c r="I105" i="1"/>
  <c r="F105" i="1"/>
  <c r="AE105" i="1"/>
  <c r="AJ105" i="1"/>
  <c r="AM105" i="1"/>
  <c r="AO105" i="1"/>
  <c r="A106" i="1"/>
  <c r="G106" i="1" l="1"/>
  <c r="AJ106" i="1"/>
  <c r="AE106" i="1"/>
  <c r="M106" i="1"/>
  <c r="I106" i="1"/>
  <c r="AM106" i="1"/>
  <c r="AI106" i="1"/>
  <c r="AL106" i="1"/>
  <c r="Y106" i="1"/>
  <c r="T106" i="1"/>
  <c r="L106" i="1"/>
  <c r="H106" i="1"/>
  <c r="C106" i="1"/>
  <c r="F106" i="1"/>
  <c r="AK106" i="1"/>
  <c r="AF106" i="1"/>
  <c r="X106" i="1"/>
  <c r="S106" i="1"/>
  <c r="AO106" i="1"/>
  <c r="A107" i="1"/>
  <c r="F107" i="1" l="1"/>
  <c r="G107" i="1"/>
  <c r="S107" i="1"/>
  <c r="X107" i="1"/>
  <c r="AF107" i="1"/>
  <c r="C107" i="1"/>
  <c r="H107" i="1"/>
  <c r="L107" i="1"/>
  <c r="T107" i="1"/>
  <c r="Y107" i="1"/>
  <c r="AL107" i="1"/>
  <c r="AI107" i="1"/>
  <c r="AJ107" i="1"/>
  <c r="AK107" i="1"/>
  <c r="I107" i="1"/>
  <c r="M107" i="1"/>
  <c r="AM107" i="1"/>
  <c r="AE107" i="1"/>
  <c r="AO107" i="1"/>
  <c r="A108" i="1"/>
  <c r="G108" i="1" l="1"/>
  <c r="S108" i="1"/>
  <c r="X108" i="1"/>
  <c r="AF108" i="1"/>
  <c r="AK108" i="1"/>
  <c r="AI108" i="1"/>
  <c r="AJ108" i="1"/>
  <c r="C108" i="1"/>
  <c r="H108" i="1"/>
  <c r="L108" i="1"/>
  <c r="T108" i="1"/>
  <c r="Y108" i="1"/>
  <c r="AL108" i="1"/>
  <c r="AM108" i="1"/>
  <c r="I108" i="1"/>
  <c r="M108" i="1"/>
  <c r="F108" i="1"/>
  <c r="AE108" i="1"/>
  <c r="AO108" i="1"/>
  <c r="A109" i="1"/>
  <c r="G109" i="1" l="1"/>
  <c r="S109" i="1"/>
  <c r="X109" i="1"/>
  <c r="AF109" i="1"/>
  <c r="AK109" i="1"/>
  <c r="C109" i="1"/>
  <c r="H109" i="1"/>
  <c r="L109" i="1"/>
  <c r="T109" i="1"/>
  <c r="Y109" i="1"/>
  <c r="AL109" i="1"/>
  <c r="AM109" i="1"/>
  <c r="AE109" i="1"/>
  <c r="I109" i="1"/>
  <c r="M109" i="1"/>
  <c r="AI109" i="1"/>
  <c r="AJ109" i="1"/>
  <c r="F109" i="1"/>
  <c r="AO109" i="1"/>
  <c r="A110" i="1"/>
  <c r="G110" i="1" l="1"/>
  <c r="S110" i="1"/>
  <c r="X110" i="1"/>
  <c r="AF110" i="1"/>
  <c r="C110" i="1"/>
  <c r="H110" i="1"/>
  <c r="L110" i="1"/>
  <c r="T110" i="1"/>
  <c r="Y110" i="1"/>
  <c r="AL110" i="1"/>
  <c r="AI110" i="1"/>
  <c r="AM110" i="1"/>
  <c r="AE110" i="1"/>
  <c r="AJ110" i="1"/>
  <c r="I110" i="1"/>
  <c r="M110" i="1"/>
  <c r="AK110" i="1"/>
  <c r="F110" i="1"/>
  <c r="AO110" i="1"/>
  <c r="A111" i="1"/>
  <c r="G111" i="1" l="1"/>
  <c r="S111" i="1"/>
  <c r="X111" i="1"/>
  <c r="AF111" i="1"/>
  <c r="AK111" i="1"/>
  <c r="AE111" i="1"/>
  <c r="C111" i="1"/>
  <c r="H111" i="1"/>
  <c r="L111" i="1"/>
  <c r="T111" i="1"/>
  <c r="Y111" i="1"/>
  <c r="AL111" i="1"/>
  <c r="AI111" i="1"/>
  <c r="AM111" i="1"/>
  <c r="I111" i="1"/>
  <c r="M111" i="1"/>
  <c r="AJ111" i="1"/>
  <c r="F111" i="1"/>
  <c r="AO111" i="1"/>
  <c r="A112" i="1"/>
  <c r="G112" i="1" l="1"/>
  <c r="X112" i="1"/>
  <c r="AF112" i="1"/>
  <c r="C112" i="1"/>
  <c r="H112" i="1"/>
  <c r="L112" i="1"/>
  <c r="T112" i="1"/>
  <c r="Y112" i="1"/>
  <c r="AL112" i="1"/>
  <c r="AI112" i="1"/>
  <c r="AK112" i="1"/>
  <c r="I112" i="1"/>
  <c r="M112" i="1"/>
  <c r="AM112" i="1"/>
  <c r="F112" i="1"/>
  <c r="AE112" i="1"/>
  <c r="AJ112" i="1"/>
  <c r="S112" i="1"/>
  <c r="AO112" i="1"/>
  <c r="A113" i="1"/>
  <c r="S113" i="1" l="1"/>
  <c r="AF113" i="1"/>
  <c r="AL113" i="1"/>
  <c r="C113" i="1"/>
  <c r="H113" i="1"/>
  <c r="L113" i="1"/>
  <c r="T113" i="1"/>
  <c r="Y113" i="1"/>
  <c r="I113" i="1"/>
  <c r="M113" i="1"/>
  <c r="AI113" i="1"/>
  <c r="AM113" i="1"/>
  <c r="X113" i="1"/>
  <c r="F113" i="1"/>
  <c r="AE113" i="1"/>
  <c r="AJ113" i="1"/>
  <c r="G113" i="1"/>
  <c r="AK113" i="1"/>
  <c r="AO113" i="1"/>
  <c r="A114" i="1"/>
  <c r="G114" i="1" l="1"/>
  <c r="S114" i="1"/>
  <c r="X114" i="1"/>
  <c r="AF114" i="1"/>
  <c r="AK114" i="1"/>
  <c r="C114" i="1"/>
  <c r="H114" i="1"/>
  <c r="L114" i="1"/>
  <c r="T114" i="1"/>
  <c r="Y114" i="1"/>
  <c r="AL114" i="1"/>
  <c r="AI114" i="1"/>
  <c r="AE114" i="1"/>
  <c r="I114" i="1"/>
  <c r="M114" i="1"/>
  <c r="AM114" i="1"/>
  <c r="AJ114" i="1"/>
  <c r="F114" i="1"/>
  <c r="AO114" i="1"/>
  <c r="A115" i="1"/>
  <c r="G115" i="1" l="1"/>
  <c r="S115" i="1"/>
  <c r="X115" i="1"/>
  <c r="AF115" i="1"/>
  <c r="AK115" i="1"/>
  <c r="C115" i="1"/>
  <c r="H115" i="1"/>
  <c r="L115" i="1"/>
  <c r="T115" i="1"/>
  <c r="Y115" i="1"/>
  <c r="AL115" i="1"/>
  <c r="I115" i="1"/>
  <c r="M115" i="1"/>
  <c r="AI115" i="1"/>
  <c r="AM115" i="1"/>
  <c r="F115" i="1"/>
  <c r="AE115" i="1"/>
  <c r="AJ115" i="1"/>
  <c r="AO115" i="1"/>
  <c r="A116" i="1"/>
  <c r="G116" i="1" l="1"/>
  <c r="S116" i="1"/>
  <c r="X116" i="1"/>
  <c r="AF116" i="1"/>
  <c r="AK116" i="1"/>
  <c r="C116" i="1"/>
  <c r="H116" i="1"/>
  <c r="L116" i="1"/>
  <c r="T116" i="1"/>
  <c r="Y116" i="1"/>
  <c r="AL116" i="1"/>
  <c r="AI116" i="1"/>
  <c r="AM116" i="1"/>
  <c r="AJ116" i="1"/>
  <c r="I116" i="1"/>
  <c r="M116" i="1"/>
  <c r="AE116" i="1"/>
  <c r="F116" i="1"/>
  <c r="AO116" i="1"/>
  <c r="A117" i="1"/>
  <c r="G117" i="1" l="1"/>
  <c r="AF117" i="1"/>
  <c r="C117" i="1"/>
  <c r="H117" i="1"/>
  <c r="L117" i="1"/>
  <c r="T117" i="1"/>
  <c r="Y117" i="1"/>
  <c r="AL117" i="1"/>
  <c r="I117" i="1"/>
  <c r="M117" i="1"/>
  <c r="AI117" i="1"/>
  <c r="AM117" i="1"/>
  <c r="AK117" i="1"/>
  <c r="F117" i="1"/>
  <c r="AE117" i="1"/>
  <c r="AJ117" i="1"/>
  <c r="S117" i="1"/>
  <c r="X117" i="1"/>
  <c r="AO117" i="1"/>
  <c r="A118" i="1"/>
  <c r="G118" i="1" l="1"/>
  <c r="S118" i="1"/>
  <c r="X118" i="1"/>
  <c r="AK118" i="1"/>
  <c r="C118" i="1"/>
  <c r="H118" i="1"/>
  <c r="L118" i="1"/>
  <c r="T118" i="1"/>
  <c r="Y118" i="1"/>
  <c r="AL118" i="1"/>
  <c r="AI118" i="1"/>
  <c r="AM118" i="1"/>
  <c r="AE118" i="1"/>
  <c r="AF118" i="1"/>
  <c r="I118" i="1"/>
  <c r="M118" i="1"/>
  <c r="AJ118" i="1"/>
  <c r="F118" i="1"/>
  <c r="AO118" i="1"/>
  <c r="A119" i="1"/>
  <c r="G119" i="1" l="1"/>
  <c r="S119" i="1"/>
  <c r="X119" i="1"/>
  <c r="AF119" i="1"/>
  <c r="AK119" i="1"/>
  <c r="C119" i="1"/>
  <c r="H119" i="1"/>
  <c r="L119" i="1"/>
  <c r="T119" i="1"/>
  <c r="Y119" i="1"/>
  <c r="AL119" i="1"/>
  <c r="AI119" i="1"/>
  <c r="AE119" i="1"/>
  <c r="I119" i="1"/>
  <c r="M119" i="1"/>
  <c r="AM119" i="1"/>
  <c r="AJ119" i="1"/>
  <c r="F119" i="1"/>
  <c r="AO119" i="1"/>
  <c r="A120" i="1"/>
  <c r="G120" i="1" l="1"/>
  <c r="S120" i="1"/>
  <c r="X120" i="1"/>
  <c r="AK120" i="1"/>
  <c r="C120" i="1"/>
  <c r="H120" i="1"/>
  <c r="L120" i="1"/>
  <c r="T120" i="1"/>
  <c r="Y120" i="1"/>
  <c r="AL120" i="1"/>
  <c r="AI120" i="1"/>
  <c r="AE120" i="1"/>
  <c r="AF120" i="1"/>
  <c r="I120" i="1"/>
  <c r="M120" i="1"/>
  <c r="AM120" i="1"/>
  <c r="AJ120" i="1"/>
  <c r="F120" i="1"/>
  <c r="AO120" i="1"/>
  <c r="F121" i="1"/>
  <c r="G121" i="1"/>
  <c r="H121" i="1"/>
  <c r="I121" i="1"/>
  <c r="L121" i="1"/>
  <c r="M121" i="1"/>
  <c r="S121" i="1"/>
  <c r="T121" i="1"/>
  <c r="X121" i="1"/>
  <c r="Y121" i="1"/>
  <c r="AE121" i="1"/>
  <c r="AF121" i="1"/>
  <c r="AI121" i="1"/>
  <c r="AJ121" i="1"/>
  <c r="AK121" i="1"/>
  <c r="AL121" i="1"/>
  <c r="AM121" i="1"/>
  <c r="AO121" i="1"/>
  <c r="F122" i="1"/>
  <c r="G122" i="1"/>
  <c r="H122" i="1"/>
  <c r="I122" i="1"/>
  <c r="L122" i="1"/>
  <c r="M122" i="1"/>
  <c r="S122" i="1"/>
  <c r="T122" i="1"/>
  <c r="X122" i="1"/>
  <c r="Y122" i="1"/>
  <c r="AE122" i="1"/>
  <c r="AF122" i="1"/>
  <c r="AI122" i="1"/>
  <c r="AJ122" i="1"/>
  <c r="AK122" i="1"/>
  <c r="AL122" i="1"/>
  <c r="AM122" i="1"/>
  <c r="AO122" i="1"/>
  <c r="F123" i="1"/>
  <c r="G123" i="1"/>
  <c r="H123" i="1"/>
  <c r="I123" i="1"/>
  <c r="L123" i="1"/>
  <c r="M123" i="1"/>
  <c r="S123" i="1"/>
  <c r="T123" i="1"/>
  <c r="X123" i="1"/>
  <c r="Y123" i="1"/>
  <c r="AE123" i="1"/>
  <c r="AF123" i="1"/>
  <c r="AI123" i="1"/>
  <c r="AJ123" i="1"/>
  <c r="AK123" i="1"/>
  <c r="AL123" i="1"/>
  <c r="AM123" i="1"/>
  <c r="AO123" i="1"/>
  <c r="F124" i="1"/>
  <c r="G124" i="1"/>
  <c r="H124" i="1"/>
  <c r="I124" i="1"/>
  <c r="L124" i="1"/>
  <c r="M124" i="1"/>
  <c r="S124" i="1"/>
  <c r="T124" i="1"/>
  <c r="X124" i="1"/>
  <c r="Y124" i="1"/>
  <c r="AE124" i="1"/>
  <c r="AF124" i="1"/>
  <c r="AI124" i="1"/>
  <c r="AJ124" i="1"/>
  <c r="AK124" i="1"/>
  <c r="AL124" i="1"/>
  <c r="AM124" i="1"/>
  <c r="AO124" i="1"/>
  <c r="F125" i="1"/>
  <c r="G125" i="1"/>
  <c r="H125" i="1"/>
  <c r="I125" i="1"/>
  <c r="L125" i="1"/>
  <c r="M125" i="1"/>
  <c r="S125" i="1"/>
  <c r="T125" i="1"/>
  <c r="X125" i="1"/>
  <c r="Y125" i="1"/>
  <c r="AE125" i="1"/>
  <c r="AF125" i="1"/>
  <c r="AI125" i="1"/>
  <c r="AJ125" i="1"/>
  <c r="AK125" i="1"/>
  <c r="AL125" i="1"/>
  <c r="AM125" i="1"/>
  <c r="AO125" i="1"/>
  <c r="F126" i="1"/>
  <c r="G126" i="1"/>
  <c r="H126" i="1"/>
  <c r="I126" i="1"/>
  <c r="L126" i="1"/>
  <c r="M126" i="1"/>
  <c r="S126" i="1"/>
  <c r="T126" i="1"/>
  <c r="X126" i="1"/>
  <c r="Y126" i="1"/>
  <c r="AE126" i="1"/>
  <c r="AF126" i="1"/>
  <c r="AI126" i="1"/>
  <c r="AJ126" i="1"/>
  <c r="AK126" i="1"/>
  <c r="AL126" i="1"/>
  <c r="AM126" i="1"/>
  <c r="AO126" i="1"/>
  <c r="F127" i="1"/>
  <c r="G127" i="1"/>
  <c r="H127" i="1"/>
  <c r="I127" i="1"/>
  <c r="L127" i="1"/>
  <c r="M127" i="1"/>
  <c r="S127" i="1"/>
  <c r="T127" i="1"/>
  <c r="X127" i="1"/>
  <c r="Y127" i="1"/>
  <c r="AE127" i="1"/>
  <c r="AF127" i="1"/>
  <c r="AI127" i="1"/>
  <c r="AJ127" i="1"/>
  <c r="AK127" i="1"/>
  <c r="AL127" i="1"/>
  <c r="AM127" i="1"/>
  <c r="AO127" i="1"/>
  <c r="F128" i="1"/>
  <c r="G128" i="1"/>
  <c r="H128" i="1"/>
  <c r="I128" i="1"/>
  <c r="L128" i="1"/>
  <c r="M128" i="1"/>
  <c r="S128" i="1"/>
  <c r="T128" i="1"/>
  <c r="X128" i="1"/>
  <c r="Y128" i="1"/>
  <c r="AE128" i="1"/>
  <c r="AF128" i="1"/>
  <c r="AI128" i="1"/>
  <c r="AJ128" i="1"/>
  <c r="AK128" i="1"/>
  <c r="AL128" i="1"/>
  <c r="AM128" i="1"/>
  <c r="AO128" i="1"/>
  <c r="F129" i="1"/>
  <c r="G129" i="1"/>
  <c r="H129" i="1"/>
  <c r="I129" i="1"/>
  <c r="L129" i="1"/>
  <c r="M129" i="1"/>
  <c r="S129" i="1"/>
  <c r="T129" i="1"/>
  <c r="X129" i="1"/>
  <c r="Y129" i="1"/>
  <c r="AE129" i="1"/>
  <c r="AF129" i="1"/>
  <c r="AI129" i="1"/>
  <c r="AJ129" i="1"/>
  <c r="AK129" i="1"/>
  <c r="AL129" i="1"/>
  <c r="AM129" i="1"/>
  <c r="AO129" i="1"/>
  <c r="F130" i="1"/>
  <c r="G130" i="1"/>
  <c r="H130" i="1"/>
  <c r="I130" i="1"/>
  <c r="L130" i="1"/>
  <c r="M130" i="1"/>
  <c r="S130" i="1"/>
  <c r="T130" i="1"/>
  <c r="X130" i="1"/>
  <c r="Y130" i="1"/>
  <c r="AE130" i="1"/>
  <c r="AF130" i="1"/>
  <c r="AI130" i="1"/>
  <c r="AJ130" i="1"/>
  <c r="AK130" i="1"/>
  <c r="AL130" i="1"/>
  <c r="AM130" i="1"/>
  <c r="AO130" i="1"/>
  <c r="F131" i="1"/>
  <c r="G131" i="1"/>
  <c r="H131" i="1"/>
  <c r="I131" i="1"/>
  <c r="L131" i="1"/>
  <c r="M131" i="1"/>
  <c r="S131" i="1"/>
  <c r="T131" i="1"/>
  <c r="X131" i="1"/>
  <c r="Y131" i="1"/>
  <c r="AE131" i="1"/>
  <c r="AF131" i="1"/>
  <c r="AI131" i="1"/>
  <c r="AJ131" i="1"/>
  <c r="AK131" i="1"/>
  <c r="AL131" i="1"/>
  <c r="AM131" i="1"/>
  <c r="AO131" i="1"/>
  <c r="F132" i="1"/>
  <c r="G132" i="1"/>
  <c r="H132" i="1"/>
  <c r="I132" i="1"/>
  <c r="L132" i="1"/>
  <c r="M132" i="1"/>
  <c r="S132" i="1"/>
  <c r="T132" i="1"/>
  <c r="X132" i="1"/>
  <c r="Y132" i="1"/>
  <c r="AE132" i="1"/>
  <c r="AF132" i="1"/>
  <c r="AI132" i="1"/>
  <c r="AJ132" i="1"/>
  <c r="AK132" i="1"/>
  <c r="AL132" i="1"/>
  <c r="AM132" i="1"/>
  <c r="AO132" i="1"/>
  <c r="F133" i="1"/>
  <c r="G133" i="1"/>
  <c r="H133" i="1"/>
  <c r="I133" i="1"/>
  <c r="L133" i="1"/>
  <c r="M133" i="1"/>
  <c r="S133" i="1"/>
  <c r="T133" i="1"/>
  <c r="X133" i="1"/>
  <c r="Y133" i="1"/>
  <c r="AE133" i="1"/>
  <c r="AF133" i="1"/>
  <c r="AI133" i="1"/>
  <c r="AJ133" i="1"/>
  <c r="AK133" i="1"/>
  <c r="AL133" i="1"/>
  <c r="AM133" i="1"/>
  <c r="AO133" i="1"/>
  <c r="F134" i="1"/>
  <c r="G134" i="1"/>
  <c r="H134" i="1"/>
  <c r="I134" i="1"/>
  <c r="L134" i="1"/>
  <c r="M134" i="1"/>
  <c r="S134" i="1"/>
  <c r="T134" i="1"/>
  <c r="X134" i="1"/>
  <c r="Y134" i="1"/>
  <c r="AE134" i="1"/>
  <c r="AF134" i="1"/>
  <c r="AI134" i="1"/>
  <c r="AJ134" i="1"/>
  <c r="AK134" i="1"/>
  <c r="AL134" i="1"/>
  <c r="AM134" i="1"/>
  <c r="AO134" i="1"/>
  <c r="F135" i="1"/>
  <c r="G135" i="1"/>
  <c r="H135" i="1"/>
  <c r="I135" i="1"/>
  <c r="L135" i="1"/>
  <c r="M135" i="1"/>
  <c r="S135" i="1"/>
  <c r="T135" i="1"/>
  <c r="X135" i="1"/>
  <c r="Y135" i="1"/>
  <c r="AE135" i="1"/>
  <c r="AF135" i="1"/>
  <c r="AI135" i="1"/>
  <c r="AJ135" i="1"/>
  <c r="AK135" i="1"/>
  <c r="AL135" i="1"/>
  <c r="AM135" i="1"/>
  <c r="AO135" i="1"/>
  <c r="F136" i="1"/>
  <c r="G136" i="1"/>
  <c r="H136" i="1"/>
  <c r="I136" i="1"/>
  <c r="L136" i="1"/>
  <c r="M136" i="1"/>
  <c r="S136" i="1"/>
  <c r="T136" i="1"/>
  <c r="X136" i="1"/>
  <c r="Y136" i="1"/>
  <c r="AE136" i="1"/>
  <c r="AF136" i="1"/>
  <c r="AI136" i="1"/>
  <c r="AJ136" i="1"/>
  <c r="AK136" i="1"/>
  <c r="AL136" i="1"/>
  <c r="AM136" i="1"/>
  <c r="AO136" i="1"/>
  <c r="F137" i="1"/>
  <c r="G137" i="1"/>
  <c r="H137" i="1"/>
  <c r="I137" i="1"/>
  <c r="L137" i="1"/>
  <c r="M137" i="1"/>
  <c r="S137" i="1"/>
  <c r="T137" i="1"/>
  <c r="X137" i="1"/>
  <c r="Y137" i="1"/>
  <c r="AE137" i="1"/>
  <c r="AF137" i="1"/>
  <c r="AI137" i="1"/>
  <c r="AJ137" i="1"/>
  <c r="AK137" i="1"/>
  <c r="AL137" i="1"/>
  <c r="AM137" i="1"/>
  <c r="AO137" i="1"/>
  <c r="F138" i="1"/>
  <c r="G138" i="1"/>
  <c r="H138" i="1"/>
  <c r="I138" i="1"/>
  <c r="L138" i="1"/>
  <c r="M138" i="1"/>
  <c r="S138" i="1"/>
  <c r="T138" i="1"/>
  <c r="X138" i="1"/>
  <c r="Y138" i="1"/>
  <c r="AE138" i="1"/>
  <c r="AF138" i="1"/>
  <c r="AI138" i="1"/>
  <c r="AJ138" i="1"/>
  <c r="AK138" i="1"/>
  <c r="AL138" i="1"/>
  <c r="AM138" i="1"/>
  <c r="AO138" i="1"/>
  <c r="F139" i="1"/>
  <c r="G139" i="1"/>
  <c r="H139" i="1"/>
  <c r="I139" i="1"/>
  <c r="L139" i="1"/>
  <c r="M139" i="1"/>
  <c r="S139" i="1"/>
  <c r="T139" i="1"/>
  <c r="X139" i="1"/>
  <c r="Y139" i="1"/>
  <c r="AE139" i="1"/>
  <c r="AF139" i="1"/>
  <c r="AI139" i="1"/>
  <c r="AJ139" i="1"/>
  <c r="AK139" i="1"/>
  <c r="AL139" i="1"/>
  <c r="AM139" i="1"/>
  <c r="AO139" i="1"/>
  <c r="F140" i="1"/>
  <c r="G140" i="1"/>
  <c r="H140" i="1"/>
  <c r="I140" i="1"/>
  <c r="L140" i="1"/>
  <c r="M140" i="1"/>
  <c r="S140" i="1"/>
  <c r="T140" i="1"/>
  <c r="X140" i="1"/>
  <c r="Y140" i="1"/>
  <c r="AE140" i="1"/>
  <c r="AF140" i="1"/>
  <c r="AI140" i="1"/>
  <c r="AJ140" i="1"/>
  <c r="AK140" i="1"/>
  <c r="AL140" i="1"/>
  <c r="AM140" i="1"/>
  <c r="AO140" i="1"/>
  <c r="F141" i="1"/>
  <c r="G141" i="1"/>
  <c r="H141" i="1"/>
  <c r="I141" i="1"/>
  <c r="L141" i="1"/>
  <c r="M141" i="1"/>
  <c r="S141" i="1"/>
  <c r="T141" i="1"/>
  <c r="X141" i="1"/>
  <c r="Y141" i="1"/>
  <c r="AE141" i="1"/>
  <c r="AF141" i="1"/>
  <c r="AI141" i="1"/>
  <c r="AJ141" i="1"/>
  <c r="AK141" i="1"/>
  <c r="AL141" i="1"/>
  <c r="AM141" i="1"/>
  <c r="AO141" i="1"/>
  <c r="F142" i="1"/>
  <c r="G142" i="1"/>
  <c r="H142" i="1"/>
  <c r="I142" i="1"/>
  <c r="L142" i="1"/>
  <c r="M142" i="1"/>
  <c r="S142" i="1"/>
  <c r="T142" i="1"/>
  <c r="X142" i="1"/>
  <c r="Y142" i="1"/>
  <c r="AE142" i="1"/>
  <c r="AF142" i="1"/>
  <c r="AI142" i="1"/>
  <c r="AJ142" i="1"/>
  <c r="AK142" i="1"/>
  <c r="AL142" i="1"/>
  <c r="AM142" i="1"/>
  <c r="AO142" i="1"/>
  <c r="F143" i="1"/>
  <c r="G143" i="1"/>
  <c r="H143" i="1"/>
  <c r="I143" i="1"/>
  <c r="L143" i="1"/>
  <c r="M143" i="1"/>
  <c r="S143" i="1"/>
  <c r="T143" i="1"/>
  <c r="X143" i="1"/>
  <c r="Y143" i="1"/>
  <c r="AE143" i="1"/>
  <c r="AF143" i="1"/>
  <c r="AI143" i="1"/>
  <c r="AJ143" i="1"/>
  <c r="AK143" i="1"/>
  <c r="AL143" i="1"/>
  <c r="AM143" i="1"/>
  <c r="AO143" i="1"/>
  <c r="F144" i="1"/>
  <c r="G144" i="1"/>
  <c r="H144" i="1"/>
  <c r="I144" i="1"/>
  <c r="L144" i="1"/>
  <c r="M144" i="1"/>
  <c r="S144" i="1"/>
  <c r="T144" i="1"/>
  <c r="X144" i="1"/>
  <c r="Y144" i="1"/>
  <c r="AE144" i="1"/>
  <c r="AF144" i="1"/>
  <c r="AI144" i="1"/>
  <c r="AJ144" i="1"/>
  <c r="AK144" i="1"/>
  <c r="AL144" i="1"/>
  <c r="AM144" i="1"/>
  <c r="AO144" i="1"/>
  <c r="F145" i="1"/>
  <c r="G145" i="1"/>
  <c r="H145" i="1"/>
  <c r="I145" i="1"/>
  <c r="L145" i="1"/>
  <c r="M145" i="1"/>
  <c r="S145" i="1"/>
  <c r="T145" i="1"/>
  <c r="X145" i="1"/>
  <c r="Y145" i="1"/>
  <c r="AE145" i="1"/>
  <c r="AF145" i="1"/>
  <c r="AI145" i="1"/>
  <c r="AJ145" i="1"/>
  <c r="AK145" i="1"/>
  <c r="AL145" i="1"/>
  <c r="AM145" i="1"/>
  <c r="AO145" i="1"/>
  <c r="F146" i="1"/>
  <c r="G146" i="1"/>
  <c r="H146" i="1"/>
  <c r="I146" i="1"/>
  <c r="L146" i="1"/>
  <c r="M146" i="1"/>
  <c r="S146" i="1"/>
  <c r="T146" i="1"/>
  <c r="X146" i="1"/>
  <c r="Y146" i="1"/>
  <c r="AE146" i="1"/>
  <c r="AF146" i="1"/>
  <c r="AI146" i="1"/>
  <c r="AJ146" i="1"/>
  <c r="AK146" i="1"/>
  <c r="AL146" i="1"/>
  <c r="AM146" i="1"/>
  <c r="AO146" i="1"/>
  <c r="F147" i="1"/>
  <c r="G147" i="1"/>
  <c r="H147" i="1"/>
  <c r="I147" i="1"/>
  <c r="L147" i="1"/>
  <c r="M147" i="1"/>
  <c r="S147" i="1"/>
  <c r="T147" i="1"/>
  <c r="X147" i="1"/>
  <c r="Y147" i="1"/>
  <c r="AE147" i="1"/>
  <c r="AF147" i="1"/>
  <c r="AI147" i="1"/>
  <c r="AJ147" i="1"/>
  <c r="AK147" i="1"/>
  <c r="AL147" i="1"/>
  <c r="AM147" i="1"/>
  <c r="AO147" i="1"/>
  <c r="F148" i="1"/>
  <c r="G148" i="1"/>
  <c r="H148" i="1"/>
  <c r="I148" i="1"/>
  <c r="L148" i="1"/>
  <c r="M148" i="1"/>
  <c r="S148" i="1"/>
  <c r="T148" i="1"/>
  <c r="X148" i="1"/>
  <c r="Y148" i="1"/>
  <c r="AE148" i="1"/>
  <c r="AF148" i="1"/>
  <c r="AI148" i="1"/>
  <c r="AJ148" i="1"/>
  <c r="AK148" i="1"/>
  <c r="AL148" i="1"/>
  <c r="AM148" i="1"/>
  <c r="AO148" i="1"/>
  <c r="F149" i="1"/>
  <c r="G149" i="1"/>
  <c r="H149" i="1"/>
  <c r="I149" i="1"/>
  <c r="L149" i="1"/>
  <c r="M149" i="1"/>
  <c r="S149" i="1"/>
  <c r="T149" i="1"/>
  <c r="X149" i="1"/>
  <c r="Y149" i="1"/>
  <c r="AE149" i="1"/>
  <c r="AF149" i="1"/>
  <c r="AI149" i="1"/>
  <c r="AJ149" i="1"/>
  <c r="AK149" i="1"/>
  <c r="AL149" i="1"/>
  <c r="AM149" i="1"/>
  <c r="AO149" i="1"/>
  <c r="F150" i="1"/>
  <c r="G150" i="1"/>
  <c r="H150" i="1"/>
  <c r="I150" i="1"/>
  <c r="L150" i="1"/>
  <c r="M150" i="1"/>
  <c r="S150" i="1"/>
  <c r="T150" i="1"/>
  <c r="X150" i="1"/>
  <c r="Y150" i="1"/>
  <c r="AE150" i="1"/>
  <c r="AF150" i="1"/>
  <c r="AI150" i="1"/>
  <c r="AJ150" i="1"/>
  <c r="AK150" i="1"/>
  <c r="AL150" i="1"/>
  <c r="AM150" i="1"/>
  <c r="AO150" i="1"/>
  <c r="F151" i="1"/>
  <c r="G151" i="1"/>
  <c r="H151" i="1"/>
  <c r="I151" i="1"/>
  <c r="L151" i="1"/>
  <c r="M151" i="1"/>
  <c r="S151" i="1"/>
  <c r="T151" i="1"/>
  <c r="X151" i="1"/>
  <c r="Y151" i="1"/>
  <c r="AE151" i="1"/>
  <c r="AF151" i="1"/>
  <c r="AI151" i="1"/>
  <c r="AJ151" i="1"/>
  <c r="AK151" i="1"/>
  <c r="AL151" i="1"/>
  <c r="AM151" i="1"/>
  <c r="AO151" i="1"/>
  <c r="F152" i="1"/>
  <c r="G152" i="1"/>
  <c r="H152" i="1"/>
  <c r="I152" i="1"/>
  <c r="L152" i="1"/>
  <c r="M152" i="1"/>
  <c r="S152" i="1"/>
  <c r="T152" i="1"/>
  <c r="X152" i="1"/>
  <c r="Y152" i="1"/>
  <c r="AE152" i="1"/>
  <c r="AF152" i="1"/>
  <c r="AI152" i="1"/>
  <c r="AJ152" i="1"/>
  <c r="AK152" i="1"/>
  <c r="AL152" i="1"/>
  <c r="AM152" i="1"/>
  <c r="AO152" i="1"/>
  <c r="F153" i="1"/>
  <c r="G153" i="1"/>
  <c r="H153" i="1"/>
  <c r="I153" i="1"/>
  <c r="L153" i="1"/>
  <c r="M153" i="1"/>
  <c r="S153" i="1"/>
  <c r="T153" i="1"/>
  <c r="X153" i="1"/>
  <c r="Y153" i="1"/>
  <c r="AE153" i="1"/>
  <c r="AF153" i="1"/>
  <c r="AI153" i="1"/>
  <c r="AJ153" i="1"/>
  <c r="AK153" i="1"/>
  <c r="AL153" i="1"/>
  <c r="AM153" i="1"/>
  <c r="AO153" i="1"/>
  <c r="F154" i="1"/>
  <c r="G154" i="1"/>
  <c r="H154" i="1"/>
  <c r="I154" i="1"/>
  <c r="L154" i="1"/>
  <c r="M154" i="1"/>
  <c r="S154" i="1"/>
  <c r="T154" i="1"/>
  <c r="X154" i="1"/>
  <c r="Y154" i="1"/>
  <c r="AE154" i="1"/>
  <c r="AF154" i="1"/>
  <c r="AI154" i="1"/>
  <c r="AJ154" i="1"/>
  <c r="AK154" i="1"/>
  <c r="AL154" i="1"/>
  <c r="AM154" i="1"/>
  <c r="AO154" i="1"/>
  <c r="F155" i="1"/>
  <c r="G155" i="1"/>
  <c r="H155" i="1"/>
  <c r="I155" i="1"/>
  <c r="L155" i="1"/>
  <c r="M155" i="1"/>
  <c r="S155" i="1"/>
  <c r="T155" i="1"/>
  <c r="X155" i="1"/>
  <c r="Y155" i="1"/>
  <c r="AE155" i="1"/>
  <c r="AF155" i="1"/>
  <c r="AI155" i="1"/>
  <c r="AJ155" i="1"/>
  <c r="AK155" i="1"/>
  <c r="AL155" i="1"/>
  <c r="AM155" i="1"/>
  <c r="AO155" i="1"/>
  <c r="F156" i="1"/>
  <c r="G156" i="1"/>
  <c r="H156" i="1"/>
  <c r="I156" i="1"/>
  <c r="L156" i="1"/>
  <c r="M156" i="1"/>
  <c r="S156" i="1"/>
  <c r="T156" i="1"/>
  <c r="X156" i="1"/>
  <c r="Y156" i="1"/>
  <c r="AE156" i="1"/>
  <c r="AF156" i="1"/>
  <c r="AI156" i="1"/>
  <c r="AJ156" i="1"/>
  <c r="AK156" i="1"/>
  <c r="AL156" i="1"/>
  <c r="AM156" i="1"/>
  <c r="AO156" i="1"/>
  <c r="F157" i="1"/>
  <c r="G157" i="1"/>
  <c r="H157" i="1"/>
  <c r="I157" i="1"/>
  <c r="L157" i="1"/>
  <c r="M157" i="1"/>
  <c r="S157" i="1"/>
  <c r="T157" i="1"/>
  <c r="X157" i="1"/>
  <c r="Y157" i="1"/>
  <c r="AE157" i="1"/>
  <c r="AF157" i="1"/>
  <c r="AI157" i="1"/>
  <c r="AJ157" i="1"/>
  <c r="AK157" i="1"/>
  <c r="AL157" i="1"/>
  <c r="AM157" i="1"/>
  <c r="AO157" i="1"/>
  <c r="F158" i="1"/>
  <c r="G158" i="1"/>
  <c r="H158" i="1"/>
  <c r="I158" i="1"/>
  <c r="L158" i="1"/>
  <c r="M158" i="1"/>
  <c r="S158" i="1"/>
  <c r="T158" i="1"/>
  <c r="X158" i="1"/>
  <c r="Y158" i="1"/>
  <c r="AE158" i="1"/>
  <c r="AF158" i="1"/>
  <c r="AI158" i="1"/>
  <c r="AJ158" i="1"/>
  <c r="AK158" i="1"/>
  <c r="AL158" i="1"/>
  <c r="AM158" i="1"/>
  <c r="AO158" i="1"/>
  <c r="F159" i="1"/>
  <c r="G159" i="1"/>
  <c r="H159" i="1"/>
  <c r="I159" i="1"/>
  <c r="L159" i="1"/>
  <c r="M159" i="1"/>
  <c r="S159" i="1"/>
  <c r="T159" i="1"/>
  <c r="X159" i="1"/>
  <c r="Y159" i="1"/>
  <c r="AE159" i="1"/>
  <c r="AF159" i="1"/>
  <c r="AI159" i="1"/>
  <c r="AJ159" i="1"/>
  <c r="AK159" i="1"/>
  <c r="AL159" i="1"/>
  <c r="AM159" i="1"/>
  <c r="AO159" i="1"/>
  <c r="F160" i="1"/>
  <c r="G160" i="1"/>
  <c r="H160" i="1"/>
  <c r="I160" i="1"/>
  <c r="L160" i="1"/>
  <c r="M160" i="1"/>
  <c r="S160" i="1"/>
  <c r="T160" i="1"/>
  <c r="X160" i="1"/>
  <c r="Y160" i="1"/>
  <c r="AE160" i="1"/>
  <c r="AF160" i="1"/>
  <c r="AI160" i="1"/>
  <c r="AJ160" i="1"/>
  <c r="AK160" i="1"/>
  <c r="AL160" i="1"/>
  <c r="AM160" i="1"/>
  <c r="AO160" i="1"/>
  <c r="F161" i="1"/>
  <c r="G161" i="1"/>
  <c r="H161" i="1"/>
  <c r="I161" i="1"/>
  <c r="L161" i="1"/>
  <c r="M161" i="1"/>
  <c r="S161" i="1"/>
  <c r="T161" i="1"/>
  <c r="X161" i="1"/>
  <c r="Y161" i="1"/>
  <c r="AE161" i="1"/>
  <c r="AF161" i="1"/>
  <c r="AI161" i="1"/>
  <c r="AJ161" i="1"/>
  <c r="AK161" i="1"/>
  <c r="AL161" i="1"/>
  <c r="AM161" i="1"/>
  <c r="AO161" i="1"/>
  <c r="F162" i="1"/>
  <c r="G162" i="1"/>
  <c r="H162" i="1"/>
  <c r="I162" i="1"/>
  <c r="L162" i="1"/>
  <c r="M162" i="1"/>
  <c r="S162" i="1"/>
  <c r="T162" i="1"/>
  <c r="X162" i="1"/>
  <c r="Y162" i="1"/>
  <c r="AE162" i="1"/>
  <c r="AF162" i="1"/>
  <c r="AI162" i="1"/>
  <c r="AJ162" i="1"/>
  <c r="AK162" i="1"/>
  <c r="AL162" i="1"/>
  <c r="AM162" i="1"/>
  <c r="AO162" i="1"/>
  <c r="F163" i="1"/>
  <c r="G163" i="1"/>
  <c r="H163" i="1"/>
  <c r="I163" i="1"/>
  <c r="L163" i="1"/>
  <c r="M163" i="1"/>
  <c r="S163" i="1"/>
  <c r="T163" i="1"/>
  <c r="X163" i="1"/>
  <c r="Y163" i="1"/>
  <c r="AE163" i="1"/>
  <c r="AF163" i="1"/>
  <c r="AI163" i="1"/>
  <c r="AJ163" i="1"/>
  <c r="AK163" i="1"/>
  <c r="AL163" i="1"/>
  <c r="AM163" i="1"/>
  <c r="AO163" i="1"/>
  <c r="F164" i="1"/>
  <c r="G164" i="1"/>
  <c r="H164" i="1"/>
  <c r="I164" i="1"/>
  <c r="L164" i="1"/>
  <c r="M164" i="1"/>
  <c r="S164" i="1"/>
  <c r="T164" i="1"/>
  <c r="X164" i="1"/>
  <c r="Y164" i="1"/>
  <c r="AE164" i="1"/>
  <c r="AF164" i="1"/>
  <c r="AI164" i="1"/>
  <c r="AJ164" i="1"/>
  <c r="AK164" i="1"/>
  <c r="AL164" i="1"/>
  <c r="AM164" i="1"/>
  <c r="AO164" i="1"/>
  <c r="F165" i="1"/>
  <c r="G165" i="1"/>
  <c r="H165" i="1"/>
  <c r="I165" i="1"/>
  <c r="L165" i="1"/>
  <c r="M165" i="1"/>
  <c r="S165" i="1"/>
  <c r="T165" i="1"/>
  <c r="X165" i="1"/>
  <c r="Y165" i="1"/>
  <c r="AE165" i="1"/>
  <c r="AF165" i="1"/>
  <c r="AI165" i="1"/>
  <c r="AJ165" i="1"/>
  <c r="AK165" i="1"/>
  <c r="AL165" i="1"/>
  <c r="AM165" i="1"/>
  <c r="AO165" i="1"/>
  <c r="F166" i="1"/>
  <c r="G166" i="1"/>
  <c r="H166" i="1"/>
  <c r="I166" i="1"/>
  <c r="L166" i="1"/>
  <c r="M166" i="1"/>
  <c r="S166" i="1"/>
  <c r="T166" i="1"/>
  <c r="X166" i="1"/>
  <c r="Y166" i="1"/>
  <c r="AE166" i="1"/>
  <c r="AF166" i="1"/>
  <c r="AI166" i="1"/>
  <c r="AJ166" i="1"/>
  <c r="AK166" i="1"/>
  <c r="AL166" i="1"/>
  <c r="AM166" i="1"/>
  <c r="AO166" i="1"/>
  <c r="F167" i="1"/>
  <c r="G167" i="1"/>
  <c r="H167" i="1"/>
  <c r="I167" i="1"/>
  <c r="L167" i="1"/>
  <c r="M167" i="1"/>
  <c r="S167" i="1"/>
  <c r="T167" i="1"/>
  <c r="X167" i="1"/>
  <c r="Y167" i="1"/>
  <c r="AE167" i="1"/>
  <c r="AF167" i="1"/>
  <c r="AI167" i="1"/>
  <c r="AJ167" i="1"/>
  <c r="AK167" i="1"/>
  <c r="AL167" i="1"/>
  <c r="AM167" i="1"/>
  <c r="AO167" i="1"/>
  <c r="F168" i="1"/>
  <c r="G168" i="1"/>
  <c r="H168" i="1"/>
  <c r="I168" i="1"/>
  <c r="L168" i="1"/>
  <c r="M168" i="1"/>
  <c r="S168" i="1"/>
  <c r="T168" i="1"/>
  <c r="X168" i="1"/>
  <c r="Y168" i="1"/>
  <c r="AE168" i="1"/>
  <c r="AF168" i="1"/>
  <c r="AI168" i="1"/>
  <c r="AJ168" i="1"/>
  <c r="AK168" i="1"/>
  <c r="AL168" i="1"/>
  <c r="AM168" i="1"/>
  <c r="AO168" i="1"/>
  <c r="F169" i="1"/>
  <c r="G169" i="1"/>
  <c r="H169" i="1"/>
  <c r="I169" i="1"/>
  <c r="L169" i="1"/>
  <c r="M169" i="1"/>
  <c r="S169" i="1"/>
  <c r="T169" i="1"/>
  <c r="X169" i="1"/>
  <c r="Y169" i="1"/>
  <c r="AE169" i="1"/>
  <c r="AF169" i="1"/>
  <c r="AI169" i="1"/>
  <c r="AJ169" i="1"/>
  <c r="AK169" i="1"/>
  <c r="AL169" i="1"/>
  <c r="AM169" i="1"/>
  <c r="AO169" i="1"/>
  <c r="F170" i="1"/>
  <c r="G170" i="1"/>
  <c r="H170" i="1"/>
  <c r="I170" i="1"/>
  <c r="L170" i="1"/>
  <c r="M170" i="1"/>
  <c r="S170" i="1"/>
  <c r="T170" i="1"/>
  <c r="X170" i="1"/>
  <c r="Y170" i="1"/>
  <c r="AE170" i="1"/>
  <c r="AF170" i="1"/>
  <c r="AI170" i="1"/>
  <c r="AJ170" i="1"/>
  <c r="AK170" i="1"/>
  <c r="AL170" i="1"/>
  <c r="AM170" i="1"/>
  <c r="AO170" i="1"/>
  <c r="F171" i="1"/>
  <c r="G171" i="1"/>
  <c r="H171" i="1"/>
  <c r="I171" i="1"/>
  <c r="L171" i="1"/>
  <c r="M171" i="1"/>
  <c r="S171" i="1"/>
  <c r="T171" i="1"/>
  <c r="X171" i="1"/>
  <c r="Y171" i="1"/>
  <c r="AE171" i="1"/>
  <c r="AF171" i="1"/>
  <c r="AI171" i="1"/>
  <c r="AJ171" i="1"/>
  <c r="AK171" i="1"/>
  <c r="AL171" i="1"/>
  <c r="AM171" i="1"/>
  <c r="AO171" i="1"/>
  <c r="F172" i="1"/>
  <c r="G172" i="1"/>
  <c r="H172" i="1"/>
  <c r="I172" i="1"/>
  <c r="L172" i="1"/>
  <c r="M172" i="1"/>
  <c r="S172" i="1"/>
  <c r="T172" i="1"/>
  <c r="X172" i="1"/>
  <c r="Y172" i="1"/>
  <c r="AE172" i="1"/>
  <c r="AF172" i="1"/>
  <c r="AI172" i="1"/>
  <c r="AJ172" i="1"/>
  <c r="AK172" i="1"/>
  <c r="AL172" i="1"/>
  <c r="AM172" i="1"/>
  <c r="AO172" i="1"/>
  <c r="F173" i="1"/>
  <c r="G173" i="1"/>
  <c r="H173" i="1"/>
  <c r="I173" i="1"/>
  <c r="L173" i="1"/>
  <c r="M173" i="1"/>
  <c r="S173" i="1"/>
  <c r="T173" i="1"/>
  <c r="X173" i="1"/>
  <c r="Y173" i="1"/>
  <c r="AE173" i="1"/>
  <c r="AF173" i="1"/>
  <c r="AI173" i="1"/>
  <c r="AJ173" i="1"/>
  <c r="AK173" i="1"/>
  <c r="AL173" i="1"/>
  <c r="AM173" i="1"/>
  <c r="AO173" i="1"/>
  <c r="F174" i="1"/>
  <c r="G174" i="1"/>
  <c r="H174" i="1"/>
  <c r="I174" i="1"/>
  <c r="L174" i="1"/>
  <c r="M174" i="1"/>
  <c r="S174" i="1"/>
  <c r="T174" i="1"/>
  <c r="X174" i="1"/>
  <c r="Y174" i="1"/>
  <c r="AE174" i="1"/>
  <c r="AF174" i="1"/>
  <c r="AI174" i="1"/>
  <c r="AJ174" i="1"/>
  <c r="AK174" i="1"/>
  <c r="AL174" i="1"/>
  <c r="AM174" i="1"/>
  <c r="AO174" i="1"/>
  <c r="F175" i="1"/>
  <c r="G175" i="1"/>
  <c r="H175" i="1"/>
  <c r="I175" i="1"/>
  <c r="L175" i="1"/>
  <c r="M175" i="1"/>
  <c r="S175" i="1"/>
  <c r="T175" i="1"/>
  <c r="X175" i="1"/>
  <c r="Y175" i="1"/>
  <c r="AE175" i="1"/>
  <c r="AF175" i="1"/>
  <c r="AI175" i="1"/>
  <c r="AJ175" i="1"/>
  <c r="AK175" i="1"/>
  <c r="AL175" i="1"/>
  <c r="AM175" i="1"/>
  <c r="AO175" i="1"/>
  <c r="F176" i="1"/>
  <c r="G176" i="1"/>
  <c r="H176" i="1"/>
  <c r="I176" i="1"/>
  <c r="L176" i="1"/>
  <c r="M176" i="1"/>
  <c r="S176" i="1"/>
  <c r="T176" i="1"/>
  <c r="X176" i="1"/>
  <c r="Y176" i="1"/>
  <c r="AE176" i="1"/>
  <c r="AF176" i="1"/>
  <c r="AI176" i="1"/>
  <c r="AJ176" i="1"/>
  <c r="AK176" i="1"/>
  <c r="AL176" i="1"/>
  <c r="AM176" i="1"/>
  <c r="AO176" i="1"/>
  <c r="F177" i="1"/>
  <c r="G177" i="1"/>
  <c r="H177" i="1"/>
  <c r="I177" i="1"/>
  <c r="L177" i="1"/>
  <c r="M177" i="1"/>
  <c r="S177" i="1"/>
  <c r="T177" i="1"/>
  <c r="X177" i="1"/>
  <c r="Y177" i="1"/>
  <c r="AE177" i="1"/>
  <c r="AF177" i="1"/>
  <c r="AI177" i="1"/>
  <c r="AJ177" i="1"/>
  <c r="AK177" i="1"/>
  <c r="AL177" i="1"/>
  <c r="AM177" i="1"/>
  <c r="AO177" i="1"/>
  <c r="F178" i="1"/>
  <c r="G178" i="1"/>
  <c r="H178" i="1"/>
  <c r="I178" i="1"/>
  <c r="L178" i="1"/>
  <c r="M178" i="1"/>
  <c r="S178" i="1"/>
  <c r="T178" i="1"/>
  <c r="X178" i="1"/>
  <c r="Y178" i="1"/>
  <c r="AE178" i="1"/>
  <c r="AF178" i="1"/>
  <c r="AI178" i="1"/>
  <c r="AJ178" i="1"/>
  <c r="AK178" i="1"/>
  <c r="AL178" i="1"/>
  <c r="AM178" i="1"/>
  <c r="AO178" i="1"/>
  <c r="F179" i="1"/>
  <c r="G179" i="1"/>
  <c r="H179" i="1"/>
  <c r="I179" i="1"/>
  <c r="L179" i="1"/>
  <c r="M179" i="1"/>
  <c r="S179" i="1"/>
  <c r="T179" i="1"/>
  <c r="X179" i="1"/>
  <c r="Y179" i="1"/>
  <c r="AE179" i="1"/>
  <c r="AF179" i="1"/>
  <c r="AI179" i="1"/>
  <c r="AJ179" i="1"/>
  <c r="AK179" i="1"/>
  <c r="AL179" i="1"/>
  <c r="AM179" i="1"/>
  <c r="AO179" i="1"/>
  <c r="F180" i="1"/>
  <c r="G180" i="1"/>
  <c r="H180" i="1"/>
  <c r="I180" i="1"/>
  <c r="L180" i="1"/>
  <c r="M180" i="1"/>
  <c r="S180" i="1"/>
  <c r="T180" i="1"/>
  <c r="X180" i="1"/>
  <c r="Y180" i="1"/>
  <c r="AE180" i="1"/>
  <c r="AF180" i="1"/>
  <c r="AI180" i="1"/>
  <c r="AJ180" i="1"/>
  <c r="AK180" i="1"/>
  <c r="AL180" i="1"/>
  <c r="AM180" i="1"/>
  <c r="AO180" i="1"/>
  <c r="F181" i="1"/>
  <c r="G181" i="1"/>
  <c r="H181" i="1"/>
  <c r="I181" i="1"/>
  <c r="L181" i="1"/>
  <c r="M181" i="1"/>
  <c r="S181" i="1"/>
  <c r="T181" i="1"/>
  <c r="X181" i="1"/>
  <c r="Y181" i="1"/>
  <c r="AE181" i="1"/>
  <c r="AF181" i="1"/>
  <c r="AI181" i="1"/>
  <c r="AJ181" i="1"/>
  <c r="AK181" i="1"/>
  <c r="AL181" i="1"/>
  <c r="AM181" i="1"/>
  <c r="AO181" i="1"/>
  <c r="F182" i="1"/>
  <c r="G182" i="1"/>
  <c r="H182" i="1"/>
  <c r="I182" i="1"/>
  <c r="L182" i="1"/>
  <c r="M182" i="1"/>
  <c r="S182" i="1"/>
  <c r="T182" i="1"/>
  <c r="X182" i="1"/>
  <c r="Y182" i="1"/>
  <c r="AE182" i="1"/>
  <c r="AF182" i="1"/>
  <c r="AI182" i="1"/>
  <c r="AJ182" i="1"/>
  <c r="AK182" i="1"/>
  <c r="AL182" i="1"/>
  <c r="AM182" i="1"/>
  <c r="AO182" i="1"/>
  <c r="F183" i="1"/>
  <c r="G183" i="1"/>
  <c r="H183" i="1"/>
  <c r="I183" i="1"/>
  <c r="L183" i="1"/>
  <c r="M183" i="1"/>
  <c r="S183" i="1"/>
  <c r="T183" i="1"/>
  <c r="X183" i="1"/>
  <c r="Y183" i="1"/>
  <c r="AE183" i="1"/>
  <c r="AF183" i="1"/>
  <c r="AI183" i="1"/>
  <c r="AJ183" i="1"/>
  <c r="AK183" i="1"/>
  <c r="AL183" i="1"/>
  <c r="AM183" i="1"/>
  <c r="AO183" i="1"/>
  <c r="F184" i="1"/>
  <c r="G184" i="1"/>
  <c r="H184" i="1"/>
  <c r="I184" i="1"/>
  <c r="L184" i="1"/>
  <c r="M184" i="1"/>
  <c r="S184" i="1"/>
  <c r="T184" i="1"/>
  <c r="X184" i="1"/>
  <c r="Y184" i="1"/>
  <c r="AE184" i="1"/>
  <c r="AF184" i="1"/>
  <c r="AI184" i="1"/>
  <c r="AJ184" i="1"/>
  <c r="AK184" i="1"/>
  <c r="AL184" i="1"/>
  <c r="AM184" i="1"/>
  <c r="AO184" i="1"/>
  <c r="F185" i="1"/>
  <c r="G185" i="1"/>
  <c r="H185" i="1"/>
  <c r="I185" i="1"/>
  <c r="L185" i="1"/>
  <c r="M185" i="1"/>
  <c r="S185" i="1"/>
  <c r="T185" i="1"/>
  <c r="X185" i="1"/>
  <c r="Y185" i="1"/>
  <c r="AE185" i="1"/>
  <c r="AF185" i="1"/>
  <c r="AI185" i="1"/>
  <c r="AJ185" i="1"/>
  <c r="AK185" i="1"/>
  <c r="AL185" i="1"/>
  <c r="AM185" i="1"/>
  <c r="AO185" i="1"/>
  <c r="F186" i="1"/>
  <c r="G186" i="1"/>
  <c r="H186" i="1"/>
  <c r="I186" i="1"/>
  <c r="L186" i="1"/>
  <c r="M186" i="1"/>
  <c r="S186" i="1"/>
  <c r="T186" i="1"/>
  <c r="X186" i="1"/>
  <c r="Y186" i="1"/>
  <c r="AE186" i="1"/>
  <c r="AF186" i="1"/>
  <c r="AI186" i="1"/>
  <c r="AJ186" i="1"/>
  <c r="AK186" i="1"/>
  <c r="AL186" i="1"/>
  <c r="AM186" i="1"/>
  <c r="AO186" i="1"/>
  <c r="F187" i="1"/>
  <c r="G187" i="1"/>
  <c r="H187" i="1"/>
  <c r="I187" i="1"/>
  <c r="L187" i="1"/>
  <c r="M187" i="1"/>
  <c r="S187" i="1"/>
  <c r="T187" i="1"/>
  <c r="X187" i="1"/>
  <c r="Y187" i="1"/>
  <c r="AE187" i="1"/>
  <c r="AF187" i="1"/>
  <c r="AI187" i="1"/>
  <c r="AJ187" i="1"/>
  <c r="AK187" i="1"/>
  <c r="AL187" i="1"/>
  <c r="AM187" i="1"/>
  <c r="AO187" i="1"/>
  <c r="F188" i="1"/>
  <c r="G188" i="1"/>
  <c r="H188" i="1"/>
  <c r="I188" i="1"/>
  <c r="L188" i="1"/>
  <c r="M188" i="1"/>
  <c r="S188" i="1"/>
  <c r="T188" i="1"/>
  <c r="X188" i="1"/>
  <c r="Y188" i="1"/>
  <c r="AE188" i="1"/>
  <c r="AF188" i="1"/>
  <c r="AI188" i="1"/>
  <c r="AJ188" i="1"/>
  <c r="AK188" i="1"/>
  <c r="AL188" i="1"/>
  <c r="AM188" i="1"/>
  <c r="AO188" i="1"/>
  <c r="F189" i="1"/>
  <c r="G189" i="1"/>
  <c r="H189" i="1"/>
  <c r="I189" i="1"/>
  <c r="L189" i="1"/>
  <c r="M189" i="1"/>
  <c r="S189" i="1"/>
  <c r="T189" i="1"/>
  <c r="X189" i="1"/>
  <c r="Y189" i="1"/>
  <c r="AE189" i="1"/>
  <c r="AF189" i="1"/>
  <c r="AI189" i="1"/>
  <c r="AJ189" i="1"/>
  <c r="AK189" i="1"/>
  <c r="AL189" i="1"/>
  <c r="AM189" i="1"/>
  <c r="AO189" i="1"/>
  <c r="F190" i="1"/>
  <c r="G190" i="1"/>
  <c r="H190" i="1"/>
  <c r="I190" i="1"/>
  <c r="L190" i="1"/>
  <c r="M190" i="1"/>
  <c r="S190" i="1"/>
  <c r="T190" i="1"/>
  <c r="X190" i="1"/>
  <c r="Y190" i="1"/>
  <c r="AE190" i="1"/>
  <c r="AF190" i="1"/>
  <c r="AI190" i="1"/>
  <c r="AJ190" i="1"/>
  <c r="AK190" i="1"/>
  <c r="AL190" i="1"/>
  <c r="AM190" i="1"/>
  <c r="AO190" i="1"/>
  <c r="F191" i="1"/>
  <c r="G191" i="1"/>
  <c r="H191" i="1"/>
  <c r="I191" i="1"/>
  <c r="L191" i="1"/>
  <c r="M191" i="1"/>
  <c r="S191" i="1"/>
  <c r="T191" i="1"/>
  <c r="X191" i="1"/>
  <c r="Y191" i="1"/>
  <c r="AE191" i="1"/>
  <c r="AF191" i="1"/>
  <c r="AI191" i="1"/>
  <c r="AJ191" i="1"/>
  <c r="AK191" i="1"/>
  <c r="AL191" i="1"/>
  <c r="AM191" i="1"/>
  <c r="AO191" i="1"/>
  <c r="F192" i="1"/>
  <c r="G192" i="1"/>
  <c r="H192" i="1"/>
  <c r="I192" i="1"/>
  <c r="L192" i="1"/>
  <c r="M192" i="1"/>
  <c r="S192" i="1"/>
  <c r="T192" i="1"/>
  <c r="X192" i="1"/>
  <c r="Y192" i="1"/>
  <c r="AE192" i="1"/>
  <c r="AF192" i="1"/>
  <c r="AI192" i="1"/>
  <c r="AJ192" i="1"/>
  <c r="AK192" i="1"/>
  <c r="AL192" i="1"/>
  <c r="AM192" i="1"/>
  <c r="AO192" i="1"/>
  <c r="F193" i="1"/>
  <c r="G193" i="1"/>
  <c r="H193" i="1"/>
  <c r="I193" i="1"/>
  <c r="L193" i="1"/>
  <c r="M193" i="1"/>
  <c r="S193" i="1"/>
  <c r="T193" i="1"/>
  <c r="X193" i="1"/>
  <c r="Y193" i="1"/>
  <c r="AE193" i="1"/>
  <c r="AF193" i="1"/>
  <c r="AI193" i="1"/>
  <c r="AJ193" i="1"/>
  <c r="AK193" i="1"/>
  <c r="AL193" i="1"/>
  <c r="AM193" i="1"/>
  <c r="AO193" i="1"/>
  <c r="F194" i="1"/>
  <c r="G194" i="1"/>
  <c r="H194" i="1"/>
  <c r="I194" i="1"/>
  <c r="L194" i="1"/>
  <c r="M194" i="1"/>
  <c r="S194" i="1"/>
  <c r="T194" i="1"/>
  <c r="X194" i="1"/>
  <c r="Y194" i="1"/>
  <c r="AE194" i="1"/>
  <c r="AF194" i="1"/>
  <c r="AI194" i="1"/>
  <c r="AJ194" i="1"/>
  <c r="AK194" i="1"/>
  <c r="AL194" i="1"/>
  <c r="AM194" i="1"/>
  <c r="AO194" i="1"/>
  <c r="F195" i="1"/>
  <c r="G195" i="1"/>
  <c r="H195" i="1"/>
  <c r="I195" i="1"/>
  <c r="L195" i="1"/>
  <c r="M195" i="1"/>
  <c r="S195" i="1"/>
  <c r="T195" i="1"/>
  <c r="X195" i="1"/>
  <c r="Y195" i="1"/>
  <c r="AE195" i="1"/>
  <c r="AF195" i="1"/>
  <c r="AI195" i="1"/>
  <c r="AJ195" i="1"/>
  <c r="AK195" i="1"/>
  <c r="AL195" i="1"/>
  <c r="AM195" i="1"/>
  <c r="AO195" i="1"/>
  <c r="F196" i="1"/>
  <c r="G196" i="1"/>
  <c r="H196" i="1"/>
  <c r="I196" i="1"/>
  <c r="L196" i="1"/>
  <c r="M196" i="1"/>
  <c r="S196" i="1"/>
  <c r="T196" i="1"/>
  <c r="X196" i="1"/>
  <c r="Y196" i="1"/>
  <c r="AE196" i="1"/>
  <c r="AF196" i="1"/>
  <c r="AI196" i="1"/>
  <c r="AJ196" i="1"/>
  <c r="AK196" i="1"/>
  <c r="AL196" i="1"/>
  <c r="AM196" i="1"/>
  <c r="AO196" i="1"/>
  <c r="F197" i="1"/>
  <c r="G197" i="1"/>
  <c r="H197" i="1"/>
  <c r="I197" i="1"/>
  <c r="L197" i="1"/>
  <c r="M197" i="1"/>
  <c r="S197" i="1"/>
  <c r="T197" i="1"/>
  <c r="X197" i="1"/>
  <c r="Y197" i="1"/>
  <c r="AE197" i="1"/>
  <c r="AF197" i="1"/>
  <c r="AI197" i="1"/>
  <c r="AJ197" i="1"/>
  <c r="AK197" i="1"/>
  <c r="AL197" i="1"/>
  <c r="AM197" i="1"/>
  <c r="AO197" i="1"/>
  <c r="F198" i="1"/>
  <c r="G198" i="1"/>
  <c r="H198" i="1"/>
  <c r="I198" i="1"/>
  <c r="L198" i="1"/>
  <c r="M198" i="1"/>
  <c r="S198" i="1"/>
  <c r="T198" i="1"/>
  <c r="X198" i="1"/>
  <c r="Y198" i="1"/>
  <c r="AE198" i="1"/>
  <c r="AF198" i="1"/>
  <c r="AI198" i="1"/>
  <c r="AJ198" i="1"/>
  <c r="AK198" i="1"/>
  <c r="AL198" i="1"/>
  <c r="AM198" i="1"/>
  <c r="AO198" i="1"/>
  <c r="F199" i="1"/>
  <c r="G199" i="1"/>
  <c r="H199" i="1"/>
  <c r="I199" i="1"/>
  <c r="L199" i="1"/>
  <c r="M199" i="1"/>
  <c r="S199" i="1"/>
  <c r="T199" i="1"/>
  <c r="X199" i="1"/>
  <c r="Y199" i="1"/>
  <c r="AE199" i="1"/>
  <c r="AF199" i="1"/>
  <c r="AI199" i="1"/>
  <c r="AJ199" i="1"/>
  <c r="AK199" i="1"/>
  <c r="AL199" i="1"/>
  <c r="AM199" i="1"/>
  <c r="AO199" i="1"/>
  <c r="F200" i="1"/>
  <c r="G200" i="1"/>
  <c r="H200" i="1"/>
  <c r="I200" i="1"/>
  <c r="L200" i="1"/>
  <c r="M200" i="1"/>
  <c r="S200" i="1"/>
  <c r="T200" i="1"/>
  <c r="X200" i="1"/>
  <c r="Y200" i="1"/>
  <c r="AE200" i="1"/>
  <c r="AF200" i="1"/>
  <c r="AI200" i="1"/>
  <c r="AJ200" i="1"/>
  <c r="AK200" i="1"/>
  <c r="AL200" i="1"/>
  <c r="AM200" i="1"/>
  <c r="AO200" i="1"/>
  <c r="F201" i="1"/>
  <c r="G201" i="1"/>
  <c r="H201" i="1"/>
  <c r="I201" i="1"/>
  <c r="L201" i="1"/>
  <c r="M201" i="1"/>
  <c r="S201" i="1"/>
  <c r="T201" i="1"/>
  <c r="X201" i="1"/>
  <c r="Y201" i="1"/>
  <c r="AE201" i="1"/>
  <c r="AF201" i="1"/>
  <c r="AI201" i="1"/>
  <c r="AJ201" i="1"/>
  <c r="AK201" i="1"/>
  <c r="AL201" i="1"/>
  <c r="AM201" i="1"/>
  <c r="AO201" i="1"/>
  <c r="F202" i="1"/>
  <c r="G202" i="1"/>
  <c r="H202" i="1"/>
  <c r="I202" i="1"/>
  <c r="L202" i="1"/>
  <c r="M202" i="1"/>
  <c r="S202" i="1"/>
  <c r="T202" i="1"/>
  <c r="X202" i="1"/>
  <c r="Y202" i="1"/>
  <c r="AE202" i="1"/>
  <c r="AF202" i="1"/>
  <c r="AI202" i="1"/>
  <c r="AJ202" i="1"/>
  <c r="AK202" i="1"/>
  <c r="AL202" i="1"/>
  <c r="AM202" i="1"/>
  <c r="AO202" i="1"/>
  <c r="F203" i="1"/>
  <c r="G203" i="1"/>
  <c r="H203" i="1"/>
  <c r="I203" i="1"/>
  <c r="L203" i="1"/>
  <c r="M203" i="1"/>
  <c r="S203" i="1"/>
  <c r="T203" i="1"/>
  <c r="X203" i="1"/>
  <c r="Y203" i="1"/>
  <c r="AE203" i="1"/>
  <c r="AF203" i="1"/>
  <c r="AI203" i="1"/>
  <c r="AJ203" i="1"/>
  <c r="AK203" i="1"/>
  <c r="AL203" i="1"/>
  <c r="AM203" i="1"/>
  <c r="AO203" i="1"/>
  <c r="F204" i="1"/>
  <c r="G204" i="1"/>
  <c r="H204" i="1"/>
  <c r="I204" i="1"/>
  <c r="L204" i="1"/>
  <c r="M204" i="1"/>
  <c r="S204" i="1"/>
  <c r="T204" i="1"/>
  <c r="X204" i="1"/>
  <c r="Y204" i="1"/>
  <c r="AE204" i="1"/>
  <c r="AF204" i="1"/>
  <c r="AI204" i="1"/>
  <c r="AJ204" i="1"/>
  <c r="AK204" i="1"/>
  <c r="AL204" i="1"/>
  <c r="AM204" i="1"/>
  <c r="AO204" i="1"/>
  <c r="F205" i="1"/>
  <c r="G205" i="1"/>
  <c r="H205" i="1"/>
  <c r="I205" i="1"/>
  <c r="L205" i="1"/>
  <c r="M205" i="1"/>
  <c r="S205" i="1"/>
  <c r="T205" i="1"/>
  <c r="X205" i="1"/>
  <c r="Y205" i="1"/>
  <c r="AE205" i="1"/>
  <c r="AF205" i="1"/>
  <c r="AI205" i="1"/>
  <c r="AJ205" i="1"/>
  <c r="AK205" i="1"/>
  <c r="AL205" i="1"/>
  <c r="AM205" i="1"/>
  <c r="AO205" i="1"/>
  <c r="F206" i="1"/>
  <c r="G206" i="1"/>
  <c r="H206" i="1"/>
  <c r="I206" i="1"/>
  <c r="L206" i="1"/>
  <c r="M206" i="1"/>
  <c r="S206" i="1"/>
  <c r="T206" i="1"/>
  <c r="X206" i="1"/>
  <c r="Y206" i="1"/>
  <c r="AE206" i="1"/>
  <c r="AF206" i="1"/>
  <c r="AI206" i="1"/>
  <c r="AJ206" i="1"/>
  <c r="AK206" i="1"/>
  <c r="AL206" i="1"/>
  <c r="AM206" i="1"/>
  <c r="AO206" i="1"/>
  <c r="F207" i="1"/>
  <c r="G207" i="1"/>
  <c r="H207" i="1"/>
  <c r="I207" i="1"/>
  <c r="L207" i="1"/>
  <c r="M207" i="1"/>
  <c r="S207" i="1"/>
  <c r="T207" i="1"/>
  <c r="X207" i="1"/>
  <c r="Y207" i="1"/>
  <c r="AE207" i="1"/>
  <c r="AF207" i="1"/>
  <c r="AI207" i="1"/>
  <c r="AJ207" i="1"/>
  <c r="AK207" i="1"/>
  <c r="AL207" i="1"/>
  <c r="AM207" i="1"/>
  <c r="AO207" i="1"/>
  <c r="F208" i="1"/>
  <c r="G208" i="1"/>
  <c r="H208" i="1"/>
  <c r="I208" i="1"/>
  <c r="L208" i="1"/>
  <c r="M208" i="1"/>
  <c r="S208" i="1"/>
  <c r="T208" i="1"/>
  <c r="X208" i="1"/>
  <c r="Y208" i="1"/>
  <c r="AE208" i="1"/>
  <c r="AF208" i="1"/>
  <c r="AI208" i="1"/>
  <c r="AJ208" i="1"/>
  <c r="AK208" i="1"/>
  <c r="AL208" i="1"/>
  <c r="AM208" i="1"/>
  <c r="AO208" i="1"/>
  <c r="F209" i="1"/>
  <c r="G209" i="1"/>
  <c r="H209" i="1"/>
  <c r="I209" i="1"/>
  <c r="L209" i="1"/>
  <c r="M209" i="1"/>
  <c r="S209" i="1"/>
  <c r="T209" i="1"/>
  <c r="X209" i="1"/>
  <c r="Y209" i="1"/>
  <c r="AE209" i="1"/>
  <c r="AF209" i="1"/>
  <c r="AI209" i="1"/>
  <c r="AJ209" i="1"/>
  <c r="AK209" i="1"/>
  <c r="AL209" i="1"/>
  <c r="AM209" i="1"/>
  <c r="AO209" i="1"/>
  <c r="F210" i="1"/>
  <c r="G210" i="1"/>
  <c r="H210" i="1"/>
  <c r="I210" i="1"/>
  <c r="L210" i="1"/>
  <c r="M210" i="1"/>
  <c r="S210" i="1"/>
  <c r="T210" i="1"/>
  <c r="X210" i="1"/>
  <c r="Y210" i="1"/>
  <c r="AE210" i="1"/>
  <c r="AF210" i="1"/>
  <c r="AI210" i="1"/>
  <c r="AJ210" i="1"/>
  <c r="AK210" i="1"/>
  <c r="AL210" i="1"/>
  <c r="AM210" i="1"/>
  <c r="AO210" i="1"/>
  <c r="F211" i="1"/>
  <c r="G211" i="1"/>
  <c r="H211" i="1"/>
  <c r="I211" i="1"/>
  <c r="L211" i="1"/>
  <c r="M211" i="1"/>
  <c r="S211" i="1"/>
  <c r="T211" i="1"/>
  <c r="X211" i="1"/>
  <c r="Y211" i="1"/>
  <c r="AE211" i="1"/>
  <c r="AF211" i="1"/>
  <c r="AI211" i="1"/>
  <c r="AJ211" i="1"/>
  <c r="AK211" i="1"/>
  <c r="AL211" i="1"/>
  <c r="AM211" i="1"/>
  <c r="AO211" i="1"/>
  <c r="F212" i="1"/>
  <c r="G212" i="1"/>
  <c r="H212" i="1"/>
  <c r="I212" i="1"/>
  <c r="L212" i="1"/>
  <c r="M212" i="1"/>
  <c r="S212" i="1"/>
  <c r="T212" i="1"/>
  <c r="X212" i="1"/>
  <c r="Y212" i="1"/>
  <c r="AE212" i="1"/>
  <c r="AF212" i="1"/>
  <c r="AI212" i="1"/>
  <c r="AJ212" i="1"/>
  <c r="AK212" i="1"/>
  <c r="AL212" i="1"/>
  <c r="AM212" i="1"/>
  <c r="AO212" i="1"/>
  <c r="F213" i="1"/>
  <c r="G213" i="1"/>
  <c r="H213" i="1"/>
  <c r="I213" i="1"/>
  <c r="L213" i="1"/>
  <c r="M213" i="1"/>
  <c r="S213" i="1"/>
  <c r="T213" i="1"/>
  <c r="X213" i="1"/>
  <c r="Y213" i="1"/>
  <c r="AE213" i="1"/>
  <c r="AF213" i="1"/>
  <c r="AI213" i="1"/>
  <c r="AJ213" i="1"/>
  <c r="AK213" i="1"/>
  <c r="AL213" i="1"/>
  <c r="AM213" i="1"/>
  <c r="AO213" i="1"/>
  <c r="F214" i="1"/>
  <c r="G214" i="1"/>
  <c r="H214" i="1"/>
  <c r="I214" i="1"/>
  <c r="L214" i="1"/>
  <c r="M214" i="1"/>
  <c r="S214" i="1"/>
  <c r="T214" i="1"/>
  <c r="X214" i="1"/>
  <c r="Y214" i="1"/>
  <c r="AE214" i="1"/>
  <c r="AF214" i="1"/>
  <c r="AI214" i="1"/>
  <c r="AJ214" i="1"/>
  <c r="AK214" i="1"/>
  <c r="AL214" i="1"/>
  <c r="AM214" i="1"/>
  <c r="AO214" i="1"/>
  <c r="F215" i="1"/>
  <c r="G215" i="1"/>
  <c r="H215" i="1"/>
  <c r="I215" i="1"/>
  <c r="L215" i="1"/>
  <c r="M215" i="1"/>
  <c r="S215" i="1"/>
  <c r="T215" i="1"/>
  <c r="X215" i="1"/>
  <c r="Y215" i="1"/>
  <c r="AE215" i="1"/>
  <c r="AF215" i="1"/>
  <c r="AI215" i="1"/>
  <c r="AJ215" i="1"/>
  <c r="AK215" i="1"/>
  <c r="AL215" i="1"/>
  <c r="AM215" i="1"/>
  <c r="AO215" i="1"/>
  <c r="F216" i="1"/>
  <c r="G216" i="1"/>
  <c r="H216" i="1"/>
  <c r="I216" i="1"/>
  <c r="L216" i="1"/>
  <c r="M216" i="1"/>
  <c r="S216" i="1"/>
  <c r="T216" i="1"/>
  <c r="X216" i="1"/>
  <c r="Y216" i="1"/>
  <c r="AE216" i="1"/>
  <c r="AF216" i="1"/>
  <c r="AI216" i="1"/>
  <c r="AJ216" i="1"/>
  <c r="AK216" i="1"/>
  <c r="AL216" i="1"/>
  <c r="AM216" i="1"/>
  <c r="AO216" i="1"/>
  <c r="F217" i="1"/>
  <c r="G217" i="1"/>
  <c r="H217" i="1"/>
  <c r="I217" i="1"/>
  <c r="L217" i="1"/>
  <c r="M217" i="1"/>
  <c r="S217" i="1"/>
  <c r="T217" i="1"/>
  <c r="X217" i="1"/>
  <c r="Y217" i="1"/>
  <c r="AE217" i="1"/>
  <c r="AF217" i="1"/>
  <c r="AI217" i="1"/>
  <c r="AJ217" i="1"/>
  <c r="AK217" i="1"/>
  <c r="AL217" i="1"/>
  <c r="AM217" i="1"/>
  <c r="AO217" i="1"/>
  <c r="F218" i="1"/>
  <c r="G218" i="1"/>
  <c r="H218" i="1"/>
  <c r="I218" i="1"/>
  <c r="L218" i="1"/>
  <c r="M218" i="1"/>
  <c r="S218" i="1"/>
  <c r="T218" i="1"/>
  <c r="X218" i="1"/>
  <c r="Y218" i="1"/>
  <c r="AE218" i="1"/>
  <c r="AF218" i="1"/>
  <c r="AI218" i="1"/>
  <c r="AJ218" i="1"/>
  <c r="AK218" i="1"/>
  <c r="AL218" i="1"/>
  <c r="AM218" i="1"/>
  <c r="AO218" i="1"/>
  <c r="F219" i="1"/>
  <c r="G219" i="1"/>
  <c r="H219" i="1"/>
  <c r="I219" i="1"/>
  <c r="L219" i="1"/>
  <c r="M219" i="1"/>
  <c r="S219" i="1"/>
  <c r="T219" i="1"/>
  <c r="X219" i="1"/>
  <c r="Y219" i="1"/>
  <c r="AE219" i="1"/>
  <c r="AF219" i="1"/>
  <c r="AI219" i="1"/>
  <c r="AJ219" i="1"/>
  <c r="AK219" i="1"/>
  <c r="AL219" i="1"/>
  <c r="AM219" i="1"/>
  <c r="AO219" i="1"/>
  <c r="F220" i="1"/>
  <c r="G220" i="1"/>
  <c r="H220" i="1"/>
  <c r="I220" i="1"/>
  <c r="L220" i="1"/>
  <c r="M220" i="1"/>
  <c r="S220" i="1"/>
  <c r="T220" i="1"/>
  <c r="X220" i="1"/>
  <c r="Y220" i="1"/>
  <c r="AE220" i="1"/>
  <c r="AF220" i="1"/>
  <c r="AI220" i="1"/>
  <c r="AJ220" i="1"/>
  <c r="AK220" i="1"/>
  <c r="AL220" i="1"/>
  <c r="AM220" i="1"/>
  <c r="AO220" i="1"/>
  <c r="F221" i="1"/>
  <c r="G221" i="1"/>
  <c r="H221" i="1"/>
  <c r="I221" i="1"/>
  <c r="L221" i="1"/>
  <c r="M221" i="1"/>
  <c r="S221" i="1"/>
  <c r="T221" i="1"/>
  <c r="X221" i="1"/>
  <c r="Y221" i="1"/>
  <c r="AE221" i="1"/>
  <c r="AF221" i="1"/>
  <c r="AI221" i="1"/>
  <c r="AJ221" i="1"/>
  <c r="AK221" i="1"/>
  <c r="AL221" i="1"/>
  <c r="AM221" i="1"/>
  <c r="AO221" i="1"/>
  <c r="F222" i="1"/>
  <c r="G222" i="1"/>
  <c r="H222" i="1"/>
  <c r="I222" i="1"/>
  <c r="L222" i="1"/>
  <c r="M222" i="1"/>
  <c r="S222" i="1"/>
  <c r="T222" i="1"/>
  <c r="X222" i="1"/>
  <c r="Y222" i="1"/>
  <c r="AE222" i="1"/>
  <c r="AF222" i="1"/>
  <c r="AI222" i="1"/>
  <c r="AJ222" i="1"/>
  <c r="AK222" i="1"/>
  <c r="AL222" i="1"/>
  <c r="AM222" i="1"/>
  <c r="AO222" i="1"/>
  <c r="F223" i="1"/>
  <c r="G223" i="1"/>
  <c r="H223" i="1"/>
  <c r="I223" i="1"/>
  <c r="L223" i="1"/>
  <c r="M223" i="1"/>
  <c r="S223" i="1"/>
  <c r="T223" i="1"/>
  <c r="X223" i="1"/>
  <c r="Y223" i="1"/>
  <c r="AE223" i="1"/>
  <c r="AF223" i="1"/>
  <c r="AI223" i="1"/>
  <c r="AJ223" i="1"/>
  <c r="AK223" i="1"/>
  <c r="AL223" i="1"/>
  <c r="AM223" i="1"/>
  <c r="AO223" i="1"/>
  <c r="F224" i="1"/>
  <c r="G224" i="1"/>
  <c r="H224" i="1"/>
  <c r="I224" i="1"/>
  <c r="L224" i="1"/>
  <c r="M224" i="1"/>
  <c r="S224" i="1"/>
  <c r="T224" i="1"/>
  <c r="X224" i="1"/>
  <c r="Y224" i="1"/>
  <c r="AE224" i="1"/>
  <c r="AF224" i="1"/>
  <c r="AI224" i="1"/>
  <c r="AJ224" i="1"/>
  <c r="AK224" i="1"/>
  <c r="AL224" i="1"/>
  <c r="AM224" i="1"/>
  <c r="AO224" i="1"/>
  <c r="F225" i="1"/>
  <c r="G225" i="1"/>
  <c r="H225" i="1"/>
  <c r="I225" i="1"/>
  <c r="L225" i="1"/>
  <c r="M225" i="1"/>
  <c r="S225" i="1"/>
  <c r="T225" i="1"/>
  <c r="X225" i="1"/>
  <c r="Y225" i="1"/>
  <c r="AE225" i="1"/>
  <c r="AF225" i="1"/>
  <c r="AI225" i="1"/>
  <c r="AJ225" i="1"/>
  <c r="AK225" i="1"/>
  <c r="AL225" i="1"/>
  <c r="AM225" i="1"/>
  <c r="AO225" i="1"/>
  <c r="F226" i="1"/>
  <c r="G226" i="1"/>
  <c r="H226" i="1"/>
  <c r="I226" i="1"/>
  <c r="L226" i="1"/>
  <c r="M226" i="1"/>
  <c r="S226" i="1"/>
  <c r="T226" i="1"/>
  <c r="X226" i="1"/>
  <c r="Y226" i="1"/>
  <c r="AE226" i="1"/>
  <c r="AF226" i="1"/>
  <c r="AI226" i="1"/>
  <c r="AJ226" i="1"/>
  <c r="AK226" i="1"/>
  <c r="AL226" i="1"/>
  <c r="AM226" i="1"/>
  <c r="AO226" i="1"/>
  <c r="F227" i="1"/>
  <c r="G227" i="1"/>
  <c r="H227" i="1"/>
  <c r="I227" i="1"/>
  <c r="L227" i="1"/>
  <c r="M227" i="1"/>
  <c r="S227" i="1"/>
  <c r="T227" i="1"/>
  <c r="X227" i="1"/>
  <c r="Y227" i="1"/>
  <c r="AE227" i="1"/>
  <c r="AF227" i="1"/>
  <c r="AI227" i="1"/>
  <c r="AJ227" i="1"/>
  <c r="AK227" i="1"/>
  <c r="AL227" i="1"/>
  <c r="AM227" i="1"/>
  <c r="AO227" i="1"/>
  <c r="F228" i="1"/>
  <c r="G228" i="1"/>
  <c r="H228" i="1"/>
  <c r="I228" i="1"/>
  <c r="L228" i="1"/>
  <c r="M228" i="1"/>
  <c r="S228" i="1"/>
  <c r="T228" i="1"/>
  <c r="X228" i="1"/>
  <c r="Y228" i="1"/>
  <c r="AE228" i="1"/>
  <c r="AF228" i="1"/>
  <c r="AI228" i="1"/>
  <c r="AJ228" i="1"/>
  <c r="AK228" i="1"/>
  <c r="AL228" i="1"/>
  <c r="AM228" i="1"/>
  <c r="AO228" i="1"/>
  <c r="F229" i="1"/>
  <c r="G229" i="1"/>
  <c r="H229" i="1"/>
  <c r="I229" i="1"/>
  <c r="L229" i="1"/>
  <c r="M229" i="1"/>
  <c r="S229" i="1"/>
  <c r="T229" i="1"/>
  <c r="X229" i="1"/>
  <c r="Y229" i="1"/>
  <c r="AE229" i="1"/>
  <c r="AF229" i="1"/>
  <c r="AI229" i="1"/>
  <c r="AJ229" i="1"/>
  <c r="AK229" i="1"/>
  <c r="AL229" i="1"/>
  <c r="AM229" i="1"/>
  <c r="AO229" i="1"/>
  <c r="F230" i="1"/>
  <c r="G230" i="1"/>
  <c r="H230" i="1"/>
  <c r="I230" i="1"/>
  <c r="L230" i="1"/>
  <c r="M230" i="1"/>
  <c r="S230" i="1"/>
  <c r="T230" i="1"/>
  <c r="X230" i="1"/>
  <c r="Y230" i="1"/>
  <c r="AE230" i="1"/>
  <c r="AF230" i="1"/>
  <c r="AI230" i="1"/>
  <c r="AJ230" i="1"/>
  <c r="AK230" i="1"/>
  <c r="AL230" i="1"/>
  <c r="AM230" i="1"/>
  <c r="AO230" i="1"/>
  <c r="F231" i="1"/>
  <c r="G231" i="1"/>
  <c r="H231" i="1"/>
  <c r="I231" i="1"/>
  <c r="L231" i="1"/>
  <c r="M231" i="1"/>
  <c r="S231" i="1"/>
  <c r="T231" i="1"/>
  <c r="X231" i="1"/>
  <c r="Y231" i="1"/>
  <c r="AE231" i="1"/>
  <c r="AF231" i="1"/>
  <c r="AI231" i="1"/>
  <c r="AJ231" i="1"/>
  <c r="AK231" i="1"/>
  <c r="AL231" i="1"/>
  <c r="AM231" i="1"/>
  <c r="AO231" i="1"/>
  <c r="F232" i="1"/>
  <c r="G232" i="1"/>
  <c r="H232" i="1"/>
  <c r="I232" i="1"/>
  <c r="L232" i="1"/>
  <c r="M232" i="1"/>
  <c r="S232" i="1"/>
  <c r="T232" i="1"/>
  <c r="X232" i="1"/>
  <c r="Y232" i="1"/>
  <c r="AE232" i="1"/>
  <c r="AF232" i="1"/>
  <c r="AI232" i="1"/>
  <c r="AJ232" i="1"/>
  <c r="AK232" i="1"/>
  <c r="AL232" i="1"/>
  <c r="AM232" i="1"/>
  <c r="AO232" i="1"/>
  <c r="F233" i="1"/>
  <c r="G233" i="1"/>
  <c r="H233" i="1"/>
  <c r="I233" i="1"/>
  <c r="L233" i="1"/>
  <c r="M233" i="1"/>
  <c r="S233" i="1"/>
  <c r="T233" i="1"/>
  <c r="X233" i="1"/>
  <c r="Y233" i="1"/>
  <c r="AE233" i="1"/>
  <c r="AF233" i="1"/>
  <c r="AI233" i="1"/>
  <c r="AJ233" i="1"/>
  <c r="AK233" i="1"/>
  <c r="AL233" i="1"/>
  <c r="AM233" i="1"/>
  <c r="AO233" i="1"/>
  <c r="F234" i="1"/>
  <c r="G234" i="1"/>
  <c r="H234" i="1"/>
  <c r="I234" i="1"/>
  <c r="L234" i="1"/>
  <c r="M234" i="1"/>
  <c r="S234" i="1"/>
  <c r="T234" i="1"/>
  <c r="X234" i="1"/>
  <c r="Y234" i="1"/>
  <c r="AE234" i="1"/>
  <c r="AF234" i="1"/>
  <c r="AI234" i="1"/>
  <c r="AJ234" i="1"/>
  <c r="AK234" i="1"/>
  <c r="AL234" i="1"/>
  <c r="AM234" i="1"/>
  <c r="AO234" i="1"/>
  <c r="F235" i="1"/>
  <c r="G235" i="1"/>
  <c r="H235" i="1"/>
  <c r="I235" i="1"/>
  <c r="L235" i="1"/>
  <c r="M235" i="1"/>
  <c r="S235" i="1"/>
  <c r="T235" i="1"/>
  <c r="X235" i="1"/>
  <c r="Y235" i="1"/>
  <c r="AE235" i="1"/>
  <c r="AF235" i="1"/>
  <c r="AI235" i="1"/>
  <c r="AJ235" i="1"/>
  <c r="AK235" i="1"/>
  <c r="AL235" i="1"/>
  <c r="AM235" i="1"/>
  <c r="AO235" i="1"/>
  <c r="F236" i="1"/>
  <c r="G236" i="1"/>
  <c r="H236" i="1"/>
  <c r="I236" i="1"/>
  <c r="L236" i="1"/>
  <c r="M236" i="1"/>
  <c r="S236" i="1"/>
  <c r="T236" i="1"/>
  <c r="X236" i="1"/>
  <c r="Y236" i="1"/>
  <c r="AE236" i="1"/>
  <c r="AF236" i="1"/>
  <c r="AI236" i="1"/>
  <c r="AJ236" i="1"/>
  <c r="AK236" i="1"/>
  <c r="AL236" i="1"/>
  <c r="AM236" i="1"/>
  <c r="AO236" i="1"/>
  <c r="F237" i="1"/>
  <c r="G237" i="1"/>
  <c r="H237" i="1"/>
  <c r="I237" i="1"/>
  <c r="L237" i="1"/>
  <c r="M237" i="1"/>
  <c r="S237" i="1"/>
  <c r="T237" i="1"/>
  <c r="X237" i="1"/>
  <c r="Y237" i="1"/>
  <c r="AE237" i="1"/>
  <c r="AF237" i="1"/>
  <c r="AI237" i="1"/>
  <c r="AJ237" i="1"/>
  <c r="AK237" i="1"/>
  <c r="AL237" i="1"/>
  <c r="AM237" i="1"/>
  <c r="AO237" i="1"/>
  <c r="F238" i="1"/>
  <c r="G238" i="1"/>
  <c r="H238" i="1"/>
  <c r="I238" i="1"/>
  <c r="L238" i="1"/>
  <c r="M238" i="1"/>
  <c r="S238" i="1"/>
  <c r="T238" i="1"/>
  <c r="X238" i="1"/>
  <c r="Y238" i="1"/>
  <c r="AE238" i="1"/>
  <c r="AF238" i="1"/>
  <c r="AI238" i="1"/>
  <c r="AJ238" i="1"/>
  <c r="AK238" i="1"/>
  <c r="AL238" i="1"/>
  <c r="AM238" i="1"/>
  <c r="AO238" i="1"/>
  <c r="F239" i="1"/>
  <c r="G239" i="1"/>
  <c r="H239" i="1"/>
  <c r="I239" i="1"/>
  <c r="L239" i="1"/>
  <c r="M239" i="1"/>
  <c r="S239" i="1"/>
  <c r="T239" i="1"/>
  <c r="X239" i="1"/>
  <c r="Y239" i="1"/>
  <c r="AE239" i="1"/>
  <c r="AF239" i="1"/>
  <c r="AI239" i="1"/>
  <c r="AJ239" i="1"/>
  <c r="AK239" i="1"/>
  <c r="AL239" i="1"/>
  <c r="AM239" i="1"/>
  <c r="AO239" i="1"/>
  <c r="F240" i="1"/>
  <c r="G240" i="1"/>
  <c r="H240" i="1"/>
  <c r="I240" i="1"/>
  <c r="L240" i="1"/>
  <c r="M240" i="1"/>
  <c r="S240" i="1"/>
  <c r="T240" i="1"/>
  <c r="X240" i="1"/>
  <c r="Y240" i="1"/>
  <c r="AE240" i="1"/>
  <c r="AF240" i="1"/>
  <c r="AI240" i="1"/>
  <c r="AJ240" i="1"/>
  <c r="AK240" i="1"/>
  <c r="AL240" i="1"/>
  <c r="AM240" i="1"/>
  <c r="AO240" i="1"/>
  <c r="F241" i="1"/>
  <c r="G241" i="1"/>
  <c r="H241" i="1"/>
  <c r="I241" i="1"/>
  <c r="L241" i="1"/>
  <c r="M241" i="1"/>
  <c r="S241" i="1"/>
  <c r="T241" i="1"/>
  <c r="X241" i="1"/>
  <c r="Y241" i="1"/>
  <c r="AE241" i="1"/>
  <c r="AF241" i="1"/>
  <c r="AI241" i="1"/>
  <c r="AJ241" i="1"/>
  <c r="AK241" i="1"/>
  <c r="AL241" i="1"/>
  <c r="AM241" i="1"/>
  <c r="AO241" i="1"/>
  <c r="F242" i="1"/>
  <c r="G242" i="1"/>
  <c r="H242" i="1"/>
  <c r="I242" i="1"/>
  <c r="L242" i="1"/>
  <c r="M242" i="1"/>
  <c r="S242" i="1"/>
  <c r="T242" i="1"/>
  <c r="X242" i="1"/>
  <c r="Y242" i="1"/>
  <c r="AE242" i="1"/>
  <c r="AF242" i="1"/>
  <c r="AI242" i="1"/>
  <c r="AJ242" i="1"/>
  <c r="AK242" i="1"/>
  <c r="AL242" i="1"/>
  <c r="AM242" i="1"/>
  <c r="AO242" i="1"/>
  <c r="F243" i="1"/>
  <c r="G243" i="1"/>
  <c r="H243" i="1"/>
  <c r="I243" i="1"/>
  <c r="L243" i="1"/>
  <c r="M243" i="1"/>
  <c r="S243" i="1"/>
  <c r="T243" i="1"/>
  <c r="X243" i="1"/>
  <c r="Y243" i="1"/>
  <c r="AE243" i="1"/>
  <c r="AF243" i="1"/>
  <c r="AI243" i="1"/>
  <c r="AJ243" i="1"/>
  <c r="AK243" i="1"/>
  <c r="AL243" i="1"/>
  <c r="AM243" i="1"/>
  <c r="AO243" i="1"/>
  <c r="F244" i="1"/>
  <c r="G244" i="1"/>
  <c r="H244" i="1"/>
  <c r="I244" i="1"/>
  <c r="L244" i="1"/>
  <c r="M244" i="1"/>
  <c r="S244" i="1"/>
  <c r="T244" i="1"/>
  <c r="X244" i="1"/>
  <c r="Y244" i="1"/>
  <c r="AE244" i="1"/>
  <c r="AF244" i="1"/>
  <c r="AI244" i="1"/>
  <c r="AJ244" i="1"/>
  <c r="AK244" i="1"/>
  <c r="AL244" i="1"/>
  <c r="AM244" i="1"/>
  <c r="AO244" i="1"/>
  <c r="F245" i="1"/>
  <c r="G245" i="1"/>
  <c r="H245" i="1"/>
  <c r="I245" i="1"/>
  <c r="L245" i="1"/>
  <c r="M245" i="1"/>
  <c r="S245" i="1"/>
  <c r="T245" i="1"/>
  <c r="X245" i="1"/>
  <c r="Y245" i="1"/>
  <c r="AE245" i="1"/>
  <c r="AF245" i="1"/>
  <c r="AI245" i="1"/>
  <c r="AJ245" i="1"/>
  <c r="AK245" i="1"/>
  <c r="AL245" i="1"/>
  <c r="AM245" i="1"/>
  <c r="AO245" i="1"/>
  <c r="F246" i="1"/>
  <c r="G246" i="1"/>
  <c r="H246" i="1"/>
  <c r="I246" i="1"/>
  <c r="L246" i="1"/>
  <c r="M246" i="1"/>
  <c r="S246" i="1"/>
  <c r="T246" i="1"/>
  <c r="X246" i="1"/>
  <c r="Y246" i="1"/>
  <c r="AE246" i="1"/>
  <c r="AF246" i="1"/>
  <c r="AI246" i="1"/>
  <c r="AJ246" i="1"/>
  <c r="AK246" i="1"/>
  <c r="AL246" i="1"/>
  <c r="AM246" i="1"/>
  <c r="AO246" i="1"/>
  <c r="F247" i="1"/>
  <c r="G247" i="1"/>
  <c r="H247" i="1"/>
  <c r="I247" i="1"/>
  <c r="L247" i="1"/>
  <c r="M247" i="1"/>
  <c r="S247" i="1"/>
  <c r="T247" i="1"/>
  <c r="X247" i="1"/>
  <c r="Y247" i="1"/>
  <c r="AE247" i="1"/>
  <c r="AF247" i="1"/>
  <c r="AI247" i="1"/>
  <c r="AJ247" i="1"/>
  <c r="AK247" i="1"/>
  <c r="AL247" i="1"/>
  <c r="AM247" i="1"/>
  <c r="AO247" i="1"/>
  <c r="F248" i="1"/>
  <c r="G248" i="1"/>
  <c r="H248" i="1"/>
  <c r="I248" i="1"/>
  <c r="L248" i="1"/>
  <c r="M248" i="1"/>
  <c r="S248" i="1"/>
  <c r="T248" i="1"/>
  <c r="X248" i="1"/>
  <c r="Y248" i="1"/>
  <c r="AE248" i="1"/>
  <c r="AF248" i="1"/>
  <c r="AI248" i="1"/>
  <c r="AJ248" i="1"/>
  <c r="AK248" i="1"/>
  <c r="AL248" i="1"/>
  <c r="AM248" i="1"/>
  <c r="AO248" i="1"/>
  <c r="F249" i="1"/>
  <c r="G249" i="1"/>
  <c r="H249" i="1"/>
  <c r="I249" i="1"/>
  <c r="L249" i="1"/>
  <c r="M249" i="1"/>
  <c r="S249" i="1"/>
  <c r="T249" i="1"/>
  <c r="X249" i="1"/>
  <c r="Y249" i="1"/>
  <c r="AE249" i="1"/>
  <c r="AF249" i="1"/>
  <c r="AI249" i="1"/>
  <c r="AJ249" i="1"/>
  <c r="AK249" i="1"/>
  <c r="AL249" i="1"/>
  <c r="AM249" i="1"/>
  <c r="AO249" i="1"/>
  <c r="F250" i="1"/>
  <c r="G250" i="1"/>
  <c r="H250" i="1"/>
  <c r="I250" i="1"/>
  <c r="L250" i="1"/>
  <c r="M250" i="1"/>
  <c r="S250" i="1"/>
  <c r="T250" i="1"/>
  <c r="X250" i="1"/>
  <c r="Y250" i="1"/>
  <c r="AE250" i="1"/>
  <c r="AF250" i="1"/>
  <c r="AI250" i="1"/>
  <c r="AJ250" i="1"/>
  <c r="AK250" i="1"/>
  <c r="AL250" i="1"/>
  <c r="AM250" i="1"/>
  <c r="AO250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C81" i="1"/>
  <c r="AD80" i="1"/>
  <c r="AC80" i="1"/>
  <c r="AD79" i="1"/>
  <c r="AC79" i="1"/>
  <c r="AD78" i="1"/>
  <c r="AC78" i="1"/>
  <c r="AD77" i="1"/>
  <c r="AC77" i="1"/>
  <c r="AD76" i="1"/>
  <c r="AC76" i="1"/>
  <c r="AD75" i="1"/>
  <c r="AC75" i="1"/>
  <c r="AD74" i="1"/>
  <c r="AC74" i="1"/>
  <c r="AD73" i="1"/>
  <c r="AC73" i="1"/>
  <c r="AD72" i="1"/>
  <c r="AC72" i="1"/>
  <c r="AD71" i="1"/>
  <c r="AC71" i="1"/>
  <c r="AD70" i="1"/>
  <c r="AC70" i="1"/>
  <c r="AD69" i="1"/>
  <c r="AC69" i="1"/>
  <c r="AD68" i="1"/>
  <c r="AC68" i="1"/>
  <c r="AD67" i="1"/>
  <c r="AC67" i="1"/>
  <c r="AD66" i="1"/>
  <c r="AC66" i="1"/>
  <c r="AD65" i="1"/>
  <c r="AC65" i="1"/>
  <c r="AD64" i="1"/>
  <c r="AC64" i="1"/>
  <c r="AD63" i="1"/>
  <c r="AC63" i="1"/>
  <c r="AD62" i="1"/>
  <c r="AC62" i="1"/>
  <c r="AD61" i="1"/>
  <c r="AC61" i="1"/>
  <c r="AB61" i="1"/>
  <c r="AA61" i="1"/>
  <c r="Z61" i="1"/>
  <c r="AD60" i="1"/>
  <c r="AC60" i="1"/>
  <c r="AB60" i="1"/>
  <c r="AA60" i="1"/>
  <c r="Z60" i="1"/>
  <c r="AD59" i="1"/>
  <c r="AC59" i="1"/>
  <c r="AB59" i="1"/>
  <c r="AA59" i="1"/>
  <c r="Z59" i="1"/>
  <c r="AD58" i="1"/>
  <c r="AC58" i="1"/>
  <c r="AB58" i="1"/>
  <c r="AA58" i="1"/>
  <c r="Z58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K57" i="1"/>
  <c r="J57" i="1"/>
  <c r="K56" i="1"/>
  <c r="J56" i="1"/>
  <c r="AH57" i="1"/>
  <c r="AH56" i="1"/>
  <c r="AD57" i="1"/>
  <c r="AD56" i="1"/>
  <c r="AB57" i="1"/>
  <c r="AA57" i="1"/>
  <c r="Z57" i="1"/>
  <c r="AB56" i="1"/>
  <c r="AA56" i="1"/>
  <c r="Z56" i="1"/>
  <c r="W57" i="1"/>
  <c r="W56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AO75" i="1" l="1"/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40" i="9"/>
  <c r="B239" i="9"/>
  <c r="B236" i="9"/>
  <c r="B235" i="9"/>
  <c r="B234" i="9"/>
  <c r="B233" i="9"/>
  <c r="B232" i="9"/>
  <c r="B231" i="9"/>
  <c r="B230" i="9"/>
  <c r="B229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AG113" i="9"/>
  <c r="AG112" i="9"/>
  <c r="AG111" i="9"/>
  <c r="AG110" i="9"/>
  <c r="AG109" i="9"/>
  <c r="AG108" i="9"/>
  <c r="AG107" i="9"/>
  <c r="AG106" i="9"/>
  <c r="AG105" i="9"/>
  <c r="Z240" i="9"/>
  <c r="W240" i="9"/>
  <c r="V240" i="9"/>
  <c r="Q240" i="9"/>
  <c r="J240" i="9"/>
  <c r="Z239" i="9"/>
  <c r="V239" i="9"/>
  <c r="M239" i="9"/>
  <c r="J239" i="9"/>
  <c r="I239" i="9"/>
  <c r="Z238" i="9"/>
  <c r="W238" i="9"/>
  <c r="V238" i="9"/>
  <c r="M238" i="9"/>
  <c r="J238" i="9"/>
  <c r="Z237" i="9"/>
  <c r="V237" i="9"/>
  <c r="U237" i="9"/>
  <c r="Q237" i="9"/>
  <c r="M237" i="9"/>
  <c r="J237" i="9"/>
  <c r="I237" i="9"/>
  <c r="Z236" i="9"/>
  <c r="W236" i="9"/>
  <c r="V236" i="9"/>
  <c r="Q236" i="9"/>
  <c r="M236" i="9"/>
  <c r="J236" i="9"/>
  <c r="Z235" i="9"/>
  <c r="V235" i="9"/>
  <c r="M235" i="9"/>
  <c r="J235" i="9"/>
  <c r="I235" i="9"/>
  <c r="Z234" i="9"/>
  <c r="W234" i="9"/>
  <c r="V234" i="9"/>
  <c r="M234" i="9"/>
  <c r="J234" i="9"/>
  <c r="I234" i="9"/>
  <c r="Z233" i="9"/>
  <c r="V233" i="9"/>
  <c r="U233" i="9"/>
  <c r="Q233" i="9"/>
  <c r="M233" i="9"/>
  <c r="J233" i="9"/>
  <c r="I233" i="9"/>
  <c r="Z232" i="9"/>
  <c r="W232" i="9"/>
  <c r="V232" i="9"/>
  <c r="T232" i="9"/>
  <c r="Q232" i="9"/>
  <c r="M232" i="9"/>
  <c r="J232" i="9"/>
  <c r="I232" i="9"/>
  <c r="Z231" i="9"/>
  <c r="W231" i="9"/>
  <c r="V231" i="9"/>
  <c r="M231" i="9"/>
  <c r="J231" i="9"/>
  <c r="Z230" i="9"/>
  <c r="W230" i="9"/>
  <c r="V230" i="9"/>
  <c r="M230" i="9"/>
  <c r="I230" i="9"/>
  <c r="Z229" i="9"/>
  <c r="W229" i="9"/>
  <c r="V229" i="9"/>
  <c r="U229" i="9"/>
  <c r="M229" i="9"/>
  <c r="J229" i="9"/>
  <c r="Z228" i="9"/>
  <c r="V228" i="9"/>
  <c r="U228" i="9"/>
  <c r="T228" i="9"/>
  <c r="M228" i="9"/>
  <c r="J228" i="9"/>
  <c r="Z227" i="9"/>
  <c r="W227" i="9"/>
  <c r="V227" i="9"/>
  <c r="U227" i="9"/>
  <c r="Q227" i="9"/>
  <c r="M227" i="9"/>
  <c r="J227" i="9"/>
  <c r="I227" i="9"/>
  <c r="Z226" i="9"/>
  <c r="W226" i="9"/>
  <c r="V226" i="9"/>
  <c r="Q226" i="9"/>
  <c r="M226" i="9"/>
  <c r="J226" i="9"/>
  <c r="Z225" i="9"/>
  <c r="V225" i="9"/>
  <c r="U225" i="9"/>
  <c r="M225" i="9"/>
  <c r="J225" i="9"/>
  <c r="I225" i="9"/>
  <c r="Z224" i="9"/>
  <c r="V224" i="9"/>
  <c r="Q224" i="9"/>
  <c r="M224" i="9"/>
  <c r="Z223" i="9"/>
  <c r="W223" i="9"/>
  <c r="V223" i="9"/>
  <c r="U223" i="9"/>
  <c r="Q223" i="9"/>
  <c r="M223" i="9"/>
  <c r="J223" i="9"/>
  <c r="I223" i="9"/>
  <c r="Z222" i="9"/>
  <c r="W222" i="9"/>
  <c r="V222" i="9"/>
  <c r="U222" i="9"/>
  <c r="Q222" i="9"/>
  <c r="M222" i="9"/>
  <c r="J222" i="9"/>
  <c r="Z221" i="9"/>
  <c r="V221" i="9"/>
  <c r="U221" i="9"/>
  <c r="M221" i="9"/>
  <c r="J221" i="9"/>
  <c r="I221" i="9"/>
  <c r="Z220" i="9"/>
  <c r="W220" i="9"/>
  <c r="V220" i="9"/>
  <c r="Q220" i="9"/>
  <c r="M220" i="9"/>
  <c r="J220" i="9"/>
  <c r="Z219" i="9"/>
  <c r="V219" i="9"/>
  <c r="U219" i="9"/>
  <c r="Q219" i="9"/>
  <c r="M219" i="9"/>
  <c r="J219" i="9"/>
  <c r="I219" i="9"/>
  <c r="Z218" i="9"/>
  <c r="W218" i="9"/>
  <c r="V218" i="9"/>
  <c r="T218" i="9"/>
  <c r="Q218" i="9"/>
  <c r="M218" i="9"/>
  <c r="I218" i="9"/>
  <c r="Z217" i="9"/>
  <c r="W217" i="9"/>
  <c r="V217" i="9"/>
  <c r="U217" i="9"/>
  <c r="M217" i="9"/>
  <c r="J217" i="9"/>
  <c r="Z216" i="9"/>
  <c r="W216" i="9"/>
  <c r="V216" i="9"/>
  <c r="U216" i="9"/>
  <c r="Q216" i="9"/>
  <c r="M216" i="9"/>
  <c r="J216" i="9"/>
  <c r="I216" i="9"/>
  <c r="Z215" i="9"/>
  <c r="W215" i="9"/>
  <c r="V215" i="9"/>
  <c r="T215" i="9"/>
  <c r="M215" i="9"/>
  <c r="J215" i="9"/>
  <c r="I215" i="9"/>
  <c r="Z214" i="9"/>
  <c r="W214" i="9"/>
  <c r="V214" i="9"/>
  <c r="Q214" i="9"/>
  <c r="M214" i="9"/>
  <c r="J214" i="9"/>
  <c r="Z213" i="9"/>
  <c r="W213" i="9"/>
  <c r="V213" i="9"/>
  <c r="U213" i="9"/>
  <c r="Q213" i="9"/>
  <c r="M213" i="9"/>
  <c r="J213" i="9"/>
  <c r="I213" i="9"/>
  <c r="Z212" i="9"/>
  <c r="W212" i="9"/>
  <c r="V212" i="9"/>
  <c r="T212" i="9"/>
  <c r="Q212" i="9"/>
  <c r="M212" i="9"/>
  <c r="J212" i="9"/>
  <c r="I212" i="9"/>
  <c r="W211" i="9"/>
  <c r="V211" i="9"/>
  <c r="M211" i="9"/>
  <c r="J211" i="9"/>
  <c r="Z210" i="9"/>
  <c r="W210" i="9"/>
  <c r="V210" i="9"/>
  <c r="Q210" i="9"/>
  <c r="M210" i="9"/>
  <c r="J210" i="9"/>
  <c r="I210" i="9"/>
  <c r="Z209" i="9"/>
  <c r="V209" i="9"/>
  <c r="U209" i="9"/>
  <c r="Q209" i="9"/>
  <c r="M209" i="9"/>
  <c r="J209" i="9"/>
  <c r="Z208" i="9"/>
  <c r="W208" i="9"/>
  <c r="V208" i="9"/>
  <c r="U208" i="9"/>
  <c r="Q208" i="9"/>
  <c r="M208" i="9"/>
  <c r="J208" i="9"/>
  <c r="I208" i="9"/>
  <c r="Z207" i="9"/>
  <c r="W207" i="9"/>
  <c r="V207" i="9"/>
  <c r="Q207" i="9"/>
  <c r="M207" i="9"/>
  <c r="J207" i="9"/>
  <c r="Z206" i="9"/>
  <c r="W206" i="9"/>
  <c r="V206" i="9"/>
  <c r="U206" i="9"/>
  <c r="Q206" i="9"/>
  <c r="M206" i="9"/>
  <c r="J206" i="9"/>
  <c r="I206" i="9"/>
  <c r="Z205" i="9"/>
  <c r="V205" i="9"/>
  <c r="U205" i="9"/>
  <c r="M205" i="9"/>
  <c r="J205" i="9"/>
  <c r="I205" i="9"/>
  <c r="Z204" i="9"/>
  <c r="W204" i="9"/>
  <c r="V204" i="9"/>
  <c r="U204" i="9"/>
  <c r="Q204" i="9"/>
  <c r="M204" i="9"/>
  <c r="J204" i="9"/>
  <c r="I204" i="9"/>
  <c r="Z203" i="9"/>
  <c r="W203" i="9"/>
  <c r="V203" i="9"/>
  <c r="T203" i="9"/>
  <c r="Q203" i="9"/>
  <c r="M203" i="9"/>
  <c r="I203" i="9"/>
  <c r="Z202" i="9"/>
  <c r="W202" i="9"/>
  <c r="V202" i="9"/>
  <c r="T202" i="9"/>
  <c r="Q202" i="9"/>
  <c r="M202" i="9"/>
  <c r="J202" i="9"/>
  <c r="I202" i="9"/>
  <c r="Z201" i="9"/>
  <c r="W201" i="9"/>
  <c r="V201" i="9"/>
  <c r="U201" i="9"/>
  <c r="Q201" i="9"/>
  <c r="M201" i="9"/>
  <c r="J201" i="9"/>
  <c r="Z200" i="9"/>
  <c r="W200" i="9"/>
  <c r="V200" i="9"/>
  <c r="U200" i="9"/>
  <c r="Q200" i="9"/>
  <c r="P200" i="9"/>
  <c r="M200" i="9"/>
  <c r="K200" i="9"/>
  <c r="J200" i="9"/>
  <c r="I200" i="9"/>
  <c r="Z199" i="9"/>
  <c r="W199" i="9"/>
  <c r="V199" i="9"/>
  <c r="T199" i="9"/>
  <c r="Q199" i="9"/>
  <c r="P199" i="9"/>
  <c r="M199" i="9"/>
  <c r="K199" i="9"/>
  <c r="J199" i="9"/>
  <c r="I199" i="9"/>
  <c r="Z198" i="9"/>
  <c r="W198" i="9"/>
  <c r="V198" i="9"/>
  <c r="U198" i="9"/>
  <c r="Q198" i="9"/>
  <c r="M198" i="9"/>
  <c r="J198" i="9"/>
  <c r="I198" i="9"/>
  <c r="Z197" i="9"/>
  <c r="W197" i="9"/>
  <c r="V197" i="9"/>
  <c r="U197" i="9"/>
  <c r="Q197" i="9"/>
  <c r="P197" i="9"/>
  <c r="M197" i="9"/>
  <c r="J197" i="9"/>
  <c r="I197" i="9"/>
  <c r="Z196" i="9"/>
  <c r="W196" i="9"/>
  <c r="V196" i="9"/>
  <c r="U196" i="9"/>
  <c r="T196" i="9"/>
  <c r="Q196" i="9"/>
  <c r="P196" i="9"/>
  <c r="M196" i="9"/>
  <c r="J196" i="9"/>
  <c r="I196" i="9"/>
  <c r="Z195" i="9"/>
  <c r="W195" i="9"/>
  <c r="V195" i="9"/>
  <c r="U195" i="9"/>
  <c r="T195" i="9"/>
  <c r="Q195" i="9"/>
  <c r="M195" i="9"/>
  <c r="J195" i="9"/>
  <c r="I195" i="9"/>
  <c r="Z194" i="9"/>
  <c r="W194" i="9"/>
  <c r="V194" i="9"/>
  <c r="U194" i="9"/>
  <c r="Q194" i="9"/>
  <c r="M194" i="9"/>
  <c r="J194" i="9"/>
  <c r="I194" i="9"/>
  <c r="Z193" i="9"/>
  <c r="W193" i="9"/>
  <c r="V193" i="9"/>
  <c r="U193" i="9"/>
  <c r="Q193" i="9"/>
  <c r="M193" i="9"/>
  <c r="K193" i="9"/>
  <c r="J193" i="9"/>
  <c r="I193" i="9"/>
  <c r="Z192" i="9"/>
  <c r="V192" i="9"/>
  <c r="U192" i="9"/>
  <c r="T192" i="9"/>
  <c r="Q192" i="9"/>
  <c r="P192" i="9"/>
  <c r="M192" i="9"/>
  <c r="K192" i="9"/>
  <c r="J192" i="9"/>
  <c r="I192" i="9"/>
  <c r="Z191" i="9"/>
  <c r="W191" i="9"/>
  <c r="V191" i="9"/>
  <c r="U191" i="9"/>
  <c r="T191" i="9"/>
  <c r="Q191" i="9"/>
  <c r="M191" i="9"/>
  <c r="K191" i="9"/>
  <c r="J191" i="9"/>
  <c r="I191" i="9"/>
  <c r="Z190" i="9"/>
  <c r="W190" i="9"/>
  <c r="V190" i="9"/>
  <c r="U190" i="9"/>
  <c r="T190" i="9"/>
  <c r="Q190" i="9"/>
  <c r="M190" i="9"/>
  <c r="J190" i="9"/>
  <c r="I190" i="9"/>
  <c r="Z189" i="9"/>
  <c r="W189" i="9"/>
  <c r="V189" i="9"/>
  <c r="U189" i="9"/>
  <c r="Q189" i="9"/>
  <c r="P189" i="9"/>
  <c r="M189" i="9"/>
  <c r="J189" i="9"/>
  <c r="I189" i="9"/>
  <c r="Z188" i="9"/>
  <c r="W188" i="9"/>
  <c r="V188" i="9"/>
  <c r="U188" i="9"/>
  <c r="T188" i="9"/>
  <c r="Q188" i="9"/>
  <c r="P188" i="9"/>
  <c r="M188" i="9"/>
  <c r="J188" i="9"/>
  <c r="I188" i="9"/>
  <c r="Z187" i="9"/>
  <c r="W187" i="9"/>
  <c r="V187" i="9"/>
  <c r="U187" i="9"/>
  <c r="T187" i="9"/>
  <c r="Q187" i="9"/>
  <c r="P187" i="9"/>
  <c r="M187" i="9"/>
  <c r="J187" i="9"/>
  <c r="I187" i="9"/>
  <c r="Z186" i="9"/>
  <c r="W186" i="9"/>
  <c r="V186" i="9"/>
  <c r="U186" i="9"/>
  <c r="T186" i="9"/>
  <c r="Q186" i="9"/>
  <c r="P186" i="9"/>
  <c r="M186" i="9"/>
  <c r="J186" i="9"/>
  <c r="I186" i="9"/>
  <c r="Z185" i="9"/>
  <c r="W185" i="9"/>
  <c r="V185" i="9"/>
  <c r="U185" i="9"/>
  <c r="Q185" i="9"/>
  <c r="P185" i="9"/>
  <c r="M185" i="9"/>
  <c r="J185" i="9"/>
  <c r="I185" i="9"/>
  <c r="Z184" i="9"/>
  <c r="W184" i="9"/>
  <c r="V184" i="9"/>
  <c r="U184" i="9"/>
  <c r="T184" i="9"/>
  <c r="Q184" i="9"/>
  <c r="P184" i="9"/>
  <c r="M184" i="9"/>
  <c r="J184" i="9"/>
  <c r="I184" i="9"/>
  <c r="Z183" i="9"/>
  <c r="W183" i="9"/>
  <c r="V183" i="9"/>
  <c r="U183" i="9"/>
  <c r="Q183" i="9"/>
  <c r="M183" i="9"/>
  <c r="J183" i="9"/>
  <c r="I183" i="9"/>
  <c r="Z182" i="9"/>
  <c r="W182" i="9"/>
  <c r="V182" i="9"/>
  <c r="U182" i="9"/>
  <c r="T182" i="9"/>
  <c r="Q182" i="9"/>
  <c r="P182" i="9"/>
  <c r="M182" i="9"/>
  <c r="J182" i="9"/>
  <c r="Z181" i="9"/>
  <c r="W181" i="9"/>
  <c r="V181" i="9"/>
  <c r="U181" i="9"/>
  <c r="Q181" i="9"/>
  <c r="P181" i="9"/>
  <c r="M181" i="9"/>
  <c r="K181" i="9"/>
  <c r="J181" i="9"/>
  <c r="I181" i="9"/>
  <c r="Z180" i="9"/>
  <c r="W180" i="9"/>
  <c r="V180" i="9"/>
  <c r="U180" i="9"/>
  <c r="Q180" i="9"/>
  <c r="P180" i="9"/>
  <c r="M180" i="9"/>
  <c r="J180" i="9"/>
  <c r="Z179" i="9"/>
  <c r="W179" i="9"/>
  <c r="V179" i="9"/>
  <c r="U179" i="9"/>
  <c r="T179" i="9"/>
  <c r="Q179" i="9"/>
  <c r="M179" i="9"/>
  <c r="J179" i="9"/>
  <c r="I179" i="9"/>
  <c r="Z178" i="9"/>
  <c r="W178" i="9"/>
  <c r="V178" i="9"/>
  <c r="U178" i="9"/>
  <c r="T178" i="9"/>
  <c r="Q178" i="9"/>
  <c r="P178" i="9"/>
  <c r="M178" i="9"/>
  <c r="J178" i="9"/>
  <c r="I178" i="9"/>
  <c r="Z177" i="9"/>
  <c r="W177" i="9"/>
  <c r="V177" i="9"/>
  <c r="U177" i="9"/>
  <c r="Q177" i="9"/>
  <c r="M177" i="9"/>
  <c r="J177" i="9"/>
  <c r="I177" i="9"/>
  <c r="Z176" i="9"/>
  <c r="W176" i="9"/>
  <c r="V176" i="9"/>
  <c r="U176" i="9"/>
  <c r="T176" i="9"/>
  <c r="Q176" i="9"/>
  <c r="P176" i="9"/>
  <c r="M176" i="9"/>
  <c r="J176" i="9"/>
  <c r="I176" i="9"/>
  <c r="Z175" i="9"/>
  <c r="W175" i="9"/>
  <c r="V175" i="9"/>
  <c r="U175" i="9"/>
  <c r="T175" i="9"/>
  <c r="Q175" i="9"/>
  <c r="P175" i="9"/>
  <c r="M175" i="9"/>
  <c r="J175" i="9"/>
  <c r="I175" i="9"/>
  <c r="Z174" i="9"/>
  <c r="W174" i="9"/>
  <c r="V174" i="9"/>
  <c r="U174" i="9"/>
  <c r="T174" i="9"/>
  <c r="Q174" i="9"/>
  <c r="P174" i="9"/>
  <c r="M174" i="9"/>
  <c r="J174" i="9"/>
  <c r="I174" i="9"/>
  <c r="Z173" i="9"/>
  <c r="W173" i="9"/>
  <c r="V173" i="9"/>
  <c r="U173" i="9"/>
  <c r="Q173" i="9"/>
  <c r="P173" i="9"/>
  <c r="M173" i="9"/>
  <c r="J173" i="9"/>
  <c r="I173" i="9"/>
  <c r="Z172" i="9"/>
  <c r="W172" i="9"/>
  <c r="V172" i="9"/>
  <c r="U172" i="9"/>
  <c r="T172" i="9"/>
  <c r="Q172" i="9"/>
  <c r="P172" i="9"/>
  <c r="M172" i="9"/>
  <c r="J172" i="9"/>
  <c r="Z171" i="9"/>
  <c r="W171" i="9"/>
  <c r="V171" i="9"/>
  <c r="U171" i="9"/>
  <c r="T171" i="9"/>
  <c r="Q171" i="9"/>
  <c r="P171" i="9"/>
  <c r="M171" i="9"/>
  <c r="J171" i="9"/>
  <c r="I171" i="9"/>
  <c r="Z170" i="9"/>
  <c r="W170" i="9"/>
  <c r="V170" i="9"/>
  <c r="U170" i="9"/>
  <c r="T170" i="9"/>
  <c r="Q170" i="9"/>
  <c r="P170" i="9"/>
  <c r="M170" i="9"/>
  <c r="J170" i="9"/>
  <c r="I170" i="9"/>
  <c r="Z169" i="9"/>
  <c r="W169" i="9"/>
  <c r="V169" i="9"/>
  <c r="U169" i="9"/>
  <c r="Q169" i="9"/>
  <c r="P169" i="9"/>
  <c r="M169" i="9"/>
  <c r="K169" i="9"/>
  <c r="J169" i="9"/>
  <c r="I169" i="9"/>
  <c r="Z168" i="9"/>
  <c r="W168" i="9"/>
  <c r="V168" i="9"/>
  <c r="U168" i="9"/>
  <c r="T168" i="9"/>
  <c r="Q168" i="9"/>
  <c r="P168" i="9"/>
  <c r="M168" i="9"/>
  <c r="K168" i="9"/>
  <c r="J168" i="9"/>
  <c r="I168" i="9"/>
  <c r="Z167" i="9"/>
  <c r="W167" i="9"/>
  <c r="V167" i="9"/>
  <c r="U167" i="9"/>
  <c r="T167" i="9"/>
  <c r="Q167" i="9"/>
  <c r="P167" i="9"/>
  <c r="M167" i="9"/>
  <c r="K167" i="9"/>
  <c r="J167" i="9"/>
  <c r="I167" i="9"/>
  <c r="Z166" i="9"/>
  <c r="W166" i="9"/>
  <c r="V166" i="9"/>
  <c r="U166" i="9"/>
  <c r="T166" i="9"/>
  <c r="Q166" i="9"/>
  <c r="M166" i="9"/>
  <c r="J166" i="9"/>
  <c r="I166" i="9"/>
  <c r="Z165" i="9"/>
  <c r="W165" i="9"/>
  <c r="V165" i="9"/>
  <c r="U165" i="9"/>
  <c r="Q165" i="9"/>
  <c r="P165" i="9"/>
  <c r="M165" i="9"/>
  <c r="J165" i="9"/>
  <c r="I165" i="9"/>
  <c r="Z164" i="9"/>
  <c r="W164" i="9"/>
  <c r="V164" i="9"/>
  <c r="U164" i="9"/>
  <c r="T164" i="9"/>
  <c r="Q164" i="9"/>
  <c r="P164" i="9"/>
  <c r="M164" i="9"/>
  <c r="J164" i="9"/>
  <c r="I164" i="9"/>
  <c r="Z163" i="9"/>
  <c r="W163" i="9"/>
  <c r="V163" i="9"/>
  <c r="U163" i="9"/>
  <c r="T163" i="9"/>
  <c r="Q163" i="9"/>
  <c r="P163" i="9"/>
  <c r="M163" i="9"/>
  <c r="J163" i="9"/>
  <c r="I163" i="9"/>
  <c r="Z162" i="9"/>
  <c r="W162" i="9"/>
  <c r="V162" i="9"/>
  <c r="U162" i="9"/>
  <c r="T162" i="9"/>
  <c r="Q162" i="9"/>
  <c r="P162" i="9"/>
  <c r="M162" i="9"/>
  <c r="J162" i="9"/>
  <c r="I162" i="9"/>
  <c r="Z161" i="9"/>
  <c r="W161" i="9"/>
  <c r="V161" i="9"/>
  <c r="U161" i="9"/>
  <c r="Q161" i="9"/>
  <c r="P161" i="9"/>
  <c r="M161" i="9"/>
  <c r="J161" i="9"/>
  <c r="I161" i="9"/>
  <c r="Z160" i="9"/>
  <c r="W160" i="9"/>
  <c r="V160" i="9"/>
  <c r="U160" i="9"/>
  <c r="T160" i="9"/>
  <c r="Q160" i="9"/>
  <c r="P160" i="9"/>
  <c r="M160" i="9"/>
  <c r="J160" i="9"/>
  <c r="I160" i="9"/>
  <c r="Z159" i="9"/>
  <c r="W159" i="9"/>
  <c r="V159" i="9"/>
  <c r="U159" i="9"/>
  <c r="T159" i="9"/>
  <c r="Q159" i="9"/>
  <c r="P159" i="9"/>
  <c r="M159" i="9"/>
  <c r="J159" i="9"/>
  <c r="I159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40" i="9"/>
  <c r="C40" i="9"/>
  <c r="B40" i="9"/>
  <c r="B13" i="10" l="1"/>
  <c r="C12" i="10"/>
  <c r="D12" i="10"/>
  <c r="B14" i="10" l="1"/>
  <c r="C13" i="10"/>
  <c r="D13" i="10"/>
  <c r="B15" i="10" l="1"/>
  <c r="D14" i="10"/>
  <c r="C14" i="10"/>
  <c r="B16" i="10" l="1"/>
  <c r="D15" i="10"/>
  <c r="C15" i="10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3" i="9"/>
  <c r="D112" i="9"/>
  <c r="D111" i="9"/>
  <c r="D110" i="9"/>
  <c r="D109" i="9"/>
  <c r="D108" i="9"/>
  <c r="D107" i="9"/>
  <c r="D106" i="9"/>
  <c r="D105" i="9"/>
  <c r="D104" i="9"/>
  <c r="Z158" i="9"/>
  <c r="W158" i="9"/>
  <c r="V158" i="9"/>
  <c r="U158" i="9"/>
  <c r="T158" i="9"/>
  <c r="Q158" i="9"/>
  <c r="P158" i="9"/>
  <c r="M158" i="9"/>
  <c r="J158" i="9"/>
  <c r="I158" i="9"/>
  <c r="Z157" i="9"/>
  <c r="W157" i="9"/>
  <c r="V157" i="9"/>
  <c r="U157" i="9"/>
  <c r="T157" i="9"/>
  <c r="Q157" i="9"/>
  <c r="P157" i="9"/>
  <c r="M157" i="9"/>
  <c r="J157" i="9"/>
  <c r="I157" i="9"/>
  <c r="B157" i="9"/>
  <c r="Z156" i="9"/>
  <c r="W156" i="9"/>
  <c r="V156" i="9"/>
  <c r="U156" i="9"/>
  <c r="T156" i="9"/>
  <c r="Q156" i="9"/>
  <c r="P156" i="9"/>
  <c r="M156" i="9"/>
  <c r="J156" i="9"/>
  <c r="I156" i="9"/>
  <c r="B156" i="9"/>
  <c r="Z155" i="9"/>
  <c r="W155" i="9"/>
  <c r="V155" i="9"/>
  <c r="U155" i="9"/>
  <c r="T155" i="9"/>
  <c r="Q155" i="9"/>
  <c r="P155" i="9"/>
  <c r="M155" i="9"/>
  <c r="J155" i="9"/>
  <c r="I155" i="9"/>
  <c r="B155" i="9"/>
  <c r="Z154" i="9"/>
  <c r="W154" i="9"/>
  <c r="V154" i="9"/>
  <c r="U154" i="9"/>
  <c r="T154" i="9"/>
  <c r="Q154" i="9"/>
  <c r="P154" i="9"/>
  <c r="M154" i="9"/>
  <c r="J154" i="9"/>
  <c r="I154" i="9"/>
  <c r="B154" i="9"/>
  <c r="Z153" i="9"/>
  <c r="W153" i="9"/>
  <c r="V153" i="9"/>
  <c r="U153" i="9"/>
  <c r="T153" i="9"/>
  <c r="Q153" i="9"/>
  <c r="P153" i="9"/>
  <c r="M153" i="9"/>
  <c r="J153" i="9"/>
  <c r="I153" i="9"/>
  <c r="B153" i="9"/>
  <c r="Z152" i="9"/>
  <c r="W152" i="9"/>
  <c r="V152" i="9"/>
  <c r="U152" i="9"/>
  <c r="T152" i="9"/>
  <c r="Q152" i="9"/>
  <c r="P152" i="9"/>
  <c r="M152" i="9"/>
  <c r="J152" i="9"/>
  <c r="I152" i="9"/>
  <c r="B152" i="9"/>
  <c r="Z151" i="9"/>
  <c r="W151" i="9"/>
  <c r="V151" i="9"/>
  <c r="U151" i="9"/>
  <c r="T151" i="9"/>
  <c r="Q151" i="9"/>
  <c r="P151" i="9"/>
  <c r="M151" i="9"/>
  <c r="J151" i="9"/>
  <c r="I151" i="9"/>
  <c r="B151" i="9"/>
  <c r="Z150" i="9"/>
  <c r="W150" i="9"/>
  <c r="V150" i="9"/>
  <c r="U150" i="9"/>
  <c r="T150" i="9"/>
  <c r="Q150" i="9"/>
  <c r="P150" i="9"/>
  <c r="M150" i="9"/>
  <c r="J150" i="9"/>
  <c r="I150" i="9"/>
  <c r="B150" i="9"/>
  <c r="Z149" i="9"/>
  <c r="W149" i="9"/>
  <c r="V149" i="9"/>
  <c r="U149" i="9"/>
  <c r="T149" i="9"/>
  <c r="Q149" i="9"/>
  <c r="P149" i="9"/>
  <c r="M149" i="9"/>
  <c r="J149" i="9"/>
  <c r="I149" i="9"/>
  <c r="B149" i="9"/>
  <c r="Z148" i="9"/>
  <c r="W148" i="9"/>
  <c r="V148" i="9"/>
  <c r="U148" i="9"/>
  <c r="T148" i="9"/>
  <c r="Q148" i="9"/>
  <c r="P148" i="9"/>
  <c r="M148" i="9"/>
  <c r="J148" i="9"/>
  <c r="I148" i="9"/>
  <c r="B148" i="9"/>
  <c r="Z147" i="9"/>
  <c r="W147" i="9"/>
  <c r="V147" i="9"/>
  <c r="U147" i="9"/>
  <c r="T147" i="9"/>
  <c r="Q147" i="9"/>
  <c r="P147" i="9"/>
  <c r="M147" i="9"/>
  <c r="J147" i="9"/>
  <c r="I147" i="9"/>
  <c r="B147" i="9"/>
  <c r="Z146" i="9"/>
  <c r="W146" i="9"/>
  <c r="V146" i="9"/>
  <c r="U146" i="9"/>
  <c r="T146" i="9"/>
  <c r="Q146" i="9"/>
  <c r="P146" i="9"/>
  <c r="M146" i="9"/>
  <c r="J146" i="9"/>
  <c r="I146" i="9"/>
  <c r="B146" i="9"/>
  <c r="Z145" i="9"/>
  <c r="W145" i="9"/>
  <c r="V145" i="9"/>
  <c r="U145" i="9"/>
  <c r="T145" i="9"/>
  <c r="Q145" i="9"/>
  <c r="P145" i="9"/>
  <c r="M145" i="9"/>
  <c r="J145" i="9"/>
  <c r="I145" i="9"/>
  <c r="B145" i="9"/>
  <c r="Z144" i="9"/>
  <c r="W144" i="9"/>
  <c r="V144" i="9"/>
  <c r="U144" i="9"/>
  <c r="T144" i="9"/>
  <c r="Q144" i="9"/>
  <c r="P144" i="9"/>
  <c r="M144" i="9"/>
  <c r="J144" i="9"/>
  <c r="I144" i="9"/>
  <c r="B144" i="9"/>
  <c r="Z143" i="9"/>
  <c r="W143" i="9"/>
  <c r="V143" i="9"/>
  <c r="U143" i="9"/>
  <c r="T143" i="9"/>
  <c r="Q143" i="9"/>
  <c r="P143" i="9"/>
  <c r="M143" i="9"/>
  <c r="J143" i="9"/>
  <c r="I143" i="9"/>
  <c r="B143" i="9"/>
  <c r="Z142" i="9"/>
  <c r="W142" i="9"/>
  <c r="V142" i="9"/>
  <c r="U142" i="9"/>
  <c r="T142" i="9"/>
  <c r="Q142" i="9"/>
  <c r="P142" i="9"/>
  <c r="M142" i="9"/>
  <c r="J142" i="9"/>
  <c r="I142" i="9"/>
  <c r="B142" i="9"/>
  <c r="Z141" i="9"/>
  <c r="W141" i="9"/>
  <c r="V141" i="9"/>
  <c r="U141" i="9"/>
  <c r="T141" i="9"/>
  <c r="Q141" i="9"/>
  <c r="P141" i="9"/>
  <c r="M141" i="9"/>
  <c r="J141" i="9"/>
  <c r="I141" i="9"/>
  <c r="B141" i="9"/>
  <c r="Z140" i="9"/>
  <c r="W140" i="9"/>
  <c r="V140" i="9"/>
  <c r="U140" i="9"/>
  <c r="T140" i="9"/>
  <c r="Q140" i="9"/>
  <c r="P140" i="9"/>
  <c r="M140" i="9"/>
  <c r="J140" i="9"/>
  <c r="I140" i="9"/>
  <c r="B140" i="9"/>
  <c r="Z139" i="9"/>
  <c r="W139" i="9"/>
  <c r="V139" i="9"/>
  <c r="U139" i="9"/>
  <c r="T139" i="9"/>
  <c r="Q139" i="9"/>
  <c r="P139" i="9"/>
  <c r="M139" i="9"/>
  <c r="J139" i="9"/>
  <c r="I139" i="9"/>
  <c r="B139" i="9"/>
  <c r="Z138" i="9"/>
  <c r="W138" i="9"/>
  <c r="V138" i="9"/>
  <c r="U138" i="9"/>
  <c r="T138" i="9"/>
  <c r="Q138" i="9"/>
  <c r="P138" i="9"/>
  <c r="M138" i="9"/>
  <c r="J138" i="9"/>
  <c r="I138" i="9"/>
  <c r="B138" i="9"/>
  <c r="Z137" i="9"/>
  <c r="W137" i="9"/>
  <c r="V137" i="9"/>
  <c r="U137" i="9"/>
  <c r="T137" i="9"/>
  <c r="Q137" i="9"/>
  <c r="P137" i="9"/>
  <c r="M137" i="9"/>
  <c r="J137" i="9"/>
  <c r="I137" i="9"/>
  <c r="B137" i="9"/>
  <c r="Z136" i="9"/>
  <c r="W136" i="9"/>
  <c r="V136" i="9"/>
  <c r="U136" i="9"/>
  <c r="T136" i="9"/>
  <c r="Q136" i="9"/>
  <c r="P136" i="9"/>
  <c r="M136" i="9"/>
  <c r="J136" i="9"/>
  <c r="I136" i="9"/>
  <c r="B136" i="9"/>
  <c r="Z135" i="9"/>
  <c r="W135" i="9"/>
  <c r="V135" i="9"/>
  <c r="U135" i="9"/>
  <c r="T135" i="9"/>
  <c r="Q135" i="9"/>
  <c r="P135" i="9"/>
  <c r="M135" i="9"/>
  <c r="J135" i="9"/>
  <c r="I135" i="9"/>
  <c r="B135" i="9"/>
  <c r="Z134" i="9"/>
  <c r="W134" i="9"/>
  <c r="V134" i="9"/>
  <c r="U134" i="9"/>
  <c r="T134" i="9"/>
  <c r="Q134" i="9"/>
  <c r="P134" i="9"/>
  <c r="M134" i="9"/>
  <c r="J134" i="9"/>
  <c r="I134" i="9"/>
  <c r="B134" i="9"/>
  <c r="Z133" i="9"/>
  <c r="W133" i="9"/>
  <c r="V133" i="9"/>
  <c r="U133" i="9"/>
  <c r="T133" i="9"/>
  <c r="Q133" i="9"/>
  <c r="P133" i="9"/>
  <c r="M133" i="9"/>
  <c r="J133" i="9"/>
  <c r="I133" i="9"/>
  <c r="B133" i="9"/>
  <c r="Z132" i="9"/>
  <c r="W132" i="9"/>
  <c r="V132" i="9"/>
  <c r="U132" i="9"/>
  <c r="T132" i="9"/>
  <c r="Q132" i="9"/>
  <c r="P132" i="9"/>
  <c r="M132" i="9"/>
  <c r="J132" i="9"/>
  <c r="I132" i="9"/>
  <c r="B132" i="9"/>
  <c r="Z131" i="9"/>
  <c r="W131" i="9"/>
  <c r="V131" i="9"/>
  <c r="U131" i="9"/>
  <c r="T131" i="9"/>
  <c r="Q131" i="9"/>
  <c r="P131" i="9"/>
  <c r="M131" i="9"/>
  <c r="J131" i="9"/>
  <c r="I131" i="9"/>
  <c r="B131" i="9"/>
  <c r="Z130" i="9"/>
  <c r="W130" i="9"/>
  <c r="V130" i="9"/>
  <c r="U130" i="9"/>
  <c r="T130" i="9"/>
  <c r="Q130" i="9"/>
  <c r="P130" i="9"/>
  <c r="M130" i="9"/>
  <c r="J130" i="9"/>
  <c r="I130" i="9"/>
  <c r="B130" i="9"/>
  <c r="Z129" i="9"/>
  <c r="W129" i="9"/>
  <c r="V129" i="9"/>
  <c r="U129" i="9"/>
  <c r="T129" i="9"/>
  <c r="Q129" i="9"/>
  <c r="P129" i="9"/>
  <c r="M129" i="9"/>
  <c r="J129" i="9"/>
  <c r="I129" i="9"/>
  <c r="B129" i="9"/>
  <c r="Z128" i="9"/>
  <c r="W128" i="9"/>
  <c r="V128" i="9"/>
  <c r="U128" i="9"/>
  <c r="T128" i="9"/>
  <c r="Q128" i="9"/>
  <c r="P128" i="9"/>
  <c r="M128" i="9"/>
  <c r="J128" i="9"/>
  <c r="I128" i="9"/>
  <c r="B128" i="9"/>
  <c r="Z127" i="9"/>
  <c r="W127" i="9"/>
  <c r="V127" i="9"/>
  <c r="U127" i="9"/>
  <c r="T127" i="9"/>
  <c r="Q127" i="9"/>
  <c r="P127" i="9"/>
  <c r="M127" i="9"/>
  <c r="J127" i="9"/>
  <c r="I127" i="9"/>
  <c r="B127" i="9"/>
  <c r="Z126" i="9"/>
  <c r="W126" i="9"/>
  <c r="V126" i="9"/>
  <c r="U126" i="9"/>
  <c r="T126" i="9"/>
  <c r="Q126" i="9"/>
  <c r="P126" i="9"/>
  <c r="M126" i="9"/>
  <c r="J126" i="9"/>
  <c r="I126" i="9"/>
  <c r="B126" i="9"/>
  <c r="Z125" i="9"/>
  <c r="W125" i="9"/>
  <c r="V125" i="9"/>
  <c r="U125" i="9"/>
  <c r="T125" i="9"/>
  <c r="Q125" i="9"/>
  <c r="P125" i="9"/>
  <c r="M125" i="9"/>
  <c r="J125" i="9"/>
  <c r="I125" i="9"/>
  <c r="B125" i="9"/>
  <c r="Z124" i="9"/>
  <c r="W124" i="9"/>
  <c r="V124" i="9"/>
  <c r="U124" i="9"/>
  <c r="T124" i="9"/>
  <c r="Q124" i="9"/>
  <c r="P124" i="9"/>
  <c r="M124" i="9"/>
  <c r="J124" i="9"/>
  <c r="I124" i="9"/>
  <c r="B124" i="9"/>
  <c r="Z123" i="9"/>
  <c r="W123" i="9"/>
  <c r="V123" i="9"/>
  <c r="U123" i="9"/>
  <c r="T123" i="9"/>
  <c r="Q123" i="9"/>
  <c r="P123" i="9"/>
  <c r="M123" i="9"/>
  <c r="J123" i="9"/>
  <c r="I123" i="9"/>
  <c r="B123" i="9"/>
  <c r="Z122" i="9"/>
  <c r="W122" i="9"/>
  <c r="V122" i="9"/>
  <c r="U122" i="9"/>
  <c r="T122" i="9"/>
  <c r="Q122" i="9"/>
  <c r="P122" i="9"/>
  <c r="M122" i="9"/>
  <c r="J122" i="9"/>
  <c r="I122" i="9"/>
  <c r="B122" i="9"/>
  <c r="Z121" i="9"/>
  <c r="W121" i="9"/>
  <c r="V121" i="9"/>
  <c r="U121" i="9"/>
  <c r="T121" i="9"/>
  <c r="Q121" i="9"/>
  <c r="P121" i="9"/>
  <c r="M121" i="9"/>
  <c r="J121" i="9"/>
  <c r="I121" i="9"/>
  <c r="B121" i="9"/>
  <c r="Z120" i="9"/>
  <c r="W120" i="9"/>
  <c r="V120" i="9"/>
  <c r="U120" i="9"/>
  <c r="T120" i="9"/>
  <c r="Q120" i="9"/>
  <c r="P120" i="9"/>
  <c r="M120" i="9"/>
  <c r="J120" i="9"/>
  <c r="I120" i="9"/>
  <c r="B120" i="9"/>
  <c r="Z119" i="9"/>
  <c r="W119" i="9"/>
  <c r="V119" i="9"/>
  <c r="U119" i="9"/>
  <c r="T119" i="9"/>
  <c r="Q119" i="9"/>
  <c r="P119" i="9"/>
  <c r="M119" i="9"/>
  <c r="J119" i="9"/>
  <c r="I119" i="9"/>
  <c r="B119" i="9"/>
  <c r="Z118" i="9"/>
  <c r="W118" i="9"/>
  <c r="V118" i="9"/>
  <c r="U118" i="9"/>
  <c r="T118" i="9"/>
  <c r="Q118" i="9"/>
  <c r="P118" i="9"/>
  <c r="M118" i="9"/>
  <c r="J118" i="9"/>
  <c r="I118" i="9"/>
  <c r="B118" i="9"/>
  <c r="Z117" i="9"/>
  <c r="W117" i="9"/>
  <c r="V117" i="9"/>
  <c r="U117" i="9"/>
  <c r="T117" i="9"/>
  <c r="Q117" i="9"/>
  <c r="P117" i="9"/>
  <c r="M117" i="9"/>
  <c r="J117" i="9"/>
  <c r="I117" i="9"/>
  <c r="B117" i="9"/>
  <c r="Z116" i="9"/>
  <c r="W116" i="9"/>
  <c r="V116" i="9"/>
  <c r="U116" i="9"/>
  <c r="T116" i="9"/>
  <c r="Q116" i="9"/>
  <c r="P116" i="9"/>
  <c r="M116" i="9"/>
  <c r="J116" i="9"/>
  <c r="I116" i="9"/>
  <c r="B116" i="9"/>
  <c r="Z115" i="9"/>
  <c r="W115" i="9"/>
  <c r="V115" i="9"/>
  <c r="U115" i="9"/>
  <c r="T115" i="9"/>
  <c r="Q115" i="9"/>
  <c r="P115" i="9"/>
  <c r="M115" i="9"/>
  <c r="J115" i="9"/>
  <c r="I115" i="9"/>
  <c r="B115" i="9"/>
  <c r="Z114" i="9"/>
  <c r="W114" i="9"/>
  <c r="V114" i="9"/>
  <c r="U114" i="9"/>
  <c r="T114" i="9"/>
  <c r="Q114" i="9"/>
  <c r="P114" i="9"/>
  <c r="M114" i="9"/>
  <c r="J114" i="9"/>
  <c r="I114" i="9"/>
  <c r="B114" i="9"/>
  <c r="Z113" i="9"/>
  <c r="W113" i="9"/>
  <c r="V113" i="9"/>
  <c r="U113" i="9"/>
  <c r="T113" i="9"/>
  <c r="Q113" i="9"/>
  <c r="P113" i="9"/>
  <c r="M113" i="9"/>
  <c r="J113" i="9"/>
  <c r="I113" i="9"/>
  <c r="B113" i="9"/>
  <c r="Z112" i="9"/>
  <c r="W112" i="9"/>
  <c r="V112" i="9"/>
  <c r="U112" i="9"/>
  <c r="T112" i="9"/>
  <c r="Q112" i="9"/>
  <c r="P112" i="9"/>
  <c r="M112" i="9"/>
  <c r="J112" i="9"/>
  <c r="I112" i="9"/>
  <c r="B112" i="9"/>
  <c r="Z111" i="9"/>
  <c r="W111" i="9"/>
  <c r="V111" i="9"/>
  <c r="U111" i="9"/>
  <c r="T111" i="9"/>
  <c r="Q111" i="9"/>
  <c r="P111" i="9"/>
  <c r="M111" i="9"/>
  <c r="J111" i="9"/>
  <c r="I111" i="9"/>
  <c r="B111" i="9"/>
  <c r="Z110" i="9"/>
  <c r="W110" i="9"/>
  <c r="V110" i="9"/>
  <c r="U110" i="9"/>
  <c r="T110" i="9"/>
  <c r="Q110" i="9"/>
  <c r="P110" i="9"/>
  <c r="M110" i="9"/>
  <c r="J110" i="9"/>
  <c r="I110" i="9"/>
  <c r="B110" i="9"/>
  <c r="Z109" i="9"/>
  <c r="W109" i="9"/>
  <c r="V109" i="9"/>
  <c r="U109" i="9"/>
  <c r="T109" i="9"/>
  <c r="Q109" i="9"/>
  <c r="P109" i="9"/>
  <c r="M109" i="9"/>
  <c r="J109" i="9"/>
  <c r="I109" i="9"/>
  <c r="B109" i="9"/>
  <c r="Z108" i="9"/>
  <c r="W108" i="9"/>
  <c r="V108" i="9"/>
  <c r="U108" i="9"/>
  <c r="T108" i="9"/>
  <c r="Q108" i="9"/>
  <c r="P108" i="9"/>
  <c r="M108" i="9"/>
  <c r="J108" i="9"/>
  <c r="I108" i="9"/>
  <c r="B108" i="9"/>
  <c r="Z107" i="9"/>
  <c r="W107" i="9"/>
  <c r="V107" i="9"/>
  <c r="U107" i="9"/>
  <c r="T107" i="9"/>
  <c r="Q107" i="9"/>
  <c r="P107" i="9"/>
  <c r="M107" i="9"/>
  <c r="J107" i="9"/>
  <c r="I107" i="9"/>
  <c r="B107" i="9"/>
  <c r="Z106" i="9"/>
  <c r="W106" i="9"/>
  <c r="V106" i="9"/>
  <c r="U106" i="9"/>
  <c r="T106" i="9"/>
  <c r="Q106" i="9"/>
  <c r="P106" i="9"/>
  <c r="M106" i="9"/>
  <c r="J106" i="9"/>
  <c r="I106" i="9"/>
  <c r="B106" i="9"/>
  <c r="Z105" i="9"/>
  <c r="W105" i="9"/>
  <c r="V105" i="9"/>
  <c r="U105" i="9"/>
  <c r="T105" i="9"/>
  <c r="Q105" i="9"/>
  <c r="P105" i="9"/>
  <c r="M105" i="9"/>
  <c r="J105" i="9"/>
  <c r="I105" i="9"/>
  <c r="B105" i="9"/>
  <c r="Z104" i="9"/>
  <c r="W104" i="9"/>
  <c r="V104" i="9"/>
  <c r="U104" i="9"/>
  <c r="T104" i="9"/>
  <c r="Q104" i="9"/>
  <c r="P104" i="9"/>
  <c r="M104" i="9"/>
  <c r="J104" i="9"/>
  <c r="I104" i="9"/>
  <c r="B104" i="9"/>
  <c r="J103" i="9"/>
  <c r="Z103" i="9"/>
  <c r="W103" i="9"/>
  <c r="V103" i="9"/>
  <c r="U103" i="9"/>
  <c r="T103" i="9"/>
  <c r="Q103" i="9"/>
  <c r="P103" i="9"/>
  <c r="M103" i="9"/>
  <c r="I102" i="9"/>
  <c r="I103" i="9"/>
  <c r="D102" i="9"/>
  <c r="B103" i="9"/>
  <c r="D103" i="9" l="1"/>
  <c r="D114" i="9"/>
  <c r="B18" i="10"/>
  <c r="C17" i="10"/>
  <c r="D17" i="10"/>
  <c r="B158" i="9"/>
  <c r="A65" i="1"/>
  <c r="Z102" i="9"/>
  <c r="AG64" i="1"/>
  <c r="W102" i="9"/>
  <c r="V102" i="9"/>
  <c r="U102" i="9"/>
  <c r="T102" i="9"/>
  <c r="P102" i="9"/>
  <c r="J102" i="9"/>
  <c r="B102" i="9"/>
  <c r="Z101" i="9"/>
  <c r="AG63" i="1"/>
  <c r="W101" i="9"/>
  <c r="V101" i="9"/>
  <c r="U101" i="9"/>
  <c r="T101" i="9"/>
  <c r="P101" i="9"/>
  <c r="J101" i="9"/>
  <c r="I101" i="9"/>
  <c r="D101" i="9"/>
  <c r="B101" i="9"/>
  <c r="A63" i="1"/>
  <c r="A64" i="1" s="1"/>
  <c r="B19" i="10" l="1"/>
  <c r="D18" i="10"/>
  <c r="C18" i="10"/>
  <c r="Q102" i="9"/>
  <c r="Q101" i="9"/>
  <c r="M101" i="9"/>
  <c r="M102" i="9"/>
  <c r="AA157" i="9"/>
  <c r="K157" i="9"/>
  <c r="E157" i="9"/>
  <c r="R157" i="9"/>
  <c r="AE153" i="9"/>
  <c r="AD153" i="9"/>
  <c r="R153" i="9"/>
  <c r="AC153" i="9"/>
  <c r="K153" i="9"/>
  <c r="E153" i="9"/>
  <c r="H149" i="9"/>
  <c r="Y149" i="9"/>
  <c r="R149" i="9"/>
  <c r="X149" i="9"/>
  <c r="R145" i="9"/>
  <c r="AB145" i="9"/>
  <c r="AC141" i="9"/>
  <c r="R141" i="9"/>
  <c r="AB141" i="9"/>
  <c r="AD137" i="9"/>
  <c r="AE137" i="9"/>
  <c r="AB137" i="9"/>
  <c r="R137" i="9"/>
  <c r="E137" i="9"/>
  <c r="H133" i="9"/>
  <c r="K133" i="9"/>
  <c r="R133" i="9"/>
  <c r="X133" i="9"/>
  <c r="Y129" i="9"/>
  <c r="R129" i="9"/>
  <c r="AB129" i="9"/>
  <c r="AA125" i="9"/>
  <c r="AC125" i="9"/>
  <c r="R125" i="9"/>
  <c r="AB125" i="9"/>
  <c r="AD121" i="9"/>
  <c r="X121" i="9"/>
  <c r="N121" i="9"/>
  <c r="R121" i="9"/>
  <c r="E121" i="9"/>
  <c r="H121" i="9"/>
  <c r="AB156" i="9"/>
  <c r="R156" i="9"/>
  <c r="AD156" i="9"/>
  <c r="Y156" i="9"/>
  <c r="AE152" i="9"/>
  <c r="R152" i="9"/>
  <c r="AD152" i="9"/>
  <c r="H152" i="9"/>
  <c r="K152" i="9"/>
  <c r="E148" i="9"/>
  <c r="AA148" i="9"/>
  <c r="K148" i="9"/>
  <c r="G148" i="9"/>
  <c r="R148" i="9"/>
  <c r="AD148" i="9"/>
  <c r="AA144" i="9"/>
  <c r="AD144" i="9"/>
  <c r="G144" i="9"/>
  <c r="AB144" i="9"/>
  <c r="R144" i="9"/>
  <c r="E144" i="9"/>
  <c r="AE140" i="9"/>
  <c r="AD140" i="9"/>
  <c r="K140" i="9"/>
  <c r="G140" i="9"/>
  <c r="R140" i="9"/>
  <c r="X140" i="9"/>
  <c r="AE136" i="9"/>
  <c r="AD136" i="9"/>
  <c r="K136" i="9"/>
  <c r="G136" i="9"/>
  <c r="R136" i="9"/>
  <c r="E132" i="9"/>
  <c r="H132" i="9"/>
  <c r="K132" i="9"/>
  <c r="R132" i="9"/>
  <c r="X128" i="9"/>
  <c r="G128" i="9"/>
  <c r="Y128" i="9"/>
  <c r="R128" i="9"/>
  <c r="AB124" i="9"/>
  <c r="AA124" i="9"/>
  <c r="R124" i="9"/>
  <c r="K124" i="9"/>
  <c r="E124" i="9"/>
  <c r="H120" i="9"/>
  <c r="K120" i="9"/>
  <c r="R120" i="9"/>
  <c r="X120" i="9"/>
  <c r="Y155" i="9"/>
  <c r="R155" i="9"/>
  <c r="N155" i="9"/>
  <c r="H155" i="9"/>
  <c r="K155" i="9"/>
  <c r="G155" i="9"/>
  <c r="E155" i="9"/>
  <c r="AA155" i="9"/>
  <c r="Y151" i="9"/>
  <c r="R151" i="9"/>
  <c r="AB151" i="9"/>
  <c r="AE151" i="9"/>
  <c r="AD151" i="9"/>
  <c r="X151" i="9"/>
  <c r="K151" i="9"/>
  <c r="G151" i="9"/>
  <c r="Y147" i="9"/>
  <c r="R147" i="9"/>
  <c r="AE147" i="9"/>
  <c r="X147" i="9"/>
  <c r="AA147" i="9"/>
  <c r="E147" i="9"/>
  <c r="AB143" i="9"/>
  <c r="X143" i="9"/>
  <c r="AE143" i="9"/>
  <c r="AA143" i="9"/>
  <c r="R143" i="9"/>
  <c r="N143" i="9"/>
  <c r="K143" i="9"/>
  <c r="E139" i="9"/>
  <c r="AE139" i="9"/>
  <c r="R139" i="9"/>
  <c r="Y139" i="9"/>
  <c r="G139" i="9"/>
  <c r="AD139" i="9"/>
  <c r="Y135" i="9"/>
  <c r="R135" i="9"/>
  <c r="AB135" i="9"/>
  <c r="X135" i="9"/>
  <c r="AA135" i="9"/>
  <c r="AD135" i="9"/>
  <c r="K135" i="9"/>
  <c r="AC131" i="9"/>
  <c r="Y131" i="9"/>
  <c r="R131" i="9"/>
  <c r="AB131" i="9"/>
  <c r="X131" i="9"/>
  <c r="AE131" i="9"/>
  <c r="AA131" i="9"/>
  <c r="AD131" i="9"/>
  <c r="G131" i="9"/>
  <c r="AC127" i="9"/>
  <c r="R127" i="9"/>
  <c r="X127" i="9"/>
  <c r="E127" i="9"/>
  <c r="AE127" i="9"/>
  <c r="AD127" i="9"/>
  <c r="K127" i="9"/>
  <c r="G127" i="9"/>
  <c r="X123" i="9"/>
  <c r="E123" i="9"/>
  <c r="AD123" i="9"/>
  <c r="K123" i="9"/>
  <c r="G123" i="9"/>
  <c r="Y123" i="9"/>
  <c r="AC123" i="9"/>
  <c r="N123" i="9"/>
  <c r="R123" i="9"/>
  <c r="AD154" i="9"/>
  <c r="G154" i="9"/>
  <c r="AE154" i="9"/>
  <c r="R154" i="9"/>
  <c r="Y154" i="9"/>
  <c r="X154" i="9"/>
  <c r="E154" i="9"/>
  <c r="G150" i="9"/>
  <c r="AB150" i="9"/>
  <c r="X150" i="9"/>
  <c r="N150" i="9"/>
  <c r="R150" i="9"/>
  <c r="AC150" i="9"/>
  <c r="Y150" i="9"/>
  <c r="AD146" i="9"/>
  <c r="K146" i="9"/>
  <c r="G146" i="9"/>
  <c r="R146" i="9"/>
  <c r="AC146" i="9"/>
  <c r="X146" i="9"/>
  <c r="E146" i="9"/>
  <c r="AA146" i="9"/>
  <c r="Y142" i="9"/>
  <c r="R142" i="9"/>
  <c r="N142" i="9"/>
  <c r="AB142" i="9"/>
  <c r="X142" i="9"/>
  <c r="E142" i="9"/>
  <c r="AA142" i="9"/>
  <c r="G142" i="9"/>
  <c r="AE142" i="9"/>
  <c r="Y138" i="9"/>
  <c r="R138" i="9"/>
  <c r="AB138" i="9"/>
  <c r="X138" i="9"/>
  <c r="AD138" i="9"/>
  <c r="AA138" i="9"/>
  <c r="K138" i="9"/>
  <c r="G138" i="9"/>
  <c r="AD134" i="9"/>
  <c r="K134" i="9"/>
  <c r="G134" i="9"/>
  <c r="AC134" i="9"/>
  <c r="Y134" i="9"/>
  <c r="R134" i="9"/>
  <c r="X134" i="9"/>
  <c r="E134" i="9"/>
  <c r="AE134" i="9"/>
  <c r="H134" i="9"/>
  <c r="AD130" i="9"/>
  <c r="K130" i="9"/>
  <c r="G130" i="9"/>
  <c r="Y130" i="9"/>
  <c r="R130" i="9"/>
  <c r="N130" i="9"/>
  <c r="AB130" i="9"/>
  <c r="X130" i="9"/>
  <c r="E130" i="9"/>
  <c r="H130" i="9"/>
  <c r="K126" i="9"/>
  <c r="G126" i="9"/>
  <c r="Y126" i="9"/>
  <c r="R126" i="9"/>
  <c r="N126" i="9"/>
  <c r="AB126" i="9"/>
  <c r="X126" i="9"/>
  <c r="Y122" i="9"/>
  <c r="R122" i="9"/>
  <c r="AE122" i="9"/>
  <c r="AA122" i="9"/>
  <c r="X122" i="9"/>
  <c r="E122" i="9"/>
  <c r="AD122" i="9"/>
  <c r="H122" i="9"/>
  <c r="K122" i="9"/>
  <c r="G122" i="9"/>
  <c r="AD158" i="9"/>
  <c r="K158" i="9"/>
  <c r="G158" i="9"/>
  <c r="AC158" i="9"/>
  <c r="Y158" i="9"/>
  <c r="AE158" i="9"/>
  <c r="X158" i="9"/>
  <c r="E158" i="9"/>
  <c r="AB158" i="9"/>
  <c r="N158" i="9"/>
  <c r="AA158" i="9"/>
  <c r="R158" i="9"/>
  <c r="H158" i="9"/>
  <c r="Y116" i="9"/>
  <c r="AD112" i="9"/>
  <c r="AE157" i="9"/>
  <c r="AD157" i="9"/>
  <c r="AD155" i="9"/>
  <c r="G153" i="9"/>
  <c r="AD149" i="9"/>
  <c r="AD147" i="9"/>
  <c r="AD145" i="9"/>
  <c r="AD143" i="9"/>
  <c r="AD141" i="9"/>
  <c r="AD133" i="9"/>
  <c r="AD129" i="9"/>
  <c r="Y127" i="9"/>
  <c r="AD125" i="9"/>
  <c r="H123" i="9"/>
  <c r="AD119" i="9"/>
  <c r="AD117" i="9"/>
  <c r="AD109" i="9"/>
  <c r="AD110" i="9"/>
  <c r="N154" i="9"/>
  <c r="AD150" i="9"/>
  <c r="AE148" i="9"/>
  <c r="AD142" i="9"/>
  <c r="AC136" i="9"/>
  <c r="AC132" i="9"/>
  <c r="AD132" i="9"/>
  <c r="AD128" i="9"/>
  <c r="AD126" i="9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X129" i="9"/>
  <c r="E145" i="9"/>
  <c r="AC147" i="9"/>
  <c r="AA151" i="9"/>
  <c r="Y141" i="9"/>
  <c r="G141" i="9"/>
  <c r="AA133" i="9"/>
  <c r="H137" i="9"/>
  <c r="AC157" i="9"/>
  <c r="N135" i="9"/>
  <c r="AC145" i="9"/>
  <c r="E135" i="9"/>
  <c r="AA141" i="9"/>
  <c r="Y137" i="9"/>
  <c r="AC119" i="9"/>
  <c r="G147" i="9"/>
  <c r="H145" i="9"/>
  <c r="N139" i="9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N149" i="9"/>
  <c r="H147" i="9"/>
  <c r="K147" i="9"/>
  <c r="AC139" i="9"/>
  <c r="AC151" i="9"/>
  <c r="K145" i="9"/>
  <c r="X145" i="9"/>
  <c r="AB139" i="9"/>
  <c r="H141" i="9"/>
  <c r="E141" i="9"/>
  <c r="H131" i="9"/>
  <c r="N129" i="9"/>
  <c r="N119" i="9"/>
  <c r="H117" i="9"/>
  <c r="AE117" i="9"/>
  <c r="AB113" i="9"/>
  <c r="AB121" i="9"/>
  <c r="N109" i="9"/>
  <c r="AB155" i="9"/>
  <c r="AE155" i="9"/>
  <c r="G149" i="9"/>
  <c r="N147" i="9"/>
  <c r="N141" i="9"/>
  <c r="H157" i="9"/>
  <c r="AE149" i="9"/>
  <c r="AA145" i="9"/>
  <c r="AE141" i="9"/>
  <c r="X155" i="9"/>
  <c r="AA139" i="9"/>
  <c r="H135" i="9"/>
  <c r="AC133" i="9"/>
  <c r="AA123" i="9"/>
  <c r="AC137" i="9"/>
  <c r="K129" i="9"/>
  <c r="H143" i="9"/>
  <c r="G117" i="9"/>
  <c r="K121" i="9"/>
  <c r="E109" i="9"/>
  <c r="AC155" i="9"/>
  <c r="AB157" i="9"/>
  <c r="Y157" i="9"/>
  <c r="AA153" i="9"/>
  <c r="AB153" i="9"/>
  <c r="Y146" i="9"/>
  <c r="H138" i="9"/>
  <c r="AC128" i="9"/>
  <c r="AE124" i="9"/>
  <c r="E150" i="9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X124" i="9"/>
  <c r="N153" i="9"/>
  <c r="N145" i="9"/>
  <c r="H139" i="9"/>
  <c r="AB149" i="9"/>
  <c r="X141" i="9"/>
  <c r="G133" i="9"/>
  <c r="AE133" i="9"/>
  <c r="N137" i="9"/>
  <c r="AA137" i="9"/>
  <c r="G129" i="9"/>
  <c r="E143" i="9"/>
  <c r="G143" i="9"/>
  <c r="E129" i="9"/>
  <c r="E125" i="9"/>
  <c r="N125" i="9"/>
  <c r="AA117" i="9"/>
  <c r="AC117" i="9"/>
  <c r="X109" i="9"/>
  <c r="G109" i="9"/>
  <c r="AE109" i="9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G121" i="9"/>
  <c r="AE121" i="9"/>
  <c r="K109" i="9"/>
  <c r="H109" i="9"/>
  <c r="X110" i="9"/>
  <c r="AB114" i="9"/>
  <c r="G112" i="9"/>
  <c r="H110" i="9"/>
  <c r="E110" i="9"/>
  <c r="H107" i="9"/>
  <c r="X156" i="9"/>
  <c r="H156" i="9"/>
  <c r="K156" i="9"/>
  <c r="N156" i="9"/>
  <c r="E156" i="9"/>
  <c r="AE156" i="9"/>
  <c r="G156" i="9"/>
  <c r="E152" i="9"/>
  <c r="G152" i="9"/>
  <c r="AA152" i="9"/>
  <c r="N148" i="9"/>
  <c r="AB148" i="9"/>
  <c r="N146" i="9"/>
  <c r="AB146" i="9"/>
  <c r="Y144" i="9"/>
  <c r="H142" i="9"/>
  <c r="AC142" i="9"/>
  <c r="E140" i="9"/>
  <c r="Y140" i="9"/>
  <c r="AA140" i="9"/>
  <c r="AC140" i="9"/>
  <c r="N138" i="9"/>
  <c r="E138" i="9"/>
  <c r="AE138" i="9"/>
  <c r="AC138" i="9"/>
  <c r="X136" i="9"/>
  <c r="N136" i="9"/>
  <c r="E136" i="9"/>
  <c r="H136" i="9"/>
  <c r="AA134" i="9"/>
  <c r="AB134" i="9"/>
  <c r="Y132" i="9"/>
  <c r="AB132" i="9"/>
  <c r="AE132" i="9"/>
  <c r="G132" i="9"/>
  <c r="X132" i="9"/>
  <c r="AE130" i="9"/>
  <c r="AA128" i="9"/>
  <c r="E128" i="9"/>
  <c r="AE128" i="9"/>
  <c r="N128" i="9"/>
  <c r="E126" i="9"/>
  <c r="H124" i="9"/>
  <c r="Y124" i="9"/>
  <c r="AB122" i="9"/>
  <c r="N122" i="9"/>
  <c r="AB120" i="9"/>
  <c r="G120" i="9"/>
  <c r="AE120" i="9"/>
  <c r="N120" i="9"/>
  <c r="H118" i="9"/>
  <c r="AA115" i="9"/>
  <c r="AE115" i="9"/>
  <c r="G115" i="9"/>
  <c r="N115" i="9"/>
  <c r="AB115" i="9"/>
  <c r="AC115" i="9"/>
  <c r="X111" i="9"/>
  <c r="H111" i="9"/>
  <c r="AE110" i="9"/>
  <c r="K110" i="9"/>
  <c r="G110" i="9"/>
  <c r="N110" i="9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K154" i="9"/>
  <c r="AB107" i="9"/>
  <c r="AA107" i="9"/>
  <c r="X108" i="9"/>
  <c r="AA154" i="9"/>
  <c r="K150" i="9"/>
  <c r="AE144" i="9"/>
  <c r="A66" i="1"/>
  <c r="H108" i="9"/>
  <c r="AC144" i="9"/>
  <c r="AA150" i="9"/>
  <c r="AC135" i="9"/>
  <c r="S65" i="1"/>
  <c r="N103" i="9" s="1"/>
  <c r="E112" i="9"/>
  <c r="X112" i="9"/>
  <c r="K139" i="9"/>
  <c r="AC152" i="9"/>
  <c r="H146" i="9"/>
  <c r="AE126" i="9"/>
  <c r="H126" i="9"/>
  <c r="AA114" i="9"/>
  <c r="AE150" i="9"/>
  <c r="AE135" i="9"/>
  <c r="H129" i="9"/>
  <c r="E151" i="9"/>
  <c r="E133" i="9"/>
  <c r="AB127" i="9"/>
  <c r="AB123" i="9"/>
  <c r="F65" i="1"/>
  <c r="E103" i="9" s="1"/>
  <c r="AI65" i="1"/>
  <c r="AA103" i="9" s="1"/>
  <c r="AC110" i="9"/>
  <c r="H112" i="9"/>
  <c r="K112" i="9"/>
  <c r="AA112" i="9"/>
  <c r="AB108" i="9"/>
  <c r="Y108" i="9"/>
  <c r="Y145" i="9"/>
  <c r="AA126" i="9"/>
  <c r="AC122" i="9"/>
  <c r="K142" i="9"/>
  <c r="X144" i="9"/>
  <c r="AC107" i="9"/>
  <c r="AC154" i="9"/>
  <c r="Y152" i="9"/>
  <c r="Y148" i="9"/>
  <c r="AA136" i="9"/>
  <c r="N134" i="9"/>
  <c r="AA132" i="9"/>
  <c r="AB128" i="9"/>
  <c r="AC126" i="9"/>
  <c r="AC124" i="9"/>
  <c r="AC120" i="9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V100" i="9"/>
  <c r="V99" i="9"/>
  <c r="V98" i="9"/>
  <c r="V97" i="9"/>
  <c r="V96" i="9"/>
  <c r="V95" i="9"/>
  <c r="V94" i="9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P100" i="9"/>
  <c r="P99" i="9"/>
  <c r="P98" i="9"/>
  <c r="P97" i="9"/>
  <c r="P96" i="9"/>
  <c r="P95" i="9"/>
  <c r="P94" i="9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100" i="9"/>
  <c r="U99" i="9"/>
  <c r="U98" i="9"/>
  <c r="U97" i="9"/>
  <c r="U96" i="9"/>
  <c r="U95" i="9"/>
  <c r="U94" i="9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I100" i="9"/>
  <c r="I99" i="9"/>
  <c r="I98" i="9"/>
  <c r="I97" i="9"/>
  <c r="I96" i="9"/>
  <c r="I95" i="9"/>
  <c r="I94" i="9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J100" i="9"/>
  <c r="J99" i="9"/>
  <c r="J98" i="9"/>
  <c r="J97" i="9"/>
  <c r="J96" i="9"/>
  <c r="J95" i="9"/>
  <c r="J94" i="9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100" i="9"/>
  <c r="B99" i="9"/>
  <c r="B98" i="9"/>
  <c r="B97" i="9"/>
  <c r="B96" i="9"/>
  <c r="B95" i="9"/>
  <c r="B94" i="9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100" i="9"/>
  <c r="D99" i="9"/>
  <c r="D98" i="9"/>
  <c r="D97" i="9"/>
  <c r="D96" i="9"/>
  <c r="D95" i="9"/>
  <c r="D94" i="9"/>
  <c r="Z100" i="9"/>
  <c r="Z99" i="9"/>
  <c r="Z98" i="9"/>
  <c r="Z97" i="9"/>
  <c r="Z96" i="9"/>
  <c r="Z95" i="9"/>
  <c r="Z94" i="9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W100" i="9"/>
  <c r="AG62" i="1"/>
  <c r="AN168" i="1"/>
  <c r="AN232" i="1"/>
  <c r="AN98" i="1"/>
  <c r="AN75" i="1"/>
  <c r="AN132" i="1"/>
  <c r="AN127" i="1"/>
  <c r="AN225" i="1"/>
  <c r="AN233" i="1"/>
  <c r="AN210" i="1"/>
  <c r="AN94" i="1"/>
  <c r="AN138" i="1"/>
  <c r="AN104" i="1"/>
  <c r="AN88" i="1"/>
  <c r="AN226" i="1"/>
  <c r="AN245" i="1"/>
  <c r="AN236" i="1"/>
  <c r="AN103" i="1"/>
  <c r="AN147" i="1"/>
  <c r="AN181" i="1"/>
  <c r="AN141" i="1"/>
  <c r="AN190" i="1"/>
  <c r="AN169" i="1"/>
  <c r="AN219" i="1"/>
  <c r="AN73" i="1"/>
  <c r="AN136" i="1"/>
  <c r="AN217" i="1"/>
  <c r="AN151" i="1"/>
  <c r="AN230" i="1"/>
  <c r="AN172" i="1"/>
  <c r="AN221" i="1"/>
  <c r="AN208" i="1"/>
  <c r="AN187" i="1"/>
  <c r="AN91" i="1"/>
  <c r="AN162" i="1"/>
  <c r="AN171" i="1"/>
  <c r="AN174" i="1"/>
  <c r="AN131" i="1"/>
  <c r="AN250" i="1"/>
  <c r="AN119" i="1"/>
  <c r="AN106" i="1"/>
  <c r="AN154" i="1"/>
  <c r="AN148" i="1"/>
  <c r="AN191" i="1"/>
  <c r="AN89" i="1"/>
  <c r="AN238" i="1"/>
  <c r="AN117" i="1"/>
  <c r="AN156" i="1"/>
  <c r="AN163" i="1"/>
  <c r="AN115" i="1"/>
  <c r="AN197" i="1"/>
  <c r="AN92" i="1"/>
  <c r="AN86" i="1"/>
  <c r="AN220" i="1"/>
  <c r="AN249" i="1"/>
  <c r="AN144" i="1"/>
  <c r="AN237" i="1"/>
  <c r="AN145" i="1"/>
  <c r="AN186" i="1"/>
  <c r="AN241" i="1"/>
  <c r="AN224" i="1"/>
  <c r="AN165" i="1"/>
  <c r="AN69" i="1"/>
  <c r="AN178" i="1"/>
  <c r="AN161" i="1"/>
  <c r="AN149" i="1"/>
  <c r="AN201" i="1"/>
  <c r="AN202" i="1"/>
  <c r="AN152" i="1"/>
  <c r="AN175" i="1"/>
  <c r="AN126" i="1"/>
  <c r="AN111" i="1"/>
  <c r="AN105" i="1"/>
  <c r="AN213" i="1"/>
  <c r="AN83" i="1"/>
  <c r="AN176" i="1"/>
  <c r="AN99" i="1"/>
  <c r="AN157" i="1"/>
  <c r="AN124" i="1"/>
  <c r="AN247" i="1"/>
  <c r="AN194" i="1"/>
  <c r="AN146" i="1"/>
  <c r="AN107" i="1"/>
  <c r="AN193" i="1"/>
  <c r="AN142" i="1"/>
  <c r="AN216" i="1"/>
  <c r="AN125" i="1"/>
  <c r="AN244" i="1"/>
  <c r="AN200" i="1"/>
  <c r="AN248" i="1"/>
  <c r="AN100" i="1"/>
  <c r="AN188" i="1"/>
  <c r="AN173" i="1"/>
  <c r="AN96" i="1"/>
  <c r="AN113" i="1"/>
  <c r="AN214" i="1"/>
  <c r="AN84" i="1"/>
  <c r="AN135" i="1"/>
  <c r="AN95" i="1"/>
  <c r="AN134" i="1"/>
  <c r="AN234" i="1"/>
  <c r="AN235" i="1"/>
  <c r="AN114" i="1"/>
  <c r="AN222" i="1"/>
  <c r="AN239" i="1"/>
  <c r="AN130" i="1"/>
  <c r="AN189" i="1"/>
  <c r="AN123" i="1"/>
  <c r="AN164" i="1"/>
  <c r="AN166" i="1"/>
  <c r="AN101" i="1"/>
  <c r="AN93" i="1"/>
  <c r="AN72" i="1"/>
  <c r="AN204" i="1"/>
  <c r="AN228" i="1"/>
  <c r="AN205" i="1"/>
  <c r="AN218" i="1"/>
  <c r="AN179" i="1"/>
  <c r="AN170" i="1"/>
  <c r="AN184" i="1"/>
  <c r="AN97" i="1"/>
  <c r="AN133" i="1"/>
  <c r="AN160" i="1"/>
  <c r="AN209" i="1"/>
  <c r="AN137" i="1"/>
  <c r="AN116" i="1"/>
  <c r="AN129" i="1"/>
  <c r="AN182" i="1"/>
  <c r="AN229" i="1"/>
  <c r="AN118" i="1"/>
  <c r="AN211" i="1"/>
  <c r="AN139" i="1"/>
  <c r="AN207" i="1"/>
  <c r="AN143" i="1"/>
  <c r="AN112" i="1"/>
  <c r="AN82" i="1"/>
  <c r="AN140" i="1"/>
  <c r="AN159" i="1"/>
  <c r="AN198" i="1"/>
  <c r="AN70" i="1"/>
  <c r="AN122" i="1"/>
  <c r="AN108" i="1"/>
  <c r="AN243" i="1"/>
  <c r="AN128" i="1"/>
  <c r="AN177" i="1"/>
  <c r="AN231" i="1"/>
  <c r="AN206" i="1"/>
  <c r="AN109" i="1"/>
  <c r="AN71" i="1"/>
  <c r="AN180" i="1"/>
  <c r="AN227" i="1"/>
  <c r="AN223" i="1"/>
  <c r="AN212" i="1"/>
  <c r="AN158" i="1"/>
  <c r="AN153" i="1"/>
  <c r="AN155" i="1"/>
  <c r="AN215" i="1"/>
  <c r="AN203" i="1"/>
  <c r="AN242" i="1"/>
  <c r="AN199" i="1"/>
  <c r="AN87" i="1"/>
  <c r="AN102" i="1"/>
  <c r="AN183" i="1"/>
  <c r="AN240" i="1"/>
  <c r="AN90" i="1"/>
  <c r="AN150" i="1"/>
  <c r="AN246" i="1"/>
  <c r="AN195" i="1"/>
  <c r="AN196" i="1"/>
  <c r="AN110" i="1"/>
  <c r="AN121" i="1"/>
  <c r="AN192" i="1"/>
  <c r="AN167" i="1"/>
  <c r="AN120" i="1"/>
  <c r="AN74" i="1"/>
  <c r="AN85" i="1"/>
  <c r="AN185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W99" i="9"/>
  <c r="W98" i="9"/>
  <c r="W97" i="9"/>
  <c r="W96" i="9"/>
  <c r="W95" i="9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77" i="1" l="1"/>
  <c r="A78" i="1" s="1"/>
  <c r="AK76" i="1"/>
  <c r="AC114" i="9" s="1"/>
  <c r="G76" i="1"/>
  <c r="H76" i="1"/>
  <c r="G114" i="9" s="1"/>
  <c r="AF76" i="1"/>
  <c r="Y114" i="9" s="1"/>
  <c r="AJ76" i="1"/>
  <c r="AI76" i="1"/>
  <c r="Y76" i="1"/>
  <c r="X76" i="1"/>
  <c r="R114" i="9" s="1"/>
  <c r="M76" i="1"/>
  <c r="T76" i="1"/>
  <c r="S76" i="1"/>
  <c r="F76" i="1"/>
  <c r="E114" i="9" s="1"/>
  <c r="I76" i="1"/>
  <c r="H114" i="9" s="1"/>
  <c r="L76" i="1"/>
  <c r="K114" i="9" s="1"/>
  <c r="C76" i="1"/>
  <c r="C114" i="9" s="1"/>
  <c r="A114" i="9"/>
  <c r="S114" i="9" s="1"/>
  <c r="H75" i="1"/>
  <c r="I75" i="1"/>
  <c r="F75" i="1"/>
  <c r="S75" i="1"/>
  <c r="AJ75" i="1"/>
  <c r="C75" i="1"/>
  <c r="C113" i="9" s="1"/>
  <c r="G75" i="1"/>
  <c r="AK75" i="1"/>
  <c r="Y75" i="1"/>
  <c r="M75" i="1"/>
  <c r="X75" i="1"/>
  <c r="L75" i="1"/>
  <c r="T75" i="1"/>
  <c r="AI75" i="1"/>
  <c r="AF75" i="1"/>
  <c r="AM75" i="1"/>
  <c r="K113" i="9"/>
  <c r="R113" i="9"/>
  <c r="X113" i="9"/>
  <c r="AD113" i="9"/>
  <c r="G113" i="9"/>
  <c r="N113" i="9"/>
  <c r="E113" i="9"/>
  <c r="H113" i="9"/>
  <c r="Y113" i="9"/>
  <c r="AC113" i="9"/>
  <c r="A113" i="9"/>
  <c r="S113" i="9" s="1"/>
  <c r="H74" i="1"/>
  <c r="S74" i="1"/>
  <c r="F74" i="1"/>
  <c r="AI74" i="1"/>
  <c r="Y74" i="1"/>
  <c r="AK74" i="1"/>
  <c r="AM74" i="1" s="1"/>
  <c r="G74" i="1"/>
  <c r="A112" i="9"/>
  <c r="S112" i="9" s="1"/>
  <c r="C74" i="1"/>
  <c r="C112" i="9" s="1"/>
  <c r="M74" i="1"/>
  <c r="T74" i="1"/>
  <c r="AF74" i="1"/>
  <c r="Y112" i="9" s="1"/>
  <c r="AJ74" i="1"/>
  <c r="AB112" i="9" s="1"/>
  <c r="I74" i="1"/>
  <c r="L74" i="1"/>
  <c r="X74" i="1"/>
  <c r="R112" i="9" s="1"/>
  <c r="F73" i="1"/>
  <c r="E111" i="9" s="1"/>
  <c r="I73" i="1"/>
  <c r="L73" i="1"/>
  <c r="K111" i="9" s="1"/>
  <c r="X73" i="1"/>
  <c r="R111" i="9" s="1"/>
  <c r="A111" i="9"/>
  <c r="S111" i="9" s="1"/>
  <c r="H73" i="1"/>
  <c r="G111" i="9" s="1"/>
  <c r="S73" i="1"/>
  <c r="N111" i="9" s="1"/>
  <c r="C73" i="1"/>
  <c r="C111" i="9" s="1"/>
  <c r="AJ73" i="1"/>
  <c r="AB111" i="9" s="1"/>
  <c r="AI73" i="1"/>
  <c r="AA111" i="9" s="1"/>
  <c r="Y73" i="1"/>
  <c r="AK73" i="1"/>
  <c r="AC111" i="9" s="1"/>
  <c r="G73" i="1"/>
  <c r="M73" i="1"/>
  <c r="T73" i="1"/>
  <c r="AF73" i="1"/>
  <c r="Y111" i="9" s="1"/>
  <c r="AK72" i="1"/>
  <c r="AM72" i="1" s="1"/>
  <c r="G72" i="1"/>
  <c r="H72" i="1"/>
  <c r="A110" i="9"/>
  <c r="S110" i="9" s="1"/>
  <c r="AF72" i="1"/>
  <c r="Y110" i="9" s="1"/>
  <c r="AJ72" i="1"/>
  <c r="AB110" i="9" s="1"/>
  <c r="AI72" i="1"/>
  <c r="AA110" i="9" s="1"/>
  <c r="Y72" i="1"/>
  <c r="X72" i="1"/>
  <c r="R110" i="9" s="1"/>
  <c r="M72" i="1"/>
  <c r="T72" i="1"/>
  <c r="C72" i="1"/>
  <c r="C110" i="9" s="1"/>
  <c r="S72" i="1"/>
  <c r="F72" i="1"/>
  <c r="I72" i="1"/>
  <c r="L72" i="1"/>
  <c r="H71" i="1"/>
  <c r="S71" i="1"/>
  <c r="F71" i="1"/>
  <c r="I71" i="1"/>
  <c r="A109" i="9"/>
  <c r="S109" i="9" s="1"/>
  <c r="C71" i="1"/>
  <c r="C109" i="9" s="1"/>
  <c r="Y71" i="1"/>
  <c r="AK71" i="1"/>
  <c r="AM71" i="1" s="1"/>
  <c r="G71" i="1"/>
  <c r="T71" i="1"/>
  <c r="AF71" i="1"/>
  <c r="Y109" i="9" s="1"/>
  <c r="AJ71" i="1"/>
  <c r="AB109" i="9" s="1"/>
  <c r="AI71" i="1"/>
  <c r="AA109" i="9" s="1"/>
  <c r="L71" i="1"/>
  <c r="X71" i="1"/>
  <c r="R109" i="9" s="1"/>
  <c r="M71" i="1"/>
  <c r="M70" i="1"/>
  <c r="T70" i="1"/>
  <c r="AF70" i="1"/>
  <c r="AJ70" i="1"/>
  <c r="C70" i="1"/>
  <c r="C108" i="9" s="1"/>
  <c r="I70" i="1"/>
  <c r="L70" i="1"/>
  <c r="K108" i="9" s="1"/>
  <c r="X70" i="1"/>
  <c r="R108" i="9" s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AE74" i="1" l="1"/>
  <c r="A79" i="1"/>
  <c r="H78" i="1"/>
  <c r="S78" i="1"/>
  <c r="F78" i="1"/>
  <c r="E116" i="9" s="1"/>
  <c r="A116" i="9"/>
  <c r="S116" i="9" s="1"/>
  <c r="AI78" i="1"/>
  <c r="AA116" i="9" s="1"/>
  <c r="Y78" i="1"/>
  <c r="AK78" i="1"/>
  <c r="AC116" i="9" s="1"/>
  <c r="G78" i="1"/>
  <c r="M78" i="1"/>
  <c r="T78" i="1"/>
  <c r="AF78" i="1"/>
  <c r="AJ78" i="1"/>
  <c r="I78" i="1"/>
  <c r="L78" i="1"/>
  <c r="X78" i="1"/>
  <c r="R116" i="9" s="1"/>
  <c r="C78" i="1"/>
  <c r="C116" i="9" s="1"/>
  <c r="AE76" i="1"/>
  <c r="X114" i="9" s="1"/>
  <c r="AM76" i="1"/>
  <c r="AE114" i="9" s="1"/>
  <c r="AL76" i="1"/>
  <c r="AD114" i="9" s="1"/>
  <c r="AJ77" i="1"/>
  <c r="AI77" i="1"/>
  <c r="Y77" i="1"/>
  <c r="AK77" i="1"/>
  <c r="AM77" i="1" s="1"/>
  <c r="G77" i="1"/>
  <c r="M77" i="1"/>
  <c r="T77" i="1"/>
  <c r="AF77" i="1"/>
  <c r="A115" i="9"/>
  <c r="S115" i="9" s="1"/>
  <c r="C77" i="1"/>
  <c r="C115" i="9" s="1"/>
  <c r="F77" i="1"/>
  <c r="E115" i="9" s="1"/>
  <c r="I77" i="1"/>
  <c r="H115" i="9" s="1"/>
  <c r="L77" i="1"/>
  <c r="K115" i="9" s="1"/>
  <c r="X77" i="1"/>
  <c r="R115" i="9" s="1"/>
  <c r="H77" i="1"/>
  <c r="S77" i="1"/>
  <c r="AL75" i="1"/>
  <c r="AE75" i="1"/>
  <c r="AE70" i="1"/>
  <c r="AE113" i="9"/>
  <c r="AL74" i="1"/>
  <c r="AL73" i="1"/>
  <c r="AD111" i="9" s="1"/>
  <c r="AE73" i="1"/>
  <c r="AM73" i="1"/>
  <c r="AE111" i="9" s="1"/>
  <c r="AE72" i="1"/>
  <c r="AL72" i="1"/>
  <c r="AE71" i="1"/>
  <c r="AL71" i="1"/>
  <c r="AL70" i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J20" i="8"/>
  <c r="AE78" i="1" l="1"/>
  <c r="AL78" i="1"/>
  <c r="AD116" i="9" s="1"/>
  <c r="AM78" i="1"/>
  <c r="AE116" i="9" s="1"/>
  <c r="A80" i="1"/>
  <c r="L79" i="1"/>
  <c r="K117" i="9" s="1"/>
  <c r="X79" i="1"/>
  <c r="R117" i="9" s="1"/>
  <c r="M79" i="1"/>
  <c r="A117" i="9"/>
  <c r="S117" i="9" s="1"/>
  <c r="C79" i="1"/>
  <c r="C117" i="9" s="1"/>
  <c r="H79" i="1"/>
  <c r="S79" i="1"/>
  <c r="F79" i="1"/>
  <c r="I79" i="1"/>
  <c r="Y79" i="1"/>
  <c r="AK79" i="1"/>
  <c r="AM79" i="1" s="1"/>
  <c r="G79" i="1"/>
  <c r="T79" i="1"/>
  <c r="AF79" i="1"/>
  <c r="AJ79" i="1"/>
  <c r="AI79" i="1"/>
  <c r="AL77" i="1"/>
  <c r="AE77" i="1"/>
  <c r="B23" i="10"/>
  <c r="D22" i="10"/>
  <c r="C22" i="10"/>
  <c r="AF170" i="9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J21" i="8"/>
  <c r="A81" i="1" l="1"/>
  <c r="A82" i="1" s="1"/>
  <c r="AK80" i="1"/>
  <c r="AC118" i="9" s="1"/>
  <c r="G80" i="1"/>
  <c r="H80" i="1"/>
  <c r="G118" i="9" s="1"/>
  <c r="C80" i="1"/>
  <c r="C118" i="9" s="1"/>
  <c r="A118" i="9"/>
  <c r="S118" i="9" s="1"/>
  <c r="AF80" i="1"/>
  <c r="Y118" i="9" s="1"/>
  <c r="AJ80" i="1"/>
  <c r="AB118" i="9" s="1"/>
  <c r="AI80" i="1"/>
  <c r="AA118" i="9" s="1"/>
  <c r="Y80" i="1"/>
  <c r="X80" i="1"/>
  <c r="R118" i="9" s="1"/>
  <c r="M80" i="1"/>
  <c r="T80" i="1"/>
  <c r="S80" i="1"/>
  <c r="F80" i="1"/>
  <c r="E118" i="9" s="1"/>
  <c r="I80" i="1"/>
  <c r="L80" i="1"/>
  <c r="K118" i="9" s="1"/>
  <c r="AL79" i="1"/>
  <c r="AE79" i="1"/>
  <c r="X117" i="9" s="1"/>
  <c r="B24" i="10"/>
  <c r="D23" i="10"/>
  <c r="C23" i="10"/>
  <c r="AF171" i="9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L82" i="1" l="1"/>
  <c r="AJ82" i="1"/>
  <c r="Y82" i="1"/>
  <c r="G82" i="1"/>
  <c r="AK82" i="1"/>
  <c r="AM82" i="1" s="1"/>
  <c r="A83" i="1"/>
  <c r="A84" i="1" s="1"/>
  <c r="T82" i="1"/>
  <c r="M82" i="1"/>
  <c r="H82" i="1"/>
  <c r="S82" i="1"/>
  <c r="C82" i="1"/>
  <c r="AE82" i="1" s="1"/>
  <c r="F82" i="1"/>
  <c r="AI82" i="1"/>
  <c r="X82" i="1"/>
  <c r="I82" i="1"/>
  <c r="AF82" i="1"/>
  <c r="A120" i="9"/>
  <c r="S120" i="9" s="1"/>
  <c r="AE80" i="1"/>
  <c r="X118" i="9" s="1"/>
  <c r="AM80" i="1"/>
  <c r="AE118" i="9" s="1"/>
  <c r="AL80" i="1"/>
  <c r="AD118" i="9" s="1"/>
  <c r="F81" i="1"/>
  <c r="E119" i="9" s="1"/>
  <c r="I81" i="1"/>
  <c r="H119" i="9" s="1"/>
  <c r="L81" i="1"/>
  <c r="K119" i="9" s="1"/>
  <c r="X81" i="1"/>
  <c r="R119" i="9" s="1"/>
  <c r="H81" i="1"/>
  <c r="G119" i="9" s="1"/>
  <c r="S81" i="1"/>
  <c r="C81" i="1"/>
  <c r="C119" i="9" s="1"/>
  <c r="AJ81" i="1"/>
  <c r="AI81" i="1"/>
  <c r="Y81" i="1"/>
  <c r="AK81" i="1"/>
  <c r="AM81" i="1" s="1"/>
  <c r="G81" i="1"/>
  <c r="A119" i="9"/>
  <c r="S119" i="9" s="1"/>
  <c r="M81" i="1"/>
  <c r="T81" i="1"/>
  <c r="AF81" i="1"/>
  <c r="Y119" i="9" s="1"/>
  <c r="B25" i="10"/>
  <c r="C24" i="10"/>
  <c r="D24" i="10"/>
  <c r="AF172" i="9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J23" i="8"/>
  <c r="G84" i="1" l="1"/>
  <c r="AK84" i="1"/>
  <c r="AM84" i="1" s="1"/>
  <c r="T84" i="1"/>
  <c r="AJ84" i="1"/>
  <c r="S84" i="1"/>
  <c r="C84" i="1"/>
  <c r="AE84" i="1" s="1"/>
  <c r="Y84" i="1"/>
  <c r="AF84" i="1"/>
  <c r="M84" i="1"/>
  <c r="I84" i="1"/>
  <c r="X84" i="1"/>
  <c r="H84" i="1"/>
  <c r="A85" i="1"/>
  <c r="F84" i="1"/>
  <c r="AI84" i="1"/>
  <c r="L84" i="1"/>
  <c r="C120" i="9"/>
  <c r="AL82" i="1"/>
  <c r="G83" i="1"/>
  <c r="AI83" i="1"/>
  <c r="H83" i="1"/>
  <c r="X83" i="1"/>
  <c r="Y83" i="1"/>
  <c r="S83" i="1"/>
  <c r="T83" i="1"/>
  <c r="C83" i="1"/>
  <c r="AL83" i="1" s="1"/>
  <c r="AJ83" i="1"/>
  <c r="M83" i="1"/>
  <c r="AK83" i="1"/>
  <c r="AM83" i="1" s="1"/>
  <c r="F83" i="1"/>
  <c r="I83" i="1"/>
  <c r="L83" i="1"/>
  <c r="AF83" i="1"/>
  <c r="C121" i="9"/>
  <c r="A121" i="9"/>
  <c r="S121" i="9" s="1"/>
  <c r="AE81" i="1"/>
  <c r="X119" i="9" s="1"/>
  <c r="AL81" i="1"/>
  <c r="B26" i="10"/>
  <c r="C25" i="10"/>
  <c r="D25" i="10"/>
  <c r="AF173" i="9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F85" i="1" l="1"/>
  <c r="I85" i="1"/>
  <c r="Y85" i="1"/>
  <c r="C85" i="1"/>
  <c r="AL85" i="1" s="1"/>
  <c r="S85" i="1"/>
  <c r="AJ85" i="1"/>
  <c r="T85" i="1"/>
  <c r="AK85" i="1"/>
  <c r="AM85" i="1" s="1"/>
  <c r="H85" i="1"/>
  <c r="AI85" i="1"/>
  <c r="L85" i="1"/>
  <c r="AF85" i="1"/>
  <c r="A86" i="1"/>
  <c r="A87" i="1" s="1"/>
  <c r="G85" i="1"/>
  <c r="M85" i="1"/>
  <c r="X85" i="1"/>
  <c r="AL84" i="1"/>
  <c r="AE83" i="1"/>
  <c r="C122" i="9"/>
  <c r="A122" i="9"/>
  <c r="S122" i="9" s="1"/>
  <c r="B27" i="10"/>
  <c r="D26" i="10"/>
  <c r="C26" i="10"/>
  <c r="AF174" i="9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J25" i="8"/>
  <c r="S87" i="1" l="1"/>
  <c r="I87" i="1"/>
  <c r="L87" i="1"/>
  <c r="AI87" i="1"/>
  <c r="AK87" i="1"/>
  <c r="AM87" i="1" s="1"/>
  <c r="AJ87" i="1"/>
  <c r="X87" i="1"/>
  <c r="T87" i="1"/>
  <c r="F87" i="1"/>
  <c r="G87" i="1"/>
  <c r="M87" i="1"/>
  <c r="AF87" i="1"/>
  <c r="C87" i="1"/>
  <c r="AE87" i="1" s="1"/>
  <c r="Y87" i="1"/>
  <c r="A88" i="1"/>
  <c r="H87" i="1"/>
  <c r="G86" i="1"/>
  <c r="F86" i="1"/>
  <c r="Y86" i="1"/>
  <c r="C86" i="1"/>
  <c r="AE86" i="1" s="1"/>
  <c r="S86" i="1"/>
  <c r="AJ86" i="1"/>
  <c r="AI86" i="1"/>
  <c r="T86" i="1"/>
  <c r="AK86" i="1"/>
  <c r="AM86" i="1" s="1"/>
  <c r="H86" i="1"/>
  <c r="X86" i="1"/>
  <c r="I86" i="1"/>
  <c r="M86" i="1"/>
  <c r="L86" i="1"/>
  <c r="AF86" i="1"/>
  <c r="AE85" i="1"/>
  <c r="C123" i="9"/>
  <c r="A123" i="9"/>
  <c r="S123" i="9" s="1"/>
  <c r="B28" i="10"/>
  <c r="D27" i="10"/>
  <c r="C27" i="10"/>
  <c r="AF175" i="9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J26" i="8"/>
  <c r="G88" i="1" l="1"/>
  <c r="I88" i="1"/>
  <c r="H88" i="1"/>
  <c r="X88" i="1"/>
  <c r="AE88" i="1"/>
  <c r="Y88" i="1"/>
  <c r="C88" i="1"/>
  <c r="AL88" i="1" s="1"/>
  <c r="S88" i="1"/>
  <c r="M88" i="1"/>
  <c r="A89" i="1"/>
  <c r="AJ88" i="1"/>
  <c r="T88" i="1"/>
  <c r="F88" i="1"/>
  <c r="AK88" i="1"/>
  <c r="AM88" i="1" s="1"/>
  <c r="L88" i="1"/>
  <c r="AF88" i="1"/>
  <c r="AI88" i="1"/>
  <c r="AL87" i="1"/>
  <c r="AL86" i="1"/>
  <c r="C124" i="9"/>
  <c r="A124" i="9"/>
  <c r="S124" i="9" s="1"/>
  <c r="B29" i="10"/>
  <c r="C28" i="10"/>
  <c r="D28" i="10"/>
  <c r="AF176" i="9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J27" i="8"/>
  <c r="AJ89" i="1" l="1"/>
  <c r="G89" i="1"/>
  <c r="AK89" i="1"/>
  <c r="AM89" i="1" s="1"/>
  <c r="L89" i="1"/>
  <c r="A90" i="1"/>
  <c r="H89" i="1"/>
  <c r="M89" i="1"/>
  <c r="S89" i="1"/>
  <c r="I89" i="1"/>
  <c r="T89" i="1"/>
  <c r="F89" i="1"/>
  <c r="AI89" i="1"/>
  <c r="X89" i="1"/>
  <c r="C89" i="1"/>
  <c r="AE89" i="1" s="1"/>
  <c r="Y89" i="1"/>
  <c r="AF89" i="1"/>
  <c r="C125" i="9"/>
  <c r="A125" i="9"/>
  <c r="S125" i="9" s="1"/>
  <c r="B30" i="10"/>
  <c r="C29" i="10"/>
  <c r="D29" i="10"/>
  <c r="AF177" i="9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J28" i="8"/>
  <c r="AL89" i="1" l="1"/>
  <c r="G90" i="1"/>
  <c r="C90" i="1"/>
  <c r="AE90" i="1" s="1"/>
  <c r="Y90" i="1"/>
  <c r="AF90" i="1"/>
  <c r="L90" i="1"/>
  <c r="I90" i="1"/>
  <c r="A91" i="1"/>
  <c r="S90" i="1"/>
  <c r="H90" i="1"/>
  <c r="AL90" i="1"/>
  <c r="AJ90" i="1"/>
  <c r="F90" i="1"/>
  <c r="AI90" i="1"/>
  <c r="T90" i="1"/>
  <c r="M90" i="1"/>
  <c r="X90" i="1"/>
  <c r="AK90" i="1"/>
  <c r="AM90" i="1" s="1"/>
  <c r="C126" i="9"/>
  <c r="A126" i="9"/>
  <c r="S126" i="9" s="1"/>
  <c r="B31" i="10"/>
  <c r="D30" i="10"/>
  <c r="C30" i="10"/>
  <c r="AF178" i="9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J29" i="8"/>
  <c r="G91" i="1" l="1"/>
  <c r="AK91" i="1"/>
  <c r="AM91" i="1" s="1"/>
  <c r="H91" i="1"/>
  <c r="F91" i="1"/>
  <c r="S91" i="1"/>
  <c r="AI91" i="1"/>
  <c r="L91" i="1"/>
  <c r="X91" i="1"/>
  <c r="AJ91" i="1"/>
  <c r="T91" i="1"/>
  <c r="I91" i="1"/>
  <c r="M91" i="1"/>
  <c r="A92" i="1"/>
  <c r="AF91" i="1"/>
  <c r="C91" i="1"/>
  <c r="AE91" i="1" s="1"/>
  <c r="Y91" i="1"/>
  <c r="C127" i="9"/>
  <c r="A127" i="9"/>
  <c r="S127" i="9" s="1"/>
  <c r="B32" i="10"/>
  <c r="D31" i="10"/>
  <c r="C31" i="10"/>
  <c r="AF179" i="9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J30" i="8"/>
  <c r="C92" i="1" l="1"/>
  <c r="AE92" i="1" s="1"/>
  <c r="Y92" i="1"/>
  <c r="M92" i="1"/>
  <c r="AJ92" i="1"/>
  <c r="AK92" i="1"/>
  <c r="AM92" i="1" s="1"/>
  <c r="T92" i="1"/>
  <c r="AF92" i="1"/>
  <c r="H92" i="1"/>
  <c r="AI92" i="1"/>
  <c r="S92" i="1"/>
  <c r="G92" i="1"/>
  <c r="I92" i="1"/>
  <c r="L92" i="1"/>
  <c r="F92" i="1"/>
  <c r="X92" i="1"/>
  <c r="A93" i="1"/>
  <c r="AL91" i="1"/>
  <c r="C128" i="9"/>
  <c r="A128" i="9"/>
  <c r="S128" i="9" s="1"/>
  <c r="B33" i="10"/>
  <c r="C32" i="10"/>
  <c r="D32" i="10"/>
  <c r="AF180" i="9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J31" i="8"/>
  <c r="AL92" i="1" l="1"/>
  <c r="H93" i="1"/>
  <c r="S93" i="1"/>
  <c r="X93" i="1"/>
  <c r="T93" i="1"/>
  <c r="M93" i="1"/>
  <c r="AK93" i="1"/>
  <c r="AM93" i="1" s="1"/>
  <c r="G93" i="1"/>
  <c r="I93" i="1"/>
  <c r="AF93" i="1"/>
  <c r="C93" i="1"/>
  <c r="AE93" i="1" s="1"/>
  <c r="Y93" i="1"/>
  <c r="AI93" i="1"/>
  <c r="F93" i="1"/>
  <c r="A94" i="1"/>
  <c r="A95" i="1" s="1"/>
  <c r="L93" i="1"/>
  <c r="AJ93" i="1"/>
  <c r="C129" i="9"/>
  <c r="A129" i="9"/>
  <c r="S129" i="9" s="1"/>
  <c r="B34" i="10"/>
  <c r="C33" i="10"/>
  <c r="D33" i="10"/>
  <c r="AF181" i="9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G95" i="1" l="1"/>
  <c r="AK95" i="1"/>
  <c r="AM95" i="1" s="1"/>
  <c r="T95" i="1"/>
  <c r="M95" i="1"/>
  <c r="AI95" i="1"/>
  <c r="S95" i="1"/>
  <c r="Y95" i="1"/>
  <c r="F95" i="1"/>
  <c r="H95" i="1"/>
  <c r="C95" i="1"/>
  <c r="AL95" i="1" s="1"/>
  <c r="X95" i="1"/>
  <c r="AF95" i="1"/>
  <c r="L95" i="1"/>
  <c r="I95" i="1"/>
  <c r="AJ95" i="1"/>
  <c r="A96" i="1"/>
  <c r="AL93" i="1"/>
  <c r="G94" i="1"/>
  <c r="H94" i="1"/>
  <c r="AJ94" i="1"/>
  <c r="L94" i="1"/>
  <c r="I94" i="1"/>
  <c r="AK94" i="1"/>
  <c r="AM94" i="1" s="1"/>
  <c r="AI94" i="1"/>
  <c r="S94" i="1"/>
  <c r="AF94" i="1"/>
  <c r="X94" i="1"/>
  <c r="T94" i="1"/>
  <c r="M94" i="1"/>
  <c r="F94" i="1"/>
  <c r="C94" i="1"/>
  <c r="AE94" i="1" s="1"/>
  <c r="Y94" i="1"/>
  <c r="C130" i="9"/>
  <c r="A130" i="9"/>
  <c r="S130" i="9" s="1"/>
  <c r="B35" i="10"/>
  <c r="D34" i="10"/>
  <c r="C34" i="10"/>
  <c r="AF182" i="9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J33" i="8"/>
  <c r="AE95" i="1" l="1"/>
  <c r="G96" i="1"/>
  <c r="L96" i="1"/>
  <c r="AF96" i="1"/>
  <c r="S96" i="1"/>
  <c r="AK96" i="1"/>
  <c r="AM96" i="1" s="1"/>
  <c r="T96" i="1"/>
  <c r="I96" i="1"/>
  <c r="F96" i="1"/>
  <c r="X96" i="1"/>
  <c r="C96" i="1"/>
  <c r="AE96" i="1" s="1"/>
  <c r="M96" i="1"/>
  <c r="AJ96" i="1"/>
  <c r="Y96" i="1"/>
  <c r="H96" i="1"/>
  <c r="AI96" i="1"/>
  <c r="AL94" i="1"/>
  <c r="C131" i="9"/>
  <c r="A131" i="9"/>
  <c r="S131" i="9" s="1"/>
  <c r="B36" i="10"/>
  <c r="D35" i="10"/>
  <c r="C35" i="10"/>
  <c r="AF183" i="9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AL96" i="1" l="1"/>
  <c r="C132" i="9"/>
  <c r="A132" i="9"/>
  <c r="S132" i="9" s="1"/>
  <c r="B37" i="10"/>
  <c r="C36" i="10"/>
  <c r="D36" i="10"/>
  <c r="AF184" i="9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J35" i="8"/>
  <c r="C133" i="9" l="1"/>
  <c r="A133" i="9"/>
  <c r="S133" i="9" s="1"/>
  <c r="B38" i="10"/>
  <c r="C37" i="10"/>
  <c r="D37" i="10"/>
  <c r="AF185" i="9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J36" i="8"/>
  <c r="C134" i="9" l="1"/>
  <c r="A134" i="9"/>
  <c r="S134" i="9" s="1"/>
  <c r="B39" i="10"/>
  <c r="D38" i="10"/>
  <c r="C38" i="10"/>
  <c r="AF186" i="9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C135" i="9" l="1"/>
  <c r="A135" i="9"/>
  <c r="S135" i="9" s="1"/>
  <c r="B40" i="10"/>
  <c r="D39" i="10"/>
  <c r="C39" i="10"/>
  <c r="AF187" i="9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J38" i="8"/>
  <c r="C136" i="9" l="1"/>
  <c r="A136" i="9"/>
  <c r="S136" i="9" s="1"/>
  <c r="B41" i="10"/>
  <c r="C40" i="10"/>
  <c r="D40" i="10"/>
  <c r="AF188" i="9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J39" i="8"/>
  <c r="C137" i="9" l="1"/>
  <c r="A137" i="9"/>
  <c r="S137" i="9" s="1"/>
  <c r="B42" i="10"/>
  <c r="C41" i="10"/>
  <c r="D41" i="10"/>
  <c r="AF189" i="9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C138" i="9" l="1"/>
  <c r="A138" i="9"/>
  <c r="S138" i="9" s="1"/>
  <c r="B43" i="10"/>
  <c r="D42" i="10"/>
  <c r="C42" i="10"/>
  <c r="AF190" i="9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J41" i="8"/>
  <c r="C139" i="9" l="1"/>
  <c r="A139" i="9"/>
  <c r="S139" i="9" s="1"/>
  <c r="B44" i="10"/>
  <c r="D43" i="10"/>
  <c r="C43" i="10"/>
  <c r="AF191" i="9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J42" i="8"/>
  <c r="C140" i="9" l="1"/>
  <c r="A140" i="9"/>
  <c r="S140" i="9" s="1"/>
  <c r="B45" i="10"/>
  <c r="C44" i="10"/>
  <c r="D44" i="10"/>
  <c r="AF192" i="9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J43" i="8"/>
  <c r="C141" i="9" l="1"/>
  <c r="A141" i="9"/>
  <c r="S141" i="9" s="1"/>
  <c r="B46" i="10"/>
  <c r="C45" i="10"/>
  <c r="D45" i="10"/>
  <c r="AF193" i="9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C142" i="9" l="1"/>
  <c r="A142" i="9"/>
  <c r="S142" i="9" s="1"/>
  <c r="B47" i="10"/>
  <c r="D46" i="10"/>
  <c r="C46" i="10"/>
  <c r="AF194" i="9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J45" i="8"/>
  <c r="C143" i="9" l="1"/>
  <c r="A143" i="9"/>
  <c r="S143" i="9" s="1"/>
  <c r="B48" i="10"/>
  <c r="D47" i="10"/>
  <c r="C47" i="10"/>
  <c r="AF195" i="9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J46" i="8"/>
  <c r="C144" i="9" l="1"/>
  <c r="A144" i="9"/>
  <c r="S144" i="9" s="1"/>
  <c r="B49" i="10"/>
  <c r="C48" i="10"/>
  <c r="D48" i="10"/>
  <c r="AF196" i="9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J47" i="8"/>
  <c r="C145" i="9" l="1"/>
  <c r="A145" i="9"/>
  <c r="S145" i="9" s="1"/>
  <c r="B50" i="10"/>
  <c r="C49" i="10"/>
  <c r="D49" i="10"/>
  <c r="AF197" i="9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J48" i="8"/>
  <c r="AN18" i="1"/>
  <c r="C146" i="9" l="1"/>
  <c r="A146" i="9"/>
  <c r="S146" i="9" s="1"/>
  <c r="B51" i="10"/>
  <c r="D50" i="10"/>
  <c r="C50" i="10"/>
  <c r="AF198" i="9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N19" i="1"/>
  <c r="AJ49" i="8"/>
  <c r="C147" i="9" l="1"/>
  <c r="A147" i="9"/>
  <c r="S147" i="9" s="1"/>
  <c r="B52" i="10"/>
  <c r="D51" i="10"/>
  <c r="C51" i="10"/>
  <c r="AF199" i="9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J50" i="8"/>
  <c r="AN20" i="1"/>
  <c r="C148" i="9" l="1"/>
  <c r="A148" i="9"/>
  <c r="S148" i="9" s="1"/>
  <c r="B53" i="10"/>
  <c r="C52" i="10"/>
  <c r="D52" i="10"/>
  <c r="AF200" i="9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J51" i="8"/>
  <c r="AN21" i="1"/>
  <c r="C149" i="9" l="1"/>
  <c r="A149" i="9"/>
  <c r="S149" i="9" s="1"/>
  <c r="B54" i="10"/>
  <c r="C53" i="10"/>
  <c r="D53" i="10"/>
  <c r="AF201" i="9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N22" i="1"/>
  <c r="AJ52" i="8"/>
  <c r="C150" i="9" l="1"/>
  <c r="A150" i="9"/>
  <c r="S150" i="9" s="1"/>
  <c r="B55" i="10"/>
  <c r="D54" i="10"/>
  <c r="C54" i="10"/>
  <c r="AF202" i="9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N23" i="1"/>
  <c r="AJ53" i="8"/>
  <c r="C151" i="9" l="1"/>
  <c r="A151" i="9"/>
  <c r="S151" i="9" s="1"/>
  <c r="B56" i="10"/>
  <c r="D55" i="10"/>
  <c r="C55" i="10"/>
  <c r="AF203" i="9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N24" i="1"/>
  <c r="AJ54" i="8"/>
  <c r="C152" i="9" l="1"/>
  <c r="A152" i="9"/>
  <c r="S152" i="9" s="1"/>
  <c r="B57" i="10"/>
  <c r="C56" i="10"/>
  <c r="D56" i="10"/>
  <c r="AF204" i="9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J55" i="8"/>
  <c r="AN25" i="1"/>
  <c r="C153" i="9" l="1"/>
  <c r="A153" i="9"/>
  <c r="S153" i="9" s="1"/>
  <c r="B58" i="10"/>
  <c r="C57" i="10"/>
  <c r="D57" i="10"/>
  <c r="AF205" i="9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N26" i="1"/>
  <c r="AJ56" i="8"/>
  <c r="C154" i="9" l="1"/>
  <c r="A154" i="9"/>
  <c r="S154" i="9" s="1"/>
  <c r="B59" i="10"/>
  <c r="D58" i="10"/>
  <c r="C58" i="10"/>
  <c r="AF206" i="9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J57" i="8"/>
  <c r="AN27" i="1"/>
  <c r="C155" i="9" l="1"/>
  <c r="A155" i="9"/>
  <c r="S155" i="9" s="1"/>
  <c r="B60" i="10"/>
  <c r="D59" i="10"/>
  <c r="C59" i="10"/>
  <c r="AF207" i="9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N28" i="1"/>
  <c r="AJ58" i="8"/>
  <c r="C156" i="9" l="1"/>
  <c r="A156" i="9"/>
  <c r="S156" i="9" s="1"/>
  <c r="B61" i="10"/>
  <c r="C60" i="10"/>
  <c r="D60" i="10"/>
  <c r="AF208" i="9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J59" i="8"/>
  <c r="AN29" i="1"/>
  <c r="C157" i="9" l="1"/>
  <c r="A157" i="9"/>
  <c r="S157" i="9" s="1"/>
  <c r="B62" i="10"/>
  <c r="C61" i="10"/>
  <c r="D61" i="10"/>
  <c r="AF209" i="9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J60" i="8"/>
  <c r="AN30" i="1"/>
  <c r="C158" i="9" l="1"/>
  <c r="B63" i="10"/>
  <c r="D62" i="10"/>
  <c r="C62" i="10"/>
  <c r="AF210" i="9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N31" i="1"/>
  <c r="AJ61" i="8"/>
  <c r="C159" i="9" l="1"/>
  <c r="B64" i="10"/>
  <c r="D63" i="10"/>
  <c r="AF211" i="9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J62" i="8"/>
  <c r="AN32" i="1"/>
  <c r="C160" i="9" l="1"/>
  <c r="B65" i="10"/>
  <c r="C64" i="10"/>
  <c r="D64" i="10"/>
  <c r="AF212" i="9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33" i="1"/>
  <c r="AJ63" i="8"/>
  <c r="C161" i="9" l="1"/>
  <c r="B66" i="10"/>
  <c r="C65" i="10"/>
  <c r="D65" i="10"/>
  <c r="AF213" i="9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J64" i="8"/>
  <c r="AN34" i="1"/>
  <c r="C162" i="9" l="1"/>
  <c r="B67" i="10"/>
  <c r="D66" i="10"/>
  <c r="C66" i="10"/>
  <c r="AF214" i="9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35" i="1"/>
  <c r="C163" i="9" l="1"/>
  <c r="B68" i="10"/>
  <c r="D67" i="10"/>
  <c r="C67" i="10"/>
  <c r="AF215" i="9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J66" i="8"/>
  <c r="AN36" i="1"/>
  <c r="C164" i="9" l="1"/>
  <c r="B69" i="10"/>
  <c r="C68" i="10"/>
  <c r="D68" i="10"/>
  <c r="AF216" i="9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J67" i="8"/>
  <c r="C165" i="9" l="1"/>
  <c r="B70" i="10"/>
  <c r="C69" i="10"/>
  <c r="D69" i="10"/>
  <c r="AF217" i="9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J68" i="8"/>
  <c r="C166" i="9" l="1"/>
  <c r="B71" i="10"/>
  <c r="D70" i="10"/>
  <c r="C70" i="10"/>
  <c r="AF218" i="9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N39" i="1"/>
  <c r="AJ69" i="8"/>
  <c r="C167" i="9" l="1"/>
  <c r="B72" i="10"/>
  <c r="D71" i="10"/>
  <c r="C71" i="10"/>
  <c r="AF219" i="9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N40" i="1"/>
  <c r="AJ70" i="8"/>
  <c r="C168" i="9" l="1"/>
  <c r="B73" i="10"/>
  <c r="D72" i="10"/>
  <c r="C72" i="10"/>
  <c r="AF220" i="9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41" i="1"/>
  <c r="C169" i="9" l="1"/>
  <c r="B74" i="10"/>
  <c r="D73" i="10"/>
  <c r="C73" i="10"/>
  <c r="AF221" i="9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42" i="1"/>
  <c r="AJ72" i="8"/>
  <c r="C170" i="9" l="1"/>
  <c r="B75" i="10"/>
  <c r="D74" i="10"/>
  <c r="C74" i="10"/>
  <c r="AF222" i="9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43" i="1"/>
  <c r="AJ73" i="8"/>
  <c r="C171" i="9" l="1"/>
  <c r="B76" i="10"/>
  <c r="D75" i="10"/>
  <c r="C75" i="10"/>
  <c r="AF223" i="9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J74" i="8"/>
  <c r="AN44" i="1"/>
  <c r="C172" i="9" l="1"/>
  <c r="B77" i="10"/>
  <c r="C76" i="10"/>
  <c r="D76" i="10"/>
  <c r="AF224" i="9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J76" i="8"/>
  <c r="AN45" i="1"/>
  <c r="AJ75" i="8"/>
  <c r="C173" i="9" l="1"/>
  <c r="B78" i="10"/>
  <c r="D77" i="10"/>
  <c r="C77" i="10"/>
  <c r="AF225" i="9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C174" i="9" l="1"/>
  <c r="B79" i="10"/>
  <c r="D78" i="10"/>
  <c r="C78" i="10"/>
  <c r="AF226" i="9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C175" i="9" l="1"/>
  <c r="B80" i="10"/>
  <c r="D79" i="10"/>
  <c r="C79" i="10"/>
  <c r="AF227" i="9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48" i="1"/>
  <c r="C176" i="9" l="1"/>
  <c r="B81" i="10"/>
  <c r="D80" i="10"/>
  <c r="C80" i="10"/>
  <c r="AF228" i="9"/>
  <c r="AF86" i="9"/>
  <c r="AL62" i="1"/>
  <c r="AD100" i="9" s="1"/>
  <c r="C100" i="9"/>
  <c r="AG86" i="9"/>
  <c r="AO49" i="1"/>
  <c r="AE62" i="1"/>
  <c r="X100" i="9" s="1"/>
  <c r="AM62" i="1"/>
  <c r="AE100" i="9" s="1"/>
  <c r="AN49" i="1"/>
  <c r="C177" i="9" l="1"/>
  <c r="B82" i="10"/>
  <c r="D81" i="10"/>
  <c r="C81" i="10"/>
  <c r="AF229" i="9"/>
  <c r="AF87" i="9"/>
  <c r="AG87" i="9"/>
  <c r="AO50" i="1"/>
  <c r="AN50" i="1"/>
  <c r="C178" i="9" l="1"/>
  <c r="B83" i="10"/>
  <c r="D82" i="10"/>
  <c r="C82" i="10"/>
  <c r="AF230" i="9"/>
  <c r="AF88" i="9"/>
  <c r="AG88" i="9"/>
  <c r="AO51" i="1"/>
  <c r="AN51" i="1"/>
  <c r="C179" i="9" l="1"/>
  <c r="B84" i="10"/>
  <c r="D83" i="10"/>
  <c r="C83" i="10"/>
  <c r="AF231" i="9"/>
  <c r="AF89" i="9"/>
  <c r="AG89" i="9"/>
  <c r="AO52" i="1"/>
  <c r="AN52" i="1"/>
  <c r="C180" i="9" l="1"/>
  <c r="B85" i="10"/>
  <c r="D84" i="10"/>
  <c r="C84" i="10"/>
  <c r="AF232" i="9"/>
  <c r="AF90" i="9"/>
  <c r="AG90" i="9"/>
  <c r="AO53" i="1"/>
  <c r="AN53" i="1"/>
  <c r="C181" i="9" l="1"/>
  <c r="B86" i="10"/>
  <c r="C85" i="10"/>
  <c r="D85" i="10"/>
  <c r="AF233" i="9"/>
  <c r="AF91" i="9"/>
  <c r="AG91" i="9"/>
  <c r="AO54" i="1"/>
  <c r="AN54" i="1"/>
  <c r="C182" i="9" l="1"/>
  <c r="B87" i="10"/>
  <c r="D86" i="10"/>
  <c r="C86" i="10"/>
  <c r="AF234" i="9"/>
  <c r="AF92" i="9"/>
  <c r="AG92" i="9"/>
  <c r="AO55" i="1"/>
  <c r="AN55" i="1"/>
  <c r="C183" i="9" l="1"/>
  <c r="B88" i="10"/>
  <c r="D87" i="10"/>
  <c r="C87" i="10"/>
  <c r="AF235" i="9"/>
  <c r="AF93" i="9"/>
  <c r="AG93" i="9"/>
  <c r="AO56" i="1"/>
  <c r="AN56" i="1"/>
  <c r="C184" i="9" l="1"/>
  <c r="B89" i="10"/>
  <c r="C88" i="10"/>
  <c r="D88" i="10"/>
  <c r="AF236" i="9"/>
  <c r="AF94" i="9"/>
  <c r="AG94" i="9"/>
  <c r="AO57" i="1"/>
  <c r="AN57" i="1"/>
  <c r="C185" i="9" l="1"/>
  <c r="B90" i="10"/>
  <c r="D89" i="10"/>
  <c r="C89" i="10"/>
  <c r="AF237" i="9"/>
  <c r="AF95" i="9"/>
  <c r="AG95" i="9"/>
  <c r="AO58" i="1"/>
  <c r="AN58" i="1"/>
  <c r="C186" i="9" l="1"/>
  <c r="B91" i="10"/>
  <c r="D90" i="10"/>
  <c r="C90" i="10"/>
  <c r="AF238" i="9"/>
  <c r="AF96" i="9"/>
  <c r="AG96" i="9"/>
  <c r="AO59" i="1"/>
  <c r="AN59" i="1"/>
  <c r="C187" i="9" l="1"/>
  <c r="B92" i="10"/>
  <c r="D91" i="10"/>
  <c r="C91" i="10"/>
  <c r="AF239" i="9"/>
  <c r="AF97" i="9"/>
  <c r="AG97" i="9"/>
  <c r="AO60" i="1"/>
  <c r="AN60" i="1"/>
  <c r="C188" i="9" l="1"/>
  <c r="B93" i="10"/>
  <c r="C92" i="10"/>
  <c r="D92" i="10"/>
  <c r="AF240" i="9"/>
  <c r="AF98" i="9"/>
  <c r="AG98" i="9"/>
  <c r="AO61" i="1"/>
  <c r="AN61" i="1"/>
  <c r="C189" i="9" l="1"/>
  <c r="B94" i="10"/>
  <c r="D93" i="10"/>
  <c r="C93" i="10"/>
  <c r="AF99" i="9"/>
  <c r="AG99" i="9"/>
  <c r="AO62" i="1"/>
  <c r="AN62" i="1"/>
  <c r="C190" i="9" l="1"/>
  <c r="B95" i="10"/>
  <c r="D94" i="10"/>
  <c r="C94" i="10"/>
  <c r="AF100" i="9"/>
  <c r="AG100" i="9"/>
  <c r="AO63" i="1"/>
  <c r="AN63" i="1"/>
  <c r="C191" i="9" l="1"/>
  <c r="B96" i="10"/>
  <c r="D95" i="10"/>
  <c r="C95" i="10"/>
  <c r="AF101" i="9"/>
  <c r="AG101" i="9"/>
  <c r="AO64" i="1"/>
  <c r="AN64" i="1"/>
  <c r="C192" i="9" l="1"/>
  <c r="B97" i="10"/>
  <c r="D96" i="10"/>
  <c r="C96" i="10"/>
  <c r="AF102" i="9"/>
  <c r="AG102" i="9"/>
  <c r="AO65" i="1"/>
  <c r="AN65" i="1"/>
  <c r="C193" i="9" l="1"/>
  <c r="B98" i="10"/>
  <c r="C97" i="10"/>
  <c r="D97" i="10"/>
  <c r="AF103" i="9"/>
  <c r="AG103" i="9"/>
  <c r="AO66" i="1"/>
  <c r="AN66" i="1"/>
  <c r="C194" i="9" l="1"/>
  <c r="B99" i="10"/>
  <c r="D98" i="10"/>
  <c r="C98" i="10"/>
  <c r="AF104" i="9"/>
  <c r="AG104" i="9"/>
  <c r="AO67" i="1"/>
  <c r="AN67" i="1"/>
  <c r="C195" i="9" l="1"/>
  <c r="B100" i="10"/>
  <c r="D99" i="10"/>
  <c r="C99" i="10"/>
  <c r="AF105" i="9"/>
  <c r="AO68" i="1"/>
  <c r="AN68" i="1"/>
  <c r="C196" i="9" l="1"/>
  <c r="B101" i="10"/>
  <c r="D100" i="10"/>
  <c r="C100" i="10"/>
  <c r="AF106" i="9"/>
  <c r="AO69" i="1"/>
  <c r="C197" i="9" l="1"/>
  <c r="B102" i="10"/>
  <c r="C101" i="10"/>
  <c r="D101" i="10"/>
  <c r="AF107" i="9"/>
  <c r="AO70" i="1"/>
  <c r="C198" i="9" l="1"/>
  <c r="B103" i="10"/>
  <c r="D102" i="10"/>
  <c r="C102" i="10"/>
  <c r="AF108" i="9"/>
  <c r="AO71" i="1"/>
  <c r="C199" i="9" l="1"/>
  <c r="B104" i="10"/>
  <c r="D103" i="10"/>
  <c r="C103" i="10"/>
  <c r="AF109" i="9"/>
  <c r="AO72" i="1"/>
  <c r="C200" i="9" l="1"/>
  <c r="B105" i="10"/>
  <c r="D104" i="10"/>
  <c r="C104" i="10"/>
  <c r="AF110" i="9"/>
  <c r="AO73" i="1"/>
  <c r="C201" i="9" l="1"/>
  <c r="C105" i="10"/>
  <c r="D105" i="10"/>
  <c r="AF111" i="9"/>
  <c r="AO74" i="1"/>
  <c r="C202" i="9" l="1"/>
  <c r="C3" i="10"/>
  <c r="C4" i="10"/>
  <c r="C5" i="10"/>
  <c r="P4" i="10"/>
  <c r="AF112" i="9"/>
  <c r="C203" i="9" l="1"/>
  <c r="H6" i="10"/>
  <c r="E6" i="10"/>
  <c r="E105" i="10"/>
  <c r="F105" i="10" s="1"/>
  <c r="G6" i="10"/>
  <c r="O4" i="10"/>
  <c r="AF113" i="9"/>
  <c r="AO76" i="1"/>
  <c r="AN76" i="1"/>
  <c r="C204" i="9" l="1"/>
  <c r="AG114" i="9"/>
  <c r="E7" i="10"/>
  <c r="F6" i="10"/>
  <c r="AF114" i="9"/>
  <c r="AO77" i="1"/>
  <c r="AN77" i="1"/>
  <c r="C205" i="9" l="1"/>
  <c r="AG115" i="9"/>
  <c r="E8" i="10"/>
  <c r="F7" i="10"/>
  <c r="AF115" i="9"/>
  <c r="AO78" i="1"/>
  <c r="AN78" i="1"/>
  <c r="C206" i="9" l="1"/>
  <c r="AG116" i="9"/>
  <c r="E9" i="10"/>
  <c r="F8" i="10"/>
  <c r="AF116" i="9"/>
  <c r="AO79" i="1"/>
  <c r="AN79" i="1"/>
  <c r="C207" i="9" l="1"/>
  <c r="AG117" i="9"/>
  <c r="E10" i="10"/>
  <c r="F9" i="10"/>
  <c r="AF117" i="9"/>
  <c r="AO80" i="1"/>
  <c r="AN80" i="1"/>
  <c r="C208" i="9" l="1"/>
  <c r="AG118" i="9"/>
  <c r="F10" i="10"/>
  <c r="E11" i="10"/>
  <c r="AF118" i="9"/>
  <c r="AO81" i="1"/>
  <c r="AN81" i="1"/>
  <c r="C209" i="9" l="1"/>
  <c r="AG119" i="9"/>
  <c r="F11" i="10"/>
  <c r="E12" i="10"/>
  <c r="AF119" i="9"/>
  <c r="C210" i="9" l="1"/>
  <c r="AG120" i="9"/>
  <c r="F12" i="10"/>
  <c r="E13" i="10"/>
  <c r="AF120" i="9"/>
  <c r="C211" i="9" l="1"/>
  <c r="AG121" i="9"/>
  <c r="F13" i="10"/>
  <c r="E14" i="10"/>
  <c r="AF121" i="9"/>
  <c r="C212" i="9" l="1"/>
  <c r="AG122" i="9"/>
  <c r="E15" i="10"/>
  <c r="F14" i="10"/>
  <c r="AF122" i="9"/>
  <c r="C213" i="9" l="1"/>
  <c r="AG123" i="9"/>
  <c r="F15" i="10"/>
  <c r="E16" i="10"/>
  <c r="AF123" i="9"/>
  <c r="C214" i="9" l="1"/>
  <c r="AG124" i="9"/>
  <c r="E17" i="10"/>
  <c r="F16" i="10"/>
  <c r="AF124" i="9"/>
  <c r="C215" i="9" l="1"/>
  <c r="AG125" i="9"/>
  <c r="E18" i="10"/>
  <c r="F17" i="10"/>
  <c r="AF125" i="9"/>
  <c r="C216" i="9" l="1"/>
  <c r="AG126" i="9"/>
  <c r="E19" i="10"/>
  <c r="F18" i="10"/>
  <c r="AF126" i="9"/>
  <c r="C217" i="9" l="1"/>
  <c r="AG127" i="9"/>
  <c r="E20" i="10"/>
  <c r="F19" i="10"/>
  <c r="AF127" i="9"/>
  <c r="C218" i="9" l="1"/>
  <c r="AG128" i="9"/>
  <c r="F20" i="10"/>
  <c r="E21" i="10"/>
  <c r="AF128" i="9"/>
  <c r="C219" i="9" l="1"/>
  <c r="AG129" i="9"/>
  <c r="E22" i="10"/>
  <c r="F21" i="10"/>
  <c r="AF129" i="9"/>
  <c r="C220" i="9" l="1"/>
  <c r="AG130" i="9"/>
  <c r="E23" i="10"/>
  <c r="F22" i="10"/>
  <c r="AF130" i="9"/>
  <c r="C221" i="9" l="1"/>
  <c r="AG131" i="9"/>
  <c r="E24" i="10"/>
  <c r="F23" i="10"/>
  <c r="AF131" i="9"/>
  <c r="C222" i="9" l="1"/>
  <c r="AG132" i="9"/>
  <c r="F24" i="10"/>
  <c r="E25" i="10"/>
  <c r="AF132" i="9"/>
  <c r="C223" i="9" l="1"/>
  <c r="AG133" i="9"/>
  <c r="E26" i="10"/>
  <c r="F25" i="10"/>
  <c r="AF133" i="9"/>
  <c r="C224" i="9" l="1"/>
  <c r="AG134" i="9"/>
  <c r="F26" i="10"/>
  <c r="E27" i="10"/>
  <c r="AF134" i="9"/>
  <c r="C225" i="9" l="1"/>
  <c r="AG135" i="9"/>
  <c r="F27" i="10"/>
  <c r="E28" i="10"/>
  <c r="AF135" i="9"/>
  <c r="C226" i="9" l="1"/>
  <c r="AG136" i="9"/>
  <c r="F28" i="10"/>
  <c r="E29" i="10"/>
  <c r="AF136" i="9"/>
  <c r="C227" i="9" l="1"/>
  <c r="AG137" i="9"/>
  <c r="E30" i="10"/>
  <c r="F29" i="10"/>
  <c r="AF137" i="9"/>
  <c r="C228" i="9" l="1"/>
  <c r="AG138" i="9"/>
  <c r="E31" i="10"/>
  <c r="F30" i="10"/>
  <c r="AF138" i="9"/>
  <c r="C229" i="9" l="1"/>
  <c r="AG139" i="9"/>
  <c r="E32" i="10"/>
  <c r="F31" i="10"/>
  <c r="AF139" i="9"/>
  <c r="C230" i="9" l="1"/>
  <c r="AG140" i="9"/>
  <c r="E33" i="10"/>
  <c r="F32" i="10"/>
  <c r="AF140" i="9"/>
  <c r="C231" i="9" l="1"/>
  <c r="AG141" i="9"/>
  <c r="E34" i="10"/>
  <c r="F33" i="10"/>
  <c r="AF141" i="9"/>
  <c r="C232" i="9" l="1"/>
  <c r="AG142" i="9"/>
  <c r="F34" i="10"/>
  <c r="E35" i="10"/>
  <c r="AF142" i="9"/>
  <c r="C233" i="9" l="1"/>
  <c r="AG143" i="9"/>
  <c r="E36" i="10"/>
  <c r="F35" i="10"/>
  <c r="AF143" i="9"/>
  <c r="C234" i="9" l="1"/>
  <c r="AG144" i="9"/>
  <c r="E37" i="10"/>
  <c r="F36" i="10"/>
  <c r="AF144" i="9"/>
  <c r="C235" i="9" l="1"/>
  <c r="AG145" i="9"/>
  <c r="E38" i="10"/>
  <c r="F37" i="10"/>
  <c r="AF145" i="9"/>
  <c r="C236" i="9" l="1"/>
  <c r="AG146" i="9"/>
  <c r="E39" i="10"/>
  <c r="F38" i="10"/>
  <c r="AF146" i="9"/>
  <c r="C237" i="9" l="1"/>
  <c r="AG147" i="9"/>
  <c r="E40" i="10"/>
  <c r="F39" i="10"/>
  <c r="AF147" i="9"/>
  <c r="C238" i="9" l="1"/>
  <c r="AG148" i="9"/>
  <c r="E41" i="10"/>
  <c r="F40" i="10"/>
  <c r="AF148" i="9"/>
  <c r="C239" i="9" l="1"/>
  <c r="AG149" i="9"/>
  <c r="F41" i="10"/>
  <c r="E42" i="10"/>
  <c r="AF149" i="9"/>
  <c r="C240" i="9" l="1"/>
  <c r="AG150" i="9"/>
  <c r="E43" i="10"/>
  <c r="F42" i="10"/>
  <c r="AF150" i="9"/>
  <c r="AG151" i="9" l="1"/>
  <c r="E44" i="10"/>
  <c r="F43" i="10"/>
  <c r="AF151" i="9"/>
  <c r="AG152" i="9" l="1"/>
  <c r="E45" i="10"/>
  <c r="F44" i="10"/>
  <c r="AF152" i="9"/>
  <c r="AG153" i="9" l="1"/>
  <c r="F45" i="10"/>
  <c r="E46" i="10"/>
  <c r="AF153" i="9"/>
  <c r="AG154" i="9" l="1"/>
  <c r="E47" i="10"/>
  <c r="F46" i="10"/>
  <c r="AF154" i="9"/>
  <c r="AG155" i="9" l="1"/>
  <c r="E48" i="10"/>
  <c r="F47" i="10"/>
  <c r="AF155" i="9"/>
  <c r="AG156" i="9" l="1"/>
  <c r="E49" i="10"/>
  <c r="F48" i="10"/>
  <c r="AF156" i="9"/>
  <c r="AG157" i="9" l="1"/>
  <c r="E50" i="10"/>
  <c r="F49" i="10"/>
  <c r="AF157" i="9"/>
  <c r="AG158" i="9" l="1"/>
  <c r="E51" i="10"/>
  <c r="F50" i="10"/>
  <c r="AF158" i="9"/>
  <c r="AG159" i="9" l="1"/>
  <c r="E52" i="10"/>
  <c r="F51" i="10"/>
  <c r="AG160" i="9" l="1"/>
  <c r="E53" i="10"/>
  <c r="F52" i="10"/>
  <c r="AG161" i="9" l="1"/>
  <c r="F53" i="10"/>
  <c r="E54" i="10"/>
  <c r="AG162" i="9" l="1"/>
  <c r="E55" i="10"/>
  <c r="F54" i="10"/>
  <c r="AG163" i="9" l="1"/>
  <c r="E56" i="10"/>
  <c r="F55" i="10"/>
  <c r="AG164" i="9" l="1"/>
  <c r="E57" i="10"/>
  <c r="F56" i="10"/>
  <c r="AG165" i="9" l="1"/>
  <c r="E58" i="10"/>
  <c r="F57" i="10"/>
  <c r="AG166" i="9" l="1"/>
  <c r="E59" i="10"/>
  <c r="F58" i="10"/>
  <c r="AG167" i="9" l="1"/>
  <c r="E60" i="10"/>
  <c r="F59" i="10"/>
  <c r="AG168" i="9" l="1"/>
  <c r="E61" i="10"/>
  <c r="F60" i="10"/>
  <c r="AG169" i="9" l="1"/>
  <c r="F61" i="10"/>
  <c r="E62" i="10"/>
  <c r="AG170" i="9" l="1"/>
  <c r="E63" i="10"/>
  <c r="F62" i="10"/>
  <c r="AG171" i="9" l="1"/>
  <c r="E64" i="10"/>
  <c r="F63" i="10"/>
  <c r="AG172" i="9" l="1"/>
  <c r="E65" i="10"/>
  <c r="F64" i="10"/>
  <c r="AG173" i="9" l="1"/>
  <c r="E66" i="10"/>
  <c r="F65" i="10"/>
  <c r="AG174" i="9" l="1"/>
  <c r="F66" i="10"/>
  <c r="E67" i="10"/>
  <c r="AG175" i="9" l="1"/>
  <c r="E68" i="10"/>
  <c r="F67" i="10"/>
  <c r="AG176" i="9" l="1"/>
  <c r="E69" i="10"/>
  <c r="F68" i="10"/>
  <c r="AG177" i="9" l="1"/>
  <c r="E70" i="10"/>
  <c r="F69" i="10"/>
  <c r="AG178" i="9" l="1"/>
  <c r="E71" i="10"/>
  <c r="F70" i="10"/>
  <c r="AG179" i="9" l="1"/>
  <c r="E72" i="10"/>
  <c r="F71" i="10"/>
  <c r="AG180" i="9" l="1"/>
  <c r="F72" i="10"/>
  <c r="E73" i="10"/>
  <c r="AG181" i="9" l="1"/>
  <c r="E74" i="10"/>
  <c r="F73" i="10"/>
  <c r="AG182" i="9" l="1"/>
  <c r="E75" i="10"/>
  <c r="F74" i="10"/>
  <c r="AG183" i="9" l="1"/>
  <c r="E76" i="10"/>
  <c r="F75" i="10"/>
  <c r="AG184" i="9" l="1"/>
  <c r="E77" i="10"/>
  <c r="F76" i="10"/>
  <c r="AG185" i="9" l="1"/>
  <c r="E78" i="10"/>
  <c r="F77" i="10"/>
  <c r="AG186" i="9" l="1"/>
  <c r="E79" i="10"/>
  <c r="F78" i="10"/>
  <c r="AG187" i="9" l="1"/>
  <c r="F79" i="10"/>
  <c r="E80" i="10"/>
  <c r="AG188" i="9" l="1"/>
  <c r="E81" i="10"/>
  <c r="F80" i="10"/>
  <c r="AG189" i="9" l="1"/>
  <c r="F81" i="10"/>
  <c r="E82" i="10"/>
  <c r="AG190" i="9" l="1"/>
  <c r="F82" i="10"/>
  <c r="E83" i="10"/>
  <c r="AG191" i="9" l="1"/>
  <c r="F83" i="10"/>
  <c r="E84" i="10"/>
  <c r="AG192" i="9" l="1"/>
  <c r="F84" i="10"/>
  <c r="E85" i="10"/>
  <c r="AG193" i="9" l="1"/>
  <c r="E86" i="10"/>
  <c r="F85" i="10"/>
  <c r="AG194" i="9" l="1"/>
  <c r="F86" i="10"/>
  <c r="E87" i="10"/>
  <c r="AG195" i="9" l="1"/>
  <c r="E88" i="10"/>
  <c r="F87" i="10"/>
  <c r="AG196" i="9" l="1"/>
  <c r="E89" i="10"/>
  <c r="F88" i="10"/>
  <c r="AG197" i="9" l="1"/>
  <c r="E90" i="10"/>
  <c r="F89" i="10"/>
  <c r="AG198" i="9" l="1"/>
  <c r="F90" i="10"/>
  <c r="E91" i="10"/>
  <c r="AG199" i="9" l="1"/>
  <c r="E92" i="10"/>
  <c r="F91" i="10"/>
  <c r="AG200" i="9" l="1"/>
  <c r="E93" i="10"/>
  <c r="F92" i="10"/>
  <c r="AG201" i="9" l="1"/>
  <c r="E94" i="10"/>
  <c r="F93" i="10"/>
  <c r="AG202" i="9" l="1"/>
  <c r="F94" i="10"/>
  <c r="E95" i="10"/>
  <c r="AG203" i="9" l="1"/>
  <c r="E96" i="10"/>
  <c r="F95" i="10"/>
  <c r="AG204" i="9" l="1"/>
  <c r="F96" i="10"/>
  <c r="E97" i="10"/>
  <c r="AG205" i="9" l="1"/>
  <c r="E98" i="10"/>
  <c r="F97" i="10"/>
  <c r="AG206" i="9" l="1"/>
  <c r="E99" i="10"/>
  <c r="F98" i="10"/>
  <c r="AG207" i="9" l="1"/>
  <c r="E100" i="10"/>
  <c r="F99" i="10"/>
  <c r="AG208" i="9" l="1"/>
  <c r="F100" i="10"/>
  <c r="E101" i="10"/>
  <c r="AG209" i="9" l="1"/>
  <c r="E102" i="10"/>
  <c r="F101" i="10"/>
  <c r="AG210" i="9" l="1"/>
  <c r="E103" i="10"/>
  <c r="F102" i="10"/>
  <c r="AG211" i="9" l="1"/>
  <c r="E104" i="10"/>
  <c r="F104" i="10" s="1"/>
  <c r="F103" i="10"/>
  <c r="AG212" i="9" l="1"/>
  <c r="AG213" i="9" l="1"/>
  <c r="AG214" i="9" l="1"/>
  <c r="AG215" i="9" l="1"/>
  <c r="AG216" i="9" l="1"/>
  <c r="AG217" i="9" l="1"/>
  <c r="AG218" i="9" l="1"/>
  <c r="AG219" i="9" l="1"/>
  <c r="AG220" i="9" l="1"/>
  <c r="AG221" i="9" l="1"/>
  <c r="AG222" i="9" l="1"/>
  <c r="AG223" i="9" l="1"/>
  <c r="AG224" i="9" l="1"/>
  <c r="AG225" i="9" l="1"/>
  <c r="AG226" i="9" l="1"/>
  <c r="AG227" i="9" l="1"/>
  <c r="AG228" i="9" l="1"/>
  <c r="AG229" i="9" l="1"/>
  <c r="AG230" i="9" l="1"/>
  <c r="AG231" i="9" l="1"/>
  <c r="AG232" i="9" l="1"/>
  <c r="AG233" i="9" l="1"/>
  <c r="AG234" i="9" l="1"/>
  <c r="AG235" i="9" l="1"/>
  <c r="AG236" i="9" l="1"/>
  <c r="AG237" i="9" l="1"/>
  <c r="AG238" i="9" l="1"/>
  <c r="AG239" i="9" l="1"/>
  <c r="AG240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<sst xmlns="http://schemas.openxmlformats.org/spreadsheetml/2006/main" count="18800" uniqueCount="310">
  <si>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</si>
  <si>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</si>
  <si>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</si>
  <si>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</si>
  <si>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</si>
  <si>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</si>
  <si>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</si>
  <si>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</si>
  <si>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</si>
  <si>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</si>
  <si>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</si>
  <si>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</si>
  <si>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</si>
  <si>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</si>
  <si>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</si>
  <si>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</si>
  <si>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</si>
  <si>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</si>
  <si>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</si>
  <si>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</si>
  <si>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</si>
  <si>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</si>
  <si>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</si>
  <si>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</si>
  <si>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</si>
  <si>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</si>
  <si>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</si>
  <si>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</si>
  <si>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</si>
  <si>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</si>
  <si>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</si>
  <si>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</si>
  <si>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</si>
  <si>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</si>
  <si>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</si>
  <si>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</si>
  <si>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</si>
  <si>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</si>
  <si>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</si>
  <si>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</si>
  <si>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</si>
  <si>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</si>
  <si>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</si>
  <si>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</si>
  <si>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</si>
  <si>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</si>
  <si>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</si>
  <si>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</si>
  <si>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</si>
  <si>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</si>
  <si>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</si>
  <si>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</si>
  <si>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</si>
  <si>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</si>
  <si>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</si>
  <si>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</si>
  <si>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</si>
  <si>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</si>
  <si>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</si>
  <si>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</si>
  <si>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</si>
  <si>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</si>
  <si>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</si>
  <si>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</si>
  <si>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</si>
  <si>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</si>
  <si>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</si>
  <si>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</si>
  <si>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</si>
  <si>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</si>
  <si>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</si>
  <si>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</si>
  <si>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</si>
  <si>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</si>
  <si>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</si>
  <si>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</si>
  <si>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</si>
  <si>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</si>
  <si>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</si>
  <si>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</si>
  <si>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</si>
  <si>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</si>
  <si>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</si>
  <si>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</si>
  <si>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</si>
  <si>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</si>
  <si>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</si>
  <si>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</si>
  <si>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</si>
  <si>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</si>
  <si>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</si>
  <si>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</si>
  <si>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</si>
  <si>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</si>
  <si>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</si>
  <si>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</si>
  <si>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</si>
  <si>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</si>
  <si>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</si>
  <si>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</si>
  <si>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</si>
  <si>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</si>
  <si>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</si>
  <si>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</si>
  <si>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</si>
  <si>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</si>
  <si>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</si>
  <si>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</si>
  <si>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</si>
  <si>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</si>
  <si>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</si>
  <si>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</si>
  <si>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</si>
  <si>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</si>
  <si>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</si>
  <si>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</si>
  <si>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</si>
  <si>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</si>
  <si>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</si>
  <si>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</si>
  <si>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</si>
  <si>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</si>
  <si>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</si>
  <si>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</si>
  <si>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</si>
  <si>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</si>
  <si>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</si>
  <si>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</si>
  <si>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</si>
  <si>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</si>
  <si>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</si>
  <si>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</si>
  <si>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</si>
  <si>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</si>
  <si>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</si>
  <si>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</si>
  <si>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</si>
  <si>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</si>
  <si>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</si>
  <si>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</si>
  <si>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</si>
  <si>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</si>
  <si>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</si>
  <si>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</si>
  <si>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</si>
  <si>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</si>
  <si>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</si>
  <si>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</si>
  <si>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</si>
  <si>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</si>
  <si>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</si>
  <si>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</si>
  <si>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</si>
  <si>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</si>
  <si>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</si>
  <si>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</si>
  <si>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</si>
  <si>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</si>
  <si>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</si>
  <si>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</si>
  <si>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</si>
  <si>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</si>
  <si>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</si>
  <si>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</si>
  <si>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</si>
  <si>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</si>
  <si>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</si>
  <si>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</si>
  <si>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</si>
  <si>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</si>
  <si>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</si>
  <si>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</si>
  <si>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</si>
  <si>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</si>
  <si>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</si>
  <si>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</si>
  <si>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</si>
  <si>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</si>
  <si>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</si>
  <si>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</si>
  <si>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</si>
  <si>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</si>
  <si>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</si>
  <si>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</si>
  <si>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</si>
  <si>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</si>
  <si>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</si>
  <si>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</si>
  <si>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</si>
  <si>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</si>
  <si>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</si>
  <si>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</si>
  <si>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</si>
  <si>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</si>
  <si>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</si>
  <si>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</si>
  <si>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</si>
  <si>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</si>
  <si>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</si>
  <si>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</si>
  <si>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</si>
  <si>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</si>
  <si>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</si>
  <si>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</si>
  <si>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</si>
  <si>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</si>
  <si>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</si>
  <si>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</si>
  <si>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</si>
  <si>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</si>
  <si>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</si>
  <si>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</si>
  <si>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</si>
  <si>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</si>
  <si>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</si>
  <si>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</si>
  <si>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</si>
  <si>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</si>
  <si>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</si>
  <si>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</si>
  <si>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</si>
  <si>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</si>
  <si>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</si>
  <si>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</si>
  <si>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</si>
  <si>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</si>
  <si>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</si>
  <si>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</si>
  <si>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</si>
  <si>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</si>
  <si>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</si>
  <si>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</si>
  <si>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</si>
  <si>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</si>
  <si>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</si>
  <si>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</si>
  <si>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</si>
  <si>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</si>
  <si>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</si>
  <si>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</si>
  <si>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</si>
  <si>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</si>
  <si>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</si>
  <si>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</si>
  <si>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</si>
  <si>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</si>
  <si>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</si>
  <si>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</si>
  <si>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</si>
  <si>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</si>
  <si>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</si>
  <si>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</si>
  <si>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</si>
  <si>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</si>
  <si>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</si>
  <si>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</si>
  <si>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</si>
  <si>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</si>
  <si>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</si>
  <si>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</si>
  <si>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</si>
  <si>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</si>
  <si>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</si>
  <si>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</si>
  <si>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</si>
  <si>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</si>
  <si>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</si>
  <si>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</si>
  <si>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</si>
  <si>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</si>
  <si>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</si>
  <si>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</si>
  <si>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</si>
  <si>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</si>
  <si>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</si>
  <si>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</si>
  <si>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</si>
  <si>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</si>
  <si>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</si>
  <si>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</si>
  <si>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</si>
  <si>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</si>
  <si>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</si>
  <si>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</si>
  <si>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</si>
  <si>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</si>
  <si>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</si>
  <si>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</si>
  <si>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</si>
  <si>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</si>
  <si>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</si>
  <si>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</si>
  <si>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</si>
  <si>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</si>
  <si>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</si>
  <si>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</si>
  <si>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</si>
  <si>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</si>
  <si>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</si>
  <si>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</si>
  <si>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</si>
  <si>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</si>
  <si>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</si>
  <si>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</si>
  <si>
    <t>KRUPANj</t>
  </si>
  <si>
    <t>LIPLjAN</t>
  </si>
  <si>
    <t>ĐAKOVICA</t>
  </si>
  <si>
    <t>GNjILANE</t>
  </si>
  <si>
    <t>KOSJERIĆ</t>
  </si>
  <si>
    <t>UROŠEVAC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</si>
</sst>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0" fillId="2" borderId="1" xfId="0" applyFill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3" fillId="0" borderId="1" xfId="0" applyFont="1" applyBorder="1"/>
    <xf numFmtId="1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10" fontId="0" fillId="0" borderId="0" xfId="0" applyNumberFormat="1" applyFill="1"/>
    <xf numFmtId="10" fontId="5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164" fontId="0" fillId="0" borderId="0" xfId="0" applyNumberFormat="1" applyFill="1"/>
    <xf numFmtId="3" fontId="0" fillId="0" borderId="0" xfId="0" applyNumberFormat="1" applyFill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87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  <c:pt idx="74">
                  <c:v>5/26/2020</c:v>
                </c:pt>
                <c:pt idx="75">
                  <c:v>5/27/2020</c:v>
                </c:pt>
                <c:pt idx="76">
                  <c:v>5/28/2020</c:v>
                </c:pt>
                <c:pt idx="77">
                  <c:v>5/29/2020</c:v>
                </c:pt>
                <c:pt idx="78">
                  <c:v>5/30/2020</c:v>
                </c:pt>
                <c:pt idx="79">
                  <c:v>5/31/2020</c:v>
                </c:pt>
                <c:pt idx="80">
                  <c:v>6/1/2020</c:v>
                </c:pt>
                <c:pt idx="81">
                  <c:v>6/2/2020</c:v>
                </c:pt>
                <c:pt idx="82">
                  <c:v>6/3/2020</c:v>
                </c:pt>
                <c:pt idx="83">
                  <c:v>6/4/2020</c:v>
                </c:pt>
                <c:pt idx="84">
                  <c:v>6/5/2020</c:v>
                </c:pt>
                <c:pt idx="85">
                  <c:v>6/6/2020</c:v>
                </c:pt>
                <c:pt idx="86">
                  <c:v>6/7/2020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5.0766377037977156E-3</c:v>
                </c:pt>
                <c:pt idx="62">
                  <c:v>7.6736279747450222E-3</c:v>
                </c:pt>
                <c:pt idx="63">
                  <c:v>6.1692693271640639E-3</c:v>
                </c:pt>
                <c:pt idx="64">
                  <c:v>5.5566200421536694E-3</c:v>
                </c:pt>
                <c:pt idx="65">
                  <c:v>1.0861280487804877E-2</c:v>
                </c:pt>
                <c:pt idx="66">
                  <c:v>8.3883129123468424E-3</c:v>
                </c:pt>
                <c:pt idx="67">
                  <c:v>3.1778670903822785E-3</c:v>
                </c:pt>
                <c:pt idx="68">
                  <c:v>9.3170595360104348E-3</c:v>
                </c:pt>
                <c:pt idx="69">
                  <c:v>7.9387058063325033E-3</c:v>
                </c:pt>
                <c:pt idx="70">
                  <c:v>9.6162652257532743E-3</c:v>
                </c:pt>
                <c:pt idx="71">
                  <c:v>6.1683599419448476E-3</c:v>
                </c:pt>
                <c:pt idx="72">
                  <c:v>6.0403894698882075E-3</c:v>
                </c:pt>
                <c:pt idx="73">
                  <c:v>3.0468679989246348E-3</c:v>
                </c:pt>
                <c:pt idx="74">
                  <c:v>3.0376127937103547E-3</c:v>
                </c:pt>
                <c:pt idx="75">
                  <c:v>4.2754074997773221E-3</c:v>
                </c:pt>
                <c:pt idx="76">
                  <c:v>2.2172949002217295E-3</c:v>
                </c:pt>
                <c:pt idx="77">
                  <c:v>4.7787610619469028E-3</c:v>
                </c:pt>
                <c:pt idx="78">
                  <c:v>2.3780165580412189E-3</c:v>
                </c:pt>
                <c:pt idx="79">
                  <c:v>2.7238379755733242E-3</c:v>
                </c:pt>
                <c:pt idx="80">
                  <c:v>1.5772870662460567E-3</c:v>
                </c:pt>
                <c:pt idx="81">
                  <c:v>2.0997375328083989E-3</c:v>
                </c:pt>
                <c:pt idx="82">
                  <c:v>6.024096385542169E-3</c:v>
                </c:pt>
                <c:pt idx="83">
                  <c:v>4.1655818797188236E-3</c:v>
                </c:pt>
                <c:pt idx="84">
                  <c:v>8.2966035779102922E-3</c:v>
                </c:pt>
                <c:pt idx="85">
                  <c:v>6.3426759235450415E-3</c:v>
                </c:pt>
                <c:pt idx="86">
                  <c:v>6.9840729069074181E-3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87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  <c:pt idx="74">
                  <c:v>5/26/2020</c:v>
                </c:pt>
                <c:pt idx="75">
                  <c:v>5/27/2020</c:v>
                </c:pt>
                <c:pt idx="76">
                  <c:v>5/28/2020</c:v>
                </c:pt>
                <c:pt idx="77">
                  <c:v>5/29/2020</c:v>
                </c:pt>
                <c:pt idx="78">
                  <c:v>5/30/2020</c:v>
                </c:pt>
                <c:pt idx="79">
                  <c:v>5/31/2020</c:v>
                </c:pt>
                <c:pt idx="80">
                  <c:v>6/1/2020</c:v>
                </c:pt>
                <c:pt idx="81">
                  <c:v>6/2/2020</c:v>
                </c:pt>
                <c:pt idx="82">
                  <c:v>6/3/2020</c:v>
                </c:pt>
                <c:pt idx="83">
                  <c:v>6/4/2020</c:v>
                </c:pt>
                <c:pt idx="84">
                  <c:v>6/5/2020</c:v>
                </c:pt>
                <c:pt idx="85">
                  <c:v>6/6/2020</c:v>
                </c:pt>
                <c:pt idx="86">
                  <c:v>6/7/2020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8.1891720946748181E-3</c:v>
                </c:pt>
                <c:pt idx="62">
                  <c:v>7.6748590556730088E-3</c:v>
                </c:pt>
                <c:pt idx="63">
                  <c:v>7.0738987350075985E-3</c:v>
                </c:pt>
                <c:pt idx="64">
                  <c:v>7.0349903920270112E-3</c:v>
                </c:pt>
                <c:pt idx="65">
                  <c:v>7.1892043372351203E-3</c:v>
                </c:pt>
                <c:pt idx="66">
                  <c:v>7.1378885975707639E-3</c:v>
                </c:pt>
                <c:pt idx="67">
                  <c:v>6.5806259567953735E-3</c:v>
                </c:pt>
                <c:pt idx="68">
                  <c:v>6.9361598800688337E-3</c:v>
                </c:pt>
                <c:pt idx="69">
                  <c:v>7.0861767141524364E-3</c:v>
                </c:pt>
                <c:pt idx="70">
                  <c:v>7.583796267399039E-3</c:v>
                </c:pt>
                <c:pt idx="71">
                  <c:v>7.4139853785469417E-3</c:v>
                </c:pt>
                <c:pt idx="72">
                  <c:v>7.3899451647619534E-3</c:v>
                </c:pt>
                <c:pt idx="73">
                  <c:v>7.0932812277380878E-3</c:v>
                </c:pt>
                <c:pt idx="74">
                  <c:v>6.2399498376803971E-3</c:v>
                </c:pt>
                <c:pt idx="75">
                  <c:v>5.7915640239304209E-3</c:v>
                </c:pt>
                <c:pt idx="76">
                  <c:v>5.668752874367639E-3</c:v>
                </c:pt>
                <c:pt idx="77">
                  <c:v>5.1818624866972344E-3</c:v>
                </c:pt>
                <c:pt idx="78">
                  <c:v>4.5740309885649224E-3</c:v>
                </c:pt>
                <c:pt idx="79">
                  <c:v>3.8266941504837611E-3</c:v>
                </c:pt>
                <c:pt idx="80">
                  <c:v>3.3224877372678928E-3</c:v>
                </c:pt>
                <c:pt idx="81">
                  <c:v>2.8914198341599201E-3</c:v>
                </c:pt>
                <c:pt idx="82">
                  <c:v>3.2240415803665638E-3</c:v>
                </c:pt>
                <c:pt idx="83">
                  <c:v>3.349561830574489E-3</c:v>
                </c:pt>
                <c:pt idx="84">
                  <c:v>3.8024288984596284E-3</c:v>
                </c:pt>
                <c:pt idx="85">
                  <c:v>4.2595114601141661E-3</c:v>
                </c:pt>
                <c:pt idx="86">
                  <c:v>4.5095286629103287E-3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88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  <c:pt idx="75">
                  <c:v>5/26/2020</c:v>
                </c:pt>
                <c:pt idx="76">
                  <c:v>5/27/2020</c:v>
                </c:pt>
                <c:pt idx="77">
                  <c:v>5/28/2020</c:v>
                </c:pt>
                <c:pt idx="78">
                  <c:v>5/29/2020</c:v>
                </c:pt>
                <c:pt idx="79">
                  <c:v>5/30/2020</c:v>
                </c:pt>
                <c:pt idx="80">
                  <c:v>5/31/2020</c:v>
                </c:pt>
                <c:pt idx="81">
                  <c:v>6/1/2020</c:v>
                </c:pt>
                <c:pt idx="82">
                  <c:v>6/2/2020</c:v>
                </c:pt>
                <c:pt idx="83">
                  <c:v>6/3/2020</c:v>
                </c:pt>
                <c:pt idx="84">
                  <c:v>6/4/2020</c:v>
                </c:pt>
                <c:pt idx="85">
                  <c:v>6/5/2020</c:v>
                </c:pt>
                <c:pt idx="86">
                  <c:v>6/6/2020</c:v>
                </c:pt>
                <c:pt idx="87">
                  <c:v>6/7/2020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9.8131722966597473E-3</c:v>
                </c:pt>
                <c:pt idx="63">
                  <c:v>1.2754278333871489E-2</c:v>
                </c:pt>
                <c:pt idx="64">
                  <c:v>1.0897326749531755E-2</c:v>
                </c:pt>
                <c:pt idx="65">
                  <c:v>9.5457537853851221E-3</c:v>
                </c:pt>
                <c:pt idx="66">
                  <c:v>1.7468587189702726E-2</c:v>
                </c:pt>
                <c:pt idx="67">
                  <c:v>2.1638706540238268E-2</c:v>
                </c:pt>
                <c:pt idx="68">
                  <c:v>6.4175160437901094E-3</c:v>
                </c:pt>
                <c:pt idx="69">
                  <c:v>1.6134236850596968E-2</c:v>
                </c:pt>
                <c:pt idx="70">
                  <c:v>1.2431338537149466E-2</c:v>
                </c:pt>
                <c:pt idx="71">
                  <c:v>1.7505835278426141E-2</c:v>
                </c:pt>
                <c:pt idx="72">
                  <c:v>1.5402038505096263E-2</c:v>
                </c:pt>
                <c:pt idx="73">
                  <c:v>1.8386388583973654E-2</c:v>
                </c:pt>
                <c:pt idx="74">
                  <c:v>1.3665594855305467E-2</c:v>
                </c:pt>
                <c:pt idx="75">
                  <c:v>9.921213889699446E-3</c:v>
                </c:pt>
                <c:pt idx="76">
                  <c:v>9.2771550057982217E-3</c:v>
                </c:pt>
                <c:pt idx="77">
                  <c:v>5.5138950154389058E-3</c:v>
                </c:pt>
                <c:pt idx="78">
                  <c:v>1.0354745925215724E-2</c:v>
                </c:pt>
                <c:pt idx="79">
                  <c:v>7.6099210822998869E-3</c:v>
                </c:pt>
                <c:pt idx="80">
                  <c:v>9.6784264751795194E-3</c:v>
                </c:pt>
                <c:pt idx="81">
                  <c:v>7.7753779697624188E-3</c:v>
                </c:pt>
                <c:pt idx="82">
                  <c:v>5.4894784995425435E-3</c:v>
                </c:pt>
                <c:pt idx="83">
                  <c:v>1.350293542074364E-2</c:v>
                </c:pt>
                <c:pt idx="84">
                  <c:v>1.1928429423459244E-2</c:v>
                </c:pt>
                <c:pt idx="85">
                  <c:v>2.0020855057351409E-2</c:v>
                </c:pt>
                <c:pt idx="86">
                  <c:v>2.3687580025608196E-2</c:v>
                </c:pt>
                <c:pt idx="87">
                  <c:v>2.472113355441664E-2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88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  <c:pt idx="75">
                  <c:v>5/26/2020</c:v>
                </c:pt>
                <c:pt idx="76">
                  <c:v>5/27/2020</c:v>
                </c:pt>
                <c:pt idx="77">
                  <c:v>5/28/2020</c:v>
                </c:pt>
                <c:pt idx="78">
                  <c:v>5/29/2020</c:v>
                </c:pt>
                <c:pt idx="79">
                  <c:v>5/30/2020</c:v>
                </c:pt>
                <c:pt idx="80">
                  <c:v>5/31/2020</c:v>
                </c:pt>
                <c:pt idx="81">
                  <c:v>6/1/2020</c:v>
                </c:pt>
                <c:pt idx="82">
                  <c:v>6/2/2020</c:v>
                </c:pt>
                <c:pt idx="83">
                  <c:v>6/3/2020</c:v>
                </c:pt>
                <c:pt idx="84">
                  <c:v>6/4/2020</c:v>
                </c:pt>
                <c:pt idx="85">
                  <c:v>6/5/2020</c:v>
                </c:pt>
                <c:pt idx="86">
                  <c:v>6/6/2020</c:v>
                </c:pt>
                <c:pt idx="87">
                  <c:v>6/7/2020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1.4718200311116428E-2</c:v>
                </c:pt>
                <c:pt idx="63">
                  <c:v>1.3528989304916634E-2</c:v>
                </c:pt>
                <c:pt idx="64">
                  <c:v>1.263770607078678E-2</c:v>
                </c:pt>
                <c:pt idx="65">
                  <c:v>1.2521497169136829E-2</c:v>
                </c:pt>
                <c:pt idx="66">
                  <c:v>1.2712752777936608E-2</c:v>
                </c:pt>
                <c:pt idx="67">
                  <c:v>1.3116494926453236E-2</c:v>
                </c:pt>
                <c:pt idx="68">
                  <c:v>1.2357509333013914E-2</c:v>
                </c:pt>
                <c:pt idx="69">
                  <c:v>1.281276205706262E-2</c:v>
                </c:pt>
                <c:pt idx="70">
                  <c:v>1.287741689684732E-2</c:v>
                </c:pt>
                <c:pt idx="71">
                  <c:v>1.3704553145091551E-2</c:v>
                </c:pt>
                <c:pt idx="72">
                  <c:v>1.3964796265681222E-2</c:v>
                </c:pt>
                <c:pt idx="73">
                  <c:v>1.4658642703208231E-2</c:v>
                </c:pt>
                <c:pt idx="74">
                  <c:v>1.5285758147287162E-2</c:v>
                </c:pt>
                <c:pt idx="75">
                  <c:v>1.4517988658556672E-2</c:v>
                </c:pt>
                <c:pt idx="76">
                  <c:v>1.3223140495867768E-2</c:v>
                </c:pt>
                <c:pt idx="77">
                  <c:v>1.3248901766520235E-2</c:v>
                </c:pt>
                <c:pt idx="78">
                  <c:v>1.2460239638389974E-2</c:v>
                </c:pt>
                <c:pt idx="79">
                  <c:v>1.2017792576021643E-2</c:v>
                </c:pt>
                <c:pt idx="80">
                  <c:v>1.0884201077199281E-2</c:v>
                </c:pt>
                <c:pt idx="81">
                  <c:v>1.0075116251341361E-2</c:v>
                </c:pt>
                <c:pt idx="82">
                  <c:v>8.6066052048080297E-3</c:v>
                </c:pt>
                <c:pt idx="83">
                  <c:v>8.9435741774621935E-3</c:v>
                </c:pt>
                <c:pt idx="84">
                  <c:v>9.1745566075476723E-3</c:v>
                </c:pt>
                <c:pt idx="85">
                  <c:v>1.0561482918417932E-2</c:v>
                </c:pt>
                <c:pt idx="86">
                  <c:v>1.235086540077298E-2</c:v>
                </c:pt>
                <c:pt idx="87">
                  <c:v>1.3872456223379083E-2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7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3824</c:v>
                </c:pt>
                <c:pt idx="54">
                  <c:v>4084</c:v>
                </c:pt>
                <c:pt idx="55">
                  <c:v>4301</c:v>
                </c:pt>
                <c:pt idx="56">
                  <c:v>4479</c:v>
                </c:pt>
                <c:pt idx="57">
                  <c:v>4713</c:v>
                </c:pt>
                <c:pt idx="58">
                  <c:v>4799</c:v>
                </c:pt>
                <c:pt idx="59">
                  <c:v>4904</c:v>
                </c:pt>
                <c:pt idx="60">
                  <c:v>5067</c:v>
                </c:pt>
                <c:pt idx="61">
                  <c:v>5370</c:v>
                </c:pt>
                <c:pt idx="62">
                  <c:v>5541</c:v>
                </c:pt>
                <c:pt idx="63">
                  <c:v>5699</c:v>
                </c:pt>
                <c:pt idx="64">
                  <c:v>5857</c:v>
                </c:pt>
                <c:pt idx="65">
                  <c:v>5920</c:v>
                </c:pt>
                <c:pt idx="66">
                  <c:v>6067</c:v>
                </c:pt>
                <c:pt idx="67">
                  <c:v>6277</c:v>
                </c:pt>
                <c:pt idx="68">
                  <c:v>6438</c:v>
                </c:pt>
                <c:pt idx="69">
                  <c:v>6524</c:v>
                </c:pt>
                <c:pt idx="70">
                  <c:v>6606</c:v>
                </c:pt>
                <c:pt idx="71">
                  <c:v>6698</c:v>
                </c:pt>
                <c:pt idx="72">
                  <c:v>6726</c:v>
                </c:pt>
                <c:pt idx="73">
                  <c:v>6766</c:v>
                </c:pt>
                <c:pt idx="74">
                  <c:v>6852</c:v>
                </c:pt>
                <c:pt idx="75">
                  <c:v>6910</c:v>
                </c:pt>
                <c:pt idx="76">
                  <c:v>6931</c:v>
                </c:pt>
                <c:pt idx="77">
                  <c:v>11056</c:v>
                </c:pt>
                <c:pt idx="78">
                  <c:v>11348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7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222</c:v>
                </c:pt>
                <c:pt idx="54">
                  <c:v>224</c:v>
                </c:pt>
                <c:pt idx="55">
                  <c:v>225</c:v>
                </c:pt>
                <c:pt idx="56">
                  <c:v>228</c:v>
                </c:pt>
                <c:pt idx="57">
                  <c:v>230</c:v>
                </c:pt>
                <c:pt idx="58">
                  <c:v>231</c:v>
                </c:pt>
                <c:pt idx="59">
                  <c:v>234</c:v>
                </c:pt>
                <c:pt idx="60">
                  <c:v>235</c:v>
                </c:pt>
                <c:pt idx="61">
                  <c:v>237</c:v>
                </c:pt>
                <c:pt idx="62">
                  <c:v>237</c:v>
                </c:pt>
                <c:pt idx="63">
                  <c:v>238</c:v>
                </c:pt>
                <c:pt idx="64">
                  <c:v>238</c:v>
                </c:pt>
                <c:pt idx="65">
                  <c:v>239</c:v>
                </c:pt>
                <c:pt idx="66">
                  <c:v>239</c:v>
                </c:pt>
                <c:pt idx="67">
                  <c:v>240</c:v>
                </c:pt>
                <c:pt idx="68">
                  <c:v>241</c:v>
                </c:pt>
                <c:pt idx="69">
                  <c:v>242</c:v>
                </c:pt>
                <c:pt idx="70">
                  <c:v>242</c:v>
                </c:pt>
                <c:pt idx="71">
                  <c:v>243</c:v>
                </c:pt>
                <c:pt idx="72">
                  <c:v>244</c:v>
                </c:pt>
                <c:pt idx="73">
                  <c:v>245</c:v>
                </c:pt>
                <c:pt idx="74">
                  <c:v>245</c:v>
                </c:pt>
                <c:pt idx="75">
                  <c:v>246</c:v>
                </c:pt>
                <c:pt idx="76">
                  <c:v>247</c:v>
                </c:pt>
                <c:pt idx="77">
                  <c:v>248</c:v>
                </c:pt>
                <c:pt idx="78">
                  <c:v>249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7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2.156386595434677E-2</c:v>
                </c:pt>
                <c:pt idx="54">
                  <c:v>2.1592442645074223E-2</c:v>
                </c:pt>
                <c:pt idx="55">
                  <c:v>2.1555853611803028E-2</c:v>
                </c:pt>
                <c:pt idx="56">
                  <c:v>2.1722560975609755E-2</c:v>
                </c:pt>
                <c:pt idx="57">
                  <c:v>2.1677662582469368E-2</c:v>
                </c:pt>
                <c:pt idx="58">
                  <c:v>2.1590802878773716E-2</c:v>
                </c:pt>
                <c:pt idx="59">
                  <c:v>2.180191931426442E-2</c:v>
                </c:pt>
                <c:pt idx="60">
                  <c:v>2.1692975168466723E-2</c:v>
                </c:pt>
                <c:pt idx="61">
                  <c:v>2.1705284366700248E-2</c:v>
                </c:pt>
                <c:pt idx="62">
                  <c:v>2.149854862119013E-2</c:v>
                </c:pt>
                <c:pt idx="63">
                  <c:v>2.145690587811035E-2</c:v>
                </c:pt>
                <c:pt idx="64">
                  <c:v>2.1328075992472443E-2</c:v>
                </c:pt>
                <c:pt idx="65">
                  <c:v>2.1352631108728669E-2</c:v>
                </c:pt>
                <c:pt idx="66">
                  <c:v>2.1287966509307917E-2</c:v>
                </c:pt>
                <c:pt idx="67">
                  <c:v>2.1286031042128603E-2</c:v>
                </c:pt>
                <c:pt idx="68">
                  <c:v>2.1327433628318584E-2</c:v>
                </c:pt>
                <c:pt idx="69">
                  <c:v>2.1314074335036112E-2</c:v>
                </c:pt>
                <c:pt idx="70">
                  <c:v>2.1263509357701431E-2</c:v>
                </c:pt>
                <c:pt idx="71">
                  <c:v>2.1293375394321766E-2</c:v>
                </c:pt>
                <c:pt idx="72">
                  <c:v>2.1347331583552055E-2</c:v>
                </c:pt>
                <c:pt idx="73">
                  <c:v>2.1389907455910601E-2</c:v>
                </c:pt>
                <c:pt idx="74">
                  <c:v>2.1261824177731495E-2</c:v>
                </c:pt>
                <c:pt idx="75">
                  <c:v>2.1260046668395125E-2</c:v>
                </c:pt>
                <c:pt idx="76">
                  <c:v>2.1170823690751694E-2</c:v>
                </c:pt>
                <c:pt idx="77">
                  <c:v>2.1122561962354142E-2</c:v>
                </c:pt>
                <c:pt idx="78">
                  <c:v>2.1060644506470438E-2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79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2.3229046771999582E-2</c:v>
                </c:pt>
                <c:pt idx="54">
                  <c:v>2.3147669732355068E-2</c:v>
                </c:pt>
                <c:pt idx="55">
                  <c:v>2.2980288019609846E-2</c:v>
                </c:pt>
                <c:pt idx="56">
                  <c:v>2.31519090170593E-2</c:v>
                </c:pt>
                <c:pt idx="57">
                  <c:v>2.3131851553856986E-2</c:v>
                </c:pt>
                <c:pt idx="58">
                  <c:v>2.3026315789473683E-2</c:v>
                </c:pt>
                <c:pt idx="59">
                  <c:v>2.313624678663239E-2</c:v>
                </c:pt>
                <c:pt idx="60">
                  <c:v>2.3093553459119495E-2</c:v>
                </c:pt>
                <c:pt idx="61">
                  <c:v>2.3137752611539587E-2</c:v>
                </c:pt>
                <c:pt idx="62">
                  <c:v>2.3020883924235066E-2</c:v>
                </c:pt>
                <c:pt idx="63">
                  <c:v>2.2941970310391364E-2</c:v>
                </c:pt>
                <c:pt idx="64">
                  <c:v>2.2801302931596091E-2</c:v>
                </c:pt>
                <c:pt idx="65">
                  <c:v>2.2770579268292682E-2</c:v>
                </c:pt>
                <c:pt idx="66">
                  <c:v>2.2525918944392084E-2</c:v>
                </c:pt>
                <c:pt idx="67">
                  <c:v>2.243200299093373E-2</c:v>
                </c:pt>
                <c:pt idx="68">
                  <c:v>2.2454113481785148E-2</c:v>
                </c:pt>
                <c:pt idx="69">
                  <c:v>2.2339148896889136E-2</c:v>
                </c:pt>
                <c:pt idx="70">
                  <c:v>2.2163201758402785E-2</c:v>
                </c:pt>
                <c:pt idx="71">
                  <c:v>2.2042815674891147E-2</c:v>
                </c:pt>
                <c:pt idx="72">
                  <c:v>2.1997836278398845E-2</c:v>
                </c:pt>
                <c:pt idx="73">
                  <c:v>2.1955372345192223E-2</c:v>
                </c:pt>
                <c:pt idx="74">
                  <c:v>2.1888680425265792E-2</c:v>
                </c:pt>
                <c:pt idx="75">
                  <c:v>2.1911463436358778E-2</c:v>
                </c:pt>
                <c:pt idx="76">
                  <c:v>2.1906873614190688E-2</c:v>
                </c:pt>
                <c:pt idx="77">
                  <c:v>2.1946902654867255E-2</c:v>
                </c:pt>
                <c:pt idx="78">
                  <c:v>2.193059714638013E-2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0.11792132102962603</c:v>
                </c:pt>
                <c:pt idx="69">
                  <c:v>0.11307113938692887</c:v>
                </c:pt>
                <c:pt idx="70">
                  <c:v>0.1017436290477103</c:v>
                </c:pt>
                <c:pt idx="71">
                  <c:v>9.4702743902439018E-2</c:v>
                </c:pt>
                <c:pt idx="72">
                  <c:v>9.3685202639019791E-2</c:v>
                </c:pt>
                <c:pt idx="73">
                  <c:v>9.6831479577530605E-2</c:v>
                </c:pt>
                <c:pt idx="74">
                  <c:v>9.7083760365228727E-2</c:v>
                </c:pt>
                <c:pt idx="75">
                  <c:v>9.2402843164405057E-2</c:v>
                </c:pt>
                <c:pt idx="76">
                  <c:v>8.975180877369722E-2</c:v>
                </c:pt>
                <c:pt idx="77">
                  <c:v>8.8987663280116105E-2</c:v>
                </c:pt>
                <c:pt idx="78">
                  <c:v>8.1410025243418685E-2</c:v>
                </c:pt>
                <c:pt idx="79">
                  <c:v>8.0293933148131547E-2</c:v>
                </c:pt>
                <c:pt idx="80">
                  <c:v>8.0050031269543465E-2</c:v>
                </c:pt>
                <c:pt idx="81">
                  <c:v>7.6601051037677031E-2</c:v>
                </c:pt>
                <c:pt idx="82">
                  <c:v>7.6452328159645228E-2</c:v>
                </c:pt>
                <c:pt idx="83">
                  <c:v>7.070796460176991E-2</c:v>
                </c:pt>
                <c:pt idx="84">
                  <c:v>7.0459749867887972E-2</c:v>
                </c:pt>
                <c:pt idx="85">
                  <c:v>7.0028995694578683E-2</c:v>
                </c:pt>
                <c:pt idx="86">
                  <c:v>6.6508937960042064E-2</c:v>
                </c:pt>
                <c:pt idx="87">
                  <c:v>6.2292213473315837E-2</c:v>
                </c:pt>
                <c:pt idx="88">
                  <c:v>6.2860136196961763E-2</c:v>
                </c:pt>
                <c:pt idx="89">
                  <c:v>6.1702681593335071E-2</c:v>
                </c:pt>
                <c:pt idx="90">
                  <c:v>6.1878835018580935E-2</c:v>
                </c:pt>
                <c:pt idx="91">
                  <c:v>5.4598440044570158E-2</c:v>
                </c:pt>
                <c:pt idx="92">
                  <c:v>5.8342560258921726E-2</c:v>
                </c:pt>
                <c:pt idx="93">
                  <c:v>6.1236572781865853E-2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0.51063623118018453</c:v>
                </c:pt>
                <c:pt idx="69">
                  <c:v>0.4932523616734143</c:v>
                </c:pt>
                <c:pt idx="70">
                  <c:v>0.48620425368844605</c:v>
                </c:pt>
                <c:pt idx="71">
                  <c:v>0.47856326219512196</c:v>
                </c:pt>
                <c:pt idx="72">
                  <c:v>0.46211121583411874</c:v>
                </c:pt>
                <c:pt idx="73">
                  <c:v>0.45462192728292361</c:v>
                </c:pt>
                <c:pt idx="74">
                  <c:v>0.44600763998881954</c:v>
                </c:pt>
                <c:pt idx="75">
                  <c:v>0.43985968799039971</c:v>
                </c:pt>
                <c:pt idx="76">
                  <c:v>0.41844491253777816</c:v>
                </c:pt>
                <c:pt idx="77">
                  <c:v>0.40838171262699563</c:v>
                </c:pt>
                <c:pt idx="78">
                  <c:v>0.40479624954922466</c:v>
                </c:pt>
                <c:pt idx="79">
                  <c:v>0.39483824715476296</c:v>
                </c:pt>
                <c:pt idx="80">
                  <c:v>0.39104797641383005</c:v>
                </c:pt>
                <c:pt idx="81">
                  <c:v>0.38300525518838513</c:v>
                </c:pt>
                <c:pt idx="82">
                  <c:v>0.36682926829268292</c:v>
                </c:pt>
                <c:pt idx="83">
                  <c:v>0.3595575221238938</c:v>
                </c:pt>
                <c:pt idx="84">
                  <c:v>0.35494098995948564</c:v>
                </c:pt>
                <c:pt idx="85">
                  <c:v>0.34952991828486074</c:v>
                </c:pt>
                <c:pt idx="86">
                  <c:v>0.34656501927795302</c:v>
                </c:pt>
                <c:pt idx="87">
                  <c:v>0.34925634295713037</c:v>
                </c:pt>
                <c:pt idx="88">
                  <c:v>0.3464291950410337</c:v>
                </c:pt>
                <c:pt idx="89">
                  <c:v>0.3436605050768029</c:v>
                </c:pt>
                <c:pt idx="90">
                  <c:v>0.34093855327975109</c:v>
                </c:pt>
                <c:pt idx="91">
                  <c:v>0.35133281906231251</c:v>
                </c:pt>
                <c:pt idx="92">
                  <c:v>0</c:v>
                </c:pt>
                <c:pt idx="93">
                  <c:v>-2.1060644506470438E-2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222</c:v>
                </c:pt>
                <c:pt idx="69">
                  <c:v>224</c:v>
                </c:pt>
                <c:pt idx="70">
                  <c:v>225</c:v>
                </c:pt>
                <c:pt idx="71">
                  <c:v>228</c:v>
                </c:pt>
                <c:pt idx="72">
                  <c:v>230</c:v>
                </c:pt>
                <c:pt idx="73">
                  <c:v>231</c:v>
                </c:pt>
                <c:pt idx="74">
                  <c:v>234</c:v>
                </c:pt>
                <c:pt idx="75">
                  <c:v>235</c:v>
                </c:pt>
                <c:pt idx="76">
                  <c:v>237</c:v>
                </c:pt>
                <c:pt idx="77">
                  <c:v>237</c:v>
                </c:pt>
                <c:pt idx="78">
                  <c:v>238</c:v>
                </c:pt>
                <c:pt idx="79">
                  <c:v>238</c:v>
                </c:pt>
                <c:pt idx="80">
                  <c:v>239</c:v>
                </c:pt>
                <c:pt idx="81">
                  <c:v>239</c:v>
                </c:pt>
                <c:pt idx="82">
                  <c:v>240</c:v>
                </c:pt>
                <c:pt idx="83">
                  <c:v>241</c:v>
                </c:pt>
                <c:pt idx="84">
                  <c:v>242</c:v>
                </c:pt>
                <c:pt idx="85">
                  <c:v>242</c:v>
                </c:pt>
                <c:pt idx="86">
                  <c:v>243</c:v>
                </c:pt>
                <c:pt idx="87">
                  <c:v>244</c:v>
                </c:pt>
                <c:pt idx="88">
                  <c:v>245</c:v>
                </c:pt>
                <c:pt idx="89">
                  <c:v>245</c:v>
                </c:pt>
                <c:pt idx="90">
                  <c:v>246</c:v>
                </c:pt>
                <c:pt idx="91">
                  <c:v>247</c:v>
                </c:pt>
                <c:pt idx="92">
                  <c:v>248</c:v>
                </c:pt>
                <c:pt idx="93">
                  <c:v>249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20</c:v>
                </c:pt>
                <c:pt idx="71">
                  <c:v>17</c:v>
                </c:pt>
                <c:pt idx="72">
                  <c:v>18</c:v>
                </c:pt>
                <c:pt idx="73">
                  <c:v>16</c:v>
                </c:pt>
                <c:pt idx="74">
                  <c:v>15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10</c:v>
                </c:pt>
                <c:pt idx="83">
                  <c:v>9</c:v>
                </c:pt>
                <c:pt idx="84">
                  <c:v>8</c:v>
                </c:pt>
                <c:pt idx="85">
                  <c:v>10</c:v>
                </c:pt>
                <c:pt idx="86">
                  <c:v>10</c:v>
                </c:pt>
                <c:pt idx="87">
                  <c:v>9</c:v>
                </c:pt>
                <c:pt idx="88">
                  <c:v>10</c:v>
                </c:pt>
                <c:pt idx="89">
                  <c:v>12</c:v>
                </c:pt>
                <c:pt idx="90">
                  <c:v>15</c:v>
                </c:pt>
                <c:pt idx="91">
                  <c:v>12</c:v>
                </c:pt>
                <c:pt idx="92">
                  <c:v>14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54</c:v>
                </c:pt>
                <c:pt idx="85">
                  <c:v>27</c:v>
                </c:pt>
                <c:pt idx="86">
                  <c:v>31</c:v>
                </c:pt>
                <c:pt idx="87">
                  <c:v>18</c:v>
                </c:pt>
                <c:pt idx="88">
                  <c:v>24</c:v>
                </c:pt>
                <c:pt idx="89">
                  <c:v>69</c:v>
                </c:pt>
                <c:pt idx="90">
                  <c:v>48</c:v>
                </c:pt>
                <c:pt idx="91">
                  <c:v>96</c:v>
                </c:pt>
                <c:pt idx="92">
                  <c:v>74</c:v>
                </c:pt>
                <c:pt idx="93">
                  <c:v>82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10295</c:v>
                </c:pt>
                <c:pt idx="69">
                  <c:v>10374</c:v>
                </c:pt>
                <c:pt idx="70">
                  <c:v>10438</c:v>
                </c:pt>
                <c:pt idx="71">
                  <c:v>10496</c:v>
                </c:pt>
                <c:pt idx="72">
                  <c:v>10610</c:v>
                </c:pt>
                <c:pt idx="73">
                  <c:v>10699</c:v>
                </c:pt>
                <c:pt idx="74">
                  <c:v>10733</c:v>
                </c:pt>
                <c:pt idx="75">
                  <c:v>10833</c:v>
                </c:pt>
                <c:pt idx="76">
                  <c:v>10919</c:v>
                </c:pt>
                <c:pt idx="77">
                  <c:v>11024</c:v>
                </c:pt>
                <c:pt idx="78">
                  <c:v>11092</c:v>
                </c:pt>
                <c:pt idx="79">
                  <c:v>11159</c:v>
                </c:pt>
                <c:pt idx="80">
                  <c:v>11193</c:v>
                </c:pt>
                <c:pt idx="81">
                  <c:v>11227</c:v>
                </c:pt>
                <c:pt idx="82">
                  <c:v>11275</c:v>
                </c:pt>
                <c:pt idx="83">
                  <c:v>11300</c:v>
                </c:pt>
                <c:pt idx="84">
                  <c:v>11354</c:v>
                </c:pt>
                <c:pt idx="85">
                  <c:v>11381</c:v>
                </c:pt>
                <c:pt idx="86">
                  <c:v>11412</c:v>
                </c:pt>
                <c:pt idx="87">
                  <c:v>11430</c:v>
                </c:pt>
                <c:pt idx="88">
                  <c:v>11454</c:v>
                </c:pt>
                <c:pt idx="89">
                  <c:v>11523</c:v>
                </c:pt>
                <c:pt idx="90">
                  <c:v>11571</c:v>
                </c:pt>
                <c:pt idx="91">
                  <c:v>11667</c:v>
                </c:pt>
                <c:pt idx="92">
                  <c:v>11741</c:v>
                </c:pt>
                <c:pt idx="93">
                  <c:v>11823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6249</c:v>
                </c:pt>
                <c:pt idx="69">
                  <c:v>6066</c:v>
                </c:pt>
                <c:pt idx="70">
                  <c:v>5912</c:v>
                </c:pt>
                <c:pt idx="71">
                  <c:v>5789</c:v>
                </c:pt>
                <c:pt idx="72">
                  <c:v>5667</c:v>
                </c:pt>
                <c:pt idx="73">
                  <c:v>5669</c:v>
                </c:pt>
                <c:pt idx="74">
                  <c:v>5595</c:v>
                </c:pt>
                <c:pt idx="75">
                  <c:v>5531</c:v>
                </c:pt>
                <c:pt idx="76">
                  <c:v>5312</c:v>
                </c:pt>
                <c:pt idx="77">
                  <c:v>5246</c:v>
                </c:pt>
                <c:pt idx="78">
                  <c:v>5155</c:v>
                </c:pt>
                <c:pt idx="79">
                  <c:v>5064</c:v>
                </c:pt>
                <c:pt idx="80">
                  <c:v>5034</c:v>
                </c:pt>
                <c:pt idx="81">
                  <c:v>4921</c:v>
                </c:pt>
                <c:pt idx="82">
                  <c:v>4758</c:v>
                </c:pt>
                <c:pt idx="83">
                  <c:v>4621</c:v>
                </c:pt>
                <c:pt idx="84">
                  <c:v>4588</c:v>
                </c:pt>
                <c:pt idx="85">
                  <c:v>4533</c:v>
                </c:pt>
                <c:pt idx="86">
                  <c:v>4471</c:v>
                </c:pt>
                <c:pt idx="87">
                  <c:v>4460</c:v>
                </c:pt>
                <c:pt idx="88">
                  <c:v>4443</c:v>
                </c:pt>
                <c:pt idx="89">
                  <c:v>4426</c:v>
                </c:pt>
                <c:pt idx="90">
                  <c:v>4415</c:v>
                </c:pt>
                <c:pt idx="91">
                  <c:v>4489</c:v>
                </c:pt>
                <c:pt idx="92">
                  <c:v>437</c:v>
                </c:pt>
                <c:pt idx="93">
                  <c:v>226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3824</c:v>
                </c:pt>
                <c:pt idx="69">
                  <c:v>4084</c:v>
                </c:pt>
                <c:pt idx="70">
                  <c:v>4301</c:v>
                </c:pt>
                <c:pt idx="71">
                  <c:v>4479</c:v>
                </c:pt>
                <c:pt idx="72">
                  <c:v>4713</c:v>
                </c:pt>
                <c:pt idx="73">
                  <c:v>4799</c:v>
                </c:pt>
                <c:pt idx="74">
                  <c:v>4904</c:v>
                </c:pt>
                <c:pt idx="75">
                  <c:v>5067</c:v>
                </c:pt>
                <c:pt idx="76">
                  <c:v>5370</c:v>
                </c:pt>
                <c:pt idx="77">
                  <c:v>5541</c:v>
                </c:pt>
                <c:pt idx="78">
                  <c:v>5699</c:v>
                </c:pt>
                <c:pt idx="79">
                  <c:v>5857</c:v>
                </c:pt>
                <c:pt idx="80">
                  <c:v>5920</c:v>
                </c:pt>
                <c:pt idx="81">
                  <c:v>6067</c:v>
                </c:pt>
                <c:pt idx="82">
                  <c:v>6277</c:v>
                </c:pt>
                <c:pt idx="83">
                  <c:v>6438</c:v>
                </c:pt>
                <c:pt idx="84">
                  <c:v>6524</c:v>
                </c:pt>
                <c:pt idx="85">
                  <c:v>6606</c:v>
                </c:pt>
                <c:pt idx="86">
                  <c:v>6698</c:v>
                </c:pt>
                <c:pt idx="87">
                  <c:v>6726</c:v>
                </c:pt>
                <c:pt idx="88">
                  <c:v>6766</c:v>
                </c:pt>
                <c:pt idx="89">
                  <c:v>6852</c:v>
                </c:pt>
                <c:pt idx="90">
                  <c:v>6910</c:v>
                </c:pt>
                <c:pt idx="91">
                  <c:v>6931</c:v>
                </c:pt>
                <c:pt idx="92">
                  <c:v>11056</c:v>
                </c:pt>
                <c:pt idx="93">
                  <c:v>11348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-93</c:v>
                </c:pt>
                <c:pt idx="69">
                  <c:v>-43</c:v>
                </c:pt>
                <c:pt idx="70">
                  <c:v>-112</c:v>
                </c:pt>
                <c:pt idx="71">
                  <c:v>-71</c:v>
                </c:pt>
                <c:pt idx="72">
                  <c:v>-2</c:v>
                </c:pt>
                <c:pt idx="73">
                  <c:v>41</c:v>
                </c:pt>
                <c:pt idx="74">
                  <c:v>3</c:v>
                </c:pt>
                <c:pt idx="75">
                  <c:v>-42</c:v>
                </c:pt>
                <c:pt idx="76">
                  <c:v>-23</c:v>
                </c:pt>
                <c:pt idx="77">
                  <c:v>1</c:v>
                </c:pt>
                <c:pt idx="78">
                  <c:v>-79</c:v>
                </c:pt>
                <c:pt idx="79">
                  <c:v>-7</c:v>
                </c:pt>
                <c:pt idx="80">
                  <c:v>-1</c:v>
                </c:pt>
                <c:pt idx="81">
                  <c:v>-36</c:v>
                </c:pt>
                <c:pt idx="82">
                  <c:v>1</c:v>
                </c:pt>
                <c:pt idx="83">
                  <c:v>-64</c:v>
                </c:pt>
                <c:pt idx="84">
                  <c:v>0</c:v>
                </c:pt>
                <c:pt idx="85">
                  <c:v>-3</c:v>
                </c:pt>
                <c:pt idx="86">
                  <c:v>-39</c:v>
                </c:pt>
                <c:pt idx="87">
                  <c:v>-48</c:v>
                </c:pt>
                <c:pt idx="88">
                  <c:v>7</c:v>
                </c:pt>
                <c:pt idx="89">
                  <c:v>-9</c:v>
                </c:pt>
                <c:pt idx="90">
                  <c:v>4</c:v>
                </c:pt>
                <c:pt idx="91">
                  <c:v>-80</c:v>
                </c:pt>
                <c:pt idx="92">
                  <c:v>47</c:v>
                </c:pt>
                <c:pt idx="93">
                  <c:v>38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94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54</c:v>
                </c:pt>
                <c:pt idx="85">
                  <c:v>27</c:v>
                </c:pt>
                <c:pt idx="86">
                  <c:v>31</c:v>
                </c:pt>
                <c:pt idx="87">
                  <c:v>18</c:v>
                </c:pt>
                <c:pt idx="88">
                  <c:v>24</c:v>
                </c:pt>
                <c:pt idx="89">
                  <c:v>69</c:v>
                </c:pt>
                <c:pt idx="90">
                  <c:v>48</c:v>
                </c:pt>
                <c:pt idx="91">
                  <c:v>96</c:v>
                </c:pt>
                <c:pt idx="92">
                  <c:v>74</c:v>
                </c:pt>
                <c:pt idx="93">
                  <c:v>82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224</c:v>
                </c:pt>
                <c:pt idx="69">
                  <c:v>260</c:v>
                </c:pt>
                <c:pt idx="70">
                  <c:v>217</c:v>
                </c:pt>
                <c:pt idx="71">
                  <c:v>178</c:v>
                </c:pt>
                <c:pt idx="72">
                  <c:v>234</c:v>
                </c:pt>
                <c:pt idx="73">
                  <c:v>86</c:v>
                </c:pt>
                <c:pt idx="74">
                  <c:v>105</c:v>
                </c:pt>
                <c:pt idx="75">
                  <c:v>163</c:v>
                </c:pt>
                <c:pt idx="76">
                  <c:v>303</c:v>
                </c:pt>
                <c:pt idx="77">
                  <c:v>171</c:v>
                </c:pt>
                <c:pt idx="78">
                  <c:v>158</c:v>
                </c:pt>
                <c:pt idx="79">
                  <c:v>158</c:v>
                </c:pt>
                <c:pt idx="80">
                  <c:v>63</c:v>
                </c:pt>
                <c:pt idx="81">
                  <c:v>147</c:v>
                </c:pt>
                <c:pt idx="82">
                  <c:v>210</c:v>
                </c:pt>
                <c:pt idx="83">
                  <c:v>161</c:v>
                </c:pt>
                <c:pt idx="84">
                  <c:v>86</c:v>
                </c:pt>
                <c:pt idx="85">
                  <c:v>82</c:v>
                </c:pt>
                <c:pt idx="86">
                  <c:v>92</c:v>
                </c:pt>
                <c:pt idx="87">
                  <c:v>28</c:v>
                </c:pt>
                <c:pt idx="88">
                  <c:v>40</c:v>
                </c:pt>
                <c:pt idx="89">
                  <c:v>86</c:v>
                </c:pt>
                <c:pt idx="90">
                  <c:v>58</c:v>
                </c:pt>
                <c:pt idx="91">
                  <c:v>21</c:v>
                </c:pt>
                <c:pt idx="92">
                  <c:v>4125</c:v>
                </c:pt>
                <c:pt idx="93">
                  <c:v>292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93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  <c:pt idx="83">
                  <c:v>5/29/2020</c:v>
                </c:pt>
                <c:pt idx="84">
                  <c:v>5/30/2020</c:v>
                </c:pt>
                <c:pt idx="85">
                  <c:v>5/31/2020</c:v>
                </c:pt>
                <c:pt idx="86">
                  <c:v>6/1/2020</c:v>
                </c:pt>
                <c:pt idx="87">
                  <c:v>6/2/2020</c:v>
                </c:pt>
                <c:pt idx="88">
                  <c:v>6/3/2020</c:v>
                </c:pt>
                <c:pt idx="89">
                  <c:v>6/4/2020</c:v>
                </c:pt>
                <c:pt idx="90">
                  <c:v>6/5/2020</c:v>
                </c:pt>
                <c:pt idx="91">
                  <c:v>6/6/2020</c:v>
                </c:pt>
                <c:pt idx="92">
                  <c:v>6/7/2020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5.1764275773836079</c:v>
                </c:pt>
                <c:pt idx="68">
                  <c:v>5.2471070123904449</c:v>
                </c:pt>
                <c:pt idx="69">
                  <c:v>5.318528273873758</c:v>
                </c:pt>
                <c:pt idx="70">
                  <c:v>5.3902092221020412</c:v>
                </c:pt>
                <c:pt idx="71">
                  <c:v>5.4587042520065987</c:v>
                </c:pt>
                <c:pt idx="72">
                  <c:v>5.5284989742584383</c:v>
                </c:pt>
                <c:pt idx="73">
                  <c:v>5.6012929076988334</c:v>
                </c:pt>
                <c:pt idx="74">
                  <c:v>5.6703108735888712</c:v>
                </c:pt>
                <c:pt idx="75">
                  <c:v>5.7400346728577709</c:v>
                </c:pt>
                <c:pt idx="76">
                  <c:v>5.8086020181786528</c:v>
                </c:pt>
                <c:pt idx="77">
                  <c:v>5.8791870663398091</c:v>
                </c:pt>
                <c:pt idx="78">
                  <c:v>5.9497601683884884</c:v>
                </c:pt>
                <c:pt idx="79">
                  <c:v>6.0221664144330305</c:v>
                </c:pt>
                <c:pt idx="80">
                  <c:v>6.0945314514783178</c:v>
                </c:pt>
                <c:pt idx="81">
                  <c:v>6.1660343004495104</c:v>
                </c:pt>
                <c:pt idx="82">
                  <c:v>6.2388428914891447</c:v>
                </c:pt>
                <c:pt idx="83">
                  <c:v>6.3098915295650979</c:v>
                </c:pt>
                <c:pt idx="84">
                  <c:v>6.3825019908190281</c:v>
                </c:pt>
                <c:pt idx="85">
                  <c:v>6.4548371953647097</c:v>
                </c:pt>
                <c:pt idx="86">
                  <c:v>6.5279294799581358</c:v>
                </c:pt>
                <c:pt idx="87">
                  <c:v>6.6006287906109042</c:v>
                </c:pt>
                <c:pt idx="88">
                  <c:v>6.6705065317683747</c:v>
                </c:pt>
                <c:pt idx="89">
                  <c:v>6.7416266747062332</c:v>
                </c:pt>
                <c:pt idx="90">
                  <c:v>6.8096969390817881</c:v>
                </c:pt>
                <c:pt idx="91">
                  <c:v>6.8790708395412778</c:v>
                </c:pt>
                <c:pt idx="92">
                  <c:v>6.9478790994975066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93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  <c:pt idx="83">
                  <c:v>5/29/2020</c:v>
                </c:pt>
                <c:pt idx="84">
                  <c:v>5/30/2020</c:v>
                </c:pt>
                <c:pt idx="85">
                  <c:v>5/31/2020</c:v>
                </c:pt>
                <c:pt idx="86">
                  <c:v>6/1/2020</c:v>
                </c:pt>
                <c:pt idx="87">
                  <c:v>6/2/2020</c:v>
                </c:pt>
                <c:pt idx="88">
                  <c:v>6/3/2020</c:v>
                </c:pt>
                <c:pt idx="89">
                  <c:v>6/4/2020</c:v>
                </c:pt>
                <c:pt idx="90">
                  <c:v>6/5/2020</c:v>
                </c:pt>
                <c:pt idx="91">
                  <c:v>6/6/2020</c:v>
                </c:pt>
                <c:pt idx="92">
                  <c:v>6/7/2020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5.0509956289460905E-3</c:v>
                </c:pt>
                <c:pt idx="68">
                  <c:v>7.6151918257181418E-3</c:v>
                </c:pt>
                <c:pt idx="69">
                  <c:v>6.1314428051350836E-3</c:v>
                </c:pt>
                <c:pt idx="70">
                  <c:v>5.5259146341463412E-3</c:v>
                </c:pt>
                <c:pt idx="71">
                  <c:v>1.0744580584354383E-2</c:v>
                </c:pt>
                <c:pt idx="72">
                  <c:v>8.3185344424712582E-3</c:v>
                </c:pt>
                <c:pt idx="73">
                  <c:v>3.1678002422435478E-3</c:v>
                </c:pt>
                <c:pt idx="74">
                  <c:v>9.2310532631773284E-3</c:v>
                </c:pt>
                <c:pt idx="75">
                  <c:v>7.8761791372836346E-3</c:v>
                </c:pt>
                <c:pt idx="76">
                  <c:v>9.5246734397677786E-3</c:v>
                </c:pt>
                <c:pt idx="77">
                  <c:v>6.1305445366029573E-3</c:v>
                </c:pt>
                <c:pt idx="78">
                  <c:v>6.0041222331750155E-3</c:v>
                </c:pt>
                <c:pt idx="79">
                  <c:v>3.0376127937103547E-3</c:v>
                </c:pt>
                <c:pt idx="80">
                  <c:v>3.0284136456756035E-3</c:v>
                </c:pt>
                <c:pt idx="81">
                  <c:v>4.2572062084257206E-3</c:v>
                </c:pt>
                <c:pt idx="82">
                  <c:v>2.2123893805309734E-3</c:v>
                </c:pt>
                <c:pt idx="83">
                  <c:v>4.7560331160824377E-3</c:v>
                </c:pt>
                <c:pt idx="84">
                  <c:v>2.3723750109832177E-3</c:v>
                </c:pt>
                <c:pt idx="85">
                  <c:v>2.7164388363126535E-3</c:v>
                </c:pt>
                <c:pt idx="86">
                  <c:v>1.5748031496062992E-3</c:v>
                </c:pt>
                <c:pt idx="87">
                  <c:v>2.0953378732320588E-3</c:v>
                </c:pt>
                <c:pt idx="88">
                  <c:v>5.9880239520958087E-3</c:v>
                </c:pt>
                <c:pt idx="89">
                  <c:v>4.1483017889551461E-3</c:v>
                </c:pt>
                <c:pt idx="90">
                  <c:v>8.2283363332476215E-3</c:v>
                </c:pt>
                <c:pt idx="91">
                  <c:v>6.3026999403798653E-3</c:v>
                </c:pt>
                <c:pt idx="92">
                  <c:v>6.9356339338577351E-3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6249</c:v>
                </c:pt>
                <c:pt idx="70">
                  <c:v>6066</c:v>
                </c:pt>
                <c:pt idx="71">
                  <c:v>5912</c:v>
                </c:pt>
                <c:pt idx="72">
                  <c:v>5789</c:v>
                </c:pt>
                <c:pt idx="73">
                  <c:v>5667</c:v>
                </c:pt>
                <c:pt idx="74">
                  <c:v>5669</c:v>
                </c:pt>
                <c:pt idx="75">
                  <c:v>5595</c:v>
                </c:pt>
                <c:pt idx="76">
                  <c:v>5531</c:v>
                </c:pt>
                <c:pt idx="77">
                  <c:v>5312</c:v>
                </c:pt>
                <c:pt idx="78">
                  <c:v>5246</c:v>
                </c:pt>
                <c:pt idx="79">
                  <c:v>5155</c:v>
                </c:pt>
                <c:pt idx="80">
                  <c:v>5064</c:v>
                </c:pt>
                <c:pt idx="81">
                  <c:v>5034</c:v>
                </c:pt>
                <c:pt idx="82">
                  <c:v>4921</c:v>
                </c:pt>
                <c:pt idx="83">
                  <c:v>4758</c:v>
                </c:pt>
                <c:pt idx="84">
                  <c:v>4621</c:v>
                </c:pt>
                <c:pt idx="85">
                  <c:v>4588</c:v>
                </c:pt>
                <c:pt idx="86">
                  <c:v>4533</c:v>
                </c:pt>
                <c:pt idx="87">
                  <c:v>4471</c:v>
                </c:pt>
                <c:pt idx="88">
                  <c:v>4460</c:v>
                </c:pt>
                <c:pt idx="89">
                  <c:v>4443</c:v>
                </c:pt>
                <c:pt idx="90">
                  <c:v>4426</c:v>
                </c:pt>
                <c:pt idx="91">
                  <c:v>4415</c:v>
                </c:pt>
                <c:pt idx="92">
                  <c:v>4489</c:v>
                </c:pt>
                <c:pt idx="93">
                  <c:v>437</c:v>
                </c:pt>
                <c:pt idx="94">
                  <c:v>226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5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6867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9.752063044629352E-5</c:v>
                </c:pt>
                <c:pt idx="1">
                  <c:v>1.1675124782131923E-4</c:v>
                </c:pt>
                <c:pt idx="2">
                  <c:v>1.392615924331994E-4</c:v>
                </c:pt>
                <c:pt idx="3">
                  <c:v>1.6550304108372589E-4</c:v>
                </c:pt>
                <c:pt idx="4">
                  <c:v>1.9596810581528582E-4</c:v>
                </c:pt>
                <c:pt idx="5">
                  <c:v>2.3119029904163397E-4</c:v>
                </c:pt>
                <c:pt idx="6">
                  <c:v>2.7174315534782208E-4</c:v>
                </c:pt>
                <c:pt idx="7">
                  <c:v>3.1823827842169844E-4</c:v>
                </c:pt>
                <c:pt idx="8">
                  <c:v>3.7132228485990107E-4</c:v>
                </c:pt>
                <c:pt idx="9">
                  <c:v>4.3167252453593186E-4</c:v>
                </c:pt>
                <c:pt idx="10">
                  <c:v>4.9999147036885073E-4</c:v>
                </c:pt>
                <c:pt idx="11">
                  <c:v>5.769996891191293E-4</c:v>
                </c:pt>
                <c:pt idx="12">
                  <c:v>6.6342732954465292E-4</c:v>
                </c:pt>
                <c:pt idx="13">
                  <c:v>7.6000409496942772E-4</c:v>
                </c:pt>
                <c:pt idx="14">
                  <c:v>8.6744770392349678E-4</c:v>
                </c:pt>
                <c:pt idx="15">
                  <c:v>9.8645088462677877E-4</c:v>
                </c:pt>
                <c:pt idx="16">
                  <c:v>1.1176669960597195E-3</c:v>
                </c:pt>
                <c:pt idx="17">
                  <c:v>1.26169441925009E-3</c:v>
                </c:pt>
                <c:pt idx="18">
                  <c:v>1.4190599159786448E-3</c:v>
                </c:pt>
                <c:pt idx="19">
                  <c:v>1.5902012068595764E-3</c:v>
                </c:pt>
                <c:pt idx="20">
                  <c:v>1.7754490749253657E-3</c:v>
                </c:pt>
                <c:pt idx="21">
                  <c:v>1.9750093524697971E-3</c:v>
                </c:pt>
                <c:pt idx="22">
                  <c:v>2.1889451958534132E-3</c:v>
                </c:pt>
                <c:pt idx="23">
                  <c:v>2.4171600930452527E-3</c:v>
                </c:pt>
                <c:pt idx="24">
                  <c:v>2.6593820796567131E-3</c:v>
                </c:pt>
                <c:pt idx="25">
                  <c:v>2.9151496590054658E-3</c:v>
                </c:pt>
                <c:pt idx="26">
                  <c:v>3.1837999284117314E-3</c:v>
                </c:pt>
                <c:pt idx="27">
                  <c:v>3.4644594058553442E-3</c:v>
                </c:pt>
                <c:pt idx="28">
                  <c:v>3.756038027086074E-3</c:v>
                </c:pt>
                <c:pt idx="29">
                  <c:v>4.057226742546916E-3</c:v>
                </c:pt>
                <c:pt idx="30">
                  <c:v>4.3664990858734718E-3</c:v>
                </c:pt>
                <c:pt idx="31">
                  <c:v>4.6821170117329891E-3</c:v>
                </c:pt>
                <c:pt idx="32">
                  <c:v>5.0021412114900545E-3</c:v>
                </c:pt>
                <c:pt idx="33">
                  <c:v>5.3244460124335447E-3</c:v>
                </c:pt>
                <c:pt idx="34">
                  <c:v>5.6467388525272937E-3</c:v>
                </c:pt>
                <c:pt idx="35">
                  <c:v>5.966584200915376E-3</c:v>
                </c:pt>
                <c:pt idx="36">
                  <c:v>6.2814316683032943E-3</c:v>
                </c:pt>
                <c:pt idx="37">
                  <c:v>6.5886479248394797E-3</c:v>
                </c:pt>
                <c:pt idx="38">
                  <c:v>6.8855519204988405E-3</c:v>
                </c:pt>
                <c:pt idx="39">
                  <c:v>7.1694527885948055E-3</c:v>
                </c:pt>
                <c:pt idx="40">
                  <c:v>7.4376897112290556E-3</c:v>
                </c:pt>
                <c:pt idx="41">
                  <c:v>7.6876729402958971E-3</c:v>
                </c:pt>
                <c:pt idx="42">
                  <c:v>7.9169251027351329E-3</c:v>
                </c:pt>
                <c:pt idx="43">
                  <c:v>8.1231218771246408E-3</c:v>
                </c:pt>
                <c:pt idx="44">
                  <c:v>8.304131112730085E-3</c:v>
                </c:pt>
                <c:pt idx="45">
                  <c:v>8.4580494732261792E-3</c:v>
                </c:pt>
                <c:pt idx="46">
                  <c:v>8.5832357259570391E-3</c:v>
                </c:pt>
                <c:pt idx="47">
                  <c:v>8.6783398632923406E-3</c:v>
                </c:pt>
                <c:pt idx="48">
                  <c:v>8.7423273338274373E-3</c:v>
                </c:pt>
                <c:pt idx="49">
                  <c:v>8.7744977753609794E-3</c:v>
                </c:pt>
                <c:pt idx="50">
                  <c:v>8.7744977753609794E-3</c:v>
                </c:pt>
                <c:pt idx="51">
                  <c:v>8.7423273338274373E-3</c:v>
                </c:pt>
                <c:pt idx="52">
                  <c:v>8.6783398632923423E-3</c:v>
                </c:pt>
                <c:pt idx="53">
                  <c:v>8.5832357259570426E-3</c:v>
                </c:pt>
                <c:pt idx="54">
                  <c:v>8.4580494732261844E-3</c:v>
                </c:pt>
                <c:pt idx="55">
                  <c:v>8.3041311127300885E-3</c:v>
                </c:pt>
                <c:pt idx="56">
                  <c:v>8.1231218771246443E-3</c:v>
                </c:pt>
                <c:pt idx="57">
                  <c:v>7.9169251027351381E-3</c:v>
                </c:pt>
                <c:pt idx="58">
                  <c:v>7.6876729402959023E-3</c:v>
                </c:pt>
                <c:pt idx="59">
                  <c:v>7.4376897112290626E-3</c:v>
                </c:pt>
                <c:pt idx="60">
                  <c:v>7.1694527885948125E-3</c:v>
                </c:pt>
                <c:pt idx="61">
                  <c:v>6.8855519204988492E-3</c:v>
                </c:pt>
                <c:pt idx="62">
                  <c:v>6.5886479248394875E-3</c:v>
                </c:pt>
                <c:pt idx="63">
                  <c:v>6.2814316683033038E-3</c:v>
                </c:pt>
                <c:pt idx="64">
                  <c:v>5.9665842009153872E-3</c:v>
                </c:pt>
                <c:pt idx="65">
                  <c:v>5.6467388525273058E-3</c:v>
                </c:pt>
                <c:pt idx="66">
                  <c:v>5.324446012433556E-3</c:v>
                </c:pt>
                <c:pt idx="67">
                  <c:v>5.0021412114900667E-3</c:v>
                </c:pt>
                <c:pt idx="68">
                  <c:v>4.6821170117330004E-3</c:v>
                </c:pt>
                <c:pt idx="69">
                  <c:v>4.3664990858734839E-3</c:v>
                </c:pt>
                <c:pt idx="70">
                  <c:v>4.0572267425469273E-3</c:v>
                </c:pt>
                <c:pt idx="71">
                  <c:v>3.7560380270860848E-3</c:v>
                </c:pt>
                <c:pt idx="72">
                  <c:v>3.4644594058553546E-3</c:v>
                </c:pt>
                <c:pt idx="73">
                  <c:v>3.1837999284117418E-3</c:v>
                </c:pt>
                <c:pt idx="74">
                  <c:v>2.9151496590054766E-3</c:v>
                </c:pt>
                <c:pt idx="75">
                  <c:v>2.6593820796567231E-3</c:v>
                </c:pt>
                <c:pt idx="76">
                  <c:v>2.4171600930452627E-3</c:v>
                </c:pt>
                <c:pt idx="77">
                  <c:v>2.1889451958534232E-3</c:v>
                </c:pt>
                <c:pt idx="78">
                  <c:v>1.9750093524698075E-3</c:v>
                </c:pt>
                <c:pt idx="79">
                  <c:v>1.775449074925374E-3</c:v>
                </c:pt>
                <c:pt idx="80">
                  <c:v>1.5902012068595844E-3</c:v>
                </c:pt>
                <c:pt idx="81">
                  <c:v>1.4190599159786515E-3</c:v>
                </c:pt>
                <c:pt idx="82">
                  <c:v>1.2616944192500961E-3</c:v>
                </c:pt>
                <c:pt idx="83">
                  <c:v>1.1176669960597245E-3</c:v>
                </c:pt>
                <c:pt idx="84">
                  <c:v>9.8645088462678311E-4</c:v>
                </c:pt>
                <c:pt idx="85">
                  <c:v>8.6744770392350112E-4</c:v>
                </c:pt>
                <c:pt idx="86">
                  <c:v>7.600040949694314E-4</c:v>
                </c:pt>
                <c:pt idx="87">
                  <c:v>6.6342732954465639E-4</c:v>
                </c:pt>
                <c:pt idx="88">
                  <c:v>5.7699968911913233E-4</c:v>
                </c:pt>
                <c:pt idx="89">
                  <c:v>4.9999147036885387E-4</c:v>
                </c:pt>
                <c:pt idx="90">
                  <c:v>4.3167252453593484E-4</c:v>
                </c:pt>
                <c:pt idx="91">
                  <c:v>3.7132228485990356E-4</c:v>
                </c:pt>
                <c:pt idx="92">
                  <c:v>3.182382784217005E-4</c:v>
                </c:pt>
                <c:pt idx="93">
                  <c:v>2.7174315534782403E-4</c:v>
                </c:pt>
                <c:pt idx="94">
                  <c:v>2.3119029904163573E-4</c:v>
                </c:pt>
                <c:pt idx="95">
                  <c:v>1.9596810581528726E-4</c:v>
                </c:pt>
                <c:pt idx="96">
                  <c:v>1.6550304108372714E-4</c:v>
                </c:pt>
                <c:pt idx="97">
                  <c:v>1.3926159243320051E-4</c:v>
                </c:pt>
                <c:pt idx="98">
                  <c:v>1.1675124782132006E-4</c:v>
                </c:pt>
                <c:pt idx="99">
                  <c:v>9.752063044629352E-5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17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  <c:pt idx="4">
                  <c:v>20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30</c:v>
                </c:pt>
                <c:pt idx="12">
                  <c:v>17</c:v>
                </c:pt>
                <c:pt idx="13">
                  <c:v>18</c:v>
                </c:pt>
                <c:pt idx="14">
                  <c:v>26</c:v>
                </c:pt>
                <c:pt idx="15">
                  <c:v>24</c:v>
                </c:pt>
                <c:pt idx="16">
                  <c:v>34</c:v>
                </c:pt>
                <c:pt idx="17">
                  <c:v>32</c:v>
                </c:pt>
                <c:pt idx="18">
                  <c:v>38</c:v>
                </c:pt>
                <c:pt idx="19">
                  <c:v>49</c:v>
                </c:pt>
                <c:pt idx="20">
                  <c:v>55</c:v>
                </c:pt>
                <c:pt idx="21">
                  <c:v>56</c:v>
                </c:pt>
                <c:pt idx="22">
                  <c:v>78</c:v>
                </c:pt>
                <c:pt idx="23">
                  <c:v>74</c:v>
                </c:pt>
                <c:pt idx="24">
                  <c:v>94</c:v>
                </c:pt>
                <c:pt idx="25">
                  <c:v>103</c:v>
                </c:pt>
                <c:pt idx="26">
                  <c:v>98</c:v>
                </c:pt>
                <c:pt idx="27">
                  <c:v>78</c:v>
                </c:pt>
                <c:pt idx="28">
                  <c:v>98</c:v>
                </c:pt>
                <c:pt idx="29">
                  <c:v>98</c:v>
                </c:pt>
                <c:pt idx="30">
                  <c:v>125</c:v>
                </c:pt>
                <c:pt idx="31">
                  <c:v>108</c:v>
                </c:pt>
                <c:pt idx="32">
                  <c:v>121</c:v>
                </c:pt>
                <c:pt idx="33">
                  <c:v>118</c:v>
                </c:pt>
                <c:pt idx="34">
                  <c:v>101</c:v>
                </c:pt>
                <c:pt idx="35">
                  <c:v>119</c:v>
                </c:pt>
                <c:pt idx="36">
                  <c:v>138</c:v>
                </c:pt>
                <c:pt idx="37">
                  <c:v>121</c:v>
                </c:pt>
                <c:pt idx="38">
                  <c:v>127</c:v>
                </c:pt>
                <c:pt idx="39">
                  <c:v>124</c:v>
                </c:pt>
                <c:pt idx="40">
                  <c:v>107</c:v>
                </c:pt>
                <c:pt idx="41">
                  <c:v>108</c:v>
                </c:pt>
                <c:pt idx="42">
                  <c:v>109</c:v>
                </c:pt>
                <c:pt idx="43">
                  <c:v>119</c:v>
                </c:pt>
                <c:pt idx="44">
                  <c:v>125</c:v>
                </c:pt>
                <c:pt idx="45">
                  <c:v>133</c:v>
                </c:pt>
                <c:pt idx="46">
                  <c:v>125</c:v>
                </c:pt>
                <c:pt idx="47">
                  <c:v>141</c:v>
                </c:pt>
                <c:pt idx="48">
                  <c:v>120</c:v>
                </c:pt>
                <c:pt idx="49">
                  <c:v>134</c:v>
                </c:pt>
                <c:pt idx="50">
                  <c:v>135</c:v>
                </c:pt>
                <c:pt idx="51">
                  <c:v>124</c:v>
                </c:pt>
                <c:pt idx="52">
                  <c:v>128</c:v>
                </c:pt>
                <c:pt idx="53">
                  <c:v>121</c:v>
                </c:pt>
                <c:pt idx="54">
                  <c:v>119</c:v>
                </c:pt>
                <c:pt idx="55">
                  <c:v>118</c:v>
                </c:pt>
                <c:pt idx="56">
                  <c:v>113</c:v>
                </c:pt>
                <c:pt idx="57">
                  <c:v>129</c:v>
                </c:pt>
                <c:pt idx="58">
                  <c:v>118</c:v>
                </c:pt>
                <c:pt idx="59">
                  <c:v>116</c:v>
                </c:pt>
                <c:pt idx="60">
                  <c:v>107</c:v>
                </c:pt>
                <c:pt idx="61">
                  <c:v>95</c:v>
                </c:pt>
                <c:pt idx="62">
                  <c:v>93</c:v>
                </c:pt>
                <c:pt idx="63">
                  <c:v>91</c:v>
                </c:pt>
                <c:pt idx="64">
                  <c:v>92</c:v>
                </c:pt>
                <c:pt idx="65">
                  <c:v>107</c:v>
                </c:pt>
                <c:pt idx="66">
                  <c:v>113</c:v>
                </c:pt>
                <c:pt idx="67">
                  <c:v>84</c:v>
                </c:pt>
                <c:pt idx="68">
                  <c:v>86</c:v>
                </c:pt>
                <c:pt idx="69">
                  <c:v>97</c:v>
                </c:pt>
                <c:pt idx="70">
                  <c:v>85</c:v>
                </c:pt>
                <c:pt idx="71">
                  <c:v>83</c:v>
                </c:pt>
                <c:pt idx="72">
                  <c:v>58</c:v>
                </c:pt>
                <c:pt idx="73">
                  <c:v>45</c:v>
                </c:pt>
                <c:pt idx="74">
                  <c:v>39</c:v>
                </c:pt>
                <c:pt idx="75">
                  <c:v>38</c:v>
                </c:pt>
                <c:pt idx="76">
                  <c:v>50</c:v>
                </c:pt>
                <c:pt idx="77">
                  <c:v>43</c:v>
                </c:pt>
                <c:pt idx="78">
                  <c:v>37</c:v>
                </c:pt>
                <c:pt idx="79">
                  <c:v>68</c:v>
                </c:pt>
                <c:pt idx="80">
                  <c:v>60</c:v>
                </c:pt>
                <c:pt idx="81">
                  <c:v>40</c:v>
                </c:pt>
                <c:pt idx="82">
                  <c:v>50</c:v>
                </c:pt>
                <c:pt idx="83">
                  <c:v>32</c:v>
                </c:pt>
                <c:pt idx="84">
                  <c:v>34</c:v>
                </c:pt>
                <c:pt idx="85">
                  <c:v>39</c:v>
                </c:pt>
                <c:pt idx="86">
                  <c:v>30</c:v>
                </c:pt>
                <c:pt idx="87">
                  <c:v>20</c:v>
                </c:pt>
                <c:pt idx="88">
                  <c:v>20</c:v>
                </c:pt>
                <c:pt idx="89">
                  <c:v>14</c:v>
                </c:pt>
                <c:pt idx="90">
                  <c:v>12</c:v>
                </c:pt>
                <c:pt idx="91">
                  <c:v>6</c:v>
                </c:pt>
                <c:pt idx="92">
                  <c:v>7</c:v>
                </c:pt>
                <c:pt idx="93">
                  <c:v>5</c:v>
                </c:pt>
                <c:pt idx="94">
                  <c:v>1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65.239999999999995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68.23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9.752063044629352E-5</c:v>
                </c:pt>
                <c:pt idx="1">
                  <c:v>1.1675124782131923E-4</c:v>
                </c:pt>
                <c:pt idx="2">
                  <c:v>1.392615924331994E-4</c:v>
                </c:pt>
                <c:pt idx="3">
                  <c:v>1.6550304108372589E-4</c:v>
                </c:pt>
                <c:pt idx="4">
                  <c:v>1.9596810581528582E-4</c:v>
                </c:pt>
                <c:pt idx="5">
                  <c:v>2.3119029904163397E-4</c:v>
                </c:pt>
                <c:pt idx="6">
                  <c:v>2.7174315534782208E-4</c:v>
                </c:pt>
                <c:pt idx="7">
                  <c:v>3.1823827842169844E-4</c:v>
                </c:pt>
                <c:pt idx="8">
                  <c:v>3.7132228485990107E-4</c:v>
                </c:pt>
                <c:pt idx="9">
                  <c:v>4.3167252453593186E-4</c:v>
                </c:pt>
                <c:pt idx="10">
                  <c:v>4.9999147036885073E-4</c:v>
                </c:pt>
                <c:pt idx="11">
                  <c:v>5.769996891191293E-4</c:v>
                </c:pt>
                <c:pt idx="12">
                  <c:v>6.6342732954465292E-4</c:v>
                </c:pt>
                <c:pt idx="13">
                  <c:v>7.6000409496942772E-4</c:v>
                </c:pt>
                <c:pt idx="14">
                  <c:v>8.6744770392349678E-4</c:v>
                </c:pt>
                <c:pt idx="15">
                  <c:v>9.8645088462677877E-4</c:v>
                </c:pt>
                <c:pt idx="16">
                  <c:v>1.1176669960597195E-3</c:v>
                </c:pt>
                <c:pt idx="17">
                  <c:v>1.26169441925009E-3</c:v>
                </c:pt>
                <c:pt idx="18">
                  <c:v>1.4190599159786448E-3</c:v>
                </c:pt>
                <c:pt idx="19">
                  <c:v>1.5902012068595764E-3</c:v>
                </c:pt>
                <c:pt idx="20">
                  <c:v>1.7754490749253657E-3</c:v>
                </c:pt>
                <c:pt idx="21">
                  <c:v>1.9750093524697971E-3</c:v>
                </c:pt>
                <c:pt idx="22">
                  <c:v>2.1889451958534132E-3</c:v>
                </c:pt>
                <c:pt idx="23">
                  <c:v>2.4171600930452527E-3</c:v>
                </c:pt>
                <c:pt idx="24">
                  <c:v>2.6593820796567131E-3</c:v>
                </c:pt>
                <c:pt idx="25">
                  <c:v>2.9151496590054658E-3</c:v>
                </c:pt>
                <c:pt idx="26">
                  <c:v>3.1837999284117314E-3</c:v>
                </c:pt>
                <c:pt idx="27">
                  <c:v>3.4644594058553442E-3</c:v>
                </c:pt>
                <c:pt idx="28">
                  <c:v>3.756038027086074E-3</c:v>
                </c:pt>
                <c:pt idx="29">
                  <c:v>4.057226742546916E-3</c:v>
                </c:pt>
                <c:pt idx="30">
                  <c:v>4.3664990858734718E-3</c:v>
                </c:pt>
                <c:pt idx="31">
                  <c:v>4.6821170117329891E-3</c:v>
                </c:pt>
                <c:pt idx="32">
                  <c:v>5.0021412114900545E-3</c:v>
                </c:pt>
                <c:pt idx="33">
                  <c:v>5.3244460124335447E-3</c:v>
                </c:pt>
                <c:pt idx="34">
                  <c:v>5.6467388525272937E-3</c:v>
                </c:pt>
                <c:pt idx="35">
                  <c:v>5.966584200915376E-3</c:v>
                </c:pt>
                <c:pt idx="36">
                  <c:v>6.2814316683032943E-3</c:v>
                </c:pt>
                <c:pt idx="37">
                  <c:v>6.5886479248394797E-3</c:v>
                </c:pt>
                <c:pt idx="38">
                  <c:v>6.8855519204988405E-3</c:v>
                </c:pt>
                <c:pt idx="39">
                  <c:v>7.1694527885948055E-3</c:v>
                </c:pt>
                <c:pt idx="40">
                  <c:v>7.4376897112290556E-3</c:v>
                </c:pt>
                <c:pt idx="41">
                  <c:v>7.6876729402958971E-3</c:v>
                </c:pt>
                <c:pt idx="42">
                  <c:v>7.9169251027351329E-3</c:v>
                </c:pt>
                <c:pt idx="43">
                  <c:v>8.1231218771246408E-3</c:v>
                </c:pt>
                <c:pt idx="44">
                  <c:v>8.304131112730085E-3</c:v>
                </c:pt>
                <c:pt idx="45">
                  <c:v>8.4580494732261792E-3</c:v>
                </c:pt>
                <c:pt idx="46">
                  <c:v>8.5832357259570391E-3</c:v>
                </c:pt>
                <c:pt idx="47">
                  <c:v>8.6783398632923406E-3</c:v>
                </c:pt>
                <c:pt idx="48">
                  <c:v>8.7423273338274373E-3</c:v>
                </c:pt>
                <c:pt idx="49">
                  <c:v>8.7744977753609794E-3</c:v>
                </c:pt>
                <c:pt idx="50">
                  <c:v>8.7744977753609794E-3</c:v>
                </c:pt>
                <c:pt idx="51">
                  <c:v>8.7423273338274373E-3</c:v>
                </c:pt>
                <c:pt idx="52">
                  <c:v>8.6783398632923423E-3</c:v>
                </c:pt>
                <c:pt idx="53">
                  <c:v>8.5832357259570426E-3</c:v>
                </c:pt>
                <c:pt idx="54">
                  <c:v>8.4580494732261844E-3</c:v>
                </c:pt>
                <c:pt idx="55">
                  <c:v>8.3041311127300885E-3</c:v>
                </c:pt>
                <c:pt idx="56">
                  <c:v>8.1231218771246443E-3</c:v>
                </c:pt>
                <c:pt idx="57">
                  <c:v>7.9169251027351381E-3</c:v>
                </c:pt>
                <c:pt idx="58">
                  <c:v>7.6876729402959023E-3</c:v>
                </c:pt>
                <c:pt idx="59">
                  <c:v>7.4376897112290626E-3</c:v>
                </c:pt>
                <c:pt idx="60">
                  <c:v>7.1694527885948125E-3</c:v>
                </c:pt>
                <c:pt idx="61">
                  <c:v>6.8855519204988492E-3</c:v>
                </c:pt>
                <c:pt idx="62">
                  <c:v>6.5886479248394875E-3</c:v>
                </c:pt>
                <c:pt idx="63">
                  <c:v>6.2814316683033038E-3</c:v>
                </c:pt>
                <c:pt idx="64">
                  <c:v>5.9665842009153872E-3</c:v>
                </c:pt>
                <c:pt idx="65">
                  <c:v>5.6467388525273058E-3</c:v>
                </c:pt>
                <c:pt idx="66">
                  <c:v>5.324446012433556E-3</c:v>
                </c:pt>
                <c:pt idx="67">
                  <c:v>5.0021412114900667E-3</c:v>
                </c:pt>
                <c:pt idx="68">
                  <c:v>4.6821170117330004E-3</c:v>
                </c:pt>
                <c:pt idx="69">
                  <c:v>4.3664990858734839E-3</c:v>
                </c:pt>
                <c:pt idx="70">
                  <c:v>4.0572267425469273E-3</c:v>
                </c:pt>
                <c:pt idx="71">
                  <c:v>3.7560380270860848E-3</c:v>
                </c:pt>
                <c:pt idx="72">
                  <c:v>3.4644594058553546E-3</c:v>
                </c:pt>
                <c:pt idx="73">
                  <c:v>3.1837999284117418E-3</c:v>
                </c:pt>
                <c:pt idx="74">
                  <c:v>2.9151496590054766E-3</c:v>
                </c:pt>
                <c:pt idx="75">
                  <c:v>2.6593820796567231E-3</c:v>
                </c:pt>
                <c:pt idx="76">
                  <c:v>2.4171600930452627E-3</c:v>
                </c:pt>
                <c:pt idx="77">
                  <c:v>2.1889451958534232E-3</c:v>
                </c:pt>
                <c:pt idx="78">
                  <c:v>1.9750093524698075E-3</c:v>
                </c:pt>
                <c:pt idx="79">
                  <c:v>1.775449074925374E-3</c:v>
                </c:pt>
                <c:pt idx="80">
                  <c:v>1.5902012068595844E-3</c:v>
                </c:pt>
                <c:pt idx="81">
                  <c:v>1.4190599159786515E-3</c:v>
                </c:pt>
                <c:pt idx="82">
                  <c:v>1.2616944192500961E-3</c:v>
                </c:pt>
                <c:pt idx="83">
                  <c:v>1.1176669960597245E-3</c:v>
                </c:pt>
                <c:pt idx="84">
                  <c:v>9.8645088462678311E-4</c:v>
                </c:pt>
                <c:pt idx="85">
                  <c:v>8.6744770392350112E-4</c:v>
                </c:pt>
                <c:pt idx="86">
                  <c:v>7.600040949694314E-4</c:v>
                </c:pt>
                <c:pt idx="87">
                  <c:v>6.6342732954465639E-4</c:v>
                </c:pt>
                <c:pt idx="88">
                  <c:v>5.7699968911913233E-4</c:v>
                </c:pt>
                <c:pt idx="89">
                  <c:v>4.9999147036885387E-4</c:v>
                </c:pt>
                <c:pt idx="90">
                  <c:v>4.3167252453593484E-4</c:v>
                </c:pt>
                <c:pt idx="91">
                  <c:v>3.7132228485990356E-4</c:v>
                </c:pt>
                <c:pt idx="92">
                  <c:v>3.182382784217005E-4</c:v>
                </c:pt>
                <c:pt idx="93">
                  <c:v>2.7174315534782403E-4</c:v>
                </c:pt>
                <c:pt idx="94">
                  <c:v>2.3119029904163573E-4</c:v>
                </c:pt>
                <c:pt idx="95">
                  <c:v>1.9596810581528726E-4</c:v>
                </c:pt>
                <c:pt idx="96">
                  <c:v>1.6550304108372714E-4</c:v>
                </c:pt>
                <c:pt idx="97">
                  <c:v>1.3926159243320051E-4</c:v>
                </c:pt>
                <c:pt idx="98">
                  <c:v>1.1675124782132006E-4</c:v>
                </c:pt>
                <c:pt idx="99">
                  <c:v>9.752063044629352E-5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0</xdr:row>
          <xdr:rowOff>163902</xdr:rowOff>
        </xdr:from>
        <xdr:to>
          <xdr:col>0</xdr:col>
          <xdr:colOff>905774</xdr:colOff>
          <xdr:row>2</xdr:row>
          <xdr:rowOff>25879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</xdr:row>
          <xdr:rowOff>155275</xdr:rowOff>
        </xdr:from>
        <xdr:to>
          <xdr:col>0</xdr:col>
          <xdr:colOff>905774</xdr:colOff>
          <xdr:row>3</xdr:row>
          <xdr:rowOff>17253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</xdr:row>
          <xdr:rowOff>155275</xdr:rowOff>
        </xdr:from>
        <xdr:to>
          <xdr:col>0</xdr:col>
          <xdr:colOff>905774</xdr:colOff>
          <xdr:row>4</xdr:row>
          <xdr:rowOff>17253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</xdr:row>
          <xdr:rowOff>155275</xdr:rowOff>
        </xdr:from>
        <xdr:to>
          <xdr:col>0</xdr:col>
          <xdr:colOff>905774</xdr:colOff>
          <xdr:row>5</xdr:row>
          <xdr:rowOff>17253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4</xdr:row>
          <xdr:rowOff>146649</xdr:rowOff>
        </xdr:from>
        <xdr:to>
          <xdr:col>0</xdr:col>
          <xdr:colOff>905774</xdr:colOff>
          <xdr:row>6</xdr:row>
          <xdr:rowOff>8626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5</xdr:row>
          <xdr:rowOff>146649</xdr:rowOff>
        </xdr:from>
        <xdr:to>
          <xdr:col>0</xdr:col>
          <xdr:colOff>905774</xdr:colOff>
          <xdr:row>7</xdr:row>
          <xdr:rowOff>8626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6</xdr:row>
          <xdr:rowOff>146649</xdr:rowOff>
        </xdr:from>
        <xdr:to>
          <xdr:col>0</xdr:col>
          <xdr:colOff>905774</xdr:colOff>
          <xdr:row>8</xdr:row>
          <xdr:rowOff>8626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7</xdr:row>
          <xdr:rowOff>138023</xdr:rowOff>
        </xdr:from>
        <xdr:to>
          <xdr:col>0</xdr:col>
          <xdr:colOff>905774</xdr:colOff>
          <xdr:row>8</xdr:row>
          <xdr:rowOff>181155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8</xdr:row>
          <xdr:rowOff>138023</xdr:rowOff>
        </xdr:from>
        <xdr:to>
          <xdr:col>0</xdr:col>
          <xdr:colOff>905774</xdr:colOff>
          <xdr:row>9</xdr:row>
          <xdr:rowOff>181155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9</xdr:row>
          <xdr:rowOff>155275</xdr:rowOff>
        </xdr:from>
        <xdr:to>
          <xdr:col>0</xdr:col>
          <xdr:colOff>905774</xdr:colOff>
          <xdr:row>11</xdr:row>
          <xdr:rowOff>17253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10</xdr:row>
          <xdr:rowOff>146649</xdr:rowOff>
        </xdr:from>
        <xdr:to>
          <xdr:col>0</xdr:col>
          <xdr:colOff>905774</xdr:colOff>
          <xdr:row>12</xdr:row>
          <xdr:rowOff>8626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11</xdr:row>
          <xdr:rowOff>146649</xdr:rowOff>
        </xdr:from>
        <xdr:to>
          <xdr:col>0</xdr:col>
          <xdr:colOff>905774</xdr:colOff>
          <xdr:row>13</xdr:row>
          <xdr:rowOff>8626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12</xdr:row>
          <xdr:rowOff>146649</xdr:rowOff>
        </xdr:from>
        <xdr:to>
          <xdr:col>0</xdr:col>
          <xdr:colOff>905774</xdr:colOff>
          <xdr:row>14</xdr:row>
          <xdr:rowOff>8626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13</xdr:row>
          <xdr:rowOff>138023</xdr:rowOff>
        </xdr:from>
        <xdr:to>
          <xdr:col>0</xdr:col>
          <xdr:colOff>905774</xdr:colOff>
          <xdr:row>14</xdr:row>
          <xdr:rowOff>181155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14</xdr:row>
          <xdr:rowOff>138023</xdr:rowOff>
        </xdr:from>
        <xdr:to>
          <xdr:col>0</xdr:col>
          <xdr:colOff>905774</xdr:colOff>
          <xdr:row>15</xdr:row>
          <xdr:rowOff>181155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15</xdr:row>
          <xdr:rowOff>138023</xdr:rowOff>
        </xdr:from>
        <xdr:to>
          <xdr:col>0</xdr:col>
          <xdr:colOff>905774</xdr:colOff>
          <xdr:row>16</xdr:row>
          <xdr:rowOff>181155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16</xdr:row>
          <xdr:rowOff>129396</xdr:rowOff>
        </xdr:from>
        <xdr:to>
          <xdr:col>0</xdr:col>
          <xdr:colOff>905774</xdr:colOff>
          <xdr:row>17</xdr:row>
          <xdr:rowOff>172528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17</xdr:row>
          <xdr:rowOff>129396</xdr:rowOff>
        </xdr:from>
        <xdr:to>
          <xdr:col>0</xdr:col>
          <xdr:colOff>905774</xdr:colOff>
          <xdr:row>18</xdr:row>
          <xdr:rowOff>172528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18</xdr:row>
          <xdr:rowOff>146649</xdr:rowOff>
        </xdr:from>
        <xdr:to>
          <xdr:col>0</xdr:col>
          <xdr:colOff>905774</xdr:colOff>
          <xdr:row>20</xdr:row>
          <xdr:rowOff>8626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19</xdr:row>
          <xdr:rowOff>138023</xdr:rowOff>
        </xdr:from>
        <xdr:to>
          <xdr:col>0</xdr:col>
          <xdr:colOff>905774</xdr:colOff>
          <xdr:row>20</xdr:row>
          <xdr:rowOff>181155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20</xdr:row>
          <xdr:rowOff>138023</xdr:rowOff>
        </xdr:from>
        <xdr:to>
          <xdr:col>0</xdr:col>
          <xdr:colOff>905774</xdr:colOff>
          <xdr:row>21</xdr:row>
          <xdr:rowOff>181155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21</xdr:row>
          <xdr:rowOff>138023</xdr:rowOff>
        </xdr:from>
        <xdr:to>
          <xdr:col>0</xdr:col>
          <xdr:colOff>905774</xdr:colOff>
          <xdr:row>22</xdr:row>
          <xdr:rowOff>181155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22</xdr:row>
          <xdr:rowOff>129396</xdr:rowOff>
        </xdr:from>
        <xdr:to>
          <xdr:col>0</xdr:col>
          <xdr:colOff>905774</xdr:colOff>
          <xdr:row>23</xdr:row>
          <xdr:rowOff>172528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25</xdr:row>
          <xdr:rowOff>129396</xdr:rowOff>
        </xdr:from>
        <xdr:to>
          <xdr:col>0</xdr:col>
          <xdr:colOff>905774</xdr:colOff>
          <xdr:row>26</xdr:row>
          <xdr:rowOff>172528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26</xdr:row>
          <xdr:rowOff>129396</xdr:rowOff>
        </xdr:from>
        <xdr:to>
          <xdr:col>0</xdr:col>
          <xdr:colOff>905774</xdr:colOff>
          <xdr:row>27</xdr:row>
          <xdr:rowOff>172528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27</xdr:row>
          <xdr:rowOff>120770</xdr:rowOff>
        </xdr:from>
        <xdr:to>
          <xdr:col>0</xdr:col>
          <xdr:colOff>905774</xdr:colOff>
          <xdr:row>28</xdr:row>
          <xdr:rowOff>163902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28</xdr:row>
          <xdr:rowOff>138023</xdr:rowOff>
        </xdr:from>
        <xdr:to>
          <xdr:col>0</xdr:col>
          <xdr:colOff>905774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29</xdr:row>
          <xdr:rowOff>146649</xdr:rowOff>
        </xdr:from>
        <xdr:to>
          <xdr:col>0</xdr:col>
          <xdr:colOff>905774</xdr:colOff>
          <xdr:row>31</xdr:row>
          <xdr:rowOff>8626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30</xdr:row>
          <xdr:rowOff>138023</xdr:rowOff>
        </xdr:from>
        <xdr:to>
          <xdr:col>0</xdr:col>
          <xdr:colOff>905774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621102</xdr:colOff>
          <xdr:row>23</xdr:row>
          <xdr:rowOff>155275</xdr:rowOff>
        </xdr:from>
        <xdr:to>
          <xdr:col>0</xdr:col>
          <xdr:colOff>897147</xdr:colOff>
          <xdr:row>25</xdr:row>
          <xdr:rowOff>17253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24</xdr:row>
          <xdr:rowOff>163902</xdr:rowOff>
        </xdr:from>
        <xdr:to>
          <xdr:col>0</xdr:col>
          <xdr:colOff>905774</xdr:colOff>
          <xdr:row>26</xdr:row>
          <xdr:rowOff>25879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4455" y="12279699"/>
              <a:ext cx="9372602" cy="55165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599" tableType="queryTable" totalsRowShown="0">
  <autoFilter ref="A1:G1599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6951" tableType="queryTable" totalsRowShown="0">
  <autoFilter ref="A1:F6951" xr:uid="{64CFDD4F-559D-41E9-80F0-5AEA79361902}"/>
  <sortState xmlns:xlrd2="http://schemas.microsoft.com/office/spreadsheetml/2017/richdata2" ref="A2:F6951">
    <sortCondition ref="B1:B6951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zoomScaleNormal="100" workbookViewId="0">
      <pane ySplit="1" topLeftCell="A77" activePane="bottomLeft" state="frozen"/>
      <selection pane="bottomLeft" activeCell="X76" sqref="X76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75" customWidth="1"/>
    <col min="20" max="20" width="9.5" style="3" customWidth="1"/>
    <col min="21" max="21" width="9.5" style="4" hidden="1" customWidth="1"/>
    <col min="22" max="22" width="5.625" customWidth="1"/>
    <col min="23" max="23" width="6.625" customWidth="1"/>
    <col min="24" max="25" width="9" style="3" customWidth="1"/>
    <col min="26" max="28" width="5.5" customWidth="1"/>
    <col min="29" max="29" width="5" hidden="1" customWidth="1"/>
    <col min="30" max="30" width="5.25" customWidth="1"/>
    <col min="31" max="31" width="7.375" style="3" customWidth="1"/>
    <col min="32" max="32" width="9.25" style="15" customWidth="1"/>
    <col min="33" max="33" width="5" hidden="1" customWidth="1"/>
    <col min="34" max="34" width="6.375" customWidth="1"/>
    <col min="35" max="35" width="6.25" customWidth="1"/>
    <col min="36" max="36" width="9" style="3" customWidth="1"/>
    <col min="37" max="37" width="5.5" customWidth="1"/>
    <col min="38" max="38" width="8.625" style="3" customWidth="1"/>
    <col min="39" max="39" width="8.5" style="3" customWidth="1"/>
    <col min="40" max="40" width="7.625" style="4" customWidth="1"/>
    <col min="41" max="41" width="10.75" customWidth="1"/>
    <col min="42" max="1034" width="8.5" customWidth="1"/>
  </cols>
  <sheetData>
    <row r="1" spans="1:41" s="5" customFormat="1" ht="120.25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7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56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ht="14.95" thickBot="1" x14ac:dyDescent="0.3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ht="14.95" thickBot="1" x14ac:dyDescent="0.3">
      <c r="A55" s="9">
        <f t="shared" si="4"/>
        <v>43948</v>
      </c>
      <c r="B55" s="57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ht="14.95" thickBot="1" x14ac:dyDescent="0.3">
      <c r="A56" s="9">
        <f t="shared" si="4"/>
        <v>43949</v>
      </c>
      <c r="B56">
        <f ca="1">OFFSET(SerbiaOfficialData!$F$5,(ROW(B54)*17)-17,0)</f>
        <v>8497</v>
      </c>
      <c r="C56" s="4">
        <f t="shared" ref="C56" ca="1" si="64">B56-R56-W56</f>
        <v>7069</v>
      </c>
      <c r="D56" s="4">
        <f t="shared" si="5"/>
        <v>905</v>
      </c>
      <c r="E56" s="62">
        <f ca="1">OFFSET(SerbiaOfficialData!$F$4,(ROW(E54)*17)-17,0)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58">
        <f ca="1">OFFSET(SerbiaOfficialData!$F$7,(ROW(J54)*17)-17,0)</f>
        <v>73363</v>
      </c>
      <c r="K56" s="61">
        <f ca="1">OFFSET(SerbiaOfficialData!$F$6,(ROW(K54)*17)-17,0)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21">
        <f ca="1">OFFSET(SerbiaOfficialData!$F$17,(ROW(R54)*17)-18,0)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57">
        <f ca="1">OFFSET(SerbiaOfficialData!$F$8,(ROW(W54)*17)-17,0)</f>
        <v>6</v>
      </c>
      <c r="W56" s="57">
        <f ca="1">OFFSET(SerbiaOfficialData!$F$11,(ROW(W54)*17)-17,0)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58">
        <f ca="1">OFFSET(SerbiaOfficialData!$F$9,(ROW(Z54)*17)-17,0)</f>
        <v>3</v>
      </c>
      <c r="AA56" s="59">
        <f ca="1">OFFSET(SerbiaOfficialData!$F$10,(ROW(AA54)*17)-17,0)</f>
        <v>3</v>
      </c>
      <c r="AB56" s="60">
        <f ca="1">OFFSET(SerbiaOfficialData!$F$12,(ROW(AA54)*17)-17,0)</f>
        <v>0</v>
      </c>
      <c r="AC56" s="17">
        <f t="shared" si="9"/>
        <v>903</v>
      </c>
      <c r="AD56" s="57">
        <f ca="1">OFFSET(SerbiaOfficialData!$F$2,(ROW(AD54)*17)-17,0)</f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57">
        <f ca="1">OFFSET(SerbiaOfficialData!$F$3,(ROW(AH54)*17)-17,0)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>
        <f ca="1">OFFSET(SerbiaOfficialData!$F$5,(ROW(B55)*17)-17,0)</f>
        <v>8724</v>
      </c>
      <c r="C57" s="4">
        <f t="shared" ref="C57" ca="1" si="73">B57-R57-W57</f>
        <v>7259</v>
      </c>
      <c r="D57" s="4">
        <f t="shared" si="5"/>
        <v>922</v>
      </c>
      <c r="E57" s="10">
        <f ca="1">OFFSET(SerbiaOfficialData!$F$4,(ROW(E55)*17)-17,0)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>
        <f ca="1">OFFSET(SerbiaOfficialData!$F$7,(ROW(J55)*17)-17,0)</f>
        <v>78942</v>
      </c>
      <c r="K57" s="11">
        <f ca="1">OFFSET(SerbiaOfficialData!$F$6,(ROW(K55)*17)-17,0)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OFFSET(SerbiaOfficialData!$F$17,(ROW(R55)*17)-18,0)</f>
        <v>1292</v>
      </c>
      <c r="S57">
        <f t="shared" ca="1" si="69"/>
        <v>32</v>
      </c>
      <c r="T57" s="3">
        <f t="shared" ca="1" si="70"/>
        <v>0.19487179487179487</v>
      </c>
      <c r="V57">
        <f ca="1">OFFSET(SerbiaOfficialData!$F$8,(ROW(W55)*17)-17,0)</f>
        <v>5</v>
      </c>
      <c r="W57">
        <f ca="1">OFFSET(SerbiaOfficialData!$F$11,(ROW(W55)*17)-17,0)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>
        <f ca="1">OFFSET(SerbiaOfficialData!$F$9,(ROW(Z55)*17)-17,0)</f>
        <v>3</v>
      </c>
      <c r="AA57">
        <f ca="1">OFFSET(SerbiaOfficialData!$F$10,(ROW(AA55)*17)-17,0)</f>
        <v>2</v>
      </c>
      <c r="AB57">
        <f ca="1">OFFSET(SerbiaOfficialData!$F$12,(ROW(AA55)*17)-17,0)</f>
        <v>0</v>
      </c>
      <c r="AC57" s="17">
        <f>(ROW(AD55)*17)-18+2</f>
        <v>919</v>
      </c>
      <c r="AD57">
        <f ca="1">OFFSET(SerbiaOfficialData!$F$2,(ROW(AD55)*17)-17,0)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>
        <f ca="1">OFFSET(SerbiaOfficialData!$F$3,(ROW(AH55)*17)-17,0)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>
        <f ca="1">OFFSET(SerbiaOfficialData!$F$5,(ROW(B56)*17)-17,0)</f>
        <v>9009</v>
      </c>
      <c r="C58" s="4">
        <f t="shared" ref="C58" ca="1" si="80">B58-R58-W58</f>
        <v>7487</v>
      </c>
      <c r="D58" s="4">
        <f t="shared" si="5"/>
        <v>939</v>
      </c>
      <c r="E58" s="10">
        <f ca="1">OFFSET(SerbiaOfficialData!$F$4,(ROW(E56)*17)-17,0)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>
        <f ca="1">OFFSET(SerbiaOfficialData!$F$7,(ROW(J56)*17)-17,0)</f>
        <v>85645</v>
      </c>
      <c r="K58" s="11">
        <f ca="1">OFFSET(SerbiaOfficialData!$F$6,(ROW(K56)*17)-17,0)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OFFSET(SerbiaOfficialData!$F$17,(ROW(R56)*17)-18,0)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>
        <f ca="1">OFFSET(SerbiaOfficialData!$F$8,(ROW(W56)*17)-17,0)</f>
        <v>6</v>
      </c>
      <c r="W58">
        <f ca="1">OFFSET(SerbiaOfficialData!$F$11,(ROW(W56)*17)-17,0)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>
        <f ca="1">OFFSET(SerbiaOfficialData!$F$9,(ROW(Z56)*17)-17,0)</f>
        <v>2</v>
      </c>
      <c r="AA58">
        <f ca="1">OFFSET(SerbiaOfficialData!$F$10,(ROW(AA56)*17)-17,0)</f>
        <v>4</v>
      </c>
      <c r="AB58">
        <f ca="1">OFFSET(SerbiaOfficialData!$F$12,(ROW(AA56)*17)-17,0)</f>
        <v>0</v>
      </c>
      <c r="AC58" s="17">
        <f t="shared" ref="AC58:AC81" si="89">(ROW(AD56)*17)-18+2</f>
        <v>936</v>
      </c>
      <c r="AD58">
        <f ca="1">OFFSET(SerbiaOfficialData!$F$2,(ROW(AD56)*17)-17,0)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>
        <f ca="1">OFFSET(SerbiaOfficialData!$F$3,(ROW(AH56)*17)-17,0)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>
        <f ca="1">OFFSET(SerbiaOfficialData!$F$5,(ROW(B57)*17)-17,0)</f>
        <v>9205</v>
      </c>
      <c r="C59" s="4">
        <f t="shared" ref="C59" ca="1" si="90">B59-R59-W59</f>
        <v>7641</v>
      </c>
      <c r="D59" s="4">
        <f t="shared" si="5"/>
        <v>956</v>
      </c>
      <c r="E59" s="10">
        <f ca="1">OFFSET(SerbiaOfficialData!$F$4,(ROW(E57)*17)-17,0)</f>
        <v>196</v>
      </c>
      <c r="F59" s="2">
        <f t="shared" ref="F59" ca="1" si="91">E59/B58</f>
        <v>2.1756021756021756E-2</v>
      </c>
      <c r="G59" s="13">
        <f t="shared" ref="G59" ca="1" si="92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>
        <f ca="1">OFFSET(SerbiaOfficialData!$F$7,(ROW(J57)*17)-17,0)</f>
        <v>91551</v>
      </c>
      <c r="K59" s="11">
        <f ca="1">OFFSET(SerbiaOfficialData!$F$6,(ROW(K57)*17)-17,0)</f>
        <v>5906</v>
      </c>
      <c r="L59" s="12">
        <f t="shared" ref="L59" ca="1" si="93">E59/K59</f>
        <v>3.3186589908567557E-2</v>
      </c>
      <c r="M59" s="13">
        <f t="shared" ref="M59" ca="1" si="94">AVERAGE(((SUM(E50:E59)-E50)/(SUM(K50:K59)-K50)))</f>
        <v>4.8724222299895141E-2</v>
      </c>
      <c r="R59" s="17">
        <f ca="1">OFFSET(SerbiaOfficialData!$F$17,(ROW(R57)*17)-18,0)</f>
        <v>1379</v>
      </c>
      <c r="S59">
        <f t="shared" ref="S59:S62" ca="1" si="95">R59-R58</f>
        <v>36</v>
      </c>
      <c r="T59" s="3">
        <f t="shared" ref="T59:T62" ca="1" si="96">R59/B50</f>
        <v>0.19384312622996908</v>
      </c>
      <c r="V59">
        <f ca="1">OFFSET(SerbiaOfficialData!$F$8,(ROW(W57)*17)-17,0)</f>
        <v>6</v>
      </c>
      <c r="W59">
        <f ca="1">OFFSET(SerbiaOfficialData!$F$11,(ROW(W57)*17)-17,0)</f>
        <v>185</v>
      </c>
      <c r="X59" s="3">
        <f t="shared" ref="X59" ca="1" si="97">W59/B59</f>
        <v>2.0097772949483977E-2</v>
      </c>
      <c r="Y59" s="3">
        <f t="shared" ref="Y59" ca="1" si="98">W59/B50</f>
        <v>2.6005060444194546E-2</v>
      </c>
      <c r="Z59">
        <f ca="1">OFFSET(SerbiaOfficialData!$F$9,(ROW(Z57)*17)-17,0)</f>
        <v>2</v>
      </c>
      <c r="AA59">
        <f ca="1">OFFSET(SerbiaOfficialData!$F$10,(ROW(AA57)*17)-17,0)</f>
        <v>4</v>
      </c>
      <c r="AB59">
        <f ca="1">OFFSET(SerbiaOfficialData!$F$12,(ROW(AA57)*17)-17,0)</f>
        <v>0</v>
      </c>
      <c r="AC59" s="17">
        <f t="shared" si="89"/>
        <v>953</v>
      </c>
      <c r="AD59">
        <f ca="1">OFFSET(SerbiaOfficialData!$F$2,(ROW(AD57)*17)-17,0)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>
        <f ca="1">OFFSET(SerbiaOfficialData!$F$3,(ROW(AH57)*17)-17,0)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>
        <f ca="1">OFFSET(SerbiaOfficialData!$F$5,(ROW(B58)*17)-17,0)</f>
        <v>9362</v>
      </c>
      <c r="C60" s="4">
        <f t="shared" ref="C60" ca="1" si="99">B60-R60-W60</f>
        <v>7747</v>
      </c>
      <c r="D60" s="4">
        <f t="shared" si="5"/>
        <v>973</v>
      </c>
      <c r="E60" s="10">
        <f ca="1">OFFSET(SerbiaOfficialData!$F$4,(ROW(E58)*17)-17,0)</f>
        <v>157</v>
      </c>
      <c r="F60" s="2">
        <f t="shared" ref="F60" ca="1" si="100">E60/B59</f>
        <v>1.7055947854426941E-2</v>
      </c>
      <c r="G60" s="13">
        <f t="shared" ref="G60" ca="1" si="101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>
        <f ca="1">OFFSET(SerbiaOfficialData!$F$7,(ROW(J58)*17)-17,0)</f>
        <v>96637</v>
      </c>
      <c r="K60" s="11">
        <f ca="1">OFFSET(SerbiaOfficialData!$F$6,(ROW(K58)*17)-17,0)</f>
        <v>5086</v>
      </c>
      <c r="L60" s="12">
        <f t="shared" ref="L60" ca="1" si="102">E60/K60</f>
        <v>3.0869052300432558E-2</v>
      </c>
      <c r="M60" s="13">
        <f t="shared" ref="M60" ca="1" si="103">AVERAGE(((SUM(E51:E60)-E51)/(SUM(K51:K60)-K51)))</f>
        <v>4.6035354092644497E-2</v>
      </c>
      <c r="R60" s="17">
        <f ca="1">OFFSET(SerbiaOfficialData!$F$17,(ROW(R58)*17)-18,0)</f>
        <v>1426</v>
      </c>
      <c r="S60">
        <f t="shared" ca="1" si="95"/>
        <v>47</v>
      </c>
      <c r="T60" s="3">
        <f t="shared" ca="1" si="96"/>
        <v>0.1959868059373282</v>
      </c>
      <c r="V60">
        <f ca="1">OFFSET(SerbiaOfficialData!$F$8,(ROW(W58)*17)-17,0)</f>
        <v>4</v>
      </c>
      <c r="W60">
        <f ca="1">OFFSET(SerbiaOfficialData!$F$11,(ROW(W58)*17)-17,0)</f>
        <v>189</v>
      </c>
      <c r="X60" s="3">
        <f t="shared" ref="X60" ca="1" si="104">W60/B60</f>
        <v>2.0187994018372141E-2</v>
      </c>
      <c r="Y60" s="3">
        <f t="shared" ref="Y60" ca="1" si="105">W60/B51</f>
        <v>2.5975810885101706E-2</v>
      </c>
      <c r="Z60">
        <f ca="1">OFFSET(SerbiaOfficialData!$F$9,(ROW(Z58)*17)-17,0)</f>
        <v>3</v>
      </c>
      <c r="AA60">
        <f ca="1">OFFSET(SerbiaOfficialData!$F$10,(ROW(AA58)*17)-17,0)</f>
        <v>1</v>
      </c>
      <c r="AB60">
        <f ca="1">OFFSET(SerbiaOfficialData!$F$12,(ROW(AA58)*17)-17,0)</f>
        <v>0</v>
      </c>
      <c r="AC60" s="17">
        <f t="shared" si="89"/>
        <v>970</v>
      </c>
      <c r="AD60">
        <f ca="1">OFFSET(SerbiaOfficialData!$F$2,(ROW(AD58)*17)-17,0)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>
        <f ca="1">OFFSET(SerbiaOfficialData!$F$3,(ROW(AH58)*17)-17,0)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>
        <f ca="1">OFFSET(SerbiaOfficialData!$F$5,(ROW(B59)*17)-17,0)</f>
        <v>9464</v>
      </c>
      <c r="C61" s="4">
        <f t="shared" ref="C61:C62" ca="1" si="106">B61-R61-W61</f>
        <v>7720</v>
      </c>
      <c r="D61" s="4">
        <f t="shared" si="5"/>
        <v>990</v>
      </c>
      <c r="E61" s="10">
        <f ca="1">OFFSET(SerbiaOfficialData!$F$4,(ROW(E59)*17)-17,0)</f>
        <v>102</v>
      </c>
      <c r="F61" s="2">
        <f t="shared" ref="F61:F62" ca="1" si="107">E61/B60</f>
        <v>1.0895107882930999E-2</v>
      </c>
      <c r="G61" s="13">
        <f t="shared" ref="G61:G62" ca="1" si="108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>
        <f ca="1">OFFSET(SerbiaOfficialData!$F$7,(ROW(J59)*17)-17,0)</f>
        <v>101911</v>
      </c>
      <c r="K61" s="11">
        <f ca="1">OFFSET(SerbiaOfficialData!$F$6,(ROW(K59)*17)-17,0)</f>
        <v>5274</v>
      </c>
      <c r="L61" s="12">
        <f t="shared" ref="L61" ca="1" si="109">E61/K61</f>
        <v>1.9340159271899887E-2</v>
      </c>
      <c r="M61" s="13">
        <f t="shared" ref="M61" ca="1" si="110">AVERAGE(((SUM(E52:E61)-E52)/(SUM(K52:K61)-K52)))</f>
        <v>4.212742429397754E-2</v>
      </c>
      <c r="R61" s="17">
        <f ca="1">OFFSET(SerbiaOfficialData!$F$17,(ROW(R59)*17)-18,0)</f>
        <v>1551</v>
      </c>
      <c r="S61">
        <f t="shared" ca="1" si="95"/>
        <v>125</v>
      </c>
      <c r="T61" s="3">
        <f t="shared" ca="1" si="96"/>
        <v>0.20726981157289856</v>
      </c>
      <c r="V61">
        <f ca="1">OFFSET(SerbiaOfficialData!$F$8,(ROW(W59)*17)-17,0)</f>
        <v>4</v>
      </c>
      <c r="W61">
        <f ca="1">OFFSET(SerbiaOfficialData!$F$11,(ROW(W59)*17)-17,0)</f>
        <v>193</v>
      </c>
      <c r="X61" s="3">
        <f t="shared" ref="X61" ca="1" si="111">W61/B61</f>
        <v>2.0393068469991546E-2</v>
      </c>
      <c r="Y61" s="3">
        <f t="shared" ref="Y61" ca="1" si="112">W61/B52</f>
        <v>2.579179473473206E-2</v>
      </c>
      <c r="Z61">
        <f ca="1">OFFSET(SerbiaOfficialData!$F$9,(ROW(Z59)*17)-17,0)</f>
        <v>3</v>
      </c>
      <c r="AA61">
        <f ca="1">OFFSET(SerbiaOfficialData!$F$10,(ROW(AA59)*17)-17,0)</f>
        <v>1</v>
      </c>
      <c r="AB61">
        <f ca="1">OFFSET(SerbiaOfficialData!$F$12,(ROW(AA59)*17)-17,0)</f>
        <v>0</v>
      </c>
      <c r="AC61" s="17">
        <f t="shared" si="89"/>
        <v>987</v>
      </c>
      <c r="AD61">
        <f ca="1">OFFSET(SerbiaOfficialData!$F$2,(ROW(AD59)*17)-17,0)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>
        <f ca="1">OFFSET(SerbiaOfficialData!$F$3,(ROW(AH59)*17)-17,0)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>
        <f ca="1">OFFSET(SerbiaOfficialData!$F$5,(ROW(B60)*17)-17,0)</f>
        <v>9557</v>
      </c>
      <c r="C62" s="4">
        <f t="shared" ca="1" si="106"/>
        <v>7786</v>
      </c>
      <c r="D62" s="4">
        <f t="shared" si="5"/>
        <v>1007</v>
      </c>
      <c r="E62" s="10">
        <f ca="1">OFFSET(SerbiaOfficialData!$F$4,(ROW(E60)*17)-17,0)</f>
        <v>93</v>
      </c>
      <c r="F62" s="2">
        <f t="shared" ca="1" si="107"/>
        <v>9.8267117497886722E-3</v>
      </c>
      <c r="G62" s="13">
        <f t="shared" ca="1" si="108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>
        <f ca="1">OFFSET(SerbiaOfficialData!$F$7,(ROW(J60)*17)-17,0)</f>
        <v>106461</v>
      </c>
      <c r="K62" s="11">
        <f ca="1">OFFSET(SerbiaOfficialData!$F$6,(ROW(K60)*17)-17,0)</f>
        <v>4550</v>
      </c>
      <c r="L62" s="12">
        <f t="shared" ref="L62" ca="1" si="113">E62/K62</f>
        <v>2.0439560439560439E-2</v>
      </c>
      <c r="M62" s="13">
        <f t="shared" ref="M62" ca="1" si="114">AVERAGE(((SUM(E53:E62)-E53)/(SUM(K53:K62)-K53)))</f>
        <v>3.8217655783161018E-2</v>
      </c>
      <c r="R62" s="17">
        <f ca="1">OFFSET(SerbiaOfficialData!$F$17,(ROW(R60)*17)-18,0)</f>
        <v>1574</v>
      </c>
      <c r="S62">
        <f t="shared" ca="1" si="95"/>
        <v>23</v>
      </c>
      <c r="T62" s="3">
        <f t="shared" ca="1" si="96"/>
        <v>0.20233963234348887</v>
      </c>
      <c r="V62">
        <f ca="1">OFFSET(SerbiaOfficialData!$F$8,(ROW(W60)*17)-17,0)</f>
        <v>4</v>
      </c>
      <c r="W62">
        <f ca="1">OFFSET(SerbiaOfficialData!$F$11,(ROW(W60)*17)-17,0)</f>
        <v>197</v>
      </c>
      <c r="X62" s="3">
        <f t="shared" ref="X62" ca="1" si="115">W62/B62</f>
        <v>2.0613163126504134E-2</v>
      </c>
      <c r="Y62" s="3">
        <f t="shared" ref="Y62" ca="1" si="116">W62/B53</f>
        <v>2.5324591849852165E-2</v>
      </c>
      <c r="Z62" t="str">
        <f ca="1">IF(OFFSET(SerbiaOfficialData!$F$9,(ROW(Z60)*17)-17,0)=0,"",OFFSET(SerbiaOfficialData!$F$9,(ROW(Z60)*17)-17,0))</f>
        <v/>
      </c>
      <c r="AA62" t="str">
        <f ca="1">IF(OFFSET(SerbiaOfficialData!$F$10,(ROW(AA60)*17)-17,0)=0,"",OFFSET(SerbiaOfficialData!$F$10,(ROW(AA60)*17)-17,0))</f>
        <v/>
      </c>
      <c r="AB62" t="str">
        <f ca="1">IF(OFFSET(SerbiaOfficialData!$F$12,(ROW(AA60)*17)-17,0)=0,"",OFFSET(SerbiaOfficialData!$F$12,(ROW(AA60)*17)-17,0))</f>
        <v/>
      </c>
      <c r="AC62" s="17">
        <f t="shared" si="89"/>
        <v>1004</v>
      </c>
      <c r="AD62">
        <f ca="1">OFFSET(SerbiaOfficialData!$F$2,(ROW(AD60)*17)-17,0)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>
        <f ca="1">OFFSET(SerbiaOfficialData!$F$3,(ROW(AH60)*17)-17,0)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>
        <f ca="1">OFFSET(SerbiaOfficialData!$F$5,(ROW(B61)*17)-17,0)</f>
        <v>9677</v>
      </c>
      <c r="C63" s="4">
        <f t="shared" ref="C63:C64" ca="1" si="117">B63-R63-W63</f>
        <v>7754</v>
      </c>
      <c r="D63" s="4">
        <f t="shared" si="5"/>
        <v>1024</v>
      </c>
      <c r="E63" s="10">
        <f ca="1">OFFSET(SerbiaOfficialData!$F$4,(ROW(E61)*17)-17,0)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>
        <f ca="1">OFFSET(SerbiaOfficialData!$F$7,(ROW(J61)*17)-17,0)</f>
        <v>111278</v>
      </c>
      <c r="K63" s="11">
        <f ca="1">OFFSET(SerbiaOfficialData!$F$6,(ROW(K61)*17)-17,0)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OFFSET(SerbiaOfficialData!$F$17,(ROW(R61)*17)-18,0)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>
        <f ca="1">OFFSET(SerbiaOfficialData!$F$8,(ROW(W61)*17)-17,0)</f>
        <v>3</v>
      </c>
      <c r="W63">
        <f ca="1">OFFSET(SerbiaOfficialData!$F$11,(ROW(W61)*17)-17,0)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t="str">
        <f ca="1">IF(OFFSET(SerbiaOfficialData!$F$9,(ROW(Z61)*17)-17,0)=0,"",OFFSET(SerbiaOfficialData!$F$9,(ROW(Z61)*17)-17,0))</f>
        <v/>
      </c>
      <c r="AA63" t="str">
        <f ca="1">IF(OFFSET(SerbiaOfficialData!$F$10,(ROW(AA61)*17)-17,0)=0,"",OFFSET(SerbiaOfficialData!$F$10,(ROW(AA61)*17)-17,0))</f>
        <v/>
      </c>
      <c r="AB63" t="str">
        <f ca="1">IF(OFFSET(SerbiaOfficialData!$F$12,(ROW(AA61)*17)-17,0)=0,"",OFFSET(SerbiaOfficialData!$F$12,(ROW(AA61)*17)-17,0))</f>
        <v/>
      </c>
      <c r="AC63" s="17">
        <f t="shared" si="89"/>
        <v>1021</v>
      </c>
      <c r="AD63">
        <f ca="1">OFFSET(SerbiaOfficialData!$F$2,(ROW(AD61)*17)-17,0)</f>
        <v>51</v>
      </c>
      <c r="AE63" s="3">
        <f t="shared" ref="AE63:AE64" ca="1" si="127">AD63/C63</f>
        <v>6.5772504513799332E-3</v>
      </c>
      <c r="AF63" s="15">
        <f t="shared" ref="AF63:AF64" ca="1" si="128">W63+AD63</f>
        <v>251</v>
      </c>
      <c r="AG63">
        <f t="shared" ref="AG63:AG64" si="129">(ROW(AH61)*17)-16+2</f>
        <v>1023</v>
      </c>
      <c r="AH63">
        <f ca="1">OFFSET(SerbiaOfficialData!$F$3,(ROW(AH61)*17)-17,0)</f>
        <v>1855</v>
      </c>
      <c r="AI63" s="10">
        <f t="shared" ref="AI63:AI64" ca="1" si="130">AH63-AH62</f>
        <v>-168</v>
      </c>
      <c r="AJ63" s="3">
        <f t="shared" ref="AJ63:AJ64" ca="1" si="131">(AH63+W63)/B63</f>
        <v>0.21235920223209673</v>
      </c>
      <c r="AK63" s="4">
        <f t="shared" ref="AK63:AK64" ca="1" si="132">B63-R63-W63-AH63</f>
        <v>5899</v>
      </c>
      <c r="AL63" s="3">
        <f t="shared" ca="1" si="22"/>
        <v>6.5772504513799332E-3</v>
      </c>
      <c r="AM63" s="3">
        <f t="shared" ref="AM63:AM64" ca="1" si="133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x14ac:dyDescent="0.25">
      <c r="A64" s="9">
        <f t="shared" si="4"/>
        <v>43957</v>
      </c>
      <c r="B64">
        <f ca="1">OFFSET(SerbiaOfficialData!$F$5,(ROW(B62)*17)-17,0)</f>
        <v>9791</v>
      </c>
      <c r="C64" s="4">
        <f t="shared" ca="1" si="117"/>
        <v>7617</v>
      </c>
      <c r="D64" s="4">
        <f t="shared" si="5"/>
        <v>1041</v>
      </c>
      <c r="E64" s="10">
        <f ca="1">OFFSET(SerbiaOfficialData!$F$4,(ROW(E62)*17)-17,0)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>
        <f ca="1">OFFSET(SerbiaOfficialData!$F$7,(ROW(J62)*17)-17,0)</f>
        <v>117474</v>
      </c>
      <c r="K64" s="11">
        <f ca="1">OFFSET(SerbiaOfficialData!$F$6,(ROW(K62)*17)-17,0)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OFFSET(SerbiaOfficialData!$F$17,(ROW(R62)*17)-18,0)</f>
        <v>1971</v>
      </c>
      <c r="S64">
        <f t="shared" ca="1" si="123"/>
        <v>248</v>
      </c>
      <c r="T64" s="3">
        <f t="shared" ca="1" si="124"/>
        <v>0.23818731117824773</v>
      </c>
      <c r="V64">
        <f ca="1">OFFSET(SerbiaOfficialData!$F$8,(ROW(W62)*17)-17,0)</f>
        <v>3</v>
      </c>
      <c r="W64">
        <f ca="1">OFFSET(SerbiaOfficialData!$F$11,(ROW(W62)*17)-17,0)</f>
        <v>203</v>
      </c>
      <c r="X64" s="3">
        <f t="shared" ca="1" si="125"/>
        <v>2.0733326524359105E-2</v>
      </c>
      <c r="Y64" s="3">
        <f t="shared" ca="1" si="126"/>
        <v>2.4531722054380665E-2</v>
      </c>
      <c r="Z64" t="str">
        <f ca="1">IF(OFFSET(SerbiaOfficialData!$F$9,(ROW(Z62)*17)-17,0)=0,"",OFFSET(SerbiaOfficialData!$F$9,(ROW(Z62)*17)-17,0))</f>
        <v/>
      </c>
      <c r="AA64" t="str">
        <f ca="1">IF(OFFSET(SerbiaOfficialData!$F$10,(ROW(AA62)*17)-17,0)=0,"",OFFSET(SerbiaOfficialData!$F$10,(ROW(AA62)*17)-17,0))</f>
        <v/>
      </c>
      <c r="AB64" t="str">
        <f ca="1">IF(OFFSET(SerbiaOfficialData!$F$12,(ROW(AA62)*17)-17,0)=0,"",OFFSET(SerbiaOfficialData!$F$12,(ROW(AA62)*17)-17,0))</f>
        <v/>
      </c>
      <c r="AC64" s="17">
        <f t="shared" si="89"/>
        <v>1038</v>
      </c>
      <c r="AD64">
        <f ca="1">OFFSET(SerbiaOfficialData!$F$2,(ROW(AD62)*17)-17,0)</f>
        <v>48</v>
      </c>
      <c r="AE64" s="3">
        <f t="shared" ca="1" si="127"/>
        <v>6.301693580149665E-3</v>
      </c>
      <c r="AF64" s="15">
        <f t="shared" ca="1" si="128"/>
        <v>251</v>
      </c>
      <c r="AG64">
        <f t="shared" si="129"/>
        <v>1040</v>
      </c>
      <c r="AH64">
        <f ca="1">OFFSET(SerbiaOfficialData!$F$3,(ROW(AH62)*17)-17,0)</f>
        <v>1750</v>
      </c>
      <c r="AI64" s="10">
        <f t="shared" ca="1" si="130"/>
        <v>-105</v>
      </c>
      <c r="AJ64" s="3">
        <f t="shared" ca="1" si="131"/>
        <v>0.19946890001021347</v>
      </c>
      <c r="AK64" s="4">
        <f t="shared" ca="1" si="132"/>
        <v>5867</v>
      </c>
      <c r="AL64" s="3">
        <f t="shared" ca="1" si="22"/>
        <v>6.301693580149665E-3</v>
      </c>
      <c r="AM64" s="3">
        <f t="shared" ca="1" si="133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x14ac:dyDescent="0.25">
      <c r="A65" s="9">
        <f ca="1">IF(B65="","",A64+1)</f>
        <v>43958</v>
      </c>
      <c r="B65">
        <f ca="1">OFFSET(SerbiaOfficialData!$F$5,(ROW(B63)*17)-17,0)</f>
        <v>9848</v>
      </c>
      <c r="C65" s="4">
        <f ca="1">IF($A65="","",B65-R65-W65)</f>
        <v>7482</v>
      </c>
      <c r="D65" s="4">
        <f t="shared" si="5"/>
        <v>1058</v>
      </c>
      <c r="E65" s="10">
        <f ca="1">OFFSET(SerbiaOfficialData!$F$4,(ROW(E63)*17)-17,0)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>
        <f ca="1">OFFSET(SerbiaOfficialData!$F$7,(ROW(J63)*17)-17,0)</f>
        <v>122995</v>
      </c>
      <c r="K65" s="11">
        <f ca="1">OFFSET(SerbiaOfficialData!$F$6,(ROW(K63)*17)-17,0)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OFFSET(SerbiaOfficialData!$F$17,(ROW(R63)*17)-18,0)</f>
        <v>2160</v>
      </c>
      <c r="S65">
        <f ca="1">IF($A65="","",R65-R64)</f>
        <v>189</v>
      </c>
      <c r="T65" s="3">
        <f ca="1">IF($A65="","",R65/B56)</f>
        <v>0.25420736730610805</v>
      </c>
      <c r="V65">
        <f ca="1">OFFSET(SerbiaOfficialData!$F$8,(ROW(W63)*17)-17,0)</f>
        <v>3</v>
      </c>
      <c r="W65">
        <f ca="1">OFFSET(SerbiaOfficialData!$F$11,(ROW(W63)*17)-17,0)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t="str">
        <f ca="1">IF(OFFSET(SerbiaOfficialData!$F$9,(ROW(Z63)*17)-17,0)=0,"",OFFSET(SerbiaOfficialData!$F$9,(ROW(Z63)*17)-17,0))</f>
        <v/>
      </c>
      <c r="AA65" t="str">
        <f ca="1">IF(OFFSET(SerbiaOfficialData!$F$10,(ROW(AA63)*17)-17,0)=0,"",OFFSET(SerbiaOfficialData!$F$10,(ROW(AA63)*17)-17,0))</f>
        <v/>
      </c>
      <c r="AB65" t="str">
        <f ca="1">IF(OFFSET(SerbiaOfficialData!$F$12,(ROW(AA63)*17)-17,0)=0,"",OFFSET(SerbiaOfficialData!$F$12,(ROW(AA63)*17)-17,0))</f>
        <v/>
      </c>
      <c r="AC65" s="17">
        <f t="shared" si="89"/>
        <v>1055</v>
      </c>
      <c r="AD65">
        <f ca="1">OFFSET(SerbiaOfficialData!$F$2,(ROW(AD63)*17)-17,0)</f>
        <v>46</v>
      </c>
      <c r="AE65" s="3">
        <f ca="1">IF($A65="","",AD65/C65)</f>
        <v>6.1480887463245121E-3</v>
      </c>
      <c r="AF65" s="15">
        <f ca="1">IF($A65="","",W65+AD65)</f>
        <v>252</v>
      </c>
      <c r="AH65">
        <f ca="1">OFFSET(SerbiaOfficialData!$F$3,(ROW(AH63)*17)-17,0)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>
        <f ca="1">OFFSET(SerbiaOfficialData!$F$5,(ROW(B64)*17)-17,0)</f>
        <v>9943</v>
      </c>
      <c r="C66" s="4">
        <f ca="1">IF($A66="","",B66-R66-W66)</f>
        <v>7281</v>
      </c>
      <c r="D66" s="4">
        <f t="shared" si="5"/>
        <v>1075</v>
      </c>
      <c r="E66" s="10">
        <f ca="1">OFFSET(SerbiaOfficialData!$F$4,(ROW(E64)*17)-17,0)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>
        <f ca="1">OFFSET(SerbiaOfficialData!$F$7,(ROW(J64)*17)-17,0)</f>
        <v>128805</v>
      </c>
      <c r="K66" s="11">
        <f ca="1">OFFSET(SerbiaOfficialData!$F$6,(ROW(K64)*17)-17,0)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OFFSET(SerbiaOfficialData!$F$17,(ROW(R64)*17)-18,0)</f>
        <v>2453</v>
      </c>
      <c r="S66">
        <f ca="1">IF($A66="","",R66-R65)</f>
        <v>293</v>
      </c>
      <c r="T66" s="3">
        <f ca="1">IF($A66="","",R66/B57)</f>
        <v>0.28117835855112333</v>
      </c>
      <c r="V66">
        <f ca="1">OFFSET(SerbiaOfficialData!$F$8,(ROW(W64)*17)-17,0)</f>
        <v>3</v>
      </c>
      <c r="W66">
        <f ca="1">OFFSET(SerbiaOfficialData!$F$11,(ROW(W64)*17)-17,0)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t="str">
        <f ca="1">IF(OFFSET(SerbiaOfficialData!$F$9,(ROW(Z64)*17)-17,0)=0,"",OFFSET(SerbiaOfficialData!$F$9,(ROW(Z64)*17)-17,0))</f>
        <v/>
      </c>
      <c r="AA66" t="str">
        <f ca="1">IF(OFFSET(SerbiaOfficialData!$F$10,(ROW(AA64)*17)-17,0)=0,"",OFFSET(SerbiaOfficialData!$F$10,(ROW(AA64)*17)-17,0))</f>
        <v/>
      </c>
      <c r="AB66" t="str">
        <f ca="1">IF(OFFSET(SerbiaOfficialData!$F$12,(ROW(AA64)*17)-17,0)=0,"",OFFSET(SerbiaOfficialData!$F$12,(ROW(AA64)*17)-17,0))</f>
        <v/>
      </c>
      <c r="AC66" s="17">
        <f t="shared" si="89"/>
        <v>1072</v>
      </c>
      <c r="AD66">
        <f ca="1">OFFSET(SerbiaOfficialData!$F$2,(ROW(AD64)*17)-17,0)</f>
        <v>45</v>
      </c>
      <c r="AE66" s="3">
        <f ca="1">IF($A66="","",AD66/C66)</f>
        <v>6.180469715698393E-3</v>
      </c>
      <c r="AF66" s="15">
        <f ca="1">IF($A66="","",W66+AD66)</f>
        <v>254</v>
      </c>
      <c r="AH66">
        <f ca="1">OFFSET(SerbiaOfficialData!$F$3,(ROW(AH64)*17)-17,0)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4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5">IF(B67="","",A66+1)</f>
        <v>43960</v>
      </c>
      <c r="B67">
        <f ca="1">OFFSET(SerbiaOfficialData!$F$5,(ROW(B65)*17)-17,0)</f>
        <v>10032</v>
      </c>
      <c r="C67" s="4">
        <f t="shared" ref="C67:C120" ca="1" si="136">IF($A67="","",B67-R67-W67)</f>
        <v>7087</v>
      </c>
      <c r="D67" s="4">
        <f t="shared" si="5"/>
        <v>1092</v>
      </c>
      <c r="E67" s="10">
        <f ca="1">OFFSET(SerbiaOfficialData!$F$4,(ROW(E65)*17)-17,0)</f>
        <v>89</v>
      </c>
      <c r="F67" s="2">
        <f t="shared" ref="F67:F68" ca="1" si="137">IF($A67="","",E67/B66)</f>
        <v>8.9510208186663991E-3</v>
      </c>
      <c r="G67" s="13">
        <f t="shared" ref="G67:G68" ca="1" si="138">IF($A67="","",AVERAGE(((SUM(E58:E67)-E58)/(SUM(B58:B67)-B58))))</f>
        <v>1.1774997410191185E-2</v>
      </c>
      <c r="H67" s="2">
        <f t="shared" ref="H67:H68" ca="1" si="139">IF($A67="","",E67/B67)</f>
        <v>8.8716108452950564E-3</v>
      </c>
      <c r="I67" s="4">
        <f ca="1">IF($A67="","",(ROWS($B$3:B67)*LN(2))/(LN(B67)/$B$3))</f>
        <v>4.8900411677969542</v>
      </c>
      <c r="J67">
        <f ca="1">OFFSET(SerbiaOfficialData!$F$7,(ROW(J65)*17)-17,0)</f>
        <v>134533</v>
      </c>
      <c r="K67" s="11">
        <f ca="1">OFFSET(SerbiaOfficialData!$F$6,(ROW(K65)*17)-17,0)</f>
        <v>5728</v>
      </c>
      <c r="L67" s="12">
        <f t="shared" ref="L67:L68" ca="1" si="140">IF($A67="","",E67/K67)</f>
        <v>1.5537709497206703E-2</v>
      </c>
      <c r="M67" s="13">
        <f t="shared" ref="M67:M68" ca="1" si="141">IF($A67="","",AVERAGE(((SUM(E58:E67)-E58)/(SUM(K58:K67)-K58))))</f>
        <v>2.0925380461462934E-2</v>
      </c>
      <c r="R67" s="17">
        <f ca="1">OFFSET(SerbiaOfficialData!$F$17,(ROW(R65)*17)-18,0)</f>
        <v>2732</v>
      </c>
      <c r="S67">
        <f t="shared" ref="S67:S68" ca="1" si="142">IF($A67="","",R67-R66)</f>
        <v>279</v>
      </c>
      <c r="T67" s="3">
        <f t="shared" ref="T67:T68" ca="1" si="143">IF($A67="","",R67/B58)</f>
        <v>0.30325230325230323</v>
      </c>
      <c r="V67">
        <f ca="1">OFFSET(SerbiaOfficialData!$F$8,(ROW(W65)*17)-17,0)</f>
        <v>4</v>
      </c>
      <c r="W67">
        <f ca="1">OFFSET(SerbiaOfficialData!$F$11,(ROW(W65)*17)-17,0)</f>
        <v>213</v>
      </c>
      <c r="X67" s="3">
        <f t="shared" ref="X67:X68" ca="1" si="144">IF($A67="","",W67/B67)</f>
        <v>2.1232057416267942E-2</v>
      </c>
      <c r="Y67" s="3">
        <f t="shared" ref="Y67:Y68" ca="1" si="145">IF($A67="","",W67/B58)</f>
        <v>2.3643023643023644E-2</v>
      </c>
      <c r="Z67" t="str">
        <f ca="1">IF(OFFSET(SerbiaOfficialData!$F$9,(ROW(Z65)*17)-17,0)=0,"",OFFSET(SerbiaOfficialData!$F$9,(ROW(Z65)*17)-17,0))</f>
        <v/>
      </c>
      <c r="AA67" t="str">
        <f ca="1">IF(OFFSET(SerbiaOfficialData!$F$10,(ROW(AA65)*17)-17,0)=0,"",OFFSET(SerbiaOfficialData!$F$10,(ROW(AA65)*17)-17,0))</f>
        <v/>
      </c>
      <c r="AB67" t="str">
        <f ca="1">IF(OFFSET(SerbiaOfficialData!$F$12,(ROW(AA65)*17)-17,0)=0,"",OFFSET(SerbiaOfficialData!$F$12,(ROW(AA65)*17)-17,0))</f>
        <v/>
      </c>
      <c r="AC67" s="17">
        <f t="shared" si="89"/>
        <v>1089</v>
      </c>
      <c r="AD67">
        <f ca="1">OFFSET(SerbiaOfficialData!$F$2,(ROW(AD65)*17)-17,0)</f>
        <v>43</v>
      </c>
      <c r="AE67" s="3">
        <f t="shared" ref="AE67:AE68" ca="1" si="146">IF($A67="","",AD67/C67)</f>
        <v>6.0674474389727671E-3</v>
      </c>
      <c r="AF67" s="15">
        <f t="shared" ref="AF67:AF68" ca="1" si="147">IF($A67="","",W67+AD67)</f>
        <v>256</v>
      </c>
      <c r="AH67">
        <f ca="1">OFFSET(SerbiaOfficialData!$F$3,(ROW(AH65)*17)-17,0)</f>
        <v>1437</v>
      </c>
      <c r="AI67" s="10">
        <f t="shared" ref="AI67:AI68" ca="1" si="148">IF($A67="","",AH67-AH66)</f>
        <v>-140</v>
      </c>
      <c r="AJ67" s="3">
        <f t="shared" ref="AJ67:AJ68" ca="1" si="149">IF($A67="","",(AH67+W67)/B67)</f>
        <v>0.16447368421052633</v>
      </c>
      <c r="AK67" s="4">
        <f t="shared" ref="AK67:AK68" ca="1" si="150">IF($A67="","",B67-R67-W67-AH67)</f>
        <v>5650</v>
      </c>
      <c r="AL67" s="3">
        <f t="shared" ca="1" si="134"/>
        <v>6.0674474389727671E-3</v>
      </c>
      <c r="AM67" s="3">
        <f t="shared" ref="AM67:AM68" ca="1" si="151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5"/>
        <v>43961</v>
      </c>
      <c r="B68">
        <f ca="1">OFFSET(SerbiaOfficialData!$F$5,(ROW(B66)*17)-17,0)</f>
        <v>10114</v>
      </c>
      <c r="C68" s="4">
        <f t="shared" ca="1" si="136"/>
        <v>6893</v>
      </c>
      <c r="D68" s="4">
        <f t="shared" ref="D68:D131" si="152">(ROW(E66)*17)-16+3</f>
        <v>1109</v>
      </c>
      <c r="E68" s="10">
        <f ca="1">OFFSET(SerbiaOfficialData!$F$4,(ROW(E66)*17)-17,0)</f>
        <v>82</v>
      </c>
      <c r="F68" s="2">
        <f t="shared" ca="1" si="137"/>
        <v>8.1738437001594895E-3</v>
      </c>
      <c r="G68" s="13">
        <f t="shared" ca="1" si="138"/>
        <v>1.0354490363147582E-2</v>
      </c>
      <c r="H68" s="2">
        <f t="shared" ca="1" si="139"/>
        <v>8.1075736602728883E-3</v>
      </c>
      <c r="I68" s="4">
        <f ca="1">IF($A68="","",(ROWS($B$3:B68)*LN(2))/(LN(B68)/$B$3))</f>
        <v>4.9608893767388498</v>
      </c>
      <c r="J68">
        <f ca="1">OFFSET(SerbiaOfficialData!$F$7,(ROW(J66)*17)-17,0)</f>
        <v>140592</v>
      </c>
      <c r="K68" s="11">
        <f ca="1">OFFSET(SerbiaOfficialData!$F$6,(ROW(K66)*17)-17,0)</f>
        <v>6059</v>
      </c>
      <c r="L68" s="12">
        <f t="shared" ca="1" si="140"/>
        <v>1.3533586400396105E-2</v>
      </c>
      <c r="M68" s="13">
        <f t="shared" ca="1" si="141"/>
        <v>1.853551110295467E-2</v>
      </c>
      <c r="R68" s="17">
        <f ca="1">OFFSET(SerbiaOfficialData!$F$17,(ROW(R66)*17)-18,0)</f>
        <v>3006</v>
      </c>
      <c r="S68">
        <f t="shared" ca="1" si="142"/>
        <v>274</v>
      </c>
      <c r="T68" s="3">
        <f t="shared" ca="1" si="143"/>
        <v>0.32656165127648018</v>
      </c>
      <c r="V68">
        <f ca="1">OFFSET(SerbiaOfficialData!$F$8,(ROW(W66)*17)-17,0)</f>
        <v>2</v>
      </c>
      <c r="W68">
        <f ca="1">OFFSET(SerbiaOfficialData!$F$11,(ROW(W66)*17)-17,0)</f>
        <v>215</v>
      </c>
      <c r="X68" s="3">
        <f t="shared" ca="1" si="144"/>
        <v>2.1257662645837453E-2</v>
      </c>
      <c r="Y68" s="3">
        <f t="shared" ca="1" si="145"/>
        <v>2.3356871265616513E-2</v>
      </c>
      <c r="Z68" t="str">
        <f ca="1">IF(OFFSET(SerbiaOfficialData!$F$9,(ROW(Z66)*17)-17,0)=0,"",OFFSET(SerbiaOfficialData!$F$9,(ROW(Z66)*17)-17,0))</f>
        <v/>
      </c>
      <c r="AA68" t="str">
        <f ca="1">IF(OFFSET(SerbiaOfficialData!$F$10,(ROW(AA66)*17)-17,0)=0,"",OFFSET(SerbiaOfficialData!$F$10,(ROW(AA66)*17)-17,0))</f>
        <v/>
      </c>
      <c r="AB68" t="str">
        <f ca="1">IF(OFFSET(SerbiaOfficialData!$F$12,(ROW(AA66)*17)-17,0)=0,"",OFFSET(SerbiaOfficialData!$F$12,(ROW(AA66)*17)-17,0))</f>
        <v/>
      </c>
      <c r="AC68" s="17">
        <f t="shared" si="89"/>
        <v>1106</v>
      </c>
      <c r="AD68">
        <f ca="1">OFFSET(SerbiaOfficialData!$F$2,(ROW(AD66)*17)-17,0)</f>
        <v>39</v>
      </c>
      <c r="AE68" s="3">
        <f t="shared" ca="1" si="146"/>
        <v>5.6579138256201943E-3</v>
      </c>
      <c r="AF68" s="15">
        <f t="shared" ca="1" si="147"/>
        <v>254</v>
      </c>
      <c r="AH68">
        <f ca="1">OFFSET(SerbiaOfficialData!$F$3,(ROW(AH66)*17)-17,0)</f>
        <v>1380</v>
      </c>
      <c r="AI68" s="10">
        <f t="shared" ca="1" si="148"/>
        <v>-57</v>
      </c>
      <c r="AJ68" s="3">
        <f t="shared" ca="1" si="149"/>
        <v>0.15770219497725924</v>
      </c>
      <c r="AK68" s="4">
        <f t="shared" ca="1" si="150"/>
        <v>5513</v>
      </c>
      <c r="AL68" s="3">
        <f t="shared" ca="1" si="134"/>
        <v>5.6579138256201943E-3</v>
      </c>
      <c r="AM68" s="3">
        <f t="shared" ca="1" si="151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3">AO67+1</f>
        <v>43961</v>
      </c>
    </row>
    <row r="69" spans="1:41" x14ac:dyDescent="0.25">
      <c r="A69" s="9">
        <f t="shared" ca="1" si="135"/>
        <v>43962</v>
      </c>
      <c r="B69">
        <f ca="1">OFFSET(SerbiaOfficialData!$F$5,(ROW(B67)*17)-17,0)</f>
        <v>10176</v>
      </c>
      <c r="C69" s="4">
        <f t="shared" ca="1" si="136"/>
        <v>6668</v>
      </c>
      <c r="D69" s="4">
        <f t="shared" si="152"/>
        <v>1126</v>
      </c>
      <c r="E69" s="10">
        <f ca="1">OFFSET(SerbiaOfficialData!$F$4,(ROW(E67)*17)-17,0)</f>
        <v>62</v>
      </c>
      <c r="F69" s="2">
        <f t="shared" ref="F69:F132" ca="1" si="154">IF($A69="","",E69/B68)</f>
        <v>6.1301166699624281E-3</v>
      </c>
      <c r="G69" s="13">
        <f t="shared" ref="G69:G132" ca="1" si="155">IF($A69="","",AVERAGE(((SUM(E60:E69)-E60)/(SUM(B60:B69)-B60))))</f>
        <v>9.187151531568136E-3</v>
      </c>
      <c r="H69" s="2">
        <f t="shared" ref="H69:H132" ca="1" si="156">IF($A69="","",E69/B69)</f>
        <v>6.0927672955974847E-3</v>
      </c>
      <c r="I69" s="4">
        <f ca="1">IF($A69="","",(ROWS($B$3:B69)*LN(2))/(LN(B69)/$B$3))</f>
        <v>5.0327190755782398</v>
      </c>
      <c r="J69">
        <f ca="1">OFFSET(SerbiaOfficialData!$F$7,(ROW(J67)*17)-17,0)</f>
        <v>145604</v>
      </c>
      <c r="K69" s="11">
        <f ca="1">OFFSET(SerbiaOfficialData!$F$6,(ROW(K67)*17)-17,0)</f>
        <v>5012</v>
      </c>
      <c r="L69" s="12">
        <f t="shared" ref="L69:L132" ca="1" si="157">IF($A69="","",E69/K69)</f>
        <v>1.2370311252992818E-2</v>
      </c>
      <c r="M69" s="13">
        <f t="shared" ref="M69:M132" ca="1" si="158">IF($A69="","",AVERAGE(((SUM(E60:E69)-E60)/(SUM(K60:K69)-K60))))</f>
        <v>1.6623440276104316E-2</v>
      </c>
      <c r="R69" s="17">
        <f ca="1">OFFSET(SerbiaOfficialData!$F$17,(ROW(R67)*17)-18,0)</f>
        <v>3290</v>
      </c>
      <c r="S69">
        <f t="shared" ref="S69:S132" ca="1" si="159">IF($A69="","",R69-R68)</f>
        <v>284</v>
      </c>
      <c r="T69" s="3">
        <f t="shared" ref="T69:T132" ca="1" si="160">IF($A69="","",R69/B60)</f>
        <v>0.35142063661610767</v>
      </c>
      <c r="V69">
        <f ca="1">OFFSET(SerbiaOfficialData!$F$8,(ROW(W67)*17)-17,0)</f>
        <v>3</v>
      </c>
      <c r="W69">
        <f ca="1">OFFSET(SerbiaOfficialData!$F$11,(ROW(W67)*17)-17,0)</f>
        <v>218</v>
      </c>
      <c r="X69" s="3">
        <f t="shared" ref="X69:X132" ca="1" si="161">IF($A69="","",W69/B69)</f>
        <v>2.1422955974842766E-2</v>
      </c>
      <c r="Y69" s="3">
        <f t="shared" ref="Y69:Y132" ca="1" si="162">IF($A69="","",W69/B60)</f>
        <v>2.3285622730185859E-2</v>
      </c>
      <c r="Z69" t="str">
        <f ca="1">IF(OFFSET(SerbiaOfficialData!$F$9,(ROW(Z67)*17)-17,0)=0,"",OFFSET(SerbiaOfficialData!$F$9,(ROW(Z67)*17)-17,0))</f>
        <v/>
      </c>
      <c r="AA69" t="str">
        <f ca="1">IF(OFFSET(SerbiaOfficialData!$F$10,(ROW(AA67)*17)-17,0)=0,"",OFFSET(SerbiaOfficialData!$F$10,(ROW(AA67)*17)-17,0))</f>
        <v/>
      </c>
      <c r="AB69" t="str">
        <f ca="1">IF(OFFSET(SerbiaOfficialData!$F$12,(ROW(AA67)*17)-17,0)=0,"",OFFSET(SerbiaOfficialData!$F$12,(ROW(AA67)*17)-17,0))</f>
        <v/>
      </c>
      <c r="AC69" s="17">
        <f t="shared" si="89"/>
        <v>1123</v>
      </c>
      <c r="AD69">
        <f ca="1">OFFSET(SerbiaOfficialData!$F$2,(ROW(AD67)*17)-17,0)</f>
        <v>29</v>
      </c>
      <c r="AE69" s="3">
        <f t="shared" ref="AE69:AE132" ca="1" si="163">IF($A69="","",AD69/C69)</f>
        <v>4.3491301739652074E-3</v>
      </c>
      <c r="AF69" s="15">
        <f t="shared" ref="AF69:AF132" ca="1" si="164">IF($A69="","",W69+AD69)</f>
        <v>247</v>
      </c>
      <c r="AH69">
        <f ca="1">OFFSET(SerbiaOfficialData!$F$3,(ROW(AH67)*17)-17,0)</f>
        <v>1123</v>
      </c>
      <c r="AI69" s="10">
        <f t="shared" ref="AI69:AI132" ca="1" si="165">IF($A69="","",AH69-AH68)</f>
        <v>-257</v>
      </c>
      <c r="AJ69" s="3">
        <f t="shared" ref="AJ69:AJ132" ca="1" si="166">IF($A69="","",(AH69+W69)/B69)</f>
        <v>0.1317806603773585</v>
      </c>
      <c r="AK69" s="4">
        <f t="shared" ref="AK69:AK132" ca="1" si="167">IF($A69="","",B69-R69-W69-AH69)</f>
        <v>5545</v>
      </c>
      <c r="AL69" s="3">
        <f t="shared" ref="AL69:AL132" ca="1" si="168">IF($A69="","",AD69/C69)</f>
        <v>4.3491301739652074E-3</v>
      </c>
      <c r="AM69" s="3">
        <f t="shared" ref="AM69:AM132" ca="1" si="169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3"/>
        <v>43962</v>
      </c>
    </row>
    <row r="70" spans="1:41" x14ac:dyDescent="0.25">
      <c r="A70" s="9">
        <f t="shared" ca="1" si="135"/>
        <v>43963</v>
      </c>
      <c r="B70">
        <f ca="1">OFFSET(SerbiaOfficialData!$F$5,(ROW(B68)*17)-17,0)</f>
        <v>10243</v>
      </c>
      <c r="C70" s="4">
        <f t="shared" ca="1" si="136"/>
        <v>6423</v>
      </c>
      <c r="D70" s="4">
        <f t="shared" si="152"/>
        <v>1143</v>
      </c>
      <c r="E70" s="10">
        <f ca="1">OFFSET(SerbiaOfficialData!$F$4,(ROW(E68)*17)-17,0)</f>
        <v>67</v>
      </c>
      <c r="F70" s="2">
        <f t="shared" ca="1" si="154"/>
        <v>6.5841194968553462E-3</v>
      </c>
      <c r="G70" s="13">
        <f t="shared" ca="1" si="155"/>
        <v>8.7154988196596599E-3</v>
      </c>
      <c r="H70" s="2">
        <f t="shared" ca="1" si="156"/>
        <v>6.5410524260470565E-3</v>
      </c>
      <c r="I70" s="4">
        <f ca="1">IF($A70="","",(ROWS($B$3:B70)*LN(2))/(LN(B70)/$B$3))</f>
        <v>5.1042043212774129</v>
      </c>
      <c r="J70">
        <f ca="1">OFFSET(SerbiaOfficialData!$F$7,(ROW(J68)*17)-17,0)</f>
        <v>151304</v>
      </c>
      <c r="K70" s="11">
        <f ca="1">OFFSET(SerbiaOfficialData!$F$6,(ROW(K68)*17)-17,0)</f>
        <v>5700</v>
      </c>
      <c r="L70" s="12">
        <f t="shared" ca="1" si="157"/>
        <v>1.1754385964912281E-2</v>
      </c>
      <c r="M70" s="13">
        <f t="shared" ca="1" si="158"/>
        <v>1.5771465592290406E-2</v>
      </c>
      <c r="R70" s="17">
        <f ca="1">OFFSET(SerbiaOfficialData!$F$17,(ROW(R68)*17)-18,0)</f>
        <v>3600</v>
      </c>
      <c r="S70">
        <f t="shared" ca="1" si="159"/>
        <v>310</v>
      </c>
      <c r="T70" s="3">
        <f t="shared" ca="1" si="160"/>
        <v>0.38038884192730349</v>
      </c>
      <c r="V70">
        <f ca="1">OFFSET(SerbiaOfficialData!$F$8,(ROW(W68)*17)-17,0)</f>
        <v>2</v>
      </c>
      <c r="W70">
        <f ca="1">OFFSET(SerbiaOfficialData!$F$11,(ROW(W68)*17)-17,0)</f>
        <v>220</v>
      </c>
      <c r="X70" s="3">
        <f t="shared" ca="1" si="161"/>
        <v>2.1478082592990336E-2</v>
      </c>
      <c r="Y70" s="3">
        <f t="shared" ca="1" si="162"/>
        <v>2.3245984784446321E-2</v>
      </c>
      <c r="Z70" t="str">
        <f ca="1">IF(OFFSET(SerbiaOfficialData!$F$9,(ROW(Z68)*17)-17,0)=0,"",OFFSET(SerbiaOfficialData!$F$9,(ROW(Z68)*17)-17,0))</f>
        <v/>
      </c>
      <c r="AA70" t="str">
        <f ca="1">IF(OFFSET(SerbiaOfficialData!$F$10,(ROW(AA68)*17)-17,0)=0,"",OFFSET(SerbiaOfficialData!$F$10,(ROW(AA68)*17)-17,0))</f>
        <v/>
      </c>
      <c r="AB70" t="str">
        <f ca="1">IF(OFFSET(SerbiaOfficialData!$F$12,(ROW(AA68)*17)-17,0)=0,"",OFFSET(SerbiaOfficialData!$F$12,(ROW(AA68)*17)-17,0))</f>
        <v/>
      </c>
      <c r="AC70" s="17">
        <f t="shared" si="89"/>
        <v>1140</v>
      </c>
      <c r="AD70">
        <f ca="1">OFFSET(SerbiaOfficialData!$F$2,(ROW(AD68)*17)-17,0)</f>
        <v>23</v>
      </c>
      <c r="AE70" s="3">
        <f t="shared" ca="1" si="163"/>
        <v>3.5808812081581814E-3</v>
      </c>
      <c r="AF70" s="15">
        <f t="shared" ca="1" si="164"/>
        <v>243</v>
      </c>
      <c r="AH70">
        <f ca="1">OFFSET(SerbiaOfficialData!$F$3,(ROW(AH68)*17)-17,0)</f>
        <v>1085</v>
      </c>
      <c r="AI70" s="10">
        <f t="shared" ca="1" si="165"/>
        <v>-38</v>
      </c>
      <c r="AJ70" s="3">
        <f t="shared" ca="1" si="166"/>
        <v>0.12740408083569266</v>
      </c>
      <c r="AK70" s="4">
        <f t="shared" ca="1" si="167"/>
        <v>5338</v>
      </c>
      <c r="AL70" s="3">
        <f t="shared" ca="1" si="168"/>
        <v>3.5808812081581814E-3</v>
      </c>
      <c r="AM70" s="3">
        <f t="shared" ca="1" si="169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3"/>
        <v>43963</v>
      </c>
    </row>
    <row r="71" spans="1:41" x14ac:dyDescent="0.25">
      <c r="A71" s="9">
        <f t="shared" ca="1" si="135"/>
        <v>43964</v>
      </c>
      <c r="B71">
        <f ca="1">OFFSET(SerbiaOfficialData!$F$5,(ROW(B69)*17)-17,0)</f>
        <v>10295</v>
      </c>
      <c r="C71" s="4">
        <f t="shared" ca="1" si="136"/>
        <v>6249</v>
      </c>
      <c r="D71" s="4">
        <f t="shared" si="152"/>
        <v>1160</v>
      </c>
      <c r="E71" s="10">
        <f ca="1">OFFSET(SerbiaOfficialData!$F$4,(ROW(E69)*17)-17,0)</f>
        <v>52</v>
      </c>
      <c r="F71" s="2">
        <f t="shared" ca="1" si="154"/>
        <v>5.0766377037977156E-3</v>
      </c>
      <c r="G71" s="13">
        <f t="shared" ca="1" si="155"/>
        <v>8.1891720946748181E-3</v>
      </c>
      <c r="H71" s="2">
        <f t="shared" ca="1" si="156"/>
        <v>5.0509956289460905E-3</v>
      </c>
      <c r="I71" s="4">
        <f ca="1">IF($A71="","",(ROWS($B$3:B71)*LN(2))/(LN(B71)/$B$3))</f>
        <v>5.1764275773836079</v>
      </c>
      <c r="J71">
        <f ca="1">OFFSET(SerbiaOfficialData!$F$7,(ROW(J69)*17)-17,0)</f>
        <v>156603</v>
      </c>
      <c r="K71" s="11">
        <f ca="1">OFFSET(SerbiaOfficialData!$F$6,(ROW(K69)*17)-17,0)</f>
        <v>5299</v>
      </c>
      <c r="L71" s="12">
        <f t="shared" ca="1" si="157"/>
        <v>9.8131722966597473E-3</v>
      </c>
      <c r="M71" s="13">
        <f t="shared" ca="1" si="158"/>
        <v>1.4718200311116428E-2</v>
      </c>
      <c r="R71" s="17">
        <f ca="1">OFFSET(SerbiaOfficialData!$F$17,(ROW(R69)*17)-18,0)</f>
        <v>3824</v>
      </c>
      <c r="S71">
        <f t="shared" ca="1" si="159"/>
        <v>224</v>
      </c>
      <c r="T71" s="3">
        <f t="shared" ca="1" si="160"/>
        <v>0.40012556241498376</v>
      </c>
      <c r="V71">
        <f ca="1">OFFSET(SerbiaOfficialData!$F$8,(ROW(W69)*17)-17,0)</f>
        <v>2</v>
      </c>
      <c r="W71">
        <f ca="1">OFFSET(SerbiaOfficialData!$F$11,(ROW(W69)*17)-17,0)</f>
        <v>222</v>
      </c>
      <c r="X71" s="3">
        <f t="shared" ca="1" si="161"/>
        <v>2.156386595434677E-2</v>
      </c>
      <c r="Y71" s="3">
        <f t="shared" ca="1" si="162"/>
        <v>2.3229046771999582E-2</v>
      </c>
      <c r="Z71" t="str">
        <f ca="1">IF(OFFSET(SerbiaOfficialData!$F$9,(ROW(Z69)*17)-17,0)=0,"",OFFSET(SerbiaOfficialData!$F$9,(ROW(Z69)*17)-17,0))</f>
        <v/>
      </c>
      <c r="AA71" t="str">
        <f ca="1">IF(OFFSET(SerbiaOfficialData!$F$10,(ROW(AA69)*17)-17,0)=0,"",OFFSET(SerbiaOfficialData!$F$10,(ROW(AA69)*17)-17,0))</f>
        <v/>
      </c>
      <c r="AB71" t="str">
        <f ca="1">IF(OFFSET(SerbiaOfficialData!$F$12,(ROW(AA69)*17)-17,0)=0,"",OFFSET(SerbiaOfficialData!$F$12,(ROW(AA69)*17)-17,0))</f>
        <v/>
      </c>
      <c r="AC71" s="17">
        <f t="shared" si="89"/>
        <v>1157</v>
      </c>
      <c r="AD71">
        <f ca="1">OFFSET(SerbiaOfficialData!$F$2,(ROW(AD69)*17)-17,0)</f>
        <v>22</v>
      </c>
      <c r="AE71" s="3">
        <f t="shared" ca="1" si="163"/>
        <v>3.5205632901264203E-3</v>
      </c>
      <c r="AF71" s="15">
        <f t="shared" ca="1" si="164"/>
        <v>244</v>
      </c>
      <c r="AH71">
        <f ca="1">OFFSET(SerbiaOfficialData!$F$3,(ROW(AH69)*17)-17,0)</f>
        <v>992</v>
      </c>
      <c r="AI71" s="10">
        <f t="shared" ca="1" si="165"/>
        <v>-93</v>
      </c>
      <c r="AJ71" s="3">
        <f t="shared" ca="1" si="166"/>
        <v>0.11792132102962603</v>
      </c>
      <c r="AK71" s="4">
        <f t="shared" ca="1" si="167"/>
        <v>5257</v>
      </c>
      <c r="AL71" s="3">
        <f t="shared" ca="1" si="168"/>
        <v>3.5205632901264203E-3</v>
      </c>
      <c r="AM71" s="3">
        <f t="shared" ca="1" si="169"/>
        <v>0.51063623118018453</v>
      </c>
      <c r="AN71" s="4">
        <f ca="1">IF(_xlfn.FORECAST.ETS(AO71,$B$9:B70,$AO$9:AO70)&gt;0,_xlfn.FORECAST.ETS(AO71,$B$9:B70,$AO$9:AO70),0)</f>
        <v>10291.605728300057</v>
      </c>
      <c r="AO71" s="9">
        <f t="shared" si="153"/>
        <v>43964</v>
      </c>
    </row>
    <row r="72" spans="1:41" x14ac:dyDescent="0.25">
      <c r="A72" s="9">
        <f t="shared" ca="1" si="135"/>
        <v>43965</v>
      </c>
      <c r="B72">
        <f ca="1">OFFSET(SerbiaOfficialData!$F$5,(ROW(B70)*17)-17,0)</f>
        <v>10374</v>
      </c>
      <c r="C72" s="4">
        <f t="shared" ca="1" si="136"/>
        <v>6066</v>
      </c>
      <c r="D72" s="4">
        <f t="shared" si="152"/>
        <v>1177</v>
      </c>
      <c r="E72" s="10">
        <f ca="1">OFFSET(SerbiaOfficialData!$F$4,(ROW(E70)*17)-17,0)</f>
        <v>79</v>
      </c>
      <c r="F72" s="2">
        <f t="shared" ca="1" si="154"/>
        <v>7.6736279747450222E-3</v>
      </c>
      <c r="G72" s="13">
        <f t="shared" ca="1" si="155"/>
        <v>7.6748590556730088E-3</v>
      </c>
      <c r="H72" s="2">
        <f t="shared" ca="1" si="156"/>
        <v>7.6151918257181418E-3</v>
      </c>
      <c r="I72" s="4">
        <f ca="1">IF($A72="","",(ROWS($B$3:B72)*LN(2))/(LN(B72)/$B$3))</f>
        <v>5.2471070123904449</v>
      </c>
      <c r="J72">
        <f ca="1">OFFSET(SerbiaOfficialData!$F$7,(ROW(J70)*17)-17,0)</f>
        <v>162797</v>
      </c>
      <c r="K72" s="11">
        <f ca="1">OFFSET(SerbiaOfficialData!$F$6,(ROW(K70)*17)-17,0)</f>
        <v>6194</v>
      </c>
      <c r="L72" s="12">
        <f t="shared" ca="1" si="157"/>
        <v>1.2754278333871489E-2</v>
      </c>
      <c r="M72" s="13">
        <f t="shared" ca="1" si="158"/>
        <v>1.3528989304916634E-2</v>
      </c>
      <c r="R72" s="17">
        <f ca="1">OFFSET(SerbiaOfficialData!$F$17,(ROW(R70)*17)-18,0)</f>
        <v>4084</v>
      </c>
      <c r="S72">
        <f t="shared" ca="1" si="159"/>
        <v>260</v>
      </c>
      <c r="T72" s="3">
        <f t="shared" ca="1" si="160"/>
        <v>0.4220316213702594</v>
      </c>
      <c r="V72">
        <f ca="1">OFFSET(SerbiaOfficialData!$F$8,(ROW(W70)*17)-17,0)</f>
        <v>2</v>
      </c>
      <c r="W72">
        <f ca="1">OFFSET(SerbiaOfficialData!$F$11,(ROW(W70)*17)-17,0)</f>
        <v>224</v>
      </c>
      <c r="X72" s="3">
        <f t="shared" ca="1" si="161"/>
        <v>2.1592442645074223E-2</v>
      </c>
      <c r="Y72" s="3">
        <f t="shared" ca="1" si="162"/>
        <v>2.3147669732355068E-2</v>
      </c>
      <c r="Z72" t="str">
        <f ca="1">IF(OFFSET(SerbiaOfficialData!$F$9,(ROW(Z70)*17)-17,0)=0,"",OFFSET(SerbiaOfficialData!$F$9,(ROW(Z70)*17)-17,0))</f>
        <v/>
      </c>
      <c r="AA72" t="str">
        <f ca="1">IF(OFFSET(SerbiaOfficialData!$F$10,(ROW(AA70)*17)-17,0)=0,"",OFFSET(SerbiaOfficialData!$F$10,(ROW(AA70)*17)-17,0))</f>
        <v/>
      </c>
      <c r="AB72" t="str">
        <f ca="1">IF(OFFSET(SerbiaOfficialData!$F$12,(ROW(AA70)*17)-17,0)=0,"",OFFSET(SerbiaOfficialData!$F$12,(ROW(AA70)*17)-17,0))</f>
        <v/>
      </c>
      <c r="AC72" s="17">
        <f t="shared" si="89"/>
        <v>1174</v>
      </c>
      <c r="AD72">
        <f ca="1">OFFSET(SerbiaOfficialData!$F$2,(ROW(AD70)*17)-17,0)</f>
        <v>22</v>
      </c>
      <c r="AE72" s="3">
        <f t="shared" ca="1" si="163"/>
        <v>3.6267721727662378E-3</v>
      </c>
      <c r="AF72" s="15">
        <f t="shared" ca="1" si="164"/>
        <v>246</v>
      </c>
      <c r="AH72">
        <f ca="1">OFFSET(SerbiaOfficialData!$F$3,(ROW(AH70)*17)-17,0)</f>
        <v>949</v>
      </c>
      <c r="AI72" s="10">
        <f t="shared" ca="1" si="165"/>
        <v>-43</v>
      </c>
      <c r="AJ72" s="3">
        <f t="shared" ca="1" si="166"/>
        <v>0.11307113938692887</v>
      </c>
      <c r="AK72" s="4">
        <f t="shared" ca="1" si="167"/>
        <v>5117</v>
      </c>
      <c r="AL72" s="3">
        <f t="shared" ca="1" si="168"/>
        <v>3.6267721727662378E-3</v>
      </c>
      <c r="AM72" s="3">
        <f t="shared" ca="1" si="169"/>
        <v>0.4932523616734143</v>
      </c>
      <c r="AN72" s="4">
        <f ca="1">IF(_xlfn.FORECAST.ETS(AO72,$B$9:B71,$AO$9:AO71)&gt;0,_xlfn.FORECAST.ETS(AO72,$B$9:B71,$AO$9:AO71),0)</f>
        <v>10455.597286184593</v>
      </c>
      <c r="AO72" s="9">
        <f t="shared" si="153"/>
        <v>43965</v>
      </c>
    </row>
    <row r="73" spans="1:41" x14ac:dyDescent="0.25">
      <c r="A73" s="9">
        <f t="shared" ca="1" si="135"/>
        <v>43966</v>
      </c>
      <c r="B73">
        <f ca="1">OFFSET(SerbiaOfficialData!$F$5,(ROW(B71)*17)-17,0)</f>
        <v>10438</v>
      </c>
      <c r="C73" s="4">
        <f t="shared" ca="1" si="136"/>
        <v>5912</v>
      </c>
      <c r="D73" s="4">
        <f t="shared" si="152"/>
        <v>1194</v>
      </c>
      <c r="E73" s="10">
        <f ca="1">OFFSET(SerbiaOfficialData!$F$4,(ROW(E71)*17)-17,0)</f>
        <v>64</v>
      </c>
      <c r="F73" s="2">
        <f t="shared" ca="1" si="154"/>
        <v>6.1692693271640639E-3</v>
      </c>
      <c r="G73" s="13">
        <f t="shared" ca="1" si="155"/>
        <v>7.0738987350075985E-3</v>
      </c>
      <c r="H73" s="2">
        <f t="shared" ca="1" si="156"/>
        <v>6.1314428051350836E-3</v>
      </c>
      <c r="I73" s="4">
        <f ca="1">IF($A73="","",(ROWS($B$3:B73)*LN(2))/(LN(B73)/$B$3))</f>
        <v>5.318528273873758</v>
      </c>
      <c r="J73">
        <f ca="1">OFFSET(SerbiaOfficialData!$F$7,(ROW(J71)*17)-17,0)</f>
        <v>168670</v>
      </c>
      <c r="K73" s="11">
        <f ca="1">OFFSET(SerbiaOfficialData!$F$6,(ROW(K71)*17)-17,0)</f>
        <v>5873</v>
      </c>
      <c r="L73" s="12">
        <f t="shared" ca="1" si="157"/>
        <v>1.0897326749531755E-2</v>
      </c>
      <c r="M73" s="13">
        <f t="shared" ca="1" si="158"/>
        <v>1.263770607078678E-2</v>
      </c>
      <c r="R73" s="17">
        <f ca="1">OFFSET(SerbiaOfficialData!$F$17,(ROW(R71)*17)-18,0)</f>
        <v>4301</v>
      </c>
      <c r="S73">
        <f t="shared" ca="1" si="159"/>
        <v>217</v>
      </c>
      <c r="T73" s="3">
        <f t="shared" ca="1" si="160"/>
        <v>0.43928097232151975</v>
      </c>
      <c r="V73">
        <f ca="1">OFFSET(SerbiaOfficialData!$F$8,(ROW(W71)*17)-17,0)</f>
        <v>1</v>
      </c>
      <c r="W73">
        <f ca="1">OFFSET(SerbiaOfficialData!$F$11,(ROW(W71)*17)-17,0)</f>
        <v>225</v>
      </c>
      <c r="X73" s="3">
        <f t="shared" ca="1" si="161"/>
        <v>2.1555853611803028E-2</v>
      </c>
      <c r="Y73" s="3">
        <f t="shared" ca="1" si="162"/>
        <v>2.2980288019609846E-2</v>
      </c>
      <c r="Z73" t="str">
        <f ca="1">IF(OFFSET(SerbiaOfficialData!$F$9,(ROW(Z71)*17)-17,0)=0,"",OFFSET(SerbiaOfficialData!$F$9,(ROW(Z71)*17)-17,0))</f>
        <v/>
      </c>
      <c r="AA73" t="str">
        <f ca="1">IF(OFFSET(SerbiaOfficialData!$F$10,(ROW(AA71)*17)-17,0)=0,"",OFFSET(SerbiaOfficialData!$F$10,(ROW(AA71)*17)-17,0))</f>
        <v/>
      </c>
      <c r="AB73" t="str">
        <f ca="1">IF(OFFSET(SerbiaOfficialData!$F$12,(ROW(AA71)*17)-17,0)=0,"",OFFSET(SerbiaOfficialData!$F$12,(ROW(AA71)*17)-17,0))</f>
        <v/>
      </c>
      <c r="AC73" s="17">
        <f t="shared" si="89"/>
        <v>1191</v>
      </c>
      <c r="AD73">
        <f ca="1">OFFSET(SerbiaOfficialData!$F$2,(ROW(AD71)*17)-17,0)</f>
        <v>20</v>
      </c>
      <c r="AE73" s="3">
        <f t="shared" ca="1" si="163"/>
        <v>3.3829499323410014E-3</v>
      </c>
      <c r="AF73" s="15">
        <f t="shared" ca="1" si="164"/>
        <v>245</v>
      </c>
      <c r="AH73">
        <f ca="1">OFFSET(SerbiaOfficialData!$F$3,(ROW(AH71)*17)-17,0)</f>
        <v>837</v>
      </c>
      <c r="AI73" s="10">
        <f t="shared" ca="1" si="165"/>
        <v>-112</v>
      </c>
      <c r="AJ73" s="3">
        <f t="shared" ca="1" si="166"/>
        <v>0.1017436290477103</v>
      </c>
      <c r="AK73" s="4">
        <f t="shared" ca="1" si="167"/>
        <v>5075</v>
      </c>
      <c r="AL73" s="3">
        <f t="shared" ca="1" si="168"/>
        <v>3.3829499323410014E-3</v>
      </c>
      <c r="AM73" s="3">
        <f t="shared" ca="1" si="169"/>
        <v>0.48620425368844605</v>
      </c>
      <c r="AN73" s="4">
        <f ca="1">IF(_xlfn.FORECAST.ETS(AO73,$B$9:B72,$AO$9:AO72)&gt;0,_xlfn.FORECAST.ETS(AO73,$B$9:B72,$AO$9:AO72),0)</f>
        <v>10462.573474878272</v>
      </c>
      <c r="AO73" s="9">
        <f t="shared" si="153"/>
        <v>43966</v>
      </c>
    </row>
    <row r="74" spans="1:41" x14ac:dyDescent="0.25">
      <c r="A74" s="9">
        <f t="shared" ca="1" si="135"/>
        <v>43967</v>
      </c>
      <c r="B74">
        <f ca="1">OFFSET(SerbiaOfficialData!$F$5,(ROW(B72)*17)-17,0)</f>
        <v>10496</v>
      </c>
      <c r="C74" s="4">
        <f t="shared" ca="1" si="136"/>
        <v>5789</v>
      </c>
      <c r="D74" s="4">
        <f t="shared" si="152"/>
        <v>1211</v>
      </c>
      <c r="E74" s="10">
        <f ca="1">OFFSET(SerbiaOfficialData!$F$4,(ROW(E72)*17)-17,0)</f>
        <v>58</v>
      </c>
      <c r="F74" s="2">
        <f t="shared" ca="1" si="154"/>
        <v>5.5566200421536694E-3</v>
      </c>
      <c r="G74" s="13">
        <f t="shared" ca="1" si="155"/>
        <v>7.0349903920270112E-3</v>
      </c>
      <c r="H74" s="2">
        <f t="shared" ca="1" si="156"/>
        <v>5.5259146341463412E-3</v>
      </c>
      <c r="I74" s="4">
        <f ca="1">IF($A74="","",(ROWS($B$3:B74)*LN(2))/(LN(B74)/$B$3))</f>
        <v>5.3902092221020412</v>
      </c>
      <c r="J74">
        <f ca="1">OFFSET(SerbiaOfficialData!$F$7,(ROW(J72)*17)-17,0)</f>
        <v>174746</v>
      </c>
      <c r="K74" s="11">
        <f ca="1">OFFSET(SerbiaOfficialData!$F$6,(ROW(K72)*17)-17,0)</f>
        <v>6076</v>
      </c>
      <c r="L74" s="12">
        <f t="shared" ca="1" si="157"/>
        <v>9.5457537853851221E-3</v>
      </c>
      <c r="M74" s="13">
        <f t="shared" ca="1" si="158"/>
        <v>1.2521497169136829E-2</v>
      </c>
      <c r="R74" s="17">
        <f ca="1">OFFSET(SerbiaOfficialData!$F$17,(ROW(R72)*17)-18,0)</f>
        <v>4479</v>
      </c>
      <c r="S74">
        <f t="shared" ca="1" si="159"/>
        <v>178</v>
      </c>
      <c r="T74" s="3">
        <f t="shared" ca="1" si="160"/>
        <v>0.45481316003249389</v>
      </c>
      <c r="V74">
        <f ca="1">OFFSET(SerbiaOfficialData!$F$8,(ROW(W72)*17)-17,0)</f>
        <v>3</v>
      </c>
      <c r="W74">
        <f ca="1">OFFSET(SerbiaOfficialData!$F$11,(ROW(W72)*17)-17,0)</f>
        <v>228</v>
      </c>
      <c r="X74" s="3">
        <f t="shared" ca="1" si="161"/>
        <v>2.1722560975609755E-2</v>
      </c>
      <c r="Y74" s="3">
        <f t="shared" ca="1" si="162"/>
        <v>2.31519090170593E-2</v>
      </c>
      <c r="Z74" t="str">
        <f ca="1">IF(OFFSET(SerbiaOfficialData!$F$9,(ROW(Z72)*17)-17,0)=0,"",OFFSET(SerbiaOfficialData!$F$9,(ROW(Z72)*17)-17,0))</f>
        <v/>
      </c>
      <c r="AA74" t="str">
        <f ca="1">IF(OFFSET(SerbiaOfficialData!$F$10,(ROW(AA72)*17)-17,0)=0,"",OFFSET(SerbiaOfficialData!$F$10,(ROW(AA72)*17)-17,0))</f>
        <v/>
      </c>
      <c r="AB74" t="str">
        <f ca="1">IF(OFFSET(SerbiaOfficialData!$F$12,(ROW(AA72)*17)-17,0)=0,"",OFFSET(SerbiaOfficialData!$F$12,(ROW(AA72)*17)-17,0))</f>
        <v/>
      </c>
      <c r="AC74" s="17">
        <f t="shared" si="89"/>
        <v>1208</v>
      </c>
      <c r="AD74">
        <f ca="1">OFFSET(SerbiaOfficialData!$F$2,(ROW(AD72)*17)-17,0)</f>
        <v>17</v>
      </c>
      <c r="AE74" s="3">
        <f t="shared" ca="1" si="163"/>
        <v>2.9366039039557782E-3</v>
      </c>
      <c r="AF74" s="15">
        <f t="shared" ca="1" si="164"/>
        <v>245</v>
      </c>
      <c r="AH74">
        <f ca="1">OFFSET(SerbiaOfficialData!$F$3,(ROW(AH72)*17)-17,0)</f>
        <v>766</v>
      </c>
      <c r="AI74" s="10">
        <f t="shared" ca="1" si="165"/>
        <v>-71</v>
      </c>
      <c r="AJ74" s="3">
        <f t="shared" ca="1" si="166"/>
        <v>9.4702743902439018E-2</v>
      </c>
      <c r="AK74" s="4">
        <f t="shared" ca="1" si="167"/>
        <v>5023</v>
      </c>
      <c r="AL74" s="3">
        <f t="shared" ca="1" si="168"/>
        <v>2.9366039039557782E-3</v>
      </c>
      <c r="AM74" s="3">
        <f t="shared" ca="1" si="169"/>
        <v>0.47856326219512196</v>
      </c>
      <c r="AN74" s="4">
        <f ca="1">IF(_xlfn.FORECAST.ETS(AO74,$B$9:B73,$AO$9:AO73)&gt;0,_xlfn.FORECAST.ETS(AO74,$B$9:B73,$AO$9:AO73),0)</f>
        <v>10506.214985025748</v>
      </c>
      <c r="AO74" s="9">
        <f t="shared" si="153"/>
        <v>43967</v>
      </c>
    </row>
    <row r="75" spans="1:41" x14ac:dyDescent="0.25">
      <c r="A75" s="9">
        <f t="shared" ref="A75" ca="1" si="170">IF(B75="","",A74+1)</f>
        <v>43968</v>
      </c>
      <c r="B75">
        <f ca="1">OFFSET(SerbiaOfficialData!$F$5,(ROW(B73)*17)-17,0)</f>
        <v>10610</v>
      </c>
      <c r="C75" s="4">
        <f t="shared" ref="C75" ca="1" si="171">IF($A75="","",B75-R75-W75)</f>
        <v>5667</v>
      </c>
      <c r="D75" s="4">
        <f t="shared" si="152"/>
        <v>1228</v>
      </c>
      <c r="E75" s="10">
        <f ca="1">OFFSET(SerbiaOfficialData!$F$4,(ROW(E73)*17)-17,0)</f>
        <v>114</v>
      </c>
      <c r="F75" s="2">
        <f t="shared" ref="F75" ca="1" si="172">IF($A75="","",E75/B74)</f>
        <v>1.0861280487804877E-2</v>
      </c>
      <c r="G75" s="13">
        <f t="shared" ref="G75" ca="1" si="173">IF($A75="","",AVERAGE(((SUM(E66:E75)-E66)/(SUM(B66:B75)-B66))))</f>
        <v>7.1892043372351203E-3</v>
      </c>
      <c r="H75" s="2">
        <f t="shared" ref="H75" ca="1" si="174">IF($A75="","",E75/B75)</f>
        <v>1.0744580584354383E-2</v>
      </c>
      <c r="I75" s="4">
        <f ca="1">IF($A75="","",(ROWS($B$3:B75)*LN(2))/(LN(B75)/$B$3))</f>
        <v>5.4587042520065987</v>
      </c>
      <c r="J75">
        <f ca="1">OFFSET(SerbiaOfficialData!$F$7,(ROW(J73)*17)-17,0)</f>
        <v>181272</v>
      </c>
      <c r="K75" s="11">
        <f ca="1">OFFSET(SerbiaOfficialData!$F$6,(ROW(K73)*17)-17,0)</f>
        <v>6526</v>
      </c>
      <c r="L75" s="12">
        <f t="shared" ref="L75" ca="1" si="175">IF($A75="","",E75/K75)</f>
        <v>1.7468587189702726E-2</v>
      </c>
      <c r="M75" s="13">
        <f t="shared" ref="M75" ca="1" si="176">IF($A75="","",AVERAGE(((SUM(E66:E75)-E66)/(SUM(K66:K75)-K66))))</f>
        <v>1.2712752777936608E-2</v>
      </c>
      <c r="R75" s="17">
        <f ca="1">OFFSET(SerbiaOfficialData!$F$17,(ROW(R73)*17)-18,0)</f>
        <v>4713</v>
      </c>
      <c r="S75">
        <f t="shared" ref="S75" ca="1" si="177">IF($A75="","",R75-R74)</f>
        <v>234</v>
      </c>
      <c r="T75" s="3">
        <f t="shared" ref="T75" ca="1" si="178">IF($A75="","",R75/B66)</f>
        <v>0.47400181031881727</v>
      </c>
      <c r="V75">
        <f ca="1">OFFSET(SerbiaOfficialData!$F$8,(ROW(W73)*17)-17,0)</f>
        <v>2</v>
      </c>
      <c r="W75">
        <f ca="1">OFFSET(SerbiaOfficialData!$F$11,(ROW(W73)*17)-17,0)</f>
        <v>230</v>
      </c>
      <c r="X75" s="3">
        <f t="shared" ref="X75" ca="1" si="179">IF($A75="","",W75/B75)</f>
        <v>2.1677662582469368E-2</v>
      </c>
      <c r="Y75" s="3">
        <f t="shared" ref="Y75" ca="1" si="180">IF($A75="","",W75/B66)</f>
        <v>2.3131851553856986E-2</v>
      </c>
      <c r="Z75" t="str">
        <f ca="1">IF(OFFSET(SerbiaOfficialData!$F$9,(ROW(Z73)*17)-17,0)=0,"",OFFSET(SerbiaOfficialData!$F$9,(ROW(Z73)*17)-17,0))</f>
        <v/>
      </c>
      <c r="AA75" t="str">
        <f ca="1">IF(OFFSET(SerbiaOfficialData!$F$10,(ROW(AA73)*17)-17,0)=0,"",OFFSET(SerbiaOfficialData!$F$10,(ROW(AA73)*17)-17,0))</f>
        <v/>
      </c>
      <c r="AB75" t="str">
        <f ca="1">IF(OFFSET(SerbiaOfficialData!$F$12,(ROW(AA73)*17)-17,0)=0,"",OFFSET(SerbiaOfficialData!$F$12,(ROW(AA73)*17)-17,0))</f>
        <v/>
      </c>
      <c r="AC75" s="17">
        <f t="shared" si="89"/>
        <v>1225</v>
      </c>
      <c r="AD75">
        <f ca="1">OFFSET(SerbiaOfficialData!$F$2,(ROW(AD73)*17)-17,0)</f>
        <v>18</v>
      </c>
      <c r="AE75" s="3">
        <f t="shared" ref="AE75" ca="1" si="181">IF($A75="","",AD75/C75)</f>
        <v>3.1762837480148226E-3</v>
      </c>
      <c r="AF75" s="15">
        <f t="shared" ref="AF75" ca="1" si="182">IF($A75="","",W75+AD75)</f>
        <v>248</v>
      </c>
      <c r="AH75">
        <f ca="1">OFFSET(SerbiaOfficialData!$F$3,(ROW(AH73)*17)-17,0)</f>
        <v>764</v>
      </c>
      <c r="AI75" s="10">
        <f t="shared" ref="AI75" ca="1" si="183">IF($A75="","",AH75-AH74)</f>
        <v>-2</v>
      </c>
      <c r="AJ75" s="3">
        <f t="shared" ref="AJ75" ca="1" si="184">IF($A75="","",(AH75+W75)/B75)</f>
        <v>9.3685202639019791E-2</v>
      </c>
      <c r="AK75" s="4">
        <f t="shared" ref="AK75" ca="1" si="185">IF($A75="","",B75-R75-W75-AH75)</f>
        <v>4903</v>
      </c>
      <c r="AL75" s="3">
        <f t="shared" ref="AL75" ca="1" si="186">IF($A75="","",AD75/C75)</f>
        <v>3.1762837480148226E-3</v>
      </c>
      <c r="AM75" s="3">
        <f t="shared" ref="AM75" ca="1" si="187">IF($A75="","",AK75/B75)</f>
        <v>0.46211121583411874</v>
      </c>
      <c r="AN75" s="4">
        <f ca="1">IF(_xlfn.FORECAST.ETS(AO75,$B$9:B74,$AO$9:AO74)&gt;0,_xlfn.FORECAST.ETS(AO75,$B$9:B74,$AO$9:AO74),0)</f>
        <v>10555.167614174225</v>
      </c>
      <c r="AO75" s="9">
        <f t="shared" si="153"/>
        <v>43968</v>
      </c>
    </row>
    <row r="76" spans="1:41" x14ac:dyDescent="0.25">
      <c r="A76" s="9">
        <f t="shared" ca="1" si="135"/>
        <v>43969</v>
      </c>
      <c r="B76">
        <f ca="1">OFFSET(SerbiaOfficialData!$F$5,(ROW(B74)*17)-17,0)</f>
        <v>10699</v>
      </c>
      <c r="C76" s="4">
        <f t="shared" ca="1" si="136"/>
        <v>5669</v>
      </c>
      <c r="D76" s="4">
        <f t="shared" si="152"/>
        <v>1245</v>
      </c>
      <c r="E76" s="10">
        <f ca="1">OFFSET(SerbiaOfficialData!$F$4,(ROW(E74)*17)-17,0)</f>
        <v>89</v>
      </c>
      <c r="F76" s="2">
        <f t="shared" ca="1" si="154"/>
        <v>8.3883129123468424E-3</v>
      </c>
      <c r="G76" s="13">
        <f t="shared" ca="1" si="155"/>
        <v>7.1378885975707639E-3</v>
      </c>
      <c r="H76" s="2">
        <f t="shared" ca="1" si="156"/>
        <v>8.3185344424712582E-3</v>
      </c>
      <c r="I76" s="4">
        <f ca="1">IF($A76="","",(ROWS($B$3:B76)*LN(2))/(LN(B76)/$B$3))</f>
        <v>5.5284989742584383</v>
      </c>
      <c r="J76">
        <f ca="1">OFFSET(SerbiaOfficialData!$F$7,(ROW(J74)*17)-17,0)</f>
        <v>185385</v>
      </c>
      <c r="K76" s="11">
        <f ca="1">OFFSET(SerbiaOfficialData!$F$6,(ROW(K74)*17)-17,0)</f>
        <v>4113</v>
      </c>
      <c r="L76" s="12">
        <f t="shared" ca="1" si="157"/>
        <v>2.1638706540238268E-2</v>
      </c>
      <c r="M76" s="13">
        <f t="shared" ca="1" si="158"/>
        <v>1.3116494926453236E-2</v>
      </c>
      <c r="R76" s="17">
        <f ca="1">OFFSET(SerbiaOfficialData!$F$17,(ROW(R74)*17)-18,0)</f>
        <v>4799</v>
      </c>
      <c r="S76">
        <f t="shared" ca="1" si="159"/>
        <v>86</v>
      </c>
      <c r="T76" s="3">
        <f t="shared" ca="1" si="160"/>
        <v>0.47836921850079744</v>
      </c>
      <c r="V76">
        <f ca="1">OFFSET(SerbiaOfficialData!$F$8,(ROW(W74)*17)-17,0)</f>
        <v>1</v>
      </c>
      <c r="W76">
        <f ca="1">OFFSET(SerbiaOfficialData!$F$11,(ROW(W74)*17)-17,0)</f>
        <v>231</v>
      </c>
      <c r="X76" s="3">
        <f t="shared" ca="1" si="161"/>
        <v>2.1590802878773716E-2</v>
      </c>
      <c r="Y76" s="3">
        <f t="shared" ca="1" si="162"/>
        <v>2.3026315789473683E-2</v>
      </c>
      <c r="Z76" t="str">
        <f ca="1">IF(OFFSET(SerbiaOfficialData!$F$9,(ROW(Z74)*17)-17,0)=0,"",OFFSET(SerbiaOfficialData!$F$9,(ROW(Z74)*17)-17,0))</f>
        <v/>
      </c>
      <c r="AA76" t="str">
        <f ca="1">IF(OFFSET(SerbiaOfficialData!$F$10,(ROW(AA74)*17)-17,0)=0,"",OFFSET(SerbiaOfficialData!$F$10,(ROW(AA74)*17)-17,0))</f>
        <v/>
      </c>
      <c r="AB76" t="str">
        <f ca="1">IF(OFFSET(SerbiaOfficialData!$F$12,(ROW(AA74)*17)-17,0)=0,"",OFFSET(SerbiaOfficialData!$F$12,(ROW(AA74)*17)-17,0))</f>
        <v/>
      </c>
      <c r="AC76" s="17">
        <f t="shared" si="89"/>
        <v>1242</v>
      </c>
      <c r="AD76">
        <f ca="1">OFFSET(SerbiaOfficialData!$F$2,(ROW(AD74)*17)-17,0)</f>
        <v>16</v>
      </c>
      <c r="AE76" s="3">
        <f t="shared" ca="1" si="163"/>
        <v>2.8223672605397778E-3</v>
      </c>
      <c r="AF76" s="15">
        <f t="shared" ca="1" si="164"/>
        <v>247</v>
      </c>
      <c r="AH76">
        <f ca="1">OFFSET(SerbiaOfficialData!$F$3,(ROW(AH74)*17)-17,0)</f>
        <v>805</v>
      </c>
      <c r="AI76" s="10">
        <f t="shared" ca="1" si="165"/>
        <v>41</v>
      </c>
      <c r="AJ76" s="3">
        <f t="shared" ca="1" si="166"/>
        <v>9.6831479577530605E-2</v>
      </c>
      <c r="AK76" s="4">
        <f t="shared" ca="1" si="167"/>
        <v>4864</v>
      </c>
      <c r="AL76" s="3">
        <f t="shared" ca="1" si="168"/>
        <v>2.8223672605397778E-3</v>
      </c>
      <c r="AM76" s="3">
        <f t="shared" ca="1" si="169"/>
        <v>0.45462192728292361</v>
      </c>
      <c r="AN76" s="4">
        <f ca="1">IF(_xlfn.FORECAST.ETS(AO76,$B$9:B75,$AO$9:AO75)&gt;0,_xlfn.FORECAST.ETS(AO76,$B$9:B75,$AO$9:AO75),0)</f>
        <v>10711.957191946443</v>
      </c>
      <c r="AO76" s="9">
        <f t="shared" si="153"/>
        <v>43969</v>
      </c>
    </row>
    <row r="77" spans="1:41" x14ac:dyDescent="0.25">
      <c r="A77" s="9">
        <f t="shared" ca="1" si="135"/>
        <v>43970</v>
      </c>
      <c r="B77">
        <f ca="1">OFFSET(SerbiaOfficialData!$F$5,(ROW(B75)*17)-17,0)</f>
        <v>10733</v>
      </c>
      <c r="C77" s="4">
        <f t="shared" ca="1" si="136"/>
        <v>5595</v>
      </c>
      <c r="D77" s="4">
        <f t="shared" si="152"/>
        <v>1262</v>
      </c>
      <c r="E77" s="10">
        <f ca="1">OFFSET(SerbiaOfficialData!$F$4,(ROW(E75)*17)-17,0)</f>
        <v>34</v>
      </c>
      <c r="F77" s="2">
        <f t="shared" ca="1" si="154"/>
        <v>3.1778670903822785E-3</v>
      </c>
      <c r="G77" s="13">
        <f t="shared" ca="1" si="155"/>
        <v>6.5806259567953735E-3</v>
      </c>
      <c r="H77" s="2">
        <f t="shared" ca="1" si="156"/>
        <v>3.1678002422435478E-3</v>
      </c>
      <c r="I77" s="4">
        <f ca="1">IF($A77="","",(ROWS($B$3:B77)*LN(2))/(LN(B77)/$B$3))</f>
        <v>5.6012929076988334</v>
      </c>
      <c r="J77">
        <f ca="1">OFFSET(SerbiaOfficialData!$F$7,(ROW(J75)*17)-17,0)</f>
        <v>190683</v>
      </c>
      <c r="K77" s="11">
        <f ca="1">OFFSET(SerbiaOfficialData!$F$6,(ROW(K75)*17)-17,0)</f>
        <v>5298</v>
      </c>
      <c r="L77" s="12">
        <f t="shared" ca="1" si="157"/>
        <v>6.4175160437901094E-3</v>
      </c>
      <c r="M77" s="13">
        <f t="shared" ca="1" si="158"/>
        <v>1.2357509333013914E-2</v>
      </c>
      <c r="R77" s="17">
        <f ca="1">OFFSET(SerbiaOfficialData!$F$17,(ROW(R75)*17)-18,0)</f>
        <v>4904</v>
      </c>
      <c r="S77">
        <f t="shared" ca="1" si="159"/>
        <v>105</v>
      </c>
      <c r="T77" s="3">
        <f t="shared" ca="1" si="160"/>
        <v>0.48487245402412499</v>
      </c>
      <c r="V77">
        <f ca="1">OFFSET(SerbiaOfficialData!$F$8,(ROW(W75)*17)-17,0)</f>
        <v>3</v>
      </c>
      <c r="W77">
        <f ca="1">OFFSET(SerbiaOfficialData!$F$11,(ROW(W75)*17)-17,0)</f>
        <v>234</v>
      </c>
      <c r="X77" s="3">
        <f t="shared" ca="1" si="161"/>
        <v>2.180191931426442E-2</v>
      </c>
      <c r="Y77" s="3">
        <f t="shared" ca="1" si="162"/>
        <v>2.313624678663239E-2</v>
      </c>
      <c r="Z77" t="str">
        <f ca="1">IF(OFFSET(SerbiaOfficialData!$F$9,(ROW(Z75)*17)-17,0)=0,"",OFFSET(SerbiaOfficialData!$F$9,(ROW(Z75)*17)-17,0))</f>
        <v/>
      </c>
      <c r="AA77" t="str">
        <f ca="1">IF(OFFSET(SerbiaOfficialData!$F$10,(ROW(AA75)*17)-17,0)=0,"",OFFSET(SerbiaOfficialData!$F$10,(ROW(AA75)*17)-17,0))</f>
        <v/>
      </c>
      <c r="AB77" t="str">
        <f ca="1">IF(OFFSET(SerbiaOfficialData!$F$12,(ROW(AA75)*17)-17,0)=0,"",OFFSET(SerbiaOfficialData!$F$12,(ROW(AA75)*17)-17,0))</f>
        <v/>
      </c>
      <c r="AC77" s="17">
        <f t="shared" si="89"/>
        <v>1259</v>
      </c>
      <c r="AD77">
        <f ca="1">OFFSET(SerbiaOfficialData!$F$2,(ROW(AD75)*17)-17,0)</f>
        <v>15</v>
      </c>
      <c r="AE77" s="3">
        <f t="shared" ca="1" si="163"/>
        <v>2.6809651474530832E-3</v>
      </c>
      <c r="AF77" s="15">
        <f t="shared" ca="1" si="164"/>
        <v>249</v>
      </c>
      <c r="AH77">
        <f ca="1">OFFSET(SerbiaOfficialData!$F$3,(ROW(AH75)*17)-17,0)</f>
        <v>808</v>
      </c>
      <c r="AI77" s="10">
        <f t="shared" ca="1" si="165"/>
        <v>3</v>
      </c>
      <c r="AJ77" s="3">
        <f t="shared" ca="1" si="166"/>
        <v>9.7083760365228727E-2</v>
      </c>
      <c r="AK77" s="4">
        <f t="shared" ca="1" si="167"/>
        <v>4787</v>
      </c>
      <c r="AL77" s="3">
        <f t="shared" ca="1" si="168"/>
        <v>2.6809651474530832E-3</v>
      </c>
      <c r="AM77" s="3">
        <f t="shared" ca="1" si="169"/>
        <v>0.44600763998881954</v>
      </c>
      <c r="AN77" s="4">
        <f ca="1">IF(_xlfn.FORECAST.ETS(AO77,$B$9:B76,$AO$9:AO76)&gt;0,_xlfn.FORECAST.ETS(AO77,$B$9:B76,$AO$9:AO76),0)</f>
        <v>10798.975430531202</v>
      </c>
      <c r="AO77" s="9">
        <f t="shared" si="153"/>
        <v>43970</v>
      </c>
    </row>
    <row r="78" spans="1:41" x14ac:dyDescent="0.25">
      <c r="A78" s="9">
        <f t="shared" ca="1" si="135"/>
        <v>43971</v>
      </c>
      <c r="B78">
        <f ca="1">OFFSET(SerbiaOfficialData!$F$5,(ROW(B76)*17)-17,0)</f>
        <v>10833</v>
      </c>
      <c r="C78" s="4">
        <f t="shared" ca="1" si="136"/>
        <v>5531</v>
      </c>
      <c r="D78" s="4">
        <f t="shared" si="152"/>
        <v>1279</v>
      </c>
      <c r="E78" s="10">
        <f ca="1">OFFSET(SerbiaOfficialData!$F$4,(ROW(E76)*17)-17,0)</f>
        <v>100</v>
      </c>
      <c r="F78" s="2">
        <f t="shared" ca="1" si="154"/>
        <v>9.3170595360104348E-3</v>
      </c>
      <c r="G78" s="13">
        <f t="shared" ca="1" si="155"/>
        <v>6.9361598800688337E-3</v>
      </c>
      <c r="H78" s="2">
        <f t="shared" ca="1" si="156"/>
        <v>9.2310532631773284E-3</v>
      </c>
      <c r="I78" s="4">
        <f ca="1">IF($A78="","",(ROWS($B$3:B78)*LN(2))/(LN(B78)/$B$3))</f>
        <v>5.6703108735888712</v>
      </c>
      <c r="J78">
        <f ca="1">OFFSET(SerbiaOfficialData!$F$7,(ROW(J76)*17)-17,0)</f>
        <v>196881</v>
      </c>
      <c r="K78" s="11">
        <f ca="1">OFFSET(SerbiaOfficialData!$F$6,(ROW(K76)*17)-17,0)</f>
        <v>6198</v>
      </c>
      <c r="L78" s="12">
        <f t="shared" ca="1" si="157"/>
        <v>1.6134236850596968E-2</v>
      </c>
      <c r="M78" s="13">
        <f t="shared" ca="1" si="158"/>
        <v>1.281276205706262E-2</v>
      </c>
      <c r="R78" s="17">
        <f ca="1">OFFSET(SerbiaOfficialData!$F$17,(ROW(R76)*17)-18,0)</f>
        <v>5067</v>
      </c>
      <c r="S78">
        <f t="shared" ca="1" si="159"/>
        <v>163</v>
      </c>
      <c r="T78" s="3">
        <f t="shared" ca="1" si="160"/>
        <v>0.497936320754717</v>
      </c>
      <c r="V78">
        <f ca="1">OFFSET(SerbiaOfficialData!$F$8,(ROW(W76)*17)-17,0)</f>
        <v>1</v>
      </c>
      <c r="W78">
        <f ca="1">OFFSET(SerbiaOfficialData!$F$11,(ROW(W76)*17)-17,0)</f>
        <v>235</v>
      </c>
      <c r="X78" s="3">
        <f t="shared" ca="1" si="161"/>
        <v>2.1692975168466723E-2</v>
      </c>
      <c r="Y78" s="3">
        <f t="shared" ca="1" si="162"/>
        <v>2.3093553459119495E-2</v>
      </c>
      <c r="Z78" t="str">
        <f ca="1">IF(OFFSET(SerbiaOfficialData!$F$9,(ROW(Z76)*17)-17,0)=0,"",OFFSET(SerbiaOfficialData!$F$9,(ROW(Z76)*17)-17,0))</f>
        <v/>
      </c>
      <c r="AA78" t="str">
        <f ca="1">IF(OFFSET(SerbiaOfficialData!$F$10,(ROW(AA76)*17)-17,0)=0,"",OFFSET(SerbiaOfficialData!$F$10,(ROW(AA76)*17)-17,0))</f>
        <v/>
      </c>
      <c r="AB78" t="str">
        <f ca="1">IF(OFFSET(SerbiaOfficialData!$F$12,(ROW(AA76)*17)-17,0)=0,"",OFFSET(SerbiaOfficialData!$F$12,(ROW(AA76)*17)-17,0))</f>
        <v/>
      </c>
      <c r="AC78" s="17">
        <f t="shared" si="89"/>
        <v>1276</v>
      </c>
      <c r="AD78">
        <f ca="1">OFFSET(SerbiaOfficialData!$F$2,(ROW(AD76)*17)-17,0)</f>
        <v>13</v>
      </c>
      <c r="AE78" s="3">
        <f t="shared" ca="1" si="163"/>
        <v>2.350388718134153E-3</v>
      </c>
      <c r="AF78" s="15">
        <f t="shared" ca="1" si="164"/>
        <v>248</v>
      </c>
      <c r="AH78">
        <f ca="1">OFFSET(SerbiaOfficialData!$F$3,(ROW(AH76)*17)-17,0)</f>
        <v>766</v>
      </c>
      <c r="AI78" s="10">
        <f t="shared" ca="1" si="165"/>
        <v>-42</v>
      </c>
      <c r="AJ78" s="3">
        <f t="shared" ca="1" si="166"/>
        <v>9.2402843164405057E-2</v>
      </c>
      <c r="AK78" s="4">
        <f t="shared" ca="1" si="167"/>
        <v>4765</v>
      </c>
      <c r="AL78" s="3">
        <f t="shared" ca="1" si="168"/>
        <v>2.350388718134153E-3</v>
      </c>
      <c r="AM78" s="3">
        <f t="shared" ca="1" si="169"/>
        <v>0.43985968799039971</v>
      </c>
      <c r="AN78" s="4">
        <f ca="1">IF(_xlfn.FORECAST.ETS(AO78,$B$9:B77,$AO$9:AO77)&gt;0,_xlfn.FORECAST.ETS(AO78,$B$9:B77,$AO$9:AO77),0)</f>
        <v>10833.810580673042</v>
      </c>
      <c r="AO78" s="9">
        <f t="shared" si="153"/>
        <v>43971</v>
      </c>
    </row>
    <row r="79" spans="1:41" x14ac:dyDescent="0.25">
      <c r="A79" s="9">
        <f t="shared" ca="1" si="135"/>
        <v>43972</v>
      </c>
      <c r="B79">
        <f ca="1">OFFSET(SerbiaOfficialData!$F$5,(ROW(B77)*17)-17,0)</f>
        <v>10919</v>
      </c>
      <c r="C79" s="4">
        <f t="shared" ca="1" si="136"/>
        <v>5312</v>
      </c>
      <c r="D79" s="4">
        <f t="shared" si="152"/>
        <v>1296</v>
      </c>
      <c r="E79" s="10">
        <f ca="1">OFFSET(SerbiaOfficialData!$F$4,(ROW(E77)*17)-17,0)</f>
        <v>86</v>
      </c>
      <c r="F79" s="2">
        <f t="shared" ca="1" si="154"/>
        <v>7.9387058063325033E-3</v>
      </c>
      <c r="G79" s="13">
        <f t="shared" ca="1" si="155"/>
        <v>7.0861767141524364E-3</v>
      </c>
      <c r="H79" s="2">
        <f t="shared" ca="1" si="156"/>
        <v>7.8761791372836346E-3</v>
      </c>
      <c r="I79" s="4">
        <f ca="1">IF($A79="","",(ROWS($B$3:B79)*LN(2))/(LN(B79)/$B$3))</f>
        <v>5.7400346728577709</v>
      </c>
      <c r="J79">
        <f ca="1">OFFSET(SerbiaOfficialData!$F$7,(ROW(J77)*17)-17,0)</f>
        <v>203799</v>
      </c>
      <c r="K79" s="11">
        <f ca="1">OFFSET(SerbiaOfficialData!$F$6,(ROW(K77)*17)-17,0)</f>
        <v>6918</v>
      </c>
      <c r="L79" s="12">
        <f t="shared" ca="1" si="157"/>
        <v>1.2431338537149466E-2</v>
      </c>
      <c r="M79" s="13">
        <f t="shared" ca="1" si="158"/>
        <v>1.287741689684732E-2</v>
      </c>
      <c r="R79" s="17">
        <f ca="1">OFFSET(SerbiaOfficialData!$F$17,(ROW(R77)*17)-18,0)</f>
        <v>5370</v>
      </c>
      <c r="S79">
        <f t="shared" ca="1" si="159"/>
        <v>303</v>
      </c>
      <c r="T79" s="3">
        <f t="shared" ca="1" si="160"/>
        <v>0.52426047056526404</v>
      </c>
      <c r="V79">
        <f ca="1">OFFSET(SerbiaOfficialData!$F$8,(ROW(W77)*17)-17,0)</f>
        <v>2</v>
      </c>
      <c r="W79">
        <f ca="1">OFFSET(SerbiaOfficialData!$F$11,(ROW(W77)*17)-17,0)</f>
        <v>237</v>
      </c>
      <c r="X79" s="3">
        <f t="shared" ca="1" si="161"/>
        <v>2.1705284366700248E-2</v>
      </c>
      <c r="Y79" s="3">
        <f t="shared" ca="1" si="162"/>
        <v>2.3137752611539587E-2</v>
      </c>
      <c r="Z79" t="str">
        <f ca="1">IF(OFFSET(SerbiaOfficialData!$F$9,(ROW(Z77)*17)-17,0)=0,"",OFFSET(SerbiaOfficialData!$F$9,(ROW(Z77)*17)-17,0))</f>
        <v/>
      </c>
      <c r="AA79" t="str">
        <f ca="1">IF(OFFSET(SerbiaOfficialData!$F$10,(ROW(AA77)*17)-17,0)=0,"",OFFSET(SerbiaOfficialData!$F$10,(ROW(AA77)*17)-17,0))</f>
        <v/>
      </c>
      <c r="AB79" t="str">
        <f ca="1">IF(OFFSET(SerbiaOfficialData!$F$12,(ROW(AA77)*17)-17,0)=0,"",OFFSET(SerbiaOfficialData!$F$12,(ROW(AA77)*17)-17,0))</f>
        <v/>
      </c>
      <c r="AC79" s="17">
        <f t="shared" si="89"/>
        <v>1293</v>
      </c>
      <c r="AD79">
        <f ca="1">OFFSET(SerbiaOfficialData!$F$2,(ROW(AD77)*17)-17,0)</f>
        <v>12</v>
      </c>
      <c r="AE79" s="3">
        <f t="shared" ca="1" si="163"/>
        <v>2.2590361445783132E-3</v>
      </c>
      <c r="AF79" s="15">
        <f t="shared" ca="1" si="164"/>
        <v>249</v>
      </c>
      <c r="AH79">
        <f ca="1">OFFSET(SerbiaOfficialData!$F$3,(ROW(AH77)*17)-17,0)</f>
        <v>743</v>
      </c>
      <c r="AI79" s="10">
        <f t="shared" ca="1" si="165"/>
        <v>-23</v>
      </c>
      <c r="AJ79" s="3">
        <f t="shared" ca="1" si="166"/>
        <v>8.975180877369722E-2</v>
      </c>
      <c r="AK79" s="4">
        <f t="shared" ca="1" si="167"/>
        <v>4569</v>
      </c>
      <c r="AL79" s="3">
        <f t="shared" ca="1" si="168"/>
        <v>2.2590361445783132E-3</v>
      </c>
      <c r="AM79" s="3">
        <f t="shared" ca="1" si="169"/>
        <v>0.41844491253777816</v>
      </c>
      <c r="AN79" s="4">
        <f ca="1">IF(_xlfn.FORECAST.ETS(AO79,$B$9:B78,$AO$9:AO78)&gt;0,_xlfn.FORECAST.ETS(AO79,$B$9:B78,$AO$9:AO78),0)</f>
        <v>10906.488539435819</v>
      </c>
      <c r="AO79" s="9">
        <f t="shared" si="153"/>
        <v>43972</v>
      </c>
    </row>
    <row r="80" spans="1:41" x14ac:dyDescent="0.25">
      <c r="A80" s="9">
        <f t="shared" ca="1" si="135"/>
        <v>43973</v>
      </c>
      <c r="B80">
        <f ca="1">OFFSET(SerbiaOfficialData!$F$5,(ROW(B78)*17)-17,0)</f>
        <v>11024</v>
      </c>
      <c r="C80" s="4">
        <f t="shared" ca="1" si="136"/>
        <v>5246</v>
      </c>
      <c r="D80" s="4">
        <f t="shared" si="152"/>
        <v>1313</v>
      </c>
      <c r="E80" s="10">
        <f ca="1">OFFSET(SerbiaOfficialData!$F$4,(ROW(E78)*17)-17,0)</f>
        <v>105</v>
      </c>
      <c r="F80" s="2">
        <f t="shared" ca="1" si="154"/>
        <v>9.6162652257532743E-3</v>
      </c>
      <c r="G80" s="13">
        <f t="shared" ca="1" si="155"/>
        <v>7.583796267399039E-3</v>
      </c>
      <c r="H80" s="2">
        <f t="shared" ca="1" si="156"/>
        <v>9.5246734397677786E-3</v>
      </c>
      <c r="I80" s="4">
        <f ca="1">IF($A80="","",(ROWS($B$3:B80)*LN(2))/(LN(B80)/$B$3))</f>
        <v>5.8086020181786528</v>
      </c>
      <c r="J80">
        <f ca="1">OFFSET(SerbiaOfficialData!$F$7,(ROW(J78)*17)-17,0)</f>
        <v>209797</v>
      </c>
      <c r="K80" s="11">
        <f ca="1">OFFSET(SerbiaOfficialData!$F$6,(ROW(K78)*17)-17,0)</f>
        <v>5998</v>
      </c>
      <c r="L80" s="12">
        <f t="shared" ca="1" si="157"/>
        <v>1.7505835278426141E-2</v>
      </c>
      <c r="M80" s="13">
        <f t="shared" ca="1" si="158"/>
        <v>1.3704553145091551E-2</v>
      </c>
      <c r="R80" s="17">
        <f ca="1">OFFSET(SerbiaOfficialData!$F$17,(ROW(R78)*17)-18,0)</f>
        <v>5541</v>
      </c>
      <c r="S80">
        <f t="shared" ca="1" si="159"/>
        <v>171</v>
      </c>
      <c r="T80" s="3">
        <f t="shared" ca="1" si="160"/>
        <v>0.53822243807673631</v>
      </c>
      <c r="V80">
        <f ca="1">OFFSET(SerbiaOfficialData!$F$8,(ROW(W78)*17)-17,0)</f>
        <v>0</v>
      </c>
      <c r="W80">
        <f ca="1">OFFSET(SerbiaOfficialData!$F$11,(ROW(W78)*17)-17,0)</f>
        <v>237</v>
      </c>
      <c r="X80" s="3">
        <f t="shared" ca="1" si="161"/>
        <v>2.149854862119013E-2</v>
      </c>
      <c r="Y80" s="3">
        <f t="shared" ca="1" si="162"/>
        <v>2.3020883924235066E-2</v>
      </c>
      <c r="Z80" t="str">
        <f ca="1">IF(OFFSET(SerbiaOfficialData!$F$9,(ROW(Z78)*17)-17,0)=0,"",OFFSET(SerbiaOfficialData!$F$9,(ROW(Z78)*17)-17,0))</f>
        <v/>
      </c>
      <c r="AA80" t="str">
        <f ca="1">IF(OFFSET(SerbiaOfficialData!$F$10,(ROW(AA78)*17)-17,0)=0,"",OFFSET(SerbiaOfficialData!$F$10,(ROW(AA78)*17)-17,0))</f>
        <v/>
      </c>
      <c r="AB80" t="str">
        <f ca="1">IF(OFFSET(SerbiaOfficialData!$F$12,(ROW(AA78)*17)-17,0)=0,"",OFFSET(SerbiaOfficialData!$F$12,(ROW(AA78)*17)-17,0))</f>
        <v/>
      </c>
      <c r="AC80" s="17">
        <f t="shared" si="89"/>
        <v>1310</v>
      </c>
      <c r="AD80">
        <f ca="1">OFFSET(SerbiaOfficialData!$F$2,(ROW(AD78)*17)-17,0)</f>
        <v>12</v>
      </c>
      <c r="AE80" s="3">
        <f t="shared" ca="1" si="163"/>
        <v>2.287457110179184E-3</v>
      </c>
      <c r="AF80" s="15">
        <f t="shared" ca="1" si="164"/>
        <v>249</v>
      </c>
      <c r="AH80">
        <f ca="1">OFFSET(SerbiaOfficialData!$F$3,(ROW(AH78)*17)-17,0)</f>
        <v>744</v>
      </c>
      <c r="AI80" s="10">
        <f t="shared" ca="1" si="165"/>
        <v>1</v>
      </c>
      <c r="AJ80" s="3">
        <f t="shared" ca="1" si="166"/>
        <v>8.8987663280116105E-2</v>
      </c>
      <c r="AK80" s="4">
        <f t="shared" ca="1" si="167"/>
        <v>4502</v>
      </c>
      <c r="AL80" s="3">
        <f t="shared" ca="1" si="168"/>
        <v>2.287457110179184E-3</v>
      </c>
      <c r="AM80" s="3">
        <f t="shared" ca="1" si="169"/>
        <v>0.40838171262699563</v>
      </c>
      <c r="AN80" s="4">
        <f ca="1">IF(_xlfn.FORECAST.ETS(AO80,$B$9:B79,$AO$9:AO79)&gt;0,_xlfn.FORECAST.ETS(AO80,$B$9:B79,$AO$9:AO79),0)</f>
        <v>10992.07073763874</v>
      </c>
      <c r="AO80" s="9">
        <f t="shared" si="153"/>
        <v>43973</v>
      </c>
    </row>
    <row r="81" spans="1:41" x14ac:dyDescent="0.25">
      <c r="A81" s="9">
        <f t="shared" ca="1" si="135"/>
        <v>43974</v>
      </c>
      <c r="B81">
        <f ca="1">IF(OFFSET(SerbiaOfficialData!$F$5,(ROW(B79)*17)-17,0)=0,"",OFFSET(SerbiaOfficialData!$F$5,(ROW(B79)*17)-17,0))</f>
        <v>11092</v>
      </c>
      <c r="C81" s="4">
        <f t="shared" ca="1" si="136"/>
        <v>5155</v>
      </c>
      <c r="D81" s="4">
        <f t="shared" si="152"/>
        <v>1330</v>
      </c>
      <c r="E81" s="10">
        <f ca="1">IF(OFFSET(SerbiaOfficialData!$F$4,(ROW(E79)*17)-17,0)=0,"",OFFSET(SerbiaOfficialData!$F$4,(ROW(E79)*17)-17,0))</f>
        <v>68</v>
      </c>
      <c r="F81" s="2">
        <f t="shared" ca="1" si="154"/>
        <v>6.1683599419448476E-3</v>
      </c>
      <c r="G81" s="13">
        <f t="shared" ca="1" si="155"/>
        <v>7.4139853785469417E-3</v>
      </c>
      <c r="H81" s="2">
        <f t="shared" ca="1" si="156"/>
        <v>6.1305445366029573E-3</v>
      </c>
      <c r="I81" s="4">
        <f ca="1">IF($A81="","",(ROWS($B$3:B81)*LN(2))/(LN(B81)/$B$3))</f>
        <v>5.8791870663398091</v>
      </c>
      <c r="J81">
        <f ca="1">IF(OFFSET(SerbiaOfficialData!$F$7,(ROW(J79)*17)-17,0)=0,"",OFFSET(SerbiaOfficialData!$F$7,(ROW(J79)*17)-17,0))</f>
        <v>214212</v>
      </c>
      <c r="K81" s="11">
        <f ca="1">IF(OFFSET(SerbiaOfficialData!$F$6,(ROW(K79)*17)-17,0)=0,"",OFFSET(SerbiaOfficialData!$F$6,(ROW(K79)*17)-17,0))</f>
        <v>4415</v>
      </c>
      <c r="L81" s="12">
        <f t="shared" ca="1" si="157"/>
        <v>1.5402038505096263E-2</v>
      </c>
      <c r="M81" s="13">
        <f t="shared" ca="1" si="158"/>
        <v>1.3964796265681222E-2</v>
      </c>
      <c r="R81" s="17">
        <f ca="1">IF(OFFSET(SerbiaOfficialData!$F$17,(ROW(R79)*17)-18,0)=0,"",OFFSET(SerbiaOfficialData!$F$17,(ROW(R79)*17)-18,0))</f>
        <v>5699</v>
      </c>
      <c r="S81">
        <f t="shared" ca="1" si="159"/>
        <v>158</v>
      </c>
      <c r="T81" s="3">
        <f t="shared" ca="1" si="160"/>
        <v>0.54935415461731252</v>
      </c>
      <c r="V81">
        <f ca="1">IF(OFFSET(SerbiaOfficialData!$F$8,(ROW(W79)*17)-17,0)=0,"",OFFSET(SerbiaOfficialData!$F$8,(ROW(W79)*17)-17,0))</f>
        <v>1</v>
      </c>
      <c r="W81">
        <f ca="1">IF(OFFSET(SerbiaOfficialData!$F$11,(ROW(W79)*17)-17,0)=0,"",OFFSET(SerbiaOfficialData!$F$11,(ROW(W79)*17)-17,0))</f>
        <v>238</v>
      </c>
      <c r="X81" s="3">
        <f t="shared" ca="1" si="161"/>
        <v>2.145690587811035E-2</v>
      </c>
      <c r="Y81" s="3">
        <f t="shared" ca="1" si="162"/>
        <v>2.2941970310391364E-2</v>
      </c>
      <c r="Z81" t="str">
        <f ca="1">IF(OFFSET(SerbiaOfficialData!$F$9,(ROW(Z79)*17)-17,0)=0,"",OFFSET(SerbiaOfficialData!$F$9,(ROW(Z79)*17)-17,0))</f>
        <v/>
      </c>
      <c r="AA81" t="str">
        <f ca="1">IF(OFFSET(SerbiaOfficialData!$F$10,(ROW(AA79)*17)-17,0)=0,"",OFFSET(SerbiaOfficialData!$F$10,(ROW(AA79)*17)-17,0))</f>
        <v/>
      </c>
      <c r="AB81" t="str">
        <f ca="1">IF(OFFSET(SerbiaOfficialData!$F$12,(ROW(AA79)*17)-17,0)=0,"",OFFSET(SerbiaOfficialData!$F$12,(ROW(AA79)*17)-17,0))</f>
        <v/>
      </c>
      <c r="AC81" s="17">
        <f t="shared" si="89"/>
        <v>1327</v>
      </c>
      <c r="AD81">
        <f ca="1">IF(OFFSET(SerbiaOfficialData!$F$2,(ROW(AD79)*17)-17,0)=0,"",OFFSET(SerbiaOfficialData!$F$2,(ROW(AD79)*17)-17,0))</f>
        <v>12</v>
      </c>
      <c r="AE81" s="3">
        <f t="shared" ca="1" si="163"/>
        <v>2.3278370514064014E-3</v>
      </c>
      <c r="AF81" s="15">
        <f t="shared" ca="1" si="164"/>
        <v>250</v>
      </c>
      <c r="AH81">
        <f ca="1">IF(OFFSET(SerbiaOfficialData!$F$3,(ROW(AH79)*17)-17,0)=0,"",OFFSET(SerbiaOfficialData!$F$3,(ROW(AH79)*17)-17,0))</f>
        <v>665</v>
      </c>
      <c r="AI81" s="10">
        <f t="shared" ca="1" si="165"/>
        <v>-79</v>
      </c>
      <c r="AJ81" s="3">
        <f t="shared" ca="1" si="166"/>
        <v>8.1410025243418685E-2</v>
      </c>
      <c r="AK81" s="4">
        <f t="shared" ca="1" si="167"/>
        <v>4490</v>
      </c>
      <c r="AL81" s="3">
        <f t="shared" ca="1" si="168"/>
        <v>2.3278370514064014E-3</v>
      </c>
      <c r="AM81" s="3">
        <f t="shared" ca="1" si="169"/>
        <v>0.40479624954922466</v>
      </c>
      <c r="AN81" s="4">
        <f ca="1">IF(_xlfn.FORECAST.ETS(AO81,$B$9:B80,$AO$9:AO80)&gt;0,_xlfn.FORECAST.ETS(AO81,$B$9:B80,$AO$9:AO80),0)</f>
        <v>11123.73274256116</v>
      </c>
      <c r="AO81" s="9">
        <f t="shared" si="153"/>
        <v>43974</v>
      </c>
    </row>
    <row r="82" spans="1:41" s="64" customFormat="1" x14ac:dyDescent="0.25">
      <c r="A82" s="63">
        <f t="shared" ca="1" si="135"/>
        <v>43975</v>
      </c>
      <c r="B82" s="64">
        <f ca="1">IF(OFFSET(SerbiaOfficialData!$F$5,(ROW(B80)*17)-17,0)=0,"",OFFSET(SerbiaOfficialData!$F$5,(ROW(B80)*17)-17,0))</f>
        <v>11159</v>
      </c>
      <c r="C82" s="65">
        <f t="shared" ca="1" si="136"/>
        <v>5064</v>
      </c>
      <c r="D82" s="4">
        <f t="shared" si="152"/>
        <v>1347</v>
      </c>
      <c r="E82" s="66">
        <f ca="1">IF(OFFSET(SerbiaOfficialData!$F$4,(ROW(E80)*17)-17,0)=0,"",OFFSET(SerbiaOfficialData!$F$4,(ROW(E80)*17)-17,0))</f>
        <v>67</v>
      </c>
      <c r="F82" s="67">
        <f t="shared" ca="1" si="154"/>
        <v>6.0403894698882075E-3</v>
      </c>
      <c r="G82" s="68">
        <f t="shared" ca="1" si="155"/>
        <v>7.3899451647619534E-3</v>
      </c>
      <c r="H82" s="67">
        <f t="shared" ca="1" si="156"/>
        <v>6.0041222331750155E-3</v>
      </c>
      <c r="I82" s="65">
        <f ca="1">IF($A82="","",(ROWS($B$3:B82)*LN(2))/(LN(B82)/$B$3))</f>
        <v>5.9497601683884884</v>
      </c>
      <c r="J82" s="64">
        <f ca="1">IF(OFFSET(SerbiaOfficialData!$F$7,(ROW(J80)*17)-17,0)=0,"",OFFSET(SerbiaOfficialData!$F$7,(ROW(J80)*17)-17,0))</f>
        <v>217856</v>
      </c>
      <c r="K82" s="69">
        <f ca="1">IF(OFFSET(SerbiaOfficialData!$F$6,(ROW(K80)*17)-17,0)=0,"",OFFSET(SerbiaOfficialData!$F$6,(ROW(K80)*17)-17,0))</f>
        <v>3644</v>
      </c>
      <c r="L82" s="70">
        <f t="shared" ca="1" si="157"/>
        <v>1.8386388583973654E-2</v>
      </c>
      <c r="M82" s="68">
        <f t="shared" ca="1" si="158"/>
        <v>1.4658642703208231E-2</v>
      </c>
      <c r="R82" s="64">
        <f ca="1">IF(OFFSET(SerbiaOfficialData!$F$17,(ROW(R80)*17)-18,0)=0,"",OFFSET(SerbiaOfficialData!$F$17,(ROW(R80)*17)-18,0))</f>
        <v>5857</v>
      </c>
      <c r="S82" s="64">
        <f t="shared" ca="1" si="159"/>
        <v>158</v>
      </c>
      <c r="T82" s="71">
        <f t="shared" ca="1" si="160"/>
        <v>0.56112282046369033</v>
      </c>
      <c r="U82" s="65"/>
      <c r="V82" s="64" t="str">
        <f ca="1">IF(OFFSET(SerbiaOfficialData!$F$8,(ROW(W80)*17)-17,0)=0,"",OFFSET(SerbiaOfficialData!$F$8,(ROW(W80)*17)-17,0))</f>
        <v/>
      </c>
      <c r="W82" s="64">
        <f ca="1">IF(OFFSET(SerbiaOfficialData!$F$11,(ROW(W80)*17)-17,0)=0,"",OFFSET(SerbiaOfficialData!$F$11,(ROW(W80)*17)-17,0))</f>
        <v>238</v>
      </c>
      <c r="X82" s="71">
        <f t="shared" ca="1" si="161"/>
        <v>2.1328075992472443E-2</v>
      </c>
      <c r="Y82" s="71">
        <f t="shared" ca="1" si="162"/>
        <v>2.2801302931596091E-2</v>
      </c>
      <c r="Z82" s="64" t="str">
        <f ca="1">IF(OFFSET(SerbiaOfficialData!$F$9,(ROW(Z80)*17)-17,0)=0,"",OFFSET(SerbiaOfficialData!$F$9,(ROW(Z80)*17)-17,0))</f>
        <v/>
      </c>
      <c r="AA82" s="64" t="str">
        <f ca="1">IF(OFFSET(SerbiaOfficialData!$F$10,(ROW(AA80)*17)-17,0)=0,"",OFFSET(SerbiaOfficialData!$F$10,(ROW(AA80)*17)-17,0))</f>
        <v/>
      </c>
      <c r="AB82" s="64" t="str">
        <f ca="1">IF(OFFSET(SerbiaOfficialData!$F$12,(ROW(AA80)*17)-17,0)=0,"",OFFSET(SerbiaOfficialData!$F$12,(ROW(AA80)*17)-17,0))</f>
        <v/>
      </c>
      <c r="AC82" s="64">
        <f t="shared" ref="AC82:AC145" si="188">(ROW(AD80)*17)-18+2</f>
        <v>1344</v>
      </c>
      <c r="AD82" s="64">
        <f ca="1">IF(OFFSET(SerbiaOfficialData!$F$2,(ROW(AD80)*17)-17,0)=0,"",OFFSET(SerbiaOfficialData!$F$2,(ROW(AD80)*17)-17,0))</f>
        <v>12</v>
      </c>
      <c r="AE82" s="71">
        <f t="shared" ca="1" si="163"/>
        <v>2.3696682464454978E-3</v>
      </c>
      <c r="AF82" s="72">
        <f t="shared" ca="1" si="164"/>
        <v>250</v>
      </c>
      <c r="AH82" s="64">
        <f ca="1">IF(OFFSET(SerbiaOfficialData!$F$3,(ROW(AH80)*17)-17,0)=0,"",OFFSET(SerbiaOfficialData!$F$3,(ROW(AH80)*17)-17,0))</f>
        <v>658</v>
      </c>
      <c r="AI82" s="66">
        <f t="shared" ca="1" si="165"/>
        <v>-7</v>
      </c>
      <c r="AJ82" s="71">
        <f t="shared" ca="1" si="166"/>
        <v>8.0293933148131547E-2</v>
      </c>
      <c r="AK82" s="65">
        <f t="shared" ca="1" si="167"/>
        <v>4406</v>
      </c>
      <c r="AL82" s="71">
        <f t="shared" ca="1" si="168"/>
        <v>2.3696682464454978E-3</v>
      </c>
      <c r="AM82" s="71">
        <f t="shared" ca="1" si="169"/>
        <v>0.39483824715476296</v>
      </c>
      <c r="AN82" s="65">
        <f ca="1">IF(_xlfn.FORECAST.ETS(AO82,$B$9:B81,$AO$9:AO81)&gt;0,_xlfn.FORECAST.ETS(AO82,$B$9:B81,$AO$9:AO81),0)</f>
        <v>11180.847338807775</v>
      </c>
      <c r="AO82" s="63">
        <f t="shared" si="153"/>
        <v>43975</v>
      </c>
    </row>
    <row r="83" spans="1:41" x14ac:dyDescent="0.25">
      <c r="A83" s="9">
        <f t="shared" ca="1" si="135"/>
        <v>43976</v>
      </c>
      <c r="B83">
        <f ca="1">IF(OFFSET(SerbiaOfficialData!$F$5,(ROW(B81)*17)-17,0)=0,"",OFFSET(SerbiaOfficialData!$F$5,(ROW(B81)*17)-17,0))</f>
        <v>11193</v>
      </c>
      <c r="C83" s="4">
        <f t="shared" ca="1" si="136"/>
        <v>5034</v>
      </c>
      <c r="D83" s="4">
        <f t="shared" si="152"/>
        <v>1364</v>
      </c>
      <c r="E83" s="10">
        <f ca="1">IF(OFFSET(SerbiaOfficialData!$F$4,(ROW(E81)*17)-17,0)=0,"",OFFSET(SerbiaOfficialData!$F$4,(ROW(E81)*17)-17,0))</f>
        <v>34</v>
      </c>
      <c r="F83" s="2">
        <f t="shared" ca="1" si="154"/>
        <v>3.0468679989246348E-3</v>
      </c>
      <c r="G83" s="13">
        <f t="shared" ca="1" si="155"/>
        <v>7.0932812277380878E-3</v>
      </c>
      <c r="H83" s="2">
        <f t="shared" ca="1" si="156"/>
        <v>3.0376127937103547E-3</v>
      </c>
      <c r="I83" s="4">
        <f ca="1">IF($A83="","",(ROWS($B$3:B83)*LN(2))/(LN(B83)/$B$3))</f>
        <v>6.0221664144330305</v>
      </c>
      <c r="J83">
        <f ca="1">IF(OFFSET(SerbiaOfficialData!$F$7,(ROW(J81)*17)-17,0)=0,"",OFFSET(SerbiaOfficialData!$F$7,(ROW(J81)*17)-17,0))</f>
        <v>220344</v>
      </c>
      <c r="K83" s="11">
        <f ca="1">IF(OFFSET(SerbiaOfficialData!$F$6,(ROW(K81)*17)-17,0)=0,"",OFFSET(SerbiaOfficialData!$F$6,(ROW(K81)*17)-17,0))</f>
        <v>2488</v>
      </c>
      <c r="L83" s="12">
        <f t="shared" ca="1" si="157"/>
        <v>1.3665594855305467E-2</v>
      </c>
      <c r="M83" s="13">
        <f t="shared" ca="1" si="158"/>
        <v>1.5285758147287162E-2</v>
      </c>
      <c r="R83" s="17">
        <f ca="1">IF(OFFSET(SerbiaOfficialData!$F$17,(ROW(R81)*17)-18,0)=0,"",OFFSET(SerbiaOfficialData!$F$17,(ROW(R81)*17)-18,0))</f>
        <v>5920</v>
      </c>
      <c r="S83">
        <f t="shared" ca="1" si="159"/>
        <v>63</v>
      </c>
      <c r="T83" s="3">
        <f t="shared" ca="1" si="160"/>
        <v>0.56402439024390238</v>
      </c>
      <c r="V83">
        <f ca="1">IF(OFFSET(SerbiaOfficialData!$F$8,(ROW(W81)*17)-17,0)=0,"",OFFSET(SerbiaOfficialData!$F$8,(ROW(W81)*17)-17,0))</f>
        <v>1</v>
      </c>
      <c r="W83">
        <f ca="1">IF(OFFSET(SerbiaOfficialData!$F$11,(ROW(W81)*17)-17,0)=0,"",OFFSET(SerbiaOfficialData!$F$11,(ROW(W81)*17)-17,0))</f>
        <v>239</v>
      </c>
      <c r="X83" s="3">
        <f t="shared" ca="1" si="161"/>
        <v>2.1352631108728669E-2</v>
      </c>
      <c r="Y83" s="3">
        <f t="shared" ca="1" si="162"/>
        <v>2.2770579268292682E-2</v>
      </c>
      <c r="Z83" t="str">
        <f ca="1">IF(OFFSET(SerbiaOfficialData!$F$9,(ROW(Z81)*17)-17,0)=0,"",OFFSET(SerbiaOfficialData!$F$9,(ROW(Z81)*17)-17,0))</f>
        <v/>
      </c>
      <c r="AA83" t="str">
        <f ca="1">IF(OFFSET(SerbiaOfficialData!$F$10,(ROW(AA81)*17)-17,0)=0,"",OFFSET(SerbiaOfficialData!$F$10,(ROW(AA81)*17)-17,0))</f>
        <v/>
      </c>
      <c r="AB83" t="str">
        <f ca="1">IF(OFFSET(SerbiaOfficialData!$F$12,(ROW(AA81)*17)-17,0)=0,"",OFFSET(SerbiaOfficialData!$F$12,(ROW(AA81)*17)-17,0))</f>
        <v/>
      </c>
      <c r="AC83" s="17">
        <f t="shared" si="188"/>
        <v>1361</v>
      </c>
      <c r="AD83">
        <f ca="1">IF(OFFSET(SerbiaOfficialData!$F$2,(ROW(AD81)*17)-17,0)=0,"",OFFSET(SerbiaOfficialData!$F$2,(ROW(AD81)*17)-17,0))</f>
        <v>12</v>
      </c>
      <c r="AE83" s="3">
        <f t="shared" ca="1" si="163"/>
        <v>2.3837902264600714E-3</v>
      </c>
      <c r="AF83" s="15">
        <f t="shared" ca="1" si="164"/>
        <v>251</v>
      </c>
      <c r="AH83">
        <f ca="1">IF(OFFSET(SerbiaOfficialData!$F$3,(ROW(AH81)*17)-17,0)=0,"",OFFSET(SerbiaOfficialData!$F$3,(ROW(AH81)*17)-17,0))</f>
        <v>657</v>
      </c>
      <c r="AI83" s="10">
        <f t="shared" ca="1" si="165"/>
        <v>-1</v>
      </c>
      <c r="AJ83" s="3">
        <f t="shared" ca="1" si="166"/>
        <v>8.0050031269543465E-2</v>
      </c>
      <c r="AK83" s="4">
        <f t="shared" ca="1" si="167"/>
        <v>4377</v>
      </c>
      <c r="AL83" s="3">
        <f t="shared" ca="1" si="168"/>
        <v>2.3837902264600714E-3</v>
      </c>
      <c r="AM83" s="3">
        <f t="shared" ca="1" si="169"/>
        <v>0.39104797641383005</v>
      </c>
      <c r="AN83" s="4">
        <f ca="1">IF(_xlfn.FORECAST.ETS(AO83,$B$9:B82,$AO$9:AO82)&gt;0,_xlfn.FORECAST.ETS(AO83,$B$9:B82,$AO$9:AO82),0)</f>
        <v>11241.447708256859</v>
      </c>
      <c r="AO83" s="9">
        <f t="shared" si="153"/>
        <v>43976</v>
      </c>
    </row>
    <row r="84" spans="1:41" x14ac:dyDescent="0.25">
      <c r="A84" s="9">
        <f t="shared" ca="1" si="135"/>
        <v>43977</v>
      </c>
      <c r="B84">
        <f ca="1">IF(OFFSET(SerbiaOfficialData!$F$5,(ROW(B82)*17)-17,0)=0,"",OFFSET(SerbiaOfficialData!$F$5,(ROW(B82)*17)-17,0))</f>
        <v>11227</v>
      </c>
      <c r="C84" s="4">
        <f t="shared" ca="1" si="136"/>
        <v>4921</v>
      </c>
      <c r="D84" s="4">
        <f t="shared" si="152"/>
        <v>1381</v>
      </c>
      <c r="E84" s="10">
        <f ca="1">IF(OFFSET(SerbiaOfficialData!$F$4,(ROW(E82)*17)-17,0)=0,"",OFFSET(SerbiaOfficialData!$F$4,(ROW(E82)*17)-17,0))</f>
        <v>34</v>
      </c>
      <c r="F84" s="2">
        <f t="shared" ca="1" si="154"/>
        <v>3.0376127937103547E-3</v>
      </c>
      <c r="G84" s="13">
        <f t="shared" ca="1" si="155"/>
        <v>6.2399498376803971E-3</v>
      </c>
      <c r="H84" s="2">
        <f t="shared" ca="1" si="156"/>
        <v>3.0284136456756035E-3</v>
      </c>
      <c r="I84" s="4">
        <f ca="1">IF($A84="","",(ROWS($B$3:B84)*LN(2))/(LN(B84)/$B$3))</f>
        <v>6.0945314514783178</v>
      </c>
      <c r="J84">
        <f ca="1">IF(OFFSET(SerbiaOfficialData!$F$7,(ROW(J82)*17)-17,0)=0,"",OFFSET(SerbiaOfficialData!$F$7,(ROW(J82)*17)-17,0))</f>
        <v>223771</v>
      </c>
      <c r="K84" s="11">
        <f ca="1">IF(OFFSET(SerbiaOfficialData!$F$6,(ROW(K82)*17)-17,0)=0,"",OFFSET(SerbiaOfficialData!$F$6,(ROW(K82)*17)-17,0))</f>
        <v>3427</v>
      </c>
      <c r="L84" s="12">
        <f t="shared" ca="1" si="157"/>
        <v>9.921213889699446E-3</v>
      </c>
      <c r="M84" s="13">
        <f t="shared" ca="1" si="158"/>
        <v>1.4517988658556672E-2</v>
      </c>
      <c r="R84" s="17">
        <f ca="1">IF(OFFSET(SerbiaOfficialData!$F$17,(ROW(R82)*17)-18,0)=0,"",OFFSET(SerbiaOfficialData!$F$17,(ROW(R82)*17)-18,0))</f>
        <v>6067</v>
      </c>
      <c r="S84">
        <f t="shared" ca="1" si="159"/>
        <v>147</v>
      </c>
      <c r="T84" s="3">
        <f t="shared" ca="1" si="160"/>
        <v>0.57181903864278982</v>
      </c>
      <c r="V84" t="str">
        <f ca="1">IF(OFFSET(SerbiaOfficialData!$F$8,(ROW(W82)*17)-17,0)=0,"",OFFSET(SerbiaOfficialData!$F$8,(ROW(W82)*17)-17,0))</f>
        <v/>
      </c>
      <c r="W84">
        <f ca="1">IF(OFFSET(SerbiaOfficialData!$F$11,(ROW(W82)*17)-17,0)=0,"",OFFSET(SerbiaOfficialData!$F$11,(ROW(W82)*17)-17,0))</f>
        <v>239</v>
      </c>
      <c r="X84" s="3">
        <f t="shared" ca="1" si="161"/>
        <v>2.1287966509307917E-2</v>
      </c>
      <c r="Y84" s="3">
        <f t="shared" ca="1" si="162"/>
        <v>2.2525918944392084E-2</v>
      </c>
      <c r="Z84" t="str">
        <f ca="1">IF(OFFSET(SerbiaOfficialData!$F$9,(ROW(Z82)*17)-17,0)=0,"",OFFSET(SerbiaOfficialData!$F$9,(ROW(Z82)*17)-17,0))</f>
        <v/>
      </c>
      <c r="AA84" t="str">
        <f ca="1">IF(OFFSET(SerbiaOfficialData!$F$10,(ROW(AA82)*17)-17,0)=0,"",OFFSET(SerbiaOfficialData!$F$10,(ROW(AA82)*17)-17,0))</f>
        <v/>
      </c>
      <c r="AB84" t="str">
        <f ca="1">IF(OFFSET(SerbiaOfficialData!$F$12,(ROW(AA82)*17)-17,0)=0,"",OFFSET(SerbiaOfficialData!$F$12,(ROW(AA82)*17)-17,0))</f>
        <v/>
      </c>
      <c r="AC84" s="17">
        <f t="shared" si="188"/>
        <v>1378</v>
      </c>
      <c r="AD84">
        <f ca="1">IF(OFFSET(SerbiaOfficialData!$F$2,(ROW(AD82)*17)-17,0)=0,"",OFFSET(SerbiaOfficialData!$F$2,(ROW(AD82)*17)-17,0))</f>
        <v>11</v>
      </c>
      <c r="AE84" s="3">
        <f t="shared" ca="1" si="163"/>
        <v>2.2353180247917091E-3</v>
      </c>
      <c r="AF84" s="15">
        <f t="shared" ca="1" si="164"/>
        <v>250</v>
      </c>
      <c r="AH84">
        <f ca="1">IF(OFFSET(SerbiaOfficialData!$F$3,(ROW(AH82)*17)-17,0)=0,"",OFFSET(SerbiaOfficialData!$F$3,(ROW(AH82)*17)-17,0))</f>
        <v>621</v>
      </c>
      <c r="AI84" s="10">
        <f t="shared" ca="1" si="165"/>
        <v>-36</v>
      </c>
      <c r="AJ84" s="3">
        <f t="shared" ca="1" si="166"/>
        <v>7.6601051037677031E-2</v>
      </c>
      <c r="AK84" s="4">
        <f t="shared" ca="1" si="167"/>
        <v>4300</v>
      </c>
      <c r="AL84" s="3">
        <f t="shared" ca="1" si="168"/>
        <v>2.2353180247917091E-3</v>
      </c>
      <c r="AM84" s="3">
        <f t="shared" ca="1" si="169"/>
        <v>0.38300525518838513</v>
      </c>
      <c r="AN84" s="4">
        <f ca="1">IF(_xlfn.FORECAST.ETS(AO84,$B$9:B83,$AO$9:AO83)&gt;0,_xlfn.FORECAST.ETS(AO84,$B$9:B83,$AO$9:AO83),0)</f>
        <v>11230.431828649285</v>
      </c>
      <c r="AO84" s="9">
        <f t="shared" si="153"/>
        <v>43977</v>
      </c>
    </row>
    <row r="85" spans="1:41" x14ac:dyDescent="0.25">
      <c r="A85" s="9">
        <f t="shared" ca="1" si="135"/>
        <v>43978</v>
      </c>
      <c r="B85">
        <f ca="1">IF(OFFSET(SerbiaOfficialData!$F$5,(ROW(B83)*17)-17,0)=0,"",OFFSET(SerbiaOfficialData!$F$5,(ROW(B83)*17)-17,0))</f>
        <v>11275</v>
      </c>
      <c r="C85" s="4">
        <f t="shared" ca="1" si="136"/>
        <v>4758</v>
      </c>
      <c r="D85" s="4">
        <f t="shared" si="152"/>
        <v>1398</v>
      </c>
      <c r="E85" s="10">
        <f ca="1">IF(OFFSET(SerbiaOfficialData!$F$4,(ROW(E83)*17)-17,0)=0,"",OFFSET(SerbiaOfficialData!$F$4,(ROW(E83)*17)-17,0))</f>
        <v>48</v>
      </c>
      <c r="F85" s="2">
        <f t="shared" ca="1" si="154"/>
        <v>4.2754074997773221E-3</v>
      </c>
      <c r="G85" s="13">
        <f t="shared" ca="1" si="155"/>
        <v>5.7915640239304209E-3</v>
      </c>
      <c r="H85" s="2">
        <f t="shared" ca="1" si="156"/>
        <v>4.2572062084257206E-3</v>
      </c>
      <c r="I85" s="4">
        <f ca="1">IF($A85="","",(ROWS($B$3:B85)*LN(2))/(LN(B85)/$B$3))</f>
        <v>6.1660343004495104</v>
      </c>
      <c r="J85">
        <f ca="1">IF(OFFSET(SerbiaOfficialData!$F$7,(ROW(J83)*17)-17,0)=0,"",OFFSET(SerbiaOfficialData!$F$7,(ROW(J83)*17)-17,0))</f>
        <v>228945</v>
      </c>
      <c r="K85" s="11">
        <f ca="1">IF(OFFSET(SerbiaOfficialData!$F$6,(ROW(K83)*17)-17,0)=0,"",OFFSET(SerbiaOfficialData!$F$6,(ROW(K83)*17)-17,0))</f>
        <v>5174</v>
      </c>
      <c r="L85" s="12">
        <f t="shared" ca="1" si="157"/>
        <v>9.2771550057982217E-3</v>
      </c>
      <c r="M85" s="13">
        <f t="shared" ca="1" si="158"/>
        <v>1.3223140495867768E-2</v>
      </c>
      <c r="R85" s="17">
        <f ca="1">IF(OFFSET(SerbiaOfficialData!$F$17,(ROW(R83)*17)-18,0)=0,"",OFFSET(SerbiaOfficialData!$F$17,(ROW(R83)*17)-18,0))</f>
        <v>6277</v>
      </c>
      <c r="S85">
        <f t="shared" ca="1" si="159"/>
        <v>210</v>
      </c>
      <c r="T85" s="3">
        <f t="shared" ca="1" si="160"/>
        <v>0.58669034489204597</v>
      </c>
      <c r="V85">
        <f ca="1">IF(OFFSET(SerbiaOfficialData!$F$8,(ROW(W83)*17)-17,0)=0,"",OFFSET(SerbiaOfficialData!$F$8,(ROW(W83)*17)-17,0))</f>
        <v>1</v>
      </c>
      <c r="W85">
        <f ca="1">IF(OFFSET(SerbiaOfficialData!$F$11,(ROW(W83)*17)-17,0)=0,"",OFFSET(SerbiaOfficialData!$F$11,(ROW(W83)*17)-17,0))</f>
        <v>240</v>
      </c>
      <c r="X85" s="3">
        <f t="shared" ca="1" si="161"/>
        <v>2.1286031042128603E-2</v>
      </c>
      <c r="Y85" s="3">
        <f t="shared" ca="1" si="162"/>
        <v>2.243200299093373E-2</v>
      </c>
      <c r="Z85" t="str">
        <f ca="1">IF(OFFSET(SerbiaOfficialData!$F$9,(ROW(Z83)*17)-17,0)=0,"",OFFSET(SerbiaOfficialData!$F$9,(ROW(Z83)*17)-17,0))</f>
        <v/>
      </c>
      <c r="AA85" t="str">
        <f ca="1">IF(OFFSET(SerbiaOfficialData!$F$10,(ROW(AA83)*17)-17,0)=0,"",OFFSET(SerbiaOfficialData!$F$10,(ROW(AA83)*17)-17,0))</f>
        <v/>
      </c>
      <c r="AB85" t="str">
        <f ca="1">IF(OFFSET(SerbiaOfficialData!$F$12,(ROW(AA83)*17)-17,0)=0,"",OFFSET(SerbiaOfficialData!$F$12,(ROW(AA83)*17)-17,0))</f>
        <v/>
      </c>
      <c r="AC85" s="17">
        <f t="shared" si="188"/>
        <v>1395</v>
      </c>
      <c r="AD85">
        <f ca="1">IF(OFFSET(SerbiaOfficialData!$F$2,(ROW(AD83)*17)-17,0)=0,"",OFFSET(SerbiaOfficialData!$F$2,(ROW(AD83)*17)-17,0))</f>
        <v>10</v>
      </c>
      <c r="AE85" s="3">
        <f t="shared" ca="1" si="163"/>
        <v>2.101723413198823E-3</v>
      </c>
      <c r="AF85" s="15">
        <f t="shared" ca="1" si="164"/>
        <v>250</v>
      </c>
      <c r="AH85">
        <f ca="1">IF(OFFSET(SerbiaOfficialData!$F$3,(ROW(AH83)*17)-17,0)=0,"",OFFSET(SerbiaOfficialData!$F$3,(ROW(AH83)*17)-17,0))</f>
        <v>622</v>
      </c>
      <c r="AI85" s="10">
        <f t="shared" ca="1" si="165"/>
        <v>1</v>
      </c>
      <c r="AJ85" s="3">
        <f t="shared" ca="1" si="166"/>
        <v>7.6452328159645228E-2</v>
      </c>
      <c r="AK85" s="4">
        <f t="shared" ca="1" si="167"/>
        <v>4136</v>
      </c>
      <c r="AL85" s="3">
        <f t="shared" ca="1" si="168"/>
        <v>2.101723413198823E-3</v>
      </c>
      <c r="AM85" s="3">
        <f t="shared" ca="1" si="169"/>
        <v>0.36682926829268292</v>
      </c>
      <c r="AN85" s="4">
        <f ca="1">IF(_xlfn.FORECAST.ETS(AO85,$B$9:B84,$AO$9:AO84)&gt;0,_xlfn.FORECAST.ETS(AO85,$B$9:B84,$AO$9:AO84),0)</f>
        <v>11261.286660175188</v>
      </c>
      <c r="AO85" s="9">
        <f t="shared" si="153"/>
        <v>43978</v>
      </c>
    </row>
    <row r="86" spans="1:41" x14ac:dyDescent="0.25">
      <c r="A86" s="9">
        <f t="shared" ca="1" si="135"/>
        <v>43979</v>
      </c>
      <c r="B86">
        <f ca="1">IF(OFFSET(SerbiaOfficialData!$F$5,(ROW(B84)*17)-17,0)=0,"",OFFSET(SerbiaOfficialData!$F$5,(ROW(B84)*17)-17,0))</f>
        <v>11300</v>
      </c>
      <c r="C86" s="4">
        <f t="shared" ca="1" si="136"/>
        <v>4621</v>
      </c>
      <c r="D86" s="4">
        <f t="shared" si="152"/>
        <v>1415</v>
      </c>
      <c r="E86" s="10">
        <f ca="1">IF(OFFSET(SerbiaOfficialData!$F$4,(ROW(E84)*17)-17,0)=0,"",OFFSET(SerbiaOfficialData!$F$4,(ROW(E84)*17)-17,0))</f>
        <v>25</v>
      </c>
      <c r="F86" s="2">
        <f t="shared" ca="1" si="154"/>
        <v>2.2172949002217295E-3</v>
      </c>
      <c r="G86" s="13">
        <f t="shared" ca="1" si="155"/>
        <v>5.668752874367639E-3</v>
      </c>
      <c r="H86" s="2">
        <f t="shared" ca="1" si="156"/>
        <v>2.2123893805309734E-3</v>
      </c>
      <c r="I86" s="4">
        <f ca="1">IF($A86="","",(ROWS($B$3:B86)*LN(2))/(LN(B86)/$B$3))</f>
        <v>6.2388428914891447</v>
      </c>
      <c r="J86">
        <f ca="1">IF(OFFSET(SerbiaOfficialData!$F$7,(ROW(J84)*17)-17,0)=0,"",OFFSET(SerbiaOfficialData!$F$7,(ROW(J84)*17)-17,0))</f>
        <v>233479</v>
      </c>
      <c r="K86" s="11">
        <f ca="1">IF(OFFSET(SerbiaOfficialData!$F$6,(ROW(K84)*17)-17,0)=0,"",OFFSET(SerbiaOfficialData!$F$6,(ROW(K84)*17)-17,0))</f>
        <v>4534</v>
      </c>
      <c r="L86" s="12">
        <f t="shared" ca="1" si="157"/>
        <v>5.5138950154389058E-3</v>
      </c>
      <c r="M86" s="13">
        <f t="shared" ca="1" si="158"/>
        <v>1.3248901766520235E-2</v>
      </c>
      <c r="R86" s="17">
        <f ca="1">IF(OFFSET(SerbiaOfficialData!$F$17,(ROW(R84)*17)-18,0)=0,"",OFFSET(SerbiaOfficialData!$F$17,(ROW(R84)*17)-18,0))</f>
        <v>6438</v>
      </c>
      <c r="S86">
        <f t="shared" ca="1" si="159"/>
        <v>161</v>
      </c>
      <c r="T86" s="3">
        <f t="shared" ca="1" si="160"/>
        <v>0.59983229292835183</v>
      </c>
      <c r="V86">
        <f ca="1">IF(OFFSET(SerbiaOfficialData!$F$8,(ROW(W84)*17)-17,0)=0,"",OFFSET(SerbiaOfficialData!$F$8,(ROW(W84)*17)-17,0))</f>
        <v>1</v>
      </c>
      <c r="W86">
        <f ca="1">IF(OFFSET(SerbiaOfficialData!$F$11,(ROW(W84)*17)-17,0)=0,"",OFFSET(SerbiaOfficialData!$F$11,(ROW(W84)*17)-17,0))</f>
        <v>241</v>
      </c>
      <c r="X86" s="3">
        <f t="shared" ca="1" si="161"/>
        <v>2.1327433628318584E-2</v>
      </c>
      <c r="Y86" s="3">
        <f t="shared" ca="1" si="162"/>
        <v>2.2454113481785148E-2</v>
      </c>
      <c r="Z86" t="str">
        <f ca="1">IF(OFFSET(SerbiaOfficialData!$F$9,(ROW(Z84)*17)-17,0)=0,"",OFFSET(SerbiaOfficialData!$F$9,(ROW(Z84)*17)-17,0))</f>
        <v/>
      </c>
      <c r="AA86" t="str">
        <f ca="1">IF(OFFSET(SerbiaOfficialData!$F$10,(ROW(AA84)*17)-17,0)=0,"",OFFSET(SerbiaOfficialData!$F$10,(ROW(AA84)*17)-17,0))</f>
        <v/>
      </c>
      <c r="AB86" t="str">
        <f ca="1">IF(OFFSET(SerbiaOfficialData!$F$12,(ROW(AA84)*17)-17,0)=0,"",OFFSET(SerbiaOfficialData!$F$12,(ROW(AA84)*17)-17,0))</f>
        <v/>
      </c>
      <c r="AC86" s="17">
        <f t="shared" si="188"/>
        <v>1412</v>
      </c>
      <c r="AD86">
        <f ca="1">IF(OFFSET(SerbiaOfficialData!$F$2,(ROW(AD84)*17)-17,0)=0,"",OFFSET(SerbiaOfficialData!$F$2,(ROW(AD84)*17)-17,0))</f>
        <v>9</v>
      </c>
      <c r="AE86" s="3">
        <f t="shared" ca="1" si="163"/>
        <v>1.9476303830339753E-3</v>
      </c>
      <c r="AF86" s="15">
        <f t="shared" ca="1" si="164"/>
        <v>250</v>
      </c>
      <c r="AH86">
        <f ca="1">IF(OFFSET(SerbiaOfficialData!$F$3,(ROW(AH84)*17)-17,0)=0,"",OFFSET(SerbiaOfficialData!$F$3,(ROW(AH84)*17)-17,0))</f>
        <v>558</v>
      </c>
      <c r="AI86" s="10">
        <f t="shared" ca="1" si="165"/>
        <v>-64</v>
      </c>
      <c r="AJ86" s="3">
        <f t="shared" ca="1" si="166"/>
        <v>7.070796460176991E-2</v>
      </c>
      <c r="AK86" s="4">
        <f t="shared" ca="1" si="167"/>
        <v>4063</v>
      </c>
      <c r="AL86" s="3">
        <f t="shared" ca="1" si="168"/>
        <v>1.9476303830339753E-3</v>
      </c>
      <c r="AM86" s="3">
        <f t="shared" ca="1" si="169"/>
        <v>0.3595575221238938</v>
      </c>
      <c r="AN86" s="4">
        <f ca="1">IF(_xlfn.FORECAST.ETS(AO86,$B$9:B85,$AO$9:AO85)&gt;0,_xlfn.FORECAST.ETS(AO86,$B$9:B85,$AO$9:AO85),0)</f>
        <v>11320.970687536759</v>
      </c>
      <c r="AO86" s="9">
        <f t="shared" si="153"/>
        <v>43979</v>
      </c>
    </row>
    <row r="87" spans="1:41" x14ac:dyDescent="0.25">
      <c r="A87" s="9">
        <f t="shared" ca="1" si="135"/>
        <v>43980</v>
      </c>
      <c r="B87">
        <f ca="1">IF(OFFSET(SerbiaOfficialData!$F$5,(ROW(B85)*17)-17,0)=0,"",OFFSET(SerbiaOfficialData!$F$5,(ROW(B85)*17)-17,0))</f>
        <v>11354</v>
      </c>
      <c r="C87" s="4">
        <f t="shared" ca="1" si="136"/>
        <v>4588</v>
      </c>
      <c r="D87" s="4">
        <f t="shared" si="152"/>
        <v>1432</v>
      </c>
      <c r="E87" s="10">
        <f ca="1">IF(OFFSET(SerbiaOfficialData!$F$4,(ROW(E85)*17)-17,0)=0,"",OFFSET(SerbiaOfficialData!$F$4,(ROW(E85)*17)-17,0))</f>
        <v>54</v>
      </c>
      <c r="F87" s="2">
        <f t="shared" ca="1" si="154"/>
        <v>4.7787610619469028E-3</v>
      </c>
      <c r="G87" s="13">
        <f t="shared" ca="1" si="155"/>
        <v>5.1818624866972344E-3</v>
      </c>
      <c r="H87" s="2">
        <f t="shared" ca="1" si="156"/>
        <v>4.7560331160824377E-3</v>
      </c>
      <c r="I87" s="4">
        <f ca="1">IF($A87="","",(ROWS($B$3:B87)*LN(2))/(LN(B87)/$B$3))</f>
        <v>6.3098915295650979</v>
      </c>
      <c r="J87">
        <f ca="1">IF(OFFSET(SerbiaOfficialData!$F$7,(ROW(J85)*17)-17,0)=0,"",OFFSET(SerbiaOfficialData!$F$7,(ROW(J85)*17)-17,0))</f>
        <v>238694</v>
      </c>
      <c r="K87" s="11">
        <f ca="1">IF(OFFSET(SerbiaOfficialData!$F$6,(ROW(K85)*17)-17,0)=0,"",OFFSET(SerbiaOfficialData!$F$6,(ROW(K85)*17)-17,0))</f>
        <v>5215</v>
      </c>
      <c r="L87" s="12">
        <f t="shared" ca="1" si="157"/>
        <v>1.0354745925215724E-2</v>
      </c>
      <c r="M87" s="13">
        <f t="shared" ca="1" si="158"/>
        <v>1.2460239638389974E-2</v>
      </c>
      <c r="R87" s="17">
        <f ca="1">IF(OFFSET(SerbiaOfficialData!$F$17,(ROW(R85)*17)-18,0)=0,"",OFFSET(SerbiaOfficialData!$F$17,(ROW(R85)*17)-18,0))</f>
        <v>6524</v>
      </c>
      <c r="S87">
        <f t="shared" ca="1" si="159"/>
        <v>86</v>
      </c>
      <c r="T87" s="3">
        <f t="shared" ca="1" si="160"/>
        <v>0.60223391488968891</v>
      </c>
      <c r="V87">
        <f ca="1">IF(OFFSET(SerbiaOfficialData!$F$8,(ROW(W85)*17)-17,0)=0,"",OFFSET(SerbiaOfficialData!$F$8,(ROW(W85)*17)-17,0))</f>
        <v>1</v>
      </c>
      <c r="W87">
        <f ca="1">IF(OFFSET(SerbiaOfficialData!$F$11,(ROW(W85)*17)-17,0)=0,"",OFFSET(SerbiaOfficialData!$F$11,(ROW(W85)*17)-17,0))</f>
        <v>242</v>
      </c>
      <c r="X87" s="3">
        <f t="shared" ca="1" si="161"/>
        <v>2.1314074335036112E-2</v>
      </c>
      <c r="Y87" s="3">
        <f t="shared" ca="1" si="162"/>
        <v>2.2339148896889136E-2</v>
      </c>
      <c r="Z87" t="str">
        <f ca="1">IF(OFFSET(SerbiaOfficialData!$F$9,(ROW(Z85)*17)-17,0)=0,"",OFFSET(SerbiaOfficialData!$F$9,(ROW(Z85)*17)-17,0))</f>
        <v/>
      </c>
      <c r="AA87" t="str">
        <f ca="1">IF(OFFSET(SerbiaOfficialData!$F$10,(ROW(AA85)*17)-17,0)=0,"",OFFSET(SerbiaOfficialData!$F$10,(ROW(AA85)*17)-17,0))</f>
        <v/>
      </c>
      <c r="AB87" t="str">
        <f ca="1">IF(OFFSET(SerbiaOfficialData!$F$12,(ROW(AA85)*17)-17,0)=0,"",OFFSET(SerbiaOfficialData!$F$12,(ROW(AA85)*17)-17,0))</f>
        <v/>
      </c>
      <c r="AC87" s="17">
        <f t="shared" si="188"/>
        <v>1429</v>
      </c>
      <c r="AD87">
        <f ca="1">IF(OFFSET(SerbiaOfficialData!$F$2,(ROW(AD85)*17)-17,0)=0,"",OFFSET(SerbiaOfficialData!$F$2,(ROW(AD85)*17)-17,0))</f>
        <v>8</v>
      </c>
      <c r="AE87" s="3">
        <f t="shared" ca="1" si="163"/>
        <v>1.7436791630340018E-3</v>
      </c>
      <c r="AF87" s="15">
        <f t="shared" ca="1" si="164"/>
        <v>250</v>
      </c>
      <c r="AH87">
        <f ca="1">IF(OFFSET(SerbiaOfficialData!$F$3,(ROW(AH85)*17)-17,0)=0,"",OFFSET(SerbiaOfficialData!$F$3,(ROW(AH85)*17)-17,0))</f>
        <v>558</v>
      </c>
      <c r="AI87" s="10">
        <f t="shared" ca="1" si="165"/>
        <v>0</v>
      </c>
      <c r="AJ87" s="3">
        <f t="shared" ca="1" si="166"/>
        <v>7.0459749867887972E-2</v>
      </c>
      <c r="AK87" s="4">
        <f t="shared" ca="1" si="167"/>
        <v>4030</v>
      </c>
      <c r="AL87" s="3">
        <f t="shared" ca="1" si="168"/>
        <v>1.7436791630340018E-3</v>
      </c>
      <c r="AM87" s="3">
        <f t="shared" ca="1" si="169"/>
        <v>0.35494098995948564</v>
      </c>
      <c r="AN87" s="4">
        <f ca="1">IF(_xlfn.FORECAST.ETS(AO87,$B$9:B86,$AO$9:AO86)&gt;0,_xlfn.FORECAST.ETS(AO87,$B$9:B86,$AO$9:AO86),0)</f>
        <v>11335.556164582133</v>
      </c>
      <c r="AO87" s="9">
        <f t="shared" si="153"/>
        <v>43980</v>
      </c>
    </row>
    <row r="88" spans="1:41" x14ac:dyDescent="0.25">
      <c r="A88" s="9">
        <f t="shared" ca="1" si="135"/>
        <v>43981</v>
      </c>
      <c r="B88">
        <f ca="1">IF(OFFSET(SerbiaOfficialData!$F$5,(ROW(B86)*17)-17,0)=0,"",OFFSET(SerbiaOfficialData!$F$5,(ROW(B86)*17)-17,0))</f>
        <v>11381</v>
      </c>
      <c r="C88" s="4">
        <f t="shared" ca="1" si="136"/>
        <v>4533</v>
      </c>
      <c r="D88" s="4">
        <f t="shared" si="152"/>
        <v>1449</v>
      </c>
      <c r="E88" s="10">
        <f ca="1">IF(OFFSET(SerbiaOfficialData!$F$4,(ROW(E86)*17)-17,0)=0,"",OFFSET(SerbiaOfficialData!$F$4,(ROW(E86)*17)-17,0))</f>
        <v>27</v>
      </c>
      <c r="F88" s="2">
        <f t="shared" ca="1" si="154"/>
        <v>2.3780165580412189E-3</v>
      </c>
      <c r="G88" s="13">
        <f t="shared" ca="1" si="155"/>
        <v>4.5740309885649224E-3</v>
      </c>
      <c r="H88" s="2">
        <f t="shared" ca="1" si="156"/>
        <v>2.3723750109832177E-3</v>
      </c>
      <c r="I88" s="4">
        <f ca="1">IF($A88="","",(ROWS($B$3:B88)*LN(2))/(LN(B88)/$B$3))</f>
        <v>6.3825019908190281</v>
      </c>
      <c r="J88">
        <f ca="1">IF(OFFSET(SerbiaOfficialData!$F$7,(ROW(J86)*17)-17,0)=0,"",OFFSET(SerbiaOfficialData!$F$7,(ROW(J86)*17)-17,0))</f>
        <v>242242</v>
      </c>
      <c r="K88" s="11">
        <f ca="1">IF(OFFSET(SerbiaOfficialData!$F$6,(ROW(K86)*17)-17,0)=0,"",OFFSET(SerbiaOfficialData!$F$6,(ROW(K86)*17)-17,0))</f>
        <v>3548</v>
      </c>
      <c r="L88" s="12">
        <f t="shared" ca="1" si="157"/>
        <v>7.6099210822998869E-3</v>
      </c>
      <c r="M88" s="13">
        <f t="shared" ca="1" si="158"/>
        <v>1.2017792576021643E-2</v>
      </c>
      <c r="R88" s="17">
        <f ca="1">IF(OFFSET(SerbiaOfficialData!$F$17,(ROW(R86)*17)-18,0)=0,"",OFFSET(SerbiaOfficialData!$F$17,(ROW(R86)*17)-18,0))</f>
        <v>6606</v>
      </c>
      <c r="S88">
        <f t="shared" ca="1" si="159"/>
        <v>82</v>
      </c>
      <c r="T88" s="3">
        <f t="shared" ca="1" si="160"/>
        <v>0.60500045791739165</v>
      </c>
      <c r="V88" t="str">
        <f ca="1">IF(OFFSET(SerbiaOfficialData!$F$8,(ROW(W86)*17)-17,0)=0,"",OFFSET(SerbiaOfficialData!$F$8,(ROW(W86)*17)-17,0))</f>
        <v/>
      </c>
      <c r="W88">
        <f ca="1">IF(OFFSET(SerbiaOfficialData!$F$11,(ROW(W86)*17)-17,0)=0,"",OFFSET(SerbiaOfficialData!$F$11,(ROW(W86)*17)-17,0))</f>
        <v>242</v>
      </c>
      <c r="X88" s="3">
        <f t="shared" ca="1" si="161"/>
        <v>2.1263509357701431E-2</v>
      </c>
      <c r="Y88" s="3">
        <f t="shared" ca="1" si="162"/>
        <v>2.2163201758402785E-2</v>
      </c>
      <c r="Z88" t="str">
        <f ca="1">IF(OFFSET(SerbiaOfficialData!$F$9,(ROW(Z86)*17)-17,0)=0,"",OFFSET(SerbiaOfficialData!$F$9,(ROW(Z86)*17)-17,0))</f>
        <v/>
      </c>
      <c r="AA88" t="str">
        <f ca="1">IF(OFFSET(SerbiaOfficialData!$F$10,(ROW(AA86)*17)-17,0)=0,"",OFFSET(SerbiaOfficialData!$F$10,(ROW(AA86)*17)-17,0))</f>
        <v/>
      </c>
      <c r="AB88" t="str">
        <f ca="1">IF(OFFSET(SerbiaOfficialData!$F$12,(ROW(AA86)*17)-17,0)=0,"",OFFSET(SerbiaOfficialData!$F$12,(ROW(AA86)*17)-17,0))</f>
        <v/>
      </c>
      <c r="AC88" s="17">
        <f t="shared" si="188"/>
        <v>1446</v>
      </c>
      <c r="AD88">
        <f ca="1">IF(OFFSET(SerbiaOfficialData!$F$2,(ROW(AD86)*17)-17,0)=0,"",OFFSET(SerbiaOfficialData!$F$2,(ROW(AD86)*17)-17,0))</f>
        <v>10</v>
      </c>
      <c r="AE88" s="3">
        <f t="shared" ca="1" si="163"/>
        <v>2.2060445621001545E-3</v>
      </c>
      <c r="AF88" s="15">
        <f t="shared" ca="1" si="164"/>
        <v>252</v>
      </c>
      <c r="AH88">
        <f ca="1">IF(OFFSET(SerbiaOfficialData!$F$3,(ROW(AH86)*17)-17,0)=0,"",OFFSET(SerbiaOfficialData!$F$3,(ROW(AH86)*17)-17,0))</f>
        <v>555</v>
      </c>
      <c r="AI88" s="10">
        <f t="shared" ca="1" si="165"/>
        <v>-3</v>
      </c>
      <c r="AJ88" s="3">
        <f t="shared" ca="1" si="166"/>
        <v>7.0028995694578683E-2</v>
      </c>
      <c r="AK88" s="4">
        <f t="shared" ca="1" si="167"/>
        <v>3978</v>
      </c>
      <c r="AL88" s="3">
        <f t="shared" ca="1" si="168"/>
        <v>2.2060445621001545E-3</v>
      </c>
      <c r="AM88" s="3">
        <f t="shared" ca="1" si="169"/>
        <v>0.34952991828486074</v>
      </c>
      <c r="AN88" s="4">
        <f ca="1">IF(_xlfn.FORECAST.ETS(AO88,$B$9:B87,$AO$9:AO87)&gt;0,_xlfn.FORECAST.ETS(AO88,$B$9:B87,$AO$9:AO87),0)</f>
        <v>11403.740194686961</v>
      </c>
      <c r="AO88" s="9">
        <f t="shared" si="153"/>
        <v>43981</v>
      </c>
    </row>
    <row r="89" spans="1:41" x14ac:dyDescent="0.25">
      <c r="A89" s="9">
        <f t="shared" ca="1" si="135"/>
        <v>43982</v>
      </c>
      <c r="B89">
        <f ca="1">IF(OFFSET(SerbiaOfficialData!$F$5,(ROW(B87)*17)-17,0)=0,"",OFFSET(SerbiaOfficialData!$F$5,(ROW(B87)*17)-17,0))</f>
        <v>11412</v>
      </c>
      <c r="C89" s="4">
        <f t="shared" ca="1" si="136"/>
        <v>4471</v>
      </c>
      <c r="D89" s="4">
        <f t="shared" si="152"/>
        <v>1466</v>
      </c>
      <c r="E89" s="10">
        <f ca="1">IF(OFFSET(SerbiaOfficialData!$F$4,(ROW(E87)*17)-17,0)=0,"",OFFSET(SerbiaOfficialData!$F$4,(ROW(E87)*17)-17,0))</f>
        <v>31</v>
      </c>
      <c r="F89" s="2">
        <f t="shared" ca="1" si="154"/>
        <v>2.7238379755733242E-3</v>
      </c>
      <c r="G89" s="13">
        <f t="shared" ca="1" si="155"/>
        <v>3.8266941504837611E-3</v>
      </c>
      <c r="H89" s="2">
        <f t="shared" ca="1" si="156"/>
        <v>2.7164388363126535E-3</v>
      </c>
      <c r="I89" s="4">
        <f ca="1">IF($A89="","",(ROWS($B$3:B89)*LN(2))/(LN(B89)/$B$3))</f>
        <v>6.4548371953647097</v>
      </c>
      <c r="J89">
        <f ca="1">IF(OFFSET(SerbiaOfficialData!$F$7,(ROW(J87)*17)-17,0)=0,"",OFFSET(SerbiaOfficialData!$F$7,(ROW(J87)*17)-17,0))</f>
        <v>245445</v>
      </c>
      <c r="K89" s="11">
        <f ca="1">IF(OFFSET(SerbiaOfficialData!$F$6,(ROW(K87)*17)-17,0)=0,"",OFFSET(SerbiaOfficialData!$F$6,(ROW(K87)*17)-17,0))</f>
        <v>3203</v>
      </c>
      <c r="L89" s="12">
        <f t="shared" ca="1" si="157"/>
        <v>9.6784264751795194E-3</v>
      </c>
      <c r="M89" s="13">
        <f t="shared" ca="1" si="158"/>
        <v>1.0884201077199281E-2</v>
      </c>
      <c r="R89" s="17">
        <f ca="1">IF(OFFSET(SerbiaOfficialData!$F$17,(ROW(R87)*17)-18,0)=0,"",OFFSET(SerbiaOfficialData!$F$17,(ROW(R87)*17)-18,0))</f>
        <v>6698</v>
      </c>
      <c r="S89">
        <f t="shared" ca="1" si="159"/>
        <v>92</v>
      </c>
      <c r="T89" s="3">
        <f t="shared" ca="1" si="160"/>
        <v>0.60758345428156746</v>
      </c>
      <c r="V89">
        <f ca="1">IF(OFFSET(SerbiaOfficialData!$F$8,(ROW(W87)*17)-17,0)=0,"",OFFSET(SerbiaOfficialData!$F$8,(ROW(W87)*17)-17,0))</f>
        <v>1</v>
      </c>
      <c r="W89">
        <f ca="1">IF(OFFSET(SerbiaOfficialData!$F$11,(ROW(W87)*17)-17,0)=0,"",OFFSET(SerbiaOfficialData!$F$11,(ROW(W87)*17)-17,0))</f>
        <v>243</v>
      </c>
      <c r="X89" s="3">
        <f t="shared" ca="1" si="161"/>
        <v>2.1293375394321766E-2</v>
      </c>
      <c r="Y89" s="3">
        <f t="shared" ca="1" si="162"/>
        <v>2.2042815674891147E-2</v>
      </c>
      <c r="Z89" t="str">
        <f ca="1">IF(OFFSET(SerbiaOfficialData!$F$9,(ROW(Z87)*17)-17,0)=0,"",OFFSET(SerbiaOfficialData!$F$9,(ROW(Z87)*17)-17,0))</f>
        <v/>
      </c>
      <c r="AA89" t="str">
        <f ca="1">IF(OFFSET(SerbiaOfficialData!$F$10,(ROW(AA87)*17)-17,0)=0,"",OFFSET(SerbiaOfficialData!$F$10,(ROW(AA87)*17)-17,0))</f>
        <v/>
      </c>
      <c r="AB89" t="str">
        <f ca="1">IF(OFFSET(SerbiaOfficialData!$F$12,(ROW(AA87)*17)-17,0)=0,"",OFFSET(SerbiaOfficialData!$F$12,(ROW(AA87)*17)-17,0))</f>
        <v/>
      </c>
      <c r="AC89" s="17">
        <f t="shared" si="188"/>
        <v>1463</v>
      </c>
      <c r="AD89">
        <f ca="1">IF(OFFSET(SerbiaOfficialData!$F$2,(ROW(AD87)*17)-17,0)=0,"",OFFSET(SerbiaOfficialData!$F$2,(ROW(AD87)*17)-17,0))</f>
        <v>10</v>
      </c>
      <c r="AE89" s="3">
        <f t="shared" ca="1" si="163"/>
        <v>2.2366360993066429E-3</v>
      </c>
      <c r="AF89" s="15">
        <f t="shared" ca="1" si="164"/>
        <v>253</v>
      </c>
      <c r="AH89">
        <f ca="1">IF(OFFSET(SerbiaOfficialData!$F$3,(ROW(AH87)*17)-17,0)=0,"",OFFSET(SerbiaOfficialData!$F$3,(ROW(AH87)*17)-17,0))</f>
        <v>516</v>
      </c>
      <c r="AI89" s="10">
        <f t="shared" ca="1" si="165"/>
        <v>-39</v>
      </c>
      <c r="AJ89" s="3">
        <f t="shared" ca="1" si="166"/>
        <v>6.6508937960042064E-2</v>
      </c>
      <c r="AK89" s="4">
        <f t="shared" ca="1" si="167"/>
        <v>3955</v>
      </c>
      <c r="AL89" s="3">
        <f t="shared" ca="1" si="168"/>
        <v>2.2366360993066429E-3</v>
      </c>
      <c r="AM89" s="3">
        <f t="shared" ca="1" si="169"/>
        <v>0.34656501927795302</v>
      </c>
      <c r="AN89" s="4">
        <f ca="1">IF(_xlfn.FORECAST.ETS(AO89,$B$9:B88,$AO$9:AO88)&gt;0,_xlfn.FORECAST.ETS(AO89,$B$9:B88,$AO$9:AO88),0)</f>
        <v>11418.07927948651</v>
      </c>
      <c r="AO89" s="9">
        <f t="shared" si="153"/>
        <v>43982</v>
      </c>
    </row>
    <row r="90" spans="1:41" x14ac:dyDescent="0.25">
      <c r="A90" s="9">
        <f t="shared" ca="1" si="135"/>
        <v>43983</v>
      </c>
      <c r="B90">
        <f ca="1">IF(OFFSET(SerbiaOfficialData!$F$5,(ROW(B88)*17)-17,0)=0,"",OFFSET(SerbiaOfficialData!$F$5,(ROW(B88)*17)-17,0))</f>
        <v>11430</v>
      </c>
      <c r="C90" s="4">
        <f t="shared" ca="1" si="136"/>
        <v>4460</v>
      </c>
      <c r="D90" s="4">
        <f t="shared" si="152"/>
        <v>1483</v>
      </c>
      <c r="E90" s="10">
        <f ca="1">IF(OFFSET(SerbiaOfficialData!$F$4,(ROW(E88)*17)-17,0)=0,"",OFFSET(SerbiaOfficialData!$F$4,(ROW(E88)*17)-17,0))</f>
        <v>18</v>
      </c>
      <c r="F90" s="2">
        <f t="shared" ca="1" si="154"/>
        <v>1.5772870662460567E-3</v>
      </c>
      <c r="G90" s="13">
        <f t="shared" ca="1" si="155"/>
        <v>3.3224877372678928E-3</v>
      </c>
      <c r="H90" s="2">
        <f t="shared" ca="1" si="156"/>
        <v>1.5748031496062992E-3</v>
      </c>
      <c r="I90" s="4">
        <f ca="1">IF($A90="","",(ROWS($B$3:B90)*LN(2))/(LN(B90)/$B$3))</f>
        <v>6.5279294799581358</v>
      </c>
      <c r="J90">
        <f ca="1">IF(OFFSET(SerbiaOfficialData!$F$7,(ROW(J88)*17)-17,0)=0,"",OFFSET(SerbiaOfficialData!$F$7,(ROW(J88)*17)-17,0))</f>
        <v>247760</v>
      </c>
      <c r="K90" s="11">
        <f ca="1">IF(OFFSET(SerbiaOfficialData!$F$6,(ROW(K88)*17)-17,0)=0,"",OFFSET(SerbiaOfficialData!$F$6,(ROW(K88)*17)-17,0))</f>
        <v>2315</v>
      </c>
      <c r="L90" s="12">
        <f t="shared" ca="1" si="157"/>
        <v>7.7753779697624188E-3</v>
      </c>
      <c r="M90" s="13">
        <f t="shared" ca="1" si="158"/>
        <v>1.0075116251341361E-2</v>
      </c>
      <c r="R90" s="17">
        <f ca="1">IF(OFFSET(SerbiaOfficialData!$F$17,(ROW(R88)*17)-18,0)=0,"",OFFSET(SerbiaOfficialData!$F$17,(ROW(R88)*17)-18,0))</f>
        <v>6726</v>
      </c>
      <c r="S90">
        <f t="shared" ca="1" si="159"/>
        <v>28</v>
      </c>
      <c r="T90" s="3">
        <f t="shared" ca="1" si="160"/>
        <v>0.6063829787234043</v>
      </c>
      <c r="V90">
        <f ca="1">IF(OFFSET(SerbiaOfficialData!$F$8,(ROW(W88)*17)-17,0)=0,"",OFFSET(SerbiaOfficialData!$F$8,(ROW(W88)*17)-17,0))</f>
        <v>1</v>
      </c>
      <c r="W90">
        <f ca="1">IF(OFFSET(SerbiaOfficialData!$F$11,(ROW(W88)*17)-17,0)=0,"",OFFSET(SerbiaOfficialData!$F$11,(ROW(W88)*17)-17,0))</f>
        <v>244</v>
      </c>
      <c r="X90" s="3">
        <f t="shared" ca="1" si="161"/>
        <v>2.1347331583552055E-2</v>
      </c>
      <c r="Y90" s="3">
        <f t="shared" ca="1" si="162"/>
        <v>2.1997836278398845E-2</v>
      </c>
      <c r="Z90" t="str">
        <f ca="1">IF(OFFSET(SerbiaOfficialData!$F$9,(ROW(Z88)*17)-17,0)=0,"",OFFSET(SerbiaOfficialData!$F$9,(ROW(Z88)*17)-17,0))</f>
        <v/>
      </c>
      <c r="AA90" t="str">
        <f ca="1">IF(OFFSET(SerbiaOfficialData!$F$10,(ROW(AA88)*17)-17,0)=0,"",OFFSET(SerbiaOfficialData!$F$10,(ROW(AA88)*17)-17,0))</f>
        <v/>
      </c>
      <c r="AB90" t="str">
        <f ca="1">IF(OFFSET(SerbiaOfficialData!$F$12,(ROW(AA88)*17)-17,0)=0,"",OFFSET(SerbiaOfficialData!$F$12,(ROW(AA88)*17)-17,0))</f>
        <v/>
      </c>
      <c r="AC90" s="17">
        <f t="shared" si="188"/>
        <v>1480</v>
      </c>
      <c r="AD90">
        <f ca="1">IF(OFFSET(SerbiaOfficialData!$F$2,(ROW(AD88)*17)-17,0)=0,"",OFFSET(SerbiaOfficialData!$F$2,(ROW(AD88)*17)-17,0))</f>
        <v>9</v>
      </c>
      <c r="AE90" s="3">
        <f t="shared" ca="1" si="163"/>
        <v>2.0179372197309418E-3</v>
      </c>
      <c r="AF90" s="15">
        <f t="shared" ca="1" si="164"/>
        <v>253</v>
      </c>
      <c r="AH90">
        <f ca="1">IF(OFFSET(SerbiaOfficialData!$F$3,(ROW(AH88)*17)-17,0)=0,"",OFFSET(SerbiaOfficialData!$F$3,(ROW(AH88)*17)-17,0))</f>
        <v>468</v>
      </c>
      <c r="AI90" s="10">
        <f t="shared" ca="1" si="165"/>
        <v>-48</v>
      </c>
      <c r="AJ90" s="3">
        <f t="shared" ca="1" si="166"/>
        <v>6.2292213473315837E-2</v>
      </c>
      <c r="AK90" s="4">
        <f t="shared" ca="1" si="167"/>
        <v>3992</v>
      </c>
      <c r="AL90" s="3">
        <f t="shared" ca="1" si="168"/>
        <v>2.0179372197309418E-3</v>
      </c>
      <c r="AM90" s="3">
        <f t="shared" ca="1" si="169"/>
        <v>0.34925634295713037</v>
      </c>
      <c r="AN90" s="4">
        <f ca="1">IF(_xlfn.FORECAST.ETS(AO90,$B$9:B89,$AO$9:AO89)&gt;0,_xlfn.FORECAST.ETS(AO90,$B$9:B89,$AO$9:AO89),0)</f>
        <v>11442.856697862935</v>
      </c>
      <c r="AO90" s="9">
        <f t="shared" si="153"/>
        <v>43983</v>
      </c>
    </row>
    <row r="91" spans="1:41" x14ac:dyDescent="0.25">
      <c r="A91" s="9">
        <f t="shared" ca="1" si="135"/>
        <v>43984</v>
      </c>
      <c r="B91">
        <f ca="1">IF(OFFSET(SerbiaOfficialData!$F$5,(ROW(B89)*17)-17,0)=0,"",OFFSET(SerbiaOfficialData!$F$5,(ROW(B89)*17)-17,0))</f>
        <v>11454</v>
      </c>
      <c r="C91" s="4">
        <f t="shared" ca="1" si="136"/>
        <v>4443</v>
      </c>
      <c r="D91" s="4">
        <f t="shared" si="152"/>
        <v>1500</v>
      </c>
      <c r="E91" s="10">
        <f ca="1">IF(OFFSET(SerbiaOfficialData!$F$4,(ROW(E89)*17)-17,0)=0,"",OFFSET(SerbiaOfficialData!$F$4,(ROW(E89)*17)-17,0))</f>
        <v>24</v>
      </c>
      <c r="F91" s="2">
        <f t="shared" ca="1" si="154"/>
        <v>2.0997375328083989E-3</v>
      </c>
      <c r="G91" s="13">
        <f t="shared" ca="1" si="155"/>
        <v>2.8914198341599201E-3</v>
      </c>
      <c r="H91" s="2">
        <f t="shared" ca="1" si="156"/>
        <v>2.0953378732320588E-3</v>
      </c>
      <c r="I91" s="4">
        <f ca="1">IF($A91="","",(ROWS($B$3:B91)*LN(2))/(LN(B91)/$B$3))</f>
        <v>6.6006287906109042</v>
      </c>
      <c r="J91">
        <f ca="1">IF(OFFSET(SerbiaOfficialData!$F$7,(ROW(J89)*17)-17,0)=0,"",OFFSET(SerbiaOfficialData!$F$7,(ROW(J89)*17)-17,0))</f>
        <v>252132</v>
      </c>
      <c r="K91" s="11">
        <f ca="1">IF(OFFSET(SerbiaOfficialData!$F$6,(ROW(K89)*17)-17,0)=0,"",OFFSET(SerbiaOfficialData!$F$6,(ROW(K89)*17)-17,0))</f>
        <v>4372</v>
      </c>
      <c r="L91" s="12">
        <f t="shared" ca="1" si="157"/>
        <v>5.4894784995425435E-3</v>
      </c>
      <c r="M91" s="13">
        <f t="shared" ca="1" si="158"/>
        <v>8.6066052048080297E-3</v>
      </c>
      <c r="R91" s="17">
        <f ca="1">IF(OFFSET(SerbiaOfficialData!$F$17,(ROW(R89)*17)-18,0)=0,"",OFFSET(SerbiaOfficialData!$F$17,(ROW(R89)*17)-18,0))</f>
        <v>6766</v>
      </c>
      <c r="S91">
        <f t="shared" ca="1" si="159"/>
        <v>40</v>
      </c>
      <c r="T91" s="3">
        <f t="shared" ca="1" si="160"/>
        <v>0.60632673178600238</v>
      </c>
      <c r="V91">
        <f ca="1">IF(OFFSET(SerbiaOfficialData!$F$8,(ROW(W89)*17)-17,0)=0,"",OFFSET(SerbiaOfficialData!$F$8,(ROW(W89)*17)-17,0))</f>
        <v>1</v>
      </c>
      <c r="W91">
        <f ca="1">IF(OFFSET(SerbiaOfficialData!$F$11,(ROW(W89)*17)-17,0)=0,"",OFFSET(SerbiaOfficialData!$F$11,(ROW(W89)*17)-17,0))</f>
        <v>245</v>
      </c>
      <c r="X91" s="3">
        <f t="shared" ca="1" si="161"/>
        <v>2.1389907455910601E-2</v>
      </c>
      <c r="Y91" s="3">
        <f t="shared" ca="1" si="162"/>
        <v>2.1955372345192223E-2</v>
      </c>
      <c r="Z91" t="str">
        <f ca="1">IF(OFFSET(SerbiaOfficialData!$F$9,(ROW(Z89)*17)-17,0)=0,"",OFFSET(SerbiaOfficialData!$F$9,(ROW(Z89)*17)-17,0))</f>
        <v/>
      </c>
      <c r="AA91" t="str">
        <f ca="1">IF(OFFSET(SerbiaOfficialData!$F$10,(ROW(AA89)*17)-17,0)=0,"",OFFSET(SerbiaOfficialData!$F$10,(ROW(AA89)*17)-17,0))</f>
        <v/>
      </c>
      <c r="AB91" t="str">
        <f ca="1">IF(OFFSET(SerbiaOfficialData!$F$12,(ROW(AA89)*17)-17,0)=0,"",OFFSET(SerbiaOfficialData!$F$12,(ROW(AA89)*17)-17,0))</f>
        <v/>
      </c>
      <c r="AC91" s="17">
        <f t="shared" si="188"/>
        <v>1497</v>
      </c>
      <c r="AD91">
        <f ca="1">IF(OFFSET(SerbiaOfficialData!$F$2,(ROW(AD89)*17)-17,0)=0,"",OFFSET(SerbiaOfficialData!$F$2,(ROW(AD89)*17)-17,0))</f>
        <v>10</v>
      </c>
      <c r="AE91" s="3">
        <f t="shared" ca="1" si="163"/>
        <v>2.2507314877335135E-3</v>
      </c>
      <c r="AF91" s="15">
        <f t="shared" ca="1" si="164"/>
        <v>255</v>
      </c>
      <c r="AH91">
        <f ca="1">IF(OFFSET(SerbiaOfficialData!$F$3,(ROW(AH89)*17)-17,0)=0,"",OFFSET(SerbiaOfficialData!$F$3,(ROW(AH89)*17)-17,0))</f>
        <v>475</v>
      </c>
      <c r="AI91" s="10">
        <f t="shared" ca="1" si="165"/>
        <v>7</v>
      </c>
      <c r="AJ91" s="3">
        <f t="shared" ca="1" si="166"/>
        <v>6.2860136196961763E-2</v>
      </c>
      <c r="AK91" s="4">
        <f t="shared" ca="1" si="167"/>
        <v>3968</v>
      </c>
      <c r="AL91" s="3">
        <f t="shared" ca="1" si="168"/>
        <v>2.2507314877335135E-3</v>
      </c>
      <c r="AM91" s="3">
        <f t="shared" ca="1" si="169"/>
        <v>0.3464291950410337</v>
      </c>
      <c r="AN91" s="4">
        <f ca="1">IF(_xlfn.FORECAST.ETS(AO91,$B$9:B90,$AO$9:AO90)&gt;0,_xlfn.FORECAST.ETS(AO91,$B$9:B90,$AO$9:AO90),0)</f>
        <v>11450.058434886847</v>
      </c>
      <c r="AO91" s="9">
        <f t="shared" si="153"/>
        <v>43984</v>
      </c>
    </row>
    <row r="92" spans="1:41" x14ac:dyDescent="0.25">
      <c r="A92" s="9">
        <f t="shared" ca="1" si="135"/>
        <v>43985</v>
      </c>
      <c r="B92">
        <f ca="1">IF(OFFSET(SerbiaOfficialData!$F$5,(ROW(B90)*17)-17,0)=0,"",OFFSET(SerbiaOfficialData!$F$5,(ROW(B90)*17)-17,0))</f>
        <v>11523</v>
      </c>
      <c r="C92" s="4">
        <f t="shared" ca="1" si="136"/>
        <v>4426</v>
      </c>
      <c r="D92" s="4">
        <f t="shared" si="152"/>
        <v>1517</v>
      </c>
      <c r="E92" s="10">
        <f ca="1">IF(OFFSET(SerbiaOfficialData!$F$4,(ROW(E90)*17)-17,0)=0,"",OFFSET(SerbiaOfficialData!$F$4,(ROW(E90)*17)-17,0))</f>
        <v>69</v>
      </c>
      <c r="F92" s="2">
        <f t="shared" ca="1" si="154"/>
        <v>6.024096385542169E-3</v>
      </c>
      <c r="G92" s="13">
        <f t="shared" ca="1" si="155"/>
        <v>3.2240415803665638E-3</v>
      </c>
      <c r="H92" s="2">
        <f t="shared" ca="1" si="156"/>
        <v>5.9880239520958087E-3</v>
      </c>
      <c r="I92" s="4">
        <f ca="1">IF($A92="","",(ROWS($B$3:B92)*LN(2))/(LN(B92)/$B$3))</f>
        <v>6.6705065317683747</v>
      </c>
      <c r="J92">
        <f ca="1">IF(OFFSET(SerbiaOfficialData!$F$7,(ROW(J90)*17)-17,0)=0,"",OFFSET(SerbiaOfficialData!$F$7,(ROW(J90)*17)-17,0))</f>
        <v>257242</v>
      </c>
      <c r="K92" s="11">
        <f ca="1">IF(OFFSET(SerbiaOfficialData!$F$6,(ROW(K90)*17)-17,0)=0,"",OFFSET(SerbiaOfficialData!$F$6,(ROW(K90)*17)-17,0))</f>
        <v>5110</v>
      </c>
      <c r="L92" s="12">
        <f t="shared" ca="1" si="157"/>
        <v>1.350293542074364E-2</v>
      </c>
      <c r="M92" s="13">
        <f t="shared" ca="1" si="158"/>
        <v>8.9435741774621935E-3</v>
      </c>
      <c r="R92" s="17">
        <f ca="1">IF(OFFSET(SerbiaOfficialData!$F$17,(ROW(R90)*17)-18,0)=0,"",OFFSET(SerbiaOfficialData!$F$17,(ROW(R90)*17)-18,0))</f>
        <v>6852</v>
      </c>
      <c r="S92">
        <f t="shared" ca="1" si="159"/>
        <v>86</v>
      </c>
      <c r="T92" s="3">
        <f t="shared" ca="1" si="160"/>
        <v>0.61216831948539263</v>
      </c>
      <c r="V92" t="str">
        <f ca="1">IF(OFFSET(SerbiaOfficialData!$F$8,(ROW(W90)*17)-17,0)=0,"",OFFSET(SerbiaOfficialData!$F$8,(ROW(W90)*17)-17,0))</f>
        <v/>
      </c>
      <c r="W92">
        <f ca="1">IF(OFFSET(SerbiaOfficialData!$F$11,(ROW(W90)*17)-17,0)=0,"",OFFSET(SerbiaOfficialData!$F$11,(ROW(W90)*17)-17,0))</f>
        <v>245</v>
      </c>
      <c r="X92" s="3">
        <f t="shared" ca="1" si="161"/>
        <v>2.1261824177731495E-2</v>
      </c>
      <c r="Y92" s="3">
        <f t="shared" ca="1" si="162"/>
        <v>2.1888680425265792E-2</v>
      </c>
      <c r="Z92" t="str">
        <f ca="1">IF(OFFSET(SerbiaOfficialData!$F$9,(ROW(Z90)*17)-17,0)=0,"",OFFSET(SerbiaOfficialData!$F$9,(ROW(Z90)*17)-17,0))</f>
        <v/>
      </c>
      <c r="AA92" t="str">
        <f ca="1">IF(OFFSET(SerbiaOfficialData!$F$10,(ROW(AA90)*17)-17,0)=0,"",OFFSET(SerbiaOfficialData!$F$10,(ROW(AA90)*17)-17,0))</f>
        <v/>
      </c>
      <c r="AB92" t="str">
        <f ca="1">IF(OFFSET(SerbiaOfficialData!$F$12,(ROW(AA90)*17)-17,0)=0,"",OFFSET(SerbiaOfficialData!$F$12,(ROW(AA90)*17)-17,0))</f>
        <v/>
      </c>
      <c r="AC92" s="17">
        <f t="shared" si="188"/>
        <v>1514</v>
      </c>
      <c r="AD92">
        <f ca="1">IF(OFFSET(SerbiaOfficialData!$F$2,(ROW(AD90)*17)-17,0)=0,"",OFFSET(SerbiaOfficialData!$F$2,(ROW(AD90)*17)-17,0))</f>
        <v>12</v>
      </c>
      <c r="AE92" s="3">
        <f t="shared" ca="1" si="163"/>
        <v>2.7112516945323093E-3</v>
      </c>
      <c r="AF92" s="15">
        <f t="shared" ca="1" si="164"/>
        <v>257</v>
      </c>
      <c r="AH92">
        <f ca="1">IF(OFFSET(SerbiaOfficialData!$F$3,(ROW(AH90)*17)-17,0)=0,"",OFFSET(SerbiaOfficialData!$F$3,(ROW(AH90)*17)-17,0))</f>
        <v>466</v>
      </c>
      <c r="AI92" s="10">
        <f t="shared" ca="1" si="165"/>
        <v>-9</v>
      </c>
      <c r="AJ92" s="3">
        <f t="shared" ca="1" si="166"/>
        <v>6.1702681593335071E-2</v>
      </c>
      <c r="AK92" s="4">
        <f t="shared" ca="1" si="167"/>
        <v>3960</v>
      </c>
      <c r="AL92" s="3">
        <f t="shared" ca="1" si="168"/>
        <v>2.7112516945323093E-3</v>
      </c>
      <c r="AM92" s="3">
        <f t="shared" ca="1" si="169"/>
        <v>0.3436605050768029</v>
      </c>
      <c r="AN92" s="4">
        <f ca="1">IF(_xlfn.FORECAST.ETS(AO92,$B$9:B91,$AO$9:AO91)&gt;0,_xlfn.FORECAST.ETS(AO92,$B$9:B91,$AO$9:AO91),0)</f>
        <v>11478.853772878236</v>
      </c>
      <c r="AO92" s="9">
        <f t="shared" si="153"/>
        <v>43985</v>
      </c>
    </row>
    <row r="93" spans="1:41" x14ac:dyDescent="0.25">
      <c r="A93" s="9">
        <f t="shared" ca="1" si="135"/>
        <v>43986</v>
      </c>
      <c r="B93">
        <f ca="1">IF(OFFSET(SerbiaOfficialData!$F$5,(ROW(B91)*17)-17,0)=0,"",OFFSET(SerbiaOfficialData!$F$5,(ROW(B91)*17)-17,0))</f>
        <v>11571</v>
      </c>
      <c r="C93" s="4">
        <f t="shared" ca="1" si="136"/>
        <v>4415</v>
      </c>
      <c r="D93" s="4">
        <f t="shared" si="152"/>
        <v>1534</v>
      </c>
      <c r="E93" s="10">
        <f ca="1">IF(OFFSET(SerbiaOfficialData!$F$4,(ROW(E91)*17)-17,0)=0,"",OFFSET(SerbiaOfficialData!$F$4,(ROW(E91)*17)-17,0))</f>
        <v>48</v>
      </c>
      <c r="F93" s="2">
        <f t="shared" ca="1" si="154"/>
        <v>4.1655818797188236E-3</v>
      </c>
      <c r="G93" s="13">
        <f t="shared" ca="1" si="155"/>
        <v>3.349561830574489E-3</v>
      </c>
      <c r="H93" s="2">
        <f t="shared" ca="1" si="156"/>
        <v>4.1483017889551461E-3</v>
      </c>
      <c r="I93" s="4">
        <f ca="1">IF($A93="","",(ROWS($B$3:B93)*LN(2))/(LN(B93)/$B$3))</f>
        <v>6.7416266747062332</v>
      </c>
      <c r="J93">
        <f ca="1">IF(OFFSET(SerbiaOfficialData!$F$7,(ROW(J91)*17)-17,0)=0,"",OFFSET(SerbiaOfficialData!$F$7,(ROW(J91)*17)-17,0))</f>
        <v>261266</v>
      </c>
      <c r="K93" s="11">
        <f ca="1">IF(OFFSET(SerbiaOfficialData!$F$6,(ROW(K91)*17)-17,0)=0,"",OFFSET(SerbiaOfficialData!$F$6,(ROW(K91)*17)-17,0))</f>
        <v>4024</v>
      </c>
      <c r="L93" s="12">
        <f t="shared" ca="1" si="157"/>
        <v>1.1928429423459244E-2</v>
      </c>
      <c r="M93" s="13">
        <f t="shared" ca="1" si="158"/>
        <v>9.1745566075476723E-3</v>
      </c>
      <c r="R93" s="17">
        <f ca="1">IF(OFFSET(SerbiaOfficialData!$F$17,(ROW(R91)*17)-18,0)=0,"",OFFSET(SerbiaOfficialData!$F$17,(ROW(R91)*17)-18,0))</f>
        <v>6910</v>
      </c>
      <c r="S93">
        <f t="shared" ca="1" si="159"/>
        <v>58</v>
      </c>
      <c r="T93" s="3">
        <f t="shared" ca="1" si="160"/>
        <v>0.61548053798877711</v>
      </c>
      <c r="V93">
        <f ca="1">IF(OFFSET(SerbiaOfficialData!$F$8,(ROW(W91)*17)-17,0)=0,"",OFFSET(SerbiaOfficialData!$F$8,(ROW(W91)*17)-17,0))</f>
        <v>1</v>
      </c>
      <c r="W93">
        <f ca="1">IF(OFFSET(SerbiaOfficialData!$F$11,(ROW(W91)*17)-17,0)=0,"",OFFSET(SerbiaOfficialData!$F$11,(ROW(W91)*17)-17,0))</f>
        <v>246</v>
      </c>
      <c r="X93" s="3">
        <f t="shared" ca="1" si="161"/>
        <v>2.1260046668395125E-2</v>
      </c>
      <c r="Y93" s="3">
        <f t="shared" ca="1" si="162"/>
        <v>2.1911463436358778E-2</v>
      </c>
      <c r="Z93" t="str">
        <f ca="1">IF(OFFSET(SerbiaOfficialData!$F$9,(ROW(Z91)*17)-17,0)=0,"",OFFSET(SerbiaOfficialData!$F$9,(ROW(Z91)*17)-17,0))</f>
        <v/>
      </c>
      <c r="AA93" t="str">
        <f ca="1">IF(OFFSET(SerbiaOfficialData!$F$10,(ROW(AA91)*17)-17,0)=0,"",OFFSET(SerbiaOfficialData!$F$10,(ROW(AA91)*17)-17,0))</f>
        <v/>
      </c>
      <c r="AB93" t="str">
        <f ca="1">IF(OFFSET(SerbiaOfficialData!$F$12,(ROW(AA91)*17)-17,0)=0,"",OFFSET(SerbiaOfficialData!$F$12,(ROW(AA91)*17)-17,0))</f>
        <v/>
      </c>
      <c r="AC93" s="17">
        <f t="shared" si="188"/>
        <v>1531</v>
      </c>
      <c r="AD93">
        <f ca="1">IF(OFFSET(SerbiaOfficialData!$F$2,(ROW(AD91)*17)-17,0)=0,"",OFFSET(SerbiaOfficialData!$F$2,(ROW(AD91)*17)-17,0))</f>
        <v>15</v>
      </c>
      <c r="AE93" s="3">
        <f t="shared" ca="1" si="163"/>
        <v>3.3975084937712344E-3</v>
      </c>
      <c r="AF93" s="15">
        <f t="shared" ca="1" si="164"/>
        <v>261</v>
      </c>
      <c r="AH93">
        <f ca="1">IF(OFFSET(SerbiaOfficialData!$F$3,(ROW(AH91)*17)-17,0)=0,"",OFFSET(SerbiaOfficialData!$F$3,(ROW(AH91)*17)-17,0))</f>
        <v>470</v>
      </c>
      <c r="AI93" s="10">
        <f t="shared" ca="1" si="165"/>
        <v>4</v>
      </c>
      <c r="AJ93" s="3">
        <f t="shared" ca="1" si="166"/>
        <v>6.1878835018580935E-2</v>
      </c>
      <c r="AK93" s="4">
        <f t="shared" ca="1" si="167"/>
        <v>3945</v>
      </c>
      <c r="AL93" s="3">
        <f t="shared" ca="1" si="168"/>
        <v>3.3975084937712344E-3</v>
      </c>
      <c r="AM93" s="3">
        <f t="shared" ca="1" si="169"/>
        <v>0.34093855327975109</v>
      </c>
      <c r="AN93" s="4">
        <f ca="1">IF(_xlfn.FORECAST.ETS(AO93,$B$9:B92,$AO$9:AO92)&gt;0,_xlfn.FORECAST.ETS(AO93,$B$9:B92,$AO$9:AO92),0)</f>
        <v>11538.121630906302</v>
      </c>
      <c r="AO93" s="9">
        <f t="shared" si="153"/>
        <v>43986</v>
      </c>
    </row>
    <row r="94" spans="1:41" x14ac:dyDescent="0.25">
      <c r="A94" s="9">
        <f t="shared" ca="1" si="135"/>
        <v>43987</v>
      </c>
      <c r="B94">
        <f ca="1">IF(OFFSET(SerbiaOfficialData!$F$5,(ROW(B92)*17)-17,0)=0,"",OFFSET(SerbiaOfficialData!$F$5,(ROW(B92)*17)-17,0))</f>
        <v>11667</v>
      </c>
      <c r="C94" s="4">
        <f t="shared" ca="1" si="136"/>
        <v>4489</v>
      </c>
      <c r="D94" s="4">
        <f t="shared" si="152"/>
        <v>1551</v>
      </c>
      <c r="E94" s="10">
        <f ca="1">IF(OFFSET(SerbiaOfficialData!$F$4,(ROW(E92)*17)-17,0)=0,"",OFFSET(SerbiaOfficialData!$F$4,(ROW(E92)*17)-17,0))</f>
        <v>96</v>
      </c>
      <c r="F94" s="2">
        <f t="shared" ca="1" si="154"/>
        <v>8.2966035779102922E-3</v>
      </c>
      <c r="G94" s="13">
        <f t="shared" ca="1" si="155"/>
        <v>3.8024288984596284E-3</v>
      </c>
      <c r="H94" s="2">
        <f t="shared" ca="1" si="156"/>
        <v>8.2283363332476215E-3</v>
      </c>
      <c r="I94" s="4">
        <f ca="1">IF($A94="","",(ROWS($B$3:B94)*LN(2))/(LN(B94)/$B$3))</f>
        <v>6.8096969390817881</v>
      </c>
      <c r="J94">
        <f ca="1">IF(OFFSET(SerbiaOfficialData!$F$7,(ROW(J92)*17)-17,0)=0,"",OFFSET(SerbiaOfficialData!$F$7,(ROW(J92)*17)-17,0))</f>
        <v>266061</v>
      </c>
      <c r="K94" s="11">
        <f ca="1">IF(OFFSET(SerbiaOfficialData!$F$6,(ROW(K92)*17)-17,0)=0,"",OFFSET(SerbiaOfficialData!$F$6,(ROW(K92)*17)-17,0))</f>
        <v>4795</v>
      </c>
      <c r="L94" s="12">
        <f t="shared" ca="1" si="157"/>
        <v>2.0020855057351409E-2</v>
      </c>
      <c r="M94" s="13">
        <f t="shared" ca="1" si="158"/>
        <v>1.0561482918417932E-2</v>
      </c>
      <c r="R94" s="17">
        <f ca="1">IF(OFFSET(SerbiaOfficialData!$F$17,(ROW(R92)*17)-18,0)=0,"",OFFSET(SerbiaOfficialData!$F$17,(ROW(R92)*17)-18,0))</f>
        <v>6931</v>
      </c>
      <c r="S94">
        <f t="shared" ca="1" si="159"/>
        <v>21</v>
      </c>
      <c r="T94" s="3">
        <f t="shared" ca="1" si="160"/>
        <v>0.6147228381374723</v>
      </c>
      <c r="V94">
        <f ca="1">IF(OFFSET(SerbiaOfficialData!$F$8,(ROW(W92)*17)-17,0)=0,"",OFFSET(SerbiaOfficialData!$F$8,(ROW(W92)*17)-17,0))</f>
        <v>1</v>
      </c>
      <c r="W94">
        <f ca="1">IF(OFFSET(SerbiaOfficialData!$F$11,(ROW(W92)*17)-17,0)=0,"",OFFSET(SerbiaOfficialData!$F$11,(ROW(W92)*17)-17,0))</f>
        <v>247</v>
      </c>
      <c r="X94" s="3">
        <f t="shared" ca="1" si="161"/>
        <v>2.1170823690751694E-2</v>
      </c>
      <c r="Y94" s="3">
        <f t="shared" ca="1" si="162"/>
        <v>2.1906873614190688E-2</v>
      </c>
      <c r="Z94" t="str">
        <f ca="1">IF(OFFSET(SerbiaOfficialData!$F$9,(ROW(Z92)*17)-17,0)=0,"",OFFSET(SerbiaOfficialData!$F$9,(ROW(Z92)*17)-17,0))</f>
        <v/>
      </c>
      <c r="AA94" t="str">
        <f ca="1">IF(OFFSET(SerbiaOfficialData!$F$10,(ROW(AA92)*17)-17,0)=0,"",OFFSET(SerbiaOfficialData!$F$10,(ROW(AA92)*17)-17,0))</f>
        <v/>
      </c>
      <c r="AB94" t="str">
        <f ca="1">IF(OFFSET(SerbiaOfficialData!$F$12,(ROW(AA92)*17)-17,0)=0,"",OFFSET(SerbiaOfficialData!$F$12,(ROW(AA92)*17)-17,0))</f>
        <v/>
      </c>
      <c r="AC94" s="17">
        <f t="shared" si="188"/>
        <v>1548</v>
      </c>
      <c r="AD94">
        <f ca="1">IF(OFFSET(SerbiaOfficialData!$F$2,(ROW(AD92)*17)-17,0)=0,"",OFFSET(SerbiaOfficialData!$F$2,(ROW(AD92)*17)-17,0))</f>
        <v>12</v>
      </c>
      <c r="AE94" s="3">
        <f t="shared" ca="1" si="163"/>
        <v>2.6732011583871684E-3</v>
      </c>
      <c r="AF94" s="15">
        <f t="shared" ca="1" si="164"/>
        <v>259</v>
      </c>
      <c r="AH94">
        <f ca="1">IF(OFFSET(SerbiaOfficialData!$F$3,(ROW(AH92)*17)-17,0)=0,"",OFFSET(SerbiaOfficialData!$F$3,(ROW(AH92)*17)-17,0))</f>
        <v>390</v>
      </c>
      <c r="AI94" s="10">
        <f t="shared" ca="1" si="165"/>
        <v>-80</v>
      </c>
      <c r="AJ94" s="3">
        <f t="shared" ca="1" si="166"/>
        <v>5.4598440044570158E-2</v>
      </c>
      <c r="AK94" s="4">
        <f t="shared" ca="1" si="167"/>
        <v>4099</v>
      </c>
      <c r="AL94" s="3">
        <f t="shared" ca="1" si="168"/>
        <v>2.6732011583871684E-3</v>
      </c>
      <c r="AM94" s="3">
        <f t="shared" ca="1" si="169"/>
        <v>0.35133281906231251</v>
      </c>
      <c r="AN94" s="4">
        <f ca="1">IF(_xlfn.FORECAST.ETS(AO94,$B$9:B93,$AO$9:AO93)&gt;0,_xlfn.FORECAST.ETS(AO94,$B$9:B93,$AO$9:AO93),0)</f>
        <v>11604.470855912714</v>
      </c>
      <c r="AO94" s="9">
        <f t="shared" si="153"/>
        <v>43987</v>
      </c>
    </row>
    <row r="95" spans="1:41" x14ac:dyDescent="0.25">
      <c r="A95" s="9">
        <f t="shared" ca="1" si="135"/>
        <v>43988</v>
      </c>
      <c r="B95">
        <f ca="1">IF(OFFSET(SerbiaOfficialData!$F$5,(ROW(B93)*17)-17,0)=0,"",OFFSET(SerbiaOfficialData!$F$5,(ROW(B93)*17)-17,0))</f>
        <v>11741</v>
      </c>
      <c r="C95" s="4">
        <f t="shared" ca="1" si="136"/>
        <v>437</v>
      </c>
      <c r="D95" s="4">
        <f t="shared" si="152"/>
        <v>1568</v>
      </c>
      <c r="E95" s="10">
        <f ca="1">IF(OFFSET(SerbiaOfficialData!$F$4,(ROW(E93)*17)-17,0)=0,"",OFFSET(SerbiaOfficialData!$F$4,(ROW(E93)*17)-17,0))</f>
        <v>74</v>
      </c>
      <c r="F95" s="2">
        <f t="shared" ca="1" si="154"/>
        <v>6.3426759235450415E-3</v>
      </c>
      <c r="G95" s="13">
        <f t="shared" ca="1" si="155"/>
        <v>4.2595114601141661E-3</v>
      </c>
      <c r="H95" s="2">
        <f t="shared" ca="1" si="156"/>
        <v>6.3026999403798653E-3</v>
      </c>
      <c r="I95" s="4">
        <f ca="1">IF($A95="","",(ROWS($B$3:B95)*LN(2))/(LN(B95)/$B$3))</f>
        <v>6.8790708395412778</v>
      </c>
      <c r="J95">
        <f ca="1">IF(OFFSET(SerbiaOfficialData!$F$7,(ROW(J93)*17)-17,0)=0,"",OFFSET(SerbiaOfficialData!$F$7,(ROW(J93)*17)-17,0))</f>
        <v>269185</v>
      </c>
      <c r="K95" s="11">
        <f ca="1">IF(OFFSET(SerbiaOfficialData!$F$6,(ROW(K93)*17)-17,0)=0,"",OFFSET(SerbiaOfficialData!$F$6,(ROW(K93)*17)-17,0))</f>
        <v>3124</v>
      </c>
      <c r="L95" s="12">
        <f t="shared" ca="1" si="157"/>
        <v>2.3687580025608196E-2</v>
      </c>
      <c r="M95" s="13">
        <f t="shared" ca="1" si="158"/>
        <v>1.235086540077298E-2</v>
      </c>
      <c r="R95" s="17">
        <f ca="1">IF(OFFSET(SerbiaOfficialData!$F$17,(ROW(R93)*17)-18,0)=0,"",OFFSET(SerbiaOfficialData!$F$17,(ROW(R93)*17)-18,0))</f>
        <v>11056</v>
      </c>
      <c r="S95">
        <f t="shared" ca="1" si="159"/>
        <v>4125</v>
      </c>
      <c r="T95" s="3">
        <f t="shared" ca="1" si="160"/>
        <v>0.9784070796460177</v>
      </c>
      <c r="V95">
        <f ca="1">IF(OFFSET(SerbiaOfficialData!$F$8,(ROW(W93)*17)-17,0)=0,"",OFFSET(SerbiaOfficialData!$F$8,(ROW(W93)*17)-17,0))</f>
        <v>1</v>
      </c>
      <c r="W95">
        <f ca="1">IF(OFFSET(SerbiaOfficialData!$F$11,(ROW(W93)*17)-17,0)=0,"",OFFSET(SerbiaOfficialData!$F$11,(ROW(W93)*17)-17,0))</f>
        <v>248</v>
      </c>
      <c r="X95" s="3">
        <f t="shared" ca="1" si="161"/>
        <v>2.1122561962354142E-2</v>
      </c>
      <c r="Y95" s="3">
        <f t="shared" ca="1" si="162"/>
        <v>2.1946902654867255E-2</v>
      </c>
      <c r="Z95" t="str">
        <f ca="1">IF(OFFSET(SerbiaOfficialData!$F$9,(ROW(Z93)*17)-17,0)=0,"",OFFSET(SerbiaOfficialData!$F$9,(ROW(Z93)*17)-17,0))</f>
        <v/>
      </c>
      <c r="AA95" t="str">
        <f ca="1">IF(OFFSET(SerbiaOfficialData!$F$10,(ROW(AA93)*17)-17,0)=0,"",OFFSET(SerbiaOfficialData!$F$10,(ROW(AA93)*17)-17,0))</f>
        <v/>
      </c>
      <c r="AB95" t="str">
        <f ca="1">IF(OFFSET(SerbiaOfficialData!$F$12,(ROW(AA93)*17)-17,0)=0,"",OFFSET(SerbiaOfficialData!$F$12,(ROW(AA93)*17)-17,0))</f>
        <v/>
      </c>
      <c r="AC95" s="17">
        <f t="shared" si="188"/>
        <v>1565</v>
      </c>
      <c r="AD95">
        <f ca="1">IF(OFFSET(SerbiaOfficialData!$F$2,(ROW(AD93)*17)-17,0)=0,"",OFFSET(SerbiaOfficialData!$F$2,(ROW(AD93)*17)-17,0))</f>
        <v>14</v>
      </c>
      <c r="AE95" s="3">
        <f t="shared" ca="1" si="163"/>
        <v>3.2036613272311214E-2</v>
      </c>
      <c r="AF95" s="15">
        <f t="shared" ca="1" si="164"/>
        <v>262</v>
      </c>
      <c r="AH95">
        <f ca="1">IF(OFFSET(SerbiaOfficialData!$F$3,(ROW(AH93)*17)-17,0)=0,"",OFFSET(SerbiaOfficialData!$F$3,(ROW(AH93)*17)-17,0))</f>
        <v>437</v>
      </c>
      <c r="AI95" s="10">
        <f t="shared" ca="1" si="165"/>
        <v>47</v>
      </c>
      <c r="AJ95" s="3">
        <f t="shared" ca="1" si="166"/>
        <v>5.8342560258921726E-2</v>
      </c>
      <c r="AK95" s="4">
        <f t="shared" ca="1" si="167"/>
        <v>0</v>
      </c>
      <c r="AL95" s="3">
        <f t="shared" ca="1" si="168"/>
        <v>3.2036613272311214E-2</v>
      </c>
      <c r="AM95" s="3">
        <f t="shared" ca="1" si="169"/>
        <v>0</v>
      </c>
      <c r="AN95" s="4">
        <f ca="1">IF(_xlfn.FORECAST.ETS(AO95,$B$9:B94,$AO$9:AO94)&gt;0,_xlfn.FORECAST.ETS(AO95,$B$9:B94,$AO$9:AO94),0)</f>
        <v>11697.046377546283</v>
      </c>
      <c r="AO95" s="9">
        <f t="shared" si="153"/>
        <v>43988</v>
      </c>
    </row>
    <row r="96" spans="1:41" x14ac:dyDescent="0.25">
      <c r="A96" s="9">
        <f t="shared" ca="1" si="135"/>
        <v>43989</v>
      </c>
      <c r="B96">
        <f ca="1">IF(OFFSET(SerbiaOfficialData!$F$5,(ROW(B94)*17)-17,0)=0,"",OFFSET(SerbiaOfficialData!$F$5,(ROW(B94)*17)-17,0))</f>
        <v>11823</v>
      </c>
      <c r="C96" s="4">
        <f t="shared" ca="1" si="136"/>
        <v>226</v>
      </c>
      <c r="D96" s="4">
        <f t="shared" si="152"/>
        <v>1585</v>
      </c>
      <c r="E96" s="10">
        <f ca="1">IF(OFFSET(SerbiaOfficialData!$F$4,(ROW(E94)*17)-17,0)=0,"",OFFSET(SerbiaOfficialData!$F$4,(ROW(E94)*17)-17,0))</f>
        <v>82</v>
      </c>
      <c r="F96" s="2">
        <f t="shared" ca="1" si="154"/>
        <v>6.9840729069074181E-3</v>
      </c>
      <c r="G96" s="13">
        <f t="shared" ca="1" si="155"/>
        <v>4.5095286629103287E-3</v>
      </c>
      <c r="H96" s="2">
        <f t="shared" ca="1" si="156"/>
        <v>6.9356339338577351E-3</v>
      </c>
      <c r="I96" s="4">
        <f ca="1">IF($A96="","",(ROWS($B$3:B96)*LN(2))/(LN(B96)/$B$3))</f>
        <v>6.9478790994975066</v>
      </c>
      <c r="J96">
        <f ca="1">IF(OFFSET(SerbiaOfficialData!$F$7,(ROW(J94)*17)-17,0)=0,"",OFFSET(SerbiaOfficialData!$F$7,(ROW(J94)*17)-17,0))</f>
        <v>272502</v>
      </c>
      <c r="K96" s="11">
        <f ca="1">IF(OFFSET(SerbiaOfficialData!$F$6,(ROW(K94)*17)-17,0)=0,"",OFFSET(SerbiaOfficialData!$F$6,(ROW(K94)*17)-17,0))</f>
        <v>3317</v>
      </c>
      <c r="L96" s="12">
        <f t="shared" ca="1" si="157"/>
        <v>2.472113355441664E-2</v>
      </c>
      <c r="M96" s="13">
        <f t="shared" ca="1" si="158"/>
        <v>1.3872456223379083E-2</v>
      </c>
      <c r="R96" s="17">
        <f ca="1">IF(OFFSET(SerbiaOfficialData!$F$17,(ROW(R94)*17)-18,0)=0,"",OFFSET(SerbiaOfficialData!$F$17,(ROW(R94)*17)-18,0))</f>
        <v>11348</v>
      </c>
      <c r="S96">
        <f t="shared" ca="1" si="159"/>
        <v>292</v>
      </c>
      <c r="T96" s="3">
        <f t="shared" ca="1" si="160"/>
        <v>0.99947155187599079</v>
      </c>
      <c r="V96">
        <f ca="1">IF(OFFSET(SerbiaOfficialData!$F$8,(ROW(W94)*17)-17,0)=0,"",OFFSET(SerbiaOfficialData!$F$8,(ROW(W94)*17)-17,0))</f>
        <v>1</v>
      </c>
      <c r="W96">
        <f ca="1">IF(OFFSET(SerbiaOfficialData!$F$11,(ROW(W94)*17)-17,0)=0,"",OFFSET(SerbiaOfficialData!$F$11,(ROW(W94)*17)-17,0))</f>
        <v>249</v>
      </c>
      <c r="X96" s="3">
        <f t="shared" ca="1" si="161"/>
        <v>2.1060644506470438E-2</v>
      </c>
      <c r="Y96" s="3">
        <f t="shared" ca="1" si="162"/>
        <v>2.193059714638013E-2</v>
      </c>
      <c r="Z96" t="str">
        <f ca="1">IF(OFFSET(SerbiaOfficialData!$F$9,(ROW(Z94)*17)-17,0)=0,"",OFFSET(SerbiaOfficialData!$F$9,(ROW(Z94)*17)-17,0))</f>
        <v/>
      </c>
      <c r="AA96" t="str">
        <f ca="1">IF(OFFSET(SerbiaOfficialData!$F$10,(ROW(AA94)*17)-17,0)=0,"",OFFSET(SerbiaOfficialData!$F$10,(ROW(AA94)*17)-17,0))</f>
        <v/>
      </c>
      <c r="AB96" t="str">
        <f ca="1">IF(OFFSET(SerbiaOfficialData!$F$12,(ROW(AA94)*17)-17,0)=0,"",OFFSET(SerbiaOfficialData!$F$12,(ROW(AA94)*17)-17,0))</f>
        <v/>
      </c>
      <c r="AC96" s="17">
        <f t="shared" si="188"/>
        <v>1582</v>
      </c>
      <c r="AD96">
        <f ca="1">IF(OFFSET(SerbiaOfficialData!$F$2,(ROW(AD94)*17)-17,0)=0,"",OFFSET(SerbiaOfficialData!$F$2,(ROW(AD94)*17)-17,0))</f>
        <v>15</v>
      </c>
      <c r="AE96" s="3">
        <f t="shared" ca="1" si="163"/>
        <v>6.637168141592921E-2</v>
      </c>
      <c r="AF96" s="15">
        <f t="shared" ca="1" si="164"/>
        <v>264</v>
      </c>
      <c r="AH96">
        <f ca="1">IF(OFFSET(SerbiaOfficialData!$F$3,(ROW(AH94)*17)-17,0)=0,"",OFFSET(SerbiaOfficialData!$F$3,(ROW(AH94)*17)-17,0))</f>
        <v>475</v>
      </c>
      <c r="AI96" s="10">
        <f t="shared" ca="1" si="165"/>
        <v>38</v>
      </c>
      <c r="AJ96" s="3">
        <f t="shared" ca="1" si="166"/>
        <v>6.1236572781865853E-2</v>
      </c>
      <c r="AK96" s="4">
        <f t="shared" ca="1" si="167"/>
        <v>-249</v>
      </c>
      <c r="AL96" s="3">
        <f t="shared" ca="1" si="168"/>
        <v>6.637168141592921E-2</v>
      </c>
      <c r="AM96" s="3">
        <f t="shared" ca="1" si="169"/>
        <v>-2.1060644506470438E-2</v>
      </c>
      <c r="AN96" s="4">
        <f ca="1">IF(_xlfn.FORECAST.ETS(AO96,$B$9:B95,$AO$9:AO95)&gt;0,_xlfn.FORECAST.ETS(AO96,$B$9:B95,$AO$9:AO95),0)</f>
        <v>11826.388478336568</v>
      </c>
      <c r="AO96" s="9">
        <f t="shared" si="153"/>
        <v>43989</v>
      </c>
    </row>
    <row r="97" spans="1:41" x14ac:dyDescent="0.25">
      <c r="A97" s="9" t="str">
        <f t="shared" ca="1" si="135"/>
        <v/>
      </c>
      <c r="B97" t="str">
        <f ca="1">IF(OFFSET(SerbiaOfficialData!$F$5,(ROW(B95)*17)-17,0)=0,"",OFFSET(SerbiaOfficialData!$F$5,(ROW(B95)*17)-17,0))</f>
        <v/>
      </c>
      <c r="C97" s="4" t="str">
        <f t="shared" ca="1" si="136"/>
        <v/>
      </c>
      <c r="D97" s="4">
        <f t="shared" si="152"/>
        <v>1602</v>
      </c>
      <c r="E97" s="10" t="str">
        <f ca="1">IF(OFFSET(SerbiaOfficialData!$F$4,(ROW(E95)*17)-17,0)=0,"",OFFSET(SerbiaOfficialData!$F$4,(ROW(E95)*17)-17,0))</f>
        <v/>
      </c>
      <c r="F97" s="2" t="str">
        <f t="shared" ca="1" si="154"/>
        <v/>
      </c>
      <c r="G97" s="13" t="str">
        <f t="shared" ca="1" si="155"/>
        <v/>
      </c>
      <c r="H97" s="2" t="str">
        <f t="shared" ca="1" si="156"/>
        <v/>
      </c>
      <c r="I97" s="4" t="str">
        <f ca="1">IF($A97="","",(ROWS($B$3:B97)*LN(2))/(LN(B97)/$B$3))</f>
        <v/>
      </c>
      <c r="J97" t="str">
        <f ca="1">IF(OFFSET(SerbiaOfficialData!$F$7,(ROW(J95)*17)-17,0)=0,"",OFFSET(SerbiaOfficialData!$F$7,(ROW(J95)*17)-17,0))</f>
        <v/>
      </c>
      <c r="K97" s="11" t="str">
        <f ca="1">IF(OFFSET(SerbiaOfficialData!$F$6,(ROW(K95)*17)-17,0)=0,"",OFFSET(SerbiaOfficialData!$F$6,(ROW(K95)*17)-17,0))</f>
        <v/>
      </c>
      <c r="L97" s="12" t="str">
        <f t="shared" ca="1" si="157"/>
        <v/>
      </c>
      <c r="M97" s="13" t="str">
        <f t="shared" ca="1" si="158"/>
        <v/>
      </c>
      <c r="R97" s="17" t="str">
        <f ca="1">IF(OFFSET(SerbiaOfficialData!$F$17,(ROW(R95)*17)-18,0)=0,"",OFFSET(SerbiaOfficialData!$F$17,(ROW(R95)*17)-18,0))</f>
        <v/>
      </c>
      <c r="S97" t="str">
        <f t="shared" ca="1" si="159"/>
        <v/>
      </c>
      <c r="T97" s="3" t="str">
        <f t="shared" ca="1" si="160"/>
        <v/>
      </c>
      <c r="V97" t="str">
        <f ca="1">IF(OFFSET(SerbiaOfficialData!$F$8,(ROW(W95)*17)-17,0)=0,"",OFFSET(SerbiaOfficialData!$F$8,(ROW(W95)*17)-17,0))</f>
        <v/>
      </c>
      <c r="W97" t="str">
        <f ca="1">IF(OFFSET(SerbiaOfficialData!$F$11,(ROW(W95)*17)-17,0)=0,"",OFFSET(SerbiaOfficialData!$F$11,(ROW(W95)*17)-17,0))</f>
        <v/>
      </c>
      <c r="X97" s="3" t="str">
        <f t="shared" ca="1" si="161"/>
        <v/>
      </c>
      <c r="Y97" s="3" t="str">
        <f t="shared" ca="1" si="162"/>
        <v/>
      </c>
      <c r="Z97" t="str">
        <f ca="1">IF(OFFSET(SerbiaOfficialData!$F$9,(ROW(Z95)*17)-17,0)=0,"",OFFSET(SerbiaOfficialData!$F$9,(ROW(Z95)*17)-17,0))</f>
        <v/>
      </c>
      <c r="AA97" t="str">
        <f ca="1">IF(OFFSET(SerbiaOfficialData!$F$10,(ROW(AA95)*17)-17,0)=0,"",OFFSET(SerbiaOfficialData!$F$10,(ROW(AA95)*17)-17,0))</f>
        <v/>
      </c>
      <c r="AB97" t="str">
        <f ca="1">IF(OFFSET(SerbiaOfficialData!$F$12,(ROW(AA95)*17)-17,0)=0,"",OFFSET(SerbiaOfficialData!$F$12,(ROW(AA95)*17)-17,0))</f>
        <v/>
      </c>
      <c r="AC97" s="17">
        <f t="shared" si="188"/>
        <v>1599</v>
      </c>
      <c r="AD97" t="str">
        <f ca="1">IF(OFFSET(SerbiaOfficialData!$F$2,(ROW(AD95)*17)-17,0)=0,"",OFFSET(SerbiaOfficialData!$F$2,(ROW(AD95)*17)-17,0))</f>
        <v/>
      </c>
      <c r="AE97" s="3" t="str">
        <f t="shared" ca="1" si="163"/>
        <v/>
      </c>
      <c r="AF97" s="15" t="str">
        <f t="shared" ca="1" si="164"/>
        <v/>
      </c>
      <c r="AH97" t="str">
        <f ca="1">IF(OFFSET(SerbiaOfficialData!$F$3,(ROW(AH95)*17)-17,0)=0,"",OFFSET(SerbiaOfficialData!$F$3,(ROW(AH95)*17)-17,0))</f>
        <v/>
      </c>
      <c r="AI97" s="10" t="str">
        <f t="shared" ca="1" si="165"/>
        <v/>
      </c>
      <c r="AJ97" s="3" t="str">
        <f t="shared" ca="1" si="166"/>
        <v/>
      </c>
      <c r="AK97" s="4" t="str">
        <f t="shared" ca="1" si="167"/>
        <v/>
      </c>
      <c r="AL97" s="3" t="str">
        <f t="shared" ca="1" si="168"/>
        <v/>
      </c>
      <c r="AM97" s="3" t="str">
        <f t="shared" ca="1" si="169"/>
        <v/>
      </c>
      <c r="AN97" s="4">
        <f ca="1">IF(_xlfn.FORECAST.ETS(AO97,$B$9:B96,$AO$9:AO96)&gt;0,_xlfn.FORECAST.ETS(AO97,$B$9:B96,$AO$9:AO96),0)</f>
        <v>11915.243154559761</v>
      </c>
      <c r="AO97" s="9">
        <f t="shared" si="153"/>
        <v>43990</v>
      </c>
    </row>
    <row r="98" spans="1:41" x14ac:dyDescent="0.25">
      <c r="A98" s="9" t="str">
        <f t="shared" ca="1" si="135"/>
        <v/>
      </c>
      <c r="B98" t="str">
        <f ca="1">IF(OFFSET(SerbiaOfficialData!$F$5,(ROW(B96)*17)-17,0)=0,"",OFFSET(SerbiaOfficialData!$F$5,(ROW(B96)*17)-17,0))</f>
        <v/>
      </c>
      <c r="C98" s="4" t="str">
        <f t="shared" ca="1" si="136"/>
        <v/>
      </c>
      <c r="D98" s="4">
        <f t="shared" si="152"/>
        <v>1619</v>
      </c>
      <c r="E98" s="10" t="str">
        <f ca="1">IF(OFFSET(SerbiaOfficialData!$F$4,(ROW(E96)*17)-17,0)=0,"",OFFSET(SerbiaOfficialData!$F$4,(ROW(E96)*17)-17,0))</f>
        <v/>
      </c>
      <c r="F98" s="2" t="str">
        <f t="shared" ca="1" si="154"/>
        <v/>
      </c>
      <c r="G98" s="13" t="str">
        <f t="shared" ca="1" si="155"/>
        <v/>
      </c>
      <c r="H98" s="2" t="str">
        <f t="shared" ca="1" si="156"/>
        <v/>
      </c>
      <c r="I98" s="4" t="str">
        <f ca="1">IF($A98="","",(ROWS($B$3:B98)*LN(2))/(LN(B98)/$B$3))</f>
        <v/>
      </c>
      <c r="J98" t="str">
        <f ca="1">IF(OFFSET(SerbiaOfficialData!$F$7,(ROW(J96)*17)-17,0)=0,"",OFFSET(SerbiaOfficialData!$F$7,(ROW(J96)*17)-17,0))</f>
        <v/>
      </c>
      <c r="K98" s="11" t="str">
        <f ca="1">IF(OFFSET(SerbiaOfficialData!$F$6,(ROW(K96)*17)-17,0)=0,"",OFFSET(SerbiaOfficialData!$F$6,(ROW(K96)*17)-17,0))</f>
        <v/>
      </c>
      <c r="L98" s="12" t="str">
        <f t="shared" ca="1" si="157"/>
        <v/>
      </c>
      <c r="M98" s="13" t="str">
        <f t="shared" ca="1" si="158"/>
        <v/>
      </c>
      <c r="R98" s="17" t="str">
        <f ca="1">IF(OFFSET(SerbiaOfficialData!$F$17,(ROW(R96)*17)-18,0)=0,"",OFFSET(SerbiaOfficialData!$F$17,(ROW(R96)*17)-18,0))</f>
        <v/>
      </c>
      <c r="S98" t="str">
        <f t="shared" ca="1" si="159"/>
        <v/>
      </c>
      <c r="T98" s="3" t="str">
        <f t="shared" ca="1" si="160"/>
        <v/>
      </c>
      <c r="V98" t="str">
        <f ca="1">IF(OFFSET(SerbiaOfficialData!$F$8,(ROW(W96)*17)-17,0)=0,"",OFFSET(SerbiaOfficialData!$F$8,(ROW(W96)*17)-17,0))</f>
        <v/>
      </c>
      <c r="W98" t="str">
        <f ca="1">IF(OFFSET(SerbiaOfficialData!$F$11,(ROW(W96)*17)-17,0)=0,"",OFFSET(SerbiaOfficialData!$F$11,(ROW(W96)*17)-17,0))</f>
        <v/>
      </c>
      <c r="X98" s="3" t="str">
        <f t="shared" ca="1" si="161"/>
        <v/>
      </c>
      <c r="Y98" s="3" t="str">
        <f t="shared" ca="1" si="162"/>
        <v/>
      </c>
      <c r="Z98" t="str">
        <f ca="1">IF(OFFSET(SerbiaOfficialData!$F$9,(ROW(Z96)*17)-17,0)=0,"",OFFSET(SerbiaOfficialData!$F$9,(ROW(Z96)*17)-17,0))</f>
        <v/>
      </c>
      <c r="AA98" t="str">
        <f ca="1">IF(OFFSET(SerbiaOfficialData!$F$10,(ROW(AA96)*17)-17,0)=0,"",OFFSET(SerbiaOfficialData!$F$10,(ROW(AA96)*17)-17,0))</f>
        <v/>
      </c>
      <c r="AB98" t="str">
        <f ca="1">IF(OFFSET(SerbiaOfficialData!$F$12,(ROW(AA96)*17)-17,0)=0,"",OFFSET(SerbiaOfficialData!$F$12,(ROW(AA96)*17)-17,0))</f>
        <v/>
      </c>
      <c r="AC98" s="17">
        <f t="shared" si="188"/>
        <v>1616</v>
      </c>
      <c r="AD98" t="str">
        <f ca="1">IF(OFFSET(SerbiaOfficialData!$F$2,(ROW(AD96)*17)-17,0)=0,"",OFFSET(SerbiaOfficialData!$F$2,(ROW(AD96)*17)-17,0))</f>
        <v/>
      </c>
      <c r="AE98" s="3" t="str">
        <f t="shared" ca="1" si="163"/>
        <v/>
      </c>
      <c r="AF98" s="15" t="str">
        <f t="shared" ca="1" si="164"/>
        <v/>
      </c>
      <c r="AH98" t="str">
        <f ca="1">IF(OFFSET(SerbiaOfficialData!$F$3,(ROW(AH96)*17)-17,0)=0,"",OFFSET(SerbiaOfficialData!$F$3,(ROW(AH96)*17)-17,0))</f>
        <v/>
      </c>
      <c r="AI98" s="10" t="str">
        <f t="shared" ca="1" si="165"/>
        <v/>
      </c>
      <c r="AJ98" s="3" t="str">
        <f t="shared" ca="1" si="166"/>
        <v/>
      </c>
      <c r="AK98" s="4" t="str">
        <f t="shared" ca="1" si="167"/>
        <v/>
      </c>
      <c r="AL98" s="3" t="str">
        <f t="shared" ca="1" si="168"/>
        <v/>
      </c>
      <c r="AM98" s="3" t="str">
        <f t="shared" ca="1" si="169"/>
        <v/>
      </c>
      <c r="AN98" s="4">
        <f ca="1">IF(_xlfn.FORECAST.ETS(AO98,$B$9:B97,$AO$9:AO97)&gt;0,_xlfn.FORECAST.ETS(AO98,$B$9:B97,$AO$9:AO97),0)</f>
        <v>12007.001340235656</v>
      </c>
      <c r="AO98" s="9">
        <f t="shared" si="153"/>
        <v>43991</v>
      </c>
    </row>
    <row r="99" spans="1:41" x14ac:dyDescent="0.25">
      <c r="A99" s="9" t="str">
        <f t="shared" ca="1" si="135"/>
        <v/>
      </c>
      <c r="B99" t="str">
        <f ca="1">IF(OFFSET(SerbiaOfficialData!$F$5,(ROW(B97)*17)-17,0)=0,"",OFFSET(SerbiaOfficialData!$F$5,(ROW(B97)*17)-17,0))</f>
        <v/>
      </c>
      <c r="C99" s="4" t="str">
        <f t="shared" ca="1" si="136"/>
        <v/>
      </c>
      <c r="D99" s="4">
        <f t="shared" si="152"/>
        <v>1636</v>
      </c>
      <c r="E99" s="10" t="str">
        <f ca="1">IF(OFFSET(SerbiaOfficialData!$F$4,(ROW(E97)*17)-17,0)=0,"",OFFSET(SerbiaOfficialData!$F$4,(ROW(E97)*17)-17,0))</f>
        <v/>
      </c>
      <c r="F99" s="2" t="str">
        <f t="shared" ca="1" si="154"/>
        <v/>
      </c>
      <c r="G99" s="13" t="str">
        <f t="shared" ca="1" si="155"/>
        <v/>
      </c>
      <c r="H99" s="2" t="str">
        <f t="shared" ca="1" si="156"/>
        <v/>
      </c>
      <c r="I99" s="4" t="str">
        <f ca="1">IF($A99="","",(ROWS($B$3:B99)*LN(2))/(LN(B99)/$B$3))</f>
        <v/>
      </c>
      <c r="J99" t="str">
        <f ca="1">IF(OFFSET(SerbiaOfficialData!$F$7,(ROW(J97)*17)-17,0)=0,"",OFFSET(SerbiaOfficialData!$F$7,(ROW(J97)*17)-17,0))</f>
        <v/>
      </c>
      <c r="K99" s="11" t="str">
        <f ca="1">IF(OFFSET(SerbiaOfficialData!$F$6,(ROW(K97)*17)-17,0)=0,"",OFFSET(SerbiaOfficialData!$F$6,(ROW(K97)*17)-17,0))</f>
        <v/>
      </c>
      <c r="L99" s="12" t="str">
        <f t="shared" ca="1" si="157"/>
        <v/>
      </c>
      <c r="M99" s="13" t="str">
        <f t="shared" ca="1" si="158"/>
        <v/>
      </c>
      <c r="R99" s="17" t="str">
        <f ca="1">IF(OFFSET(SerbiaOfficialData!$F$17,(ROW(R97)*17)-18,0)=0,"",OFFSET(SerbiaOfficialData!$F$17,(ROW(R97)*17)-18,0))</f>
        <v/>
      </c>
      <c r="S99" t="str">
        <f t="shared" ca="1" si="159"/>
        <v/>
      </c>
      <c r="T99" s="3" t="str">
        <f t="shared" ca="1" si="160"/>
        <v/>
      </c>
      <c r="V99" t="str">
        <f ca="1">IF(OFFSET(SerbiaOfficialData!$F$8,(ROW(W97)*17)-17,0)=0,"",OFFSET(SerbiaOfficialData!$F$8,(ROW(W97)*17)-17,0))</f>
        <v/>
      </c>
      <c r="W99" t="str">
        <f ca="1">IF(OFFSET(SerbiaOfficialData!$F$11,(ROW(W97)*17)-17,0)=0,"",OFFSET(SerbiaOfficialData!$F$11,(ROW(W97)*17)-17,0))</f>
        <v/>
      </c>
      <c r="X99" s="3" t="str">
        <f t="shared" ca="1" si="161"/>
        <v/>
      </c>
      <c r="Y99" s="3" t="str">
        <f t="shared" ca="1" si="162"/>
        <v/>
      </c>
      <c r="Z99" t="str">
        <f ca="1">IF(OFFSET(SerbiaOfficialData!$F$9,(ROW(Z97)*17)-17,0)=0,"",OFFSET(SerbiaOfficialData!$F$9,(ROW(Z97)*17)-17,0))</f>
        <v/>
      </c>
      <c r="AA99" t="str">
        <f ca="1">IF(OFFSET(SerbiaOfficialData!$F$10,(ROW(AA97)*17)-17,0)=0,"",OFFSET(SerbiaOfficialData!$F$10,(ROW(AA97)*17)-17,0))</f>
        <v/>
      </c>
      <c r="AB99" t="str">
        <f ca="1">IF(OFFSET(SerbiaOfficialData!$F$12,(ROW(AA97)*17)-17,0)=0,"",OFFSET(SerbiaOfficialData!$F$12,(ROW(AA97)*17)-17,0))</f>
        <v/>
      </c>
      <c r="AC99" s="17">
        <f t="shared" si="188"/>
        <v>1633</v>
      </c>
      <c r="AD99" t="str">
        <f ca="1">IF(OFFSET(SerbiaOfficialData!$F$2,(ROW(AD97)*17)-17,0)=0,"",OFFSET(SerbiaOfficialData!$F$2,(ROW(AD97)*17)-17,0))</f>
        <v/>
      </c>
      <c r="AE99" s="3" t="str">
        <f t="shared" ca="1" si="163"/>
        <v/>
      </c>
      <c r="AF99" s="15" t="str">
        <f t="shared" ca="1" si="164"/>
        <v/>
      </c>
      <c r="AH99" t="str">
        <f ca="1">IF(OFFSET(SerbiaOfficialData!$F$3,(ROW(AH97)*17)-17,0)=0,"",OFFSET(SerbiaOfficialData!$F$3,(ROW(AH97)*17)-17,0))</f>
        <v/>
      </c>
      <c r="AI99" s="10" t="str">
        <f t="shared" ca="1" si="165"/>
        <v/>
      </c>
      <c r="AJ99" s="3" t="str">
        <f t="shared" ca="1" si="166"/>
        <v/>
      </c>
      <c r="AK99" s="4" t="str">
        <f t="shared" ca="1" si="167"/>
        <v/>
      </c>
      <c r="AL99" s="3" t="str">
        <f t="shared" ca="1" si="168"/>
        <v/>
      </c>
      <c r="AM99" s="3" t="str">
        <f t="shared" ca="1" si="169"/>
        <v/>
      </c>
      <c r="AN99" s="4">
        <f ca="1">IF(_xlfn.FORECAST.ETS(AO99,$B$9:B98,$AO$9:AO98)&gt;0,_xlfn.FORECAST.ETS(AO99,$B$9:B98,$AO$9:AO98),0)</f>
        <v>12098.759525911553</v>
      </c>
      <c r="AO99" s="9">
        <f t="shared" si="153"/>
        <v>43992</v>
      </c>
    </row>
    <row r="100" spans="1:41" x14ac:dyDescent="0.25">
      <c r="A100" s="9" t="str">
        <f t="shared" ca="1" si="135"/>
        <v/>
      </c>
      <c r="B100" t="str">
        <f ca="1">IF(OFFSET(SerbiaOfficialData!$F$5,(ROW(B98)*17)-17,0)=0,"",OFFSET(SerbiaOfficialData!$F$5,(ROW(B98)*17)-17,0))</f>
        <v/>
      </c>
      <c r="C100" s="4" t="str">
        <f t="shared" ca="1" si="136"/>
        <v/>
      </c>
      <c r="D100" s="4">
        <f t="shared" si="152"/>
        <v>1653</v>
      </c>
      <c r="E100" s="10" t="str">
        <f ca="1">IF(OFFSET(SerbiaOfficialData!$F$4,(ROW(E98)*17)-17,0)=0,"",OFFSET(SerbiaOfficialData!$F$4,(ROW(E98)*17)-17,0))</f>
        <v/>
      </c>
      <c r="F100" s="2" t="str">
        <f t="shared" ca="1" si="154"/>
        <v/>
      </c>
      <c r="G100" s="13" t="str">
        <f t="shared" ca="1" si="155"/>
        <v/>
      </c>
      <c r="H100" s="2" t="str">
        <f t="shared" ca="1" si="156"/>
        <v/>
      </c>
      <c r="I100" s="4" t="str">
        <f ca="1">IF($A100="","",(ROWS($B$3:B100)*LN(2))/(LN(B100)/$B$3))</f>
        <v/>
      </c>
      <c r="J100" t="str">
        <f ca="1">IF(OFFSET(SerbiaOfficialData!$F$7,(ROW(J98)*17)-17,0)=0,"",OFFSET(SerbiaOfficialData!$F$7,(ROW(J98)*17)-17,0))</f>
        <v/>
      </c>
      <c r="K100" s="11" t="str">
        <f ca="1">IF(OFFSET(SerbiaOfficialData!$F$6,(ROW(K98)*17)-17,0)=0,"",OFFSET(SerbiaOfficialData!$F$6,(ROW(K98)*17)-17,0))</f>
        <v/>
      </c>
      <c r="L100" s="12" t="str">
        <f t="shared" ca="1" si="157"/>
        <v/>
      </c>
      <c r="M100" s="13" t="str">
        <f t="shared" ca="1" si="158"/>
        <v/>
      </c>
      <c r="R100" s="17" t="str">
        <f ca="1">IF(OFFSET(SerbiaOfficialData!$F$17,(ROW(R98)*17)-18,0)=0,"",OFFSET(SerbiaOfficialData!$F$17,(ROW(R98)*17)-18,0))</f>
        <v/>
      </c>
      <c r="S100" t="str">
        <f t="shared" ca="1" si="159"/>
        <v/>
      </c>
      <c r="T100" s="3" t="str">
        <f t="shared" ca="1" si="160"/>
        <v/>
      </c>
      <c r="V100" t="str">
        <f ca="1">IF(OFFSET(SerbiaOfficialData!$F$8,(ROW(W98)*17)-17,0)=0,"",OFFSET(SerbiaOfficialData!$F$8,(ROW(W98)*17)-17,0))</f>
        <v/>
      </c>
      <c r="W100" t="str">
        <f ca="1">IF(OFFSET(SerbiaOfficialData!$F$11,(ROW(W98)*17)-17,0)=0,"",OFFSET(SerbiaOfficialData!$F$11,(ROW(W98)*17)-17,0))</f>
        <v/>
      </c>
      <c r="X100" s="3" t="str">
        <f t="shared" ca="1" si="161"/>
        <v/>
      </c>
      <c r="Y100" s="3" t="str">
        <f t="shared" ca="1" si="162"/>
        <v/>
      </c>
      <c r="Z100" t="str">
        <f ca="1">IF(OFFSET(SerbiaOfficialData!$F$9,(ROW(Z98)*17)-17,0)=0,"",OFFSET(SerbiaOfficialData!$F$9,(ROW(Z98)*17)-17,0))</f>
        <v/>
      </c>
      <c r="AA100" t="str">
        <f ca="1">IF(OFFSET(SerbiaOfficialData!$F$10,(ROW(AA98)*17)-17,0)=0,"",OFFSET(SerbiaOfficialData!$F$10,(ROW(AA98)*17)-17,0))</f>
        <v/>
      </c>
      <c r="AB100" t="str">
        <f ca="1">IF(OFFSET(SerbiaOfficialData!$F$12,(ROW(AA98)*17)-17,0)=0,"",OFFSET(SerbiaOfficialData!$F$12,(ROW(AA98)*17)-17,0))</f>
        <v/>
      </c>
      <c r="AC100" s="17">
        <f t="shared" si="188"/>
        <v>1650</v>
      </c>
      <c r="AD100" t="str">
        <f ca="1">IF(OFFSET(SerbiaOfficialData!$F$2,(ROW(AD98)*17)-17,0)=0,"",OFFSET(SerbiaOfficialData!$F$2,(ROW(AD98)*17)-17,0))</f>
        <v/>
      </c>
      <c r="AE100" s="3" t="str">
        <f t="shared" ca="1" si="163"/>
        <v/>
      </c>
      <c r="AF100" s="15" t="str">
        <f t="shared" ca="1" si="164"/>
        <v/>
      </c>
      <c r="AH100" t="str">
        <f ca="1">IF(OFFSET(SerbiaOfficialData!$F$3,(ROW(AH98)*17)-17,0)=0,"",OFFSET(SerbiaOfficialData!$F$3,(ROW(AH98)*17)-17,0))</f>
        <v/>
      </c>
      <c r="AI100" s="10" t="str">
        <f t="shared" ca="1" si="165"/>
        <v/>
      </c>
      <c r="AJ100" s="3" t="str">
        <f t="shared" ca="1" si="166"/>
        <v/>
      </c>
      <c r="AK100" s="4" t="str">
        <f t="shared" ca="1" si="167"/>
        <v/>
      </c>
      <c r="AL100" s="3" t="str">
        <f t="shared" ca="1" si="168"/>
        <v/>
      </c>
      <c r="AM100" s="3" t="str">
        <f t="shared" ca="1" si="169"/>
        <v/>
      </c>
      <c r="AN100" s="4">
        <f ca="1">IF(_xlfn.FORECAST.ETS(AO100,$B$9:B99,$AO$9:AO99)&gt;0,_xlfn.FORECAST.ETS(AO100,$B$9:B99,$AO$9:AO99),0)</f>
        <v>12190.51771158745</v>
      </c>
      <c r="AO100" s="9">
        <f t="shared" si="153"/>
        <v>43993</v>
      </c>
    </row>
    <row r="101" spans="1:41" x14ac:dyDescent="0.25">
      <c r="A101" s="9" t="str">
        <f t="shared" ca="1" si="135"/>
        <v/>
      </c>
      <c r="B101" t="str">
        <f ca="1">IF(OFFSET(SerbiaOfficialData!$F$5,(ROW(B99)*17)-17,0)=0,"",OFFSET(SerbiaOfficialData!$F$5,(ROW(B99)*17)-17,0))</f>
        <v/>
      </c>
      <c r="C101" s="4" t="str">
        <f t="shared" ca="1" si="136"/>
        <v/>
      </c>
      <c r="D101" s="4">
        <f t="shared" si="152"/>
        <v>1670</v>
      </c>
      <c r="E101" s="10" t="str">
        <f ca="1">IF(OFFSET(SerbiaOfficialData!$F$4,(ROW(E99)*17)-17,0)=0,"",OFFSET(SerbiaOfficialData!$F$4,(ROW(E99)*17)-17,0))</f>
        <v/>
      </c>
      <c r="F101" s="2" t="str">
        <f t="shared" ca="1" si="154"/>
        <v/>
      </c>
      <c r="G101" s="13" t="str">
        <f t="shared" ca="1" si="155"/>
        <v/>
      </c>
      <c r="H101" s="2" t="str">
        <f t="shared" ca="1" si="156"/>
        <v/>
      </c>
      <c r="I101" s="4" t="str">
        <f ca="1">IF($A101="","",(ROWS($B$3:B101)*LN(2))/(LN(B101)/$B$3))</f>
        <v/>
      </c>
      <c r="J101" t="str">
        <f ca="1">IF(OFFSET(SerbiaOfficialData!$F$7,(ROW(J99)*17)-17,0)=0,"",OFFSET(SerbiaOfficialData!$F$7,(ROW(J99)*17)-17,0))</f>
        <v/>
      </c>
      <c r="K101" s="11" t="str">
        <f ca="1">IF(OFFSET(SerbiaOfficialData!$F$6,(ROW(K99)*17)-17,0)=0,"",OFFSET(SerbiaOfficialData!$F$6,(ROW(K99)*17)-17,0))</f>
        <v/>
      </c>
      <c r="L101" s="12" t="str">
        <f t="shared" ca="1" si="157"/>
        <v/>
      </c>
      <c r="M101" s="13" t="str">
        <f t="shared" ca="1" si="158"/>
        <v/>
      </c>
      <c r="R101" s="17" t="str">
        <f ca="1">IF(OFFSET(SerbiaOfficialData!$F$17,(ROW(R99)*17)-18,0)=0,"",OFFSET(SerbiaOfficialData!$F$17,(ROW(R99)*17)-18,0))</f>
        <v/>
      </c>
      <c r="S101" t="str">
        <f t="shared" ca="1" si="159"/>
        <v/>
      </c>
      <c r="T101" s="3" t="str">
        <f t="shared" ca="1" si="160"/>
        <v/>
      </c>
      <c r="V101" t="str">
        <f ca="1">IF(OFFSET(SerbiaOfficialData!$F$8,(ROW(W99)*17)-17,0)=0,"",OFFSET(SerbiaOfficialData!$F$8,(ROW(W99)*17)-17,0))</f>
        <v/>
      </c>
      <c r="W101" t="str">
        <f ca="1">IF(OFFSET(SerbiaOfficialData!$F$11,(ROW(W99)*17)-17,0)=0,"",OFFSET(SerbiaOfficialData!$F$11,(ROW(W99)*17)-17,0))</f>
        <v/>
      </c>
      <c r="X101" s="3" t="str">
        <f t="shared" ca="1" si="161"/>
        <v/>
      </c>
      <c r="Y101" s="3" t="str">
        <f t="shared" ca="1" si="162"/>
        <v/>
      </c>
      <c r="Z101" t="str">
        <f ca="1">IF(OFFSET(SerbiaOfficialData!$F$9,(ROW(Z99)*17)-17,0)=0,"",OFFSET(SerbiaOfficialData!$F$9,(ROW(Z99)*17)-17,0))</f>
        <v/>
      </c>
      <c r="AA101" t="str">
        <f ca="1">IF(OFFSET(SerbiaOfficialData!$F$10,(ROW(AA99)*17)-17,0)=0,"",OFFSET(SerbiaOfficialData!$F$10,(ROW(AA99)*17)-17,0))</f>
        <v/>
      </c>
      <c r="AB101" t="str">
        <f ca="1">IF(OFFSET(SerbiaOfficialData!$F$12,(ROW(AA99)*17)-17,0)=0,"",OFFSET(SerbiaOfficialData!$F$12,(ROW(AA99)*17)-17,0))</f>
        <v/>
      </c>
      <c r="AC101" s="17">
        <f t="shared" si="188"/>
        <v>1667</v>
      </c>
      <c r="AD101" t="str">
        <f ca="1">IF(OFFSET(SerbiaOfficialData!$F$2,(ROW(AD99)*17)-17,0)=0,"",OFFSET(SerbiaOfficialData!$F$2,(ROW(AD99)*17)-17,0))</f>
        <v/>
      </c>
      <c r="AE101" s="3" t="str">
        <f t="shared" ca="1" si="163"/>
        <v/>
      </c>
      <c r="AF101" s="15" t="str">
        <f t="shared" ca="1" si="164"/>
        <v/>
      </c>
      <c r="AH101" t="str">
        <f ca="1">IF(OFFSET(SerbiaOfficialData!$F$3,(ROW(AH99)*17)-17,0)=0,"",OFFSET(SerbiaOfficialData!$F$3,(ROW(AH99)*17)-17,0))</f>
        <v/>
      </c>
      <c r="AI101" s="10" t="str">
        <f t="shared" ca="1" si="165"/>
        <v/>
      </c>
      <c r="AJ101" s="3" t="str">
        <f t="shared" ca="1" si="166"/>
        <v/>
      </c>
      <c r="AK101" s="4" t="str">
        <f t="shared" ca="1" si="167"/>
        <v/>
      </c>
      <c r="AL101" s="3" t="str">
        <f t="shared" ca="1" si="168"/>
        <v/>
      </c>
      <c r="AM101" s="3" t="str">
        <f t="shared" ca="1" si="169"/>
        <v/>
      </c>
      <c r="AN101" s="4">
        <f ca="1">IF(_xlfn.FORECAST.ETS(AO101,$B$9:B100,$AO$9:AO100)&gt;0,_xlfn.FORECAST.ETS(AO101,$B$9:B100,$AO$9:AO100),0)</f>
        <v>12282.275897263346</v>
      </c>
      <c r="AO101" s="9">
        <f t="shared" si="153"/>
        <v>43994</v>
      </c>
    </row>
    <row r="102" spans="1:41" x14ac:dyDescent="0.25">
      <c r="A102" s="9" t="str">
        <f t="shared" ca="1" si="135"/>
        <v/>
      </c>
      <c r="B102" t="str">
        <f ca="1">IF(OFFSET(SerbiaOfficialData!$F$5,(ROW(B100)*17)-17,0)=0,"",OFFSET(SerbiaOfficialData!$F$5,(ROW(B100)*17)-17,0))</f>
        <v/>
      </c>
      <c r="C102" s="4" t="str">
        <f t="shared" ca="1" si="136"/>
        <v/>
      </c>
      <c r="D102" s="4">
        <f t="shared" si="152"/>
        <v>1687</v>
      </c>
      <c r="E102" s="10" t="str">
        <f ca="1">IF(OFFSET(SerbiaOfficialData!$F$4,(ROW(E100)*17)-17,0)=0,"",OFFSET(SerbiaOfficialData!$F$4,(ROW(E100)*17)-17,0))</f>
        <v/>
      </c>
      <c r="F102" s="2" t="str">
        <f t="shared" ca="1" si="154"/>
        <v/>
      </c>
      <c r="G102" s="13" t="str">
        <f t="shared" ca="1" si="155"/>
        <v/>
      </c>
      <c r="H102" s="2" t="str">
        <f t="shared" ca="1" si="156"/>
        <v/>
      </c>
      <c r="I102" s="4" t="str">
        <f ca="1">IF($A102="","",(ROWS($B$3:B102)*LN(2))/(LN(B102)/$B$3))</f>
        <v/>
      </c>
      <c r="J102" t="str">
        <f ca="1">IF(OFFSET(SerbiaOfficialData!$F$7,(ROW(J100)*17)-17,0)=0,"",OFFSET(SerbiaOfficialData!$F$7,(ROW(J100)*17)-17,0))</f>
        <v/>
      </c>
      <c r="K102" s="11" t="str">
        <f ca="1">IF(OFFSET(SerbiaOfficialData!$F$6,(ROW(K100)*17)-17,0)=0,"",OFFSET(SerbiaOfficialData!$F$6,(ROW(K100)*17)-17,0))</f>
        <v/>
      </c>
      <c r="L102" s="12" t="str">
        <f t="shared" ca="1" si="157"/>
        <v/>
      </c>
      <c r="M102" s="13" t="str">
        <f t="shared" ca="1" si="158"/>
        <v/>
      </c>
      <c r="R102" s="17" t="str">
        <f ca="1">IF(OFFSET(SerbiaOfficialData!$F$17,(ROW(R100)*17)-18,0)=0,"",OFFSET(SerbiaOfficialData!$F$17,(ROW(R100)*17)-18,0))</f>
        <v/>
      </c>
      <c r="S102" t="str">
        <f t="shared" ca="1" si="159"/>
        <v/>
      </c>
      <c r="T102" s="3" t="str">
        <f t="shared" ca="1" si="160"/>
        <v/>
      </c>
      <c r="V102" t="str">
        <f ca="1">IF(OFFSET(SerbiaOfficialData!$F$8,(ROW(W100)*17)-17,0)=0,"",OFFSET(SerbiaOfficialData!$F$8,(ROW(W100)*17)-17,0))</f>
        <v/>
      </c>
      <c r="W102" t="str">
        <f ca="1">IF(OFFSET(SerbiaOfficialData!$F$11,(ROW(W100)*17)-17,0)=0,"",OFFSET(SerbiaOfficialData!$F$11,(ROW(W100)*17)-17,0))</f>
        <v/>
      </c>
      <c r="X102" s="3" t="str">
        <f t="shared" ca="1" si="161"/>
        <v/>
      </c>
      <c r="Y102" s="3" t="str">
        <f t="shared" ca="1" si="162"/>
        <v/>
      </c>
      <c r="Z102" t="str">
        <f ca="1">IF(OFFSET(SerbiaOfficialData!$F$9,(ROW(Z100)*17)-17,0)=0,"",OFFSET(SerbiaOfficialData!$F$9,(ROW(Z100)*17)-17,0))</f>
        <v/>
      </c>
      <c r="AA102" t="str">
        <f ca="1">IF(OFFSET(SerbiaOfficialData!$F$10,(ROW(AA100)*17)-17,0)=0,"",OFFSET(SerbiaOfficialData!$F$10,(ROW(AA100)*17)-17,0))</f>
        <v/>
      </c>
      <c r="AB102" t="str">
        <f ca="1">IF(OFFSET(SerbiaOfficialData!$F$12,(ROW(AA100)*17)-17,0)=0,"",OFFSET(SerbiaOfficialData!$F$12,(ROW(AA100)*17)-17,0))</f>
        <v/>
      </c>
      <c r="AC102" s="17">
        <f t="shared" si="188"/>
        <v>1684</v>
      </c>
      <c r="AD102" t="str">
        <f ca="1">IF(OFFSET(SerbiaOfficialData!$F$2,(ROW(AD100)*17)-17,0)=0,"",OFFSET(SerbiaOfficialData!$F$2,(ROW(AD100)*17)-17,0))</f>
        <v/>
      </c>
      <c r="AE102" s="3" t="str">
        <f t="shared" ca="1" si="163"/>
        <v/>
      </c>
      <c r="AF102" s="15" t="str">
        <f t="shared" ca="1" si="164"/>
        <v/>
      </c>
      <c r="AH102" t="str">
        <f ca="1">IF(OFFSET(SerbiaOfficialData!$F$3,(ROW(AH100)*17)-17,0)=0,"",OFFSET(SerbiaOfficialData!$F$3,(ROW(AH100)*17)-17,0))</f>
        <v/>
      </c>
      <c r="AI102" s="10" t="str">
        <f t="shared" ca="1" si="165"/>
        <v/>
      </c>
      <c r="AJ102" s="3" t="str">
        <f t="shared" ca="1" si="166"/>
        <v/>
      </c>
      <c r="AK102" s="4" t="str">
        <f t="shared" ca="1" si="167"/>
        <v/>
      </c>
      <c r="AL102" s="3" t="str">
        <f t="shared" ca="1" si="168"/>
        <v/>
      </c>
      <c r="AM102" s="3" t="str">
        <f t="shared" ca="1" si="169"/>
        <v/>
      </c>
      <c r="AN102" s="4">
        <f ca="1">IF(_xlfn.FORECAST.ETS(AO102,$B$9:B101,$AO$9:AO101)&gt;0,_xlfn.FORECAST.ETS(AO102,$B$9:B101,$AO$9:AO101),0)</f>
        <v>12374.034082939243</v>
      </c>
      <c r="AO102" s="9">
        <f t="shared" si="153"/>
        <v>43995</v>
      </c>
    </row>
    <row r="103" spans="1:41" x14ac:dyDescent="0.25">
      <c r="A103" s="9" t="str">
        <f t="shared" ca="1" si="135"/>
        <v/>
      </c>
      <c r="B103" t="str">
        <f ca="1">IF(OFFSET(SerbiaOfficialData!$F$5,(ROW(B101)*17)-17,0)=0,"",OFFSET(SerbiaOfficialData!$F$5,(ROW(B101)*17)-17,0))</f>
        <v/>
      </c>
      <c r="C103" s="4" t="str">
        <f t="shared" ca="1" si="136"/>
        <v/>
      </c>
      <c r="D103" s="4">
        <f t="shared" si="152"/>
        <v>1704</v>
      </c>
      <c r="E103" s="10" t="str">
        <f ca="1">IF(OFFSET(SerbiaOfficialData!$F$4,(ROW(E101)*17)-17,0)=0,"",OFFSET(SerbiaOfficialData!$F$4,(ROW(E101)*17)-17,0))</f>
        <v/>
      </c>
      <c r="F103" s="2" t="str">
        <f t="shared" ca="1" si="154"/>
        <v/>
      </c>
      <c r="G103" s="13" t="str">
        <f t="shared" ca="1" si="155"/>
        <v/>
      </c>
      <c r="H103" s="2" t="str">
        <f t="shared" ca="1" si="156"/>
        <v/>
      </c>
      <c r="I103" s="4" t="str">
        <f ca="1">IF($A103="","",(ROWS($B$3:B103)*LN(2))/(LN(B103)/$B$3))</f>
        <v/>
      </c>
      <c r="J103" t="str">
        <f ca="1">IF(OFFSET(SerbiaOfficialData!$F$7,(ROW(J101)*17)-17,0)=0,"",OFFSET(SerbiaOfficialData!$F$7,(ROW(J101)*17)-17,0))</f>
        <v/>
      </c>
      <c r="K103" s="11" t="str">
        <f ca="1">IF(OFFSET(SerbiaOfficialData!$F$6,(ROW(K101)*17)-17,0)=0,"",OFFSET(SerbiaOfficialData!$F$6,(ROW(K101)*17)-17,0))</f>
        <v/>
      </c>
      <c r="L103" s="12" t="str">
        <f t="shared" ca="1" si="157"/>
        <v/>
      </c>
      <c r="M103" s="13" t="str">
        <f t="shared" ca="1" si="158"/>
        <v/>
      </c>
      <c r="R103" s="17" t="str">
        <f ca="1">IF(OFFSET(SerbiaOfficialData!$F$17,(ROW(R101)*17)-18,0)=0,"",OFFSET(SerbiaOfficialData!$F$17,(ROW(R101)*17)-18,0))</f>
        <v/>
      </c>
      <c r="S103" t="str">
        <f t="shared" ca="1" si="159"/>
        <v/>
      </c>
      <c r="T103" s="3" t="str">
        <f t="shared" ca="1" si="160"/>
        <v/>
      </c>
      <c r="V103" t="str">
        <f ca="1">IF(OFFSET(SerbiaOfficialData!$F$8,(ROW(W101)*17)-17,0)=0,"",OFFSET(SerbiaOfficialData!$F$8,(ROW(W101)*17)-17,0))</f>
        <v/>
      </c>
      <c r="W103" t="str">
        <f ca="1">IF(OFFSET(SerbiaOfficialData!$F$11,(ROW(W101)*17)-17,0)=0,"",OFFSET(SerbiaOfficialData!$F$11,(ROW(W101)*17)-17,0))</f>
        <v/>
      </c>
      <c r="X103" s="3" t="str">
        <f t="shared" ca="1" si="161"/>
        <v/>
      </c>
      <c r="Y103" s="3" t="str">
        <f t="shared" ca="1" si="162"/>
        <v/>
      </c>
      <c r="Z103" t="str">
        <f ca="1">IF(OFFSET(SerbiaOfficialData!$F$9,(ROW(Z101)*17)-17,0)=0,"",OFFSET(SerbiaOfficialData!$F$9,(ROW(Z101)*17)-17,0))</f>
        <v/>
      </c>
      <c r="AA103" t="str">
        <f ca="1">IF(OFFSET(SerbiaOfficialData!$F$10,(ROW(AA101)*17)-17,0)=0,"",OFFSET(SerbiaOfficialData!$F$10,(ROW(AA101)*17)-17,0))</f>
        <v/>
      </c>
      <c r="AB103" t="str">
        <f ca="1">IF(OFFSET(SerbiaOfficialData!$F$12,(ROW(AA101)*17)-17,0)=0,"",OFFSET(SerbiaOfficialData!$F$12,(ROW(AA101)*17)-17,0))</f>
        <v/>
      </c>
      <c r="AC103" s="17">
        <f t="shared" si="188"/>
        <v>1701</v>
      </c>
      <c r="AD103" t="str">
        <f ca="1">IF(OFFSET(SerbiaOfficialData!$F$2,(ROW(AD101)*17)-17,0)=0,"",OFFSET(SerbiaOfficialData!$F$2,(ROW(AD101)*17)-17,0))</f>
        <v/>
      </c>
      <c r="AE103" s="3" t="str">
        <f t="shared" ca="1" si="163"/>
        <v/>
      </c>
      <c r="AF103" s="15" t="str">
        <f t="shared" ca="1" si="164"/>
        <v/>
      </c>
      <c r="AH103" t="str">
        <f ca="1">IF(OFFSET(SerbiaOfficialData!$F$3,(ROW(AH101)*17)-17,0)=0,"",OFFSET(SerbiaOfficialData!$F$3,(ROW(AH101)*17)-17,0))</f>
        <v/>
      </c>
      <c r="AI103" s="10" t="str">
        <f t="shared" ca="1" si="165"/>
        <v/>
      </c>
      <c r="AJ103" s="3" t="str">
        <f t="shared" ca="1" si="166"/>
        <v/>
      </c>
      <c r="AK103" s="4" t="str">
        <f t="shared" ca="1" si="167"/>
        <v/>
      </c>
      <c r="AL103" s="3" t="str">
        <f t="shared" ca="1" si="168"/>
        <v/>
      </c>
      <c r="AM103" s="3" t="str">
        <f t="shared" ca="1" si="169"/>
        <v/>
      </c>
      <c r="AN103" s="4">
        <f ca="1">IF(_xlfn.FORECAST.ETS(AO103,$B$9:B102,$AO$9:AO102)&gt;0,_xlfn.FORECAST.ETS(AO103,$B$9:B102,$AO$9:AO102),0)</f>
        <v>12465.79226861514</v>
      </c>
      <c r="AO103" s="9">
        <f t="shared" si="153"/>
        <v>43996</v>
      </c>
    </row>
    <row r="104" spans="1:41" x14ac:dyDescent="0.25">
      <c r="A104" s="9" t="str">
        <f t="shared" ca="1" si="135"/>
        <v/>
      </c>
      <c r="B104" t="str">
        <f ca="1">IF(OFFSET(SerbiaOfficialData!$F$5,(ROW(B102)*17)-17,0)=0,"",OFFSET(SerbiaOfficialData!$F$5,(ROW(B102)*17)-17,0))</f>
        <v/>
      </c>
      <c r="C104" s="4" t="str">
        <f t="shared" ca="1" si="136"/>
        <v/>
      </c>
      <c r="D104" s="4">
        <f t="shared" si="152"/>
        <v>1721</v>
      </c>
      <c r="E104" s="10" t="str">
        <f ca="1">IF(OFFSET(SerbiaOfficialData!$F$4,(ROW(E102)*17)-17,0)=0,"",OFFSET(SerbiaOfficialData!$F$4,(ROW(E102)*17)-17,0))</f>
        <v/>
      </c>
      <c r="F104" s="2" t="str">
        <f t="shared" ca="1" si="154"/>
        <v/>
      </c>
      <c r="G104" s="13" t="str">
        <f t="shared" ca="1" si="155"/>
        <v/>
      </c>
      <c r="H104" s="2" t="str">
        <f t="shared" ca="1" si="156"/>
        <v/>
      </c>
      <c r="I104" s="4" t="str">
        <f ca="1">IF($A104="","",(ROWS($B$3:B104)*LN(2))/(LN(B104)/$B$3))</f>
        <v/>
      </c>
      <c r="J104" t="str">
        <f ca="1">IF(OFFSET(SerbiaOfficialData!$F$7,(ROW(J102)*17)-17,0)=0,"",OFFSET(SerbiaOfficialData!$F$7,(ROW(J102)*17)-17,0))</f>
        <v/>
      </c>
      <c r="K104" s="11" t="str">
        <f ca="1">IF(OFFSET(SerbiaOfficialData!$F$6,(ROW(K102)*17)-17,0)=0,"",OFFSET(SerbiaOfficialData!$F$6,(ROW(K102)*17)-17,0))</f>
        <v/>
      </c>
      <c r="L104" s="12" t="str">
        <f t="shared" ca="1" si="157"/>
        <v/>
      </c>
      <c r="M104" s="13" t="str">
        <f t="shared" ca="1" si="158"/>
        <v/>
      </c>
      <c r="R104" s="17" t="str">
        <f ca="1">IF(OFFSET(SerbiaOfficialData!$F$17,(ROW(R102)*17)-18,0)=0,"",OFFSET(SerbiaOfficialData!$F$17,(ROW(R102)*17)-18,0))</f>
        <v/>
      </c>
      <c r="S104" t="str">
        <f t="shared" ca="1" si="159"/>
        <v/>
      </c>
      <c r="T104" s="3" t="str">
        <f t="shared" ca="1" si="160"/>
        <v/>
      </c>
      <c r="V104" t="str">
        <f ca="1">IF(OFFSET(SerbiaOfficialData!$F$8,(ROW(W102)*17)-17,0)=0,"",OFFSET(SerbiaOfficialData!$F$8,(ROW(W102)*17)-17,0))</f>
        <v/>
      </c>
      <c r="W104" t="str">
        <f ca="1">IF(OFFSET(SerbiaOfficialData!$F$11,(ROW(W102)*17)-17,0)=0,"",OFFSET(SerbiaOfficialData!$F$11,(ROW(W102)*17)-17,0))</f>
        <v/>
      </c>
      <c r="X104" s="3" t="str">
        <f t="shared" ca="1" si="161"/>
        <v/>
      </c>
      <c r="Y104" s="3" t="str">
        <f t="shared" ca="1" si="162"/>
        <v/>
      </c>
      <c r="Z104" t="str">
        <f ca="1">IF(OFFSET(SerbiaOfficialData!$F$9,(ROW(Z102)*17)-17,0)=0,"",OFFSET(SerbiaOfficialData!$F$9,(ROW(Z102)*17)-17,0))</f>
        <v/>
      </c>
      <c r="AA104" t="str">
        <f ca="1">IF(OFFSET(SerbiaOfficialData!$F$10,(ROW(AA102)*17)-17,0)=0,"",OFFSET(SerbiaOfficialData!$F$10,(ROW(AA102)*17)-17,0))</f>
        <v/>
      </c>
      <c r="AB104" t="str">
        <f ca="1">IF(OFFSET(SerbiaOfficialData!$F$12,(ROW(AA102)*17)-17,0)=0,"",OFFSET(SerbiaOfficialData!$F$12,(ROW(AA102)*17)-17,0))</f>
        <v/>
      </c>
      <c r="AC104" s="17">
        <f t="shared" si="188"/>
        <v>1718</v>
      </c>
      <c r="AD104" t="str">
        <f ca="1">IF(OFFSET(SerbiaOfficialData!$F$2,(ROW(AD102)*17)-17,0)=0,"",OFFSET(SerbiaOfficialData!$F$2,(ROW(AD102)*17)-17,0))</f>
        <v/>
      </c>
      <c r="AE104" s="3" t="str">
        <f t="shared" ca="1" si="163"/>
        <v/>
      </c>
      <c r="AF104" s="15" t="str">
        <f t="shared" ca="1" si="164"/>
        <v/>
      </c>
      <c r="AH104" t="str">
        <f ca="1">IF(OFFSET(SerbiaOfficialData!$F$3,(ROW(AH102)*17)-17,0)=0,"",OFFSET(SerbiaOfficialData!$F$3,(ROW(AH102)*17)-17,0))</f>
        <v/>
      </c>
      <c r="AI104" s="10" t="str">
        <f t="shared" ca="1" si="165"/>
        <v/>
      </c>
      <c r="AJ104" s="3" t="str">
        <f t="shared" ca="1" si="166"/>
        <v/>
      </c>
      <c r="AK104" s="4" t="str">
        <f t="shared" ca="1" si="167"/>
        <v/>
      </c>
      <c r="AL104" s="3" t="str">
        <f t="shared" ca="1" si="168"/>
        <v/>
      </c>
      <c r="AM104" s="3" t="str">
        <f t="shared" ca="1" si="169"/>
        <v/>
      </c>
      <c r="AN104" s="4">
        <f ca="1">IF(_xlfn.FORECAST.ETS(AO104,$B$9:B103,$AO$9:AO103)&gt;0,_xlfn.FORECAST.ETS(AO104,$B$9:B103,$AO$9:AO103),0)</f>
        <v>12557.550454291035</v>
      </c>
      <c r="AO104" s="9">
        <f t="shared" si="153"/>
        <v>43997</v>
      </c>
    </row>
    <row r="105" spans="1:41" x14ac:dyDescent="0.25">
      <c r="A105" s="9" t="str">
        <f t="shared" ca="1" si="135"/>
        <v/>
      </c>
      <c r="B105" t="str">
        <f ca="1">IF(OFFSET(SerbiaOfficialData!$F$5,(ROW(B103)*17)-17,0)=0,"",OFFSET(SerbiaOfficialData!$F$5,(ROW(B103)*17)-17,0))</f>
        <v/>
      </c>
      <c r="C105" s="4" t="str">
        <f t="shared" ca="1" si="136"/>
        <v/>
      </c>
      <c r="D105" s="4">
        <f t="shared" si="152"/>
        <v>1738</v>
      </c>
      <c r="E105" s="10" t="str">
        <f ca="1">IF(OFFSET(SerbiaOfficialData!$F$4,(ROW(E103)*17)-17,0)=0,"",OFFSET(SerbiaOfficialData!$F$4,(ROW(E103)*17)-17,0))</f>
        <v/>
      </c>
      <c r="F105" s="2" t="str">
        <f t="shared" ca="1" si="154"/>
        <v/>
      </c>
      <c r="G105" s="13" t="str">
        <f t="shared" ca="1" si="155"/>
        <v/>
      </c>
      <c r="H105" s="2" t="str">
        <f t="shared" ca="1" si="156"/>
        <v/>
      </c>
      <c r="I105" s="4" t="str">
        <f ca="1">IF($A105="","",(ROWS($B$3:B105)*LN(2))/(LN(B105)/$B$3))</f>
        <v/>
      </c>
      <c r="J105" t="str">
        <f ca="1">IF(OFFSET(SerbiaOfficialData!$F$7,(ROW(J103)*17)-17,0)=0,"",OFFSET(SerbiaOfficialData!$F$7,(ROW(J103)*17)-17,0))</f>
        <v/>
      </c>
      <c r="K105" s="11" t="str">
        <f ca="1">IF(OFFSET(SerbiaOfficialData!$F$6,(ROW(K103)*17)-17,0)=0,"",OFFSET(SerbiaOfficialData!$F$6,(ROW(K103)*17)-17,0))</f>
        <v/>
      </c>
      <c r="L105" s="12" t="str">
        <f t="shared" ca="1" si="157"/>
        <v/>
      </c>
      <c r="M105" s="13" t="str">
        <f t="shared" ca="1" si="158"/>
        <v/>
      </c>
      <c r="R105" s="17" t="str">
        <f ca="1">IF(OFFSET(SerbiaOfficialData!$F$17,(ROW(R103)*17)-18,0)=0,"",OFFSET(SerbiaOfficialData!$F$17,(ROW(R103)*17)-18,0))</f>
        <v/>
      </c>
      <c r="S105" t="str">
        <f t="shared" ca="1" si="159"/>
        <v/>
      </c>
      <c r="T105" s="3" t="str">
        <f t="shared" ca="1" si="160"/>
        <v/>
      </c>
      <c r="V105" t="str">
        <f ca="1">IF(OFFSET(SerbiaOfficialData!$F$8,(ROW(W103)*17)-17,0)=0,"",OFFSET(SerbiaOfficialData!$F$8,(ROW(W103)*17)-17,0))</f>
        <v/>
      </c>
      <c r="W105" t="str">
        <f ca="1">IF(OFFSET(SerbiaOfficialData!$F$11,(ROW(W103)*17)-17,0)=0,"",OFFSET(SerbiaOfficialData!$F$11,(ROW(W103)*17)-17,0))</f>
        <v/>
      </c>
      <c r="X105" s="3" t="str">
        <f t="shared" ca="1" si="161"/>
        <v/>
      </c>
      <c r="Y105" s="3" t="str">
        <f t="shared" ca="1" si="162"/>
        <v/>
      </c>
      <c r="Z105" t="str">
        <f ca="1">IF(OFFSET(SerbiaOfficialData!$F$9,(ROW(Z103)*17)-17,0)=0,"",OFFSET(SerbiaOfficialData!$F$9,(ROW(Z103)*17)-17,0))</f>
        <v/>
      </c>
      <c r="AA105" t="str">
        <f ca="1">IF(OFFSET(SerbiaOfficialData!$F$10,(ROW(AA103)*17)-17,0)=0,"",OFFSET(SerbiaOfficialData!$F$10,(ROW(AA103)*17)-17,0))</f>
        <v/>
      </c>
      <c r="AB105" t="str">
        <f ca="1">IF(OFFSET(SerbiaOfficialData!$F$12,(ROW(AA103)*17)-17,0)=0,"",OFFSET(SerbiaOfficialData!$F$12,(ROW(AA103)*17)-17,0))</f>
        <v/>
      </c>
      <c r="AC105" s="17">
        <f t="shared" si="188"/>
        <v>1735</v>
      </c>
      <c r="AD105" t="str">
        <f ca="1">IF(OFFSET(SerbiaOfficialData!$F$2,(ROW(AD103)*17)-17,0)=0,"",OFFSET(SerbiaOfficialData!$F$2,(ROW(AD103)*17)-17,0))</f>
        <v/>
      </c>
      <c r="AE105" s="3" t="str">
        <f t="shared" ca="1" si="163"/>
        <v/>
      </c>
      <c r="AF105" s="15" t="str">
        <f t="shared" ca="1" si="164"/>
        <v/>
      </c>
      <c r="AH105" t="str">
        <f ca="1">IF(OFFSET(SerbiaOfficialData!$F$3,(ROW(AH103)*17)-17,0)=0,"",OFFSET(SerbiaOfficialData!$F$3,(ROW(AH103)*17)-17,0))</f>
        <v/>
      </c>
      <c r="AI105" s="10" t="str">
        <f t="shared" ca="1" si="165"/>
        <v/>
      </c>
      <c r="AJ105" s="3" t="str">
        <f t="shared" ca="1" si="166"/>
        <v/>
      </c>
      <c r="AK105" s="4" t="str">
        <f t="shared" ca="1" si="167"/>
        <v/>
      </c>
      <c r="AL105" s="3" t="str">
        <f t="shared" ca="1" si="168"/>
        <v/>
      </c>
      <c r="AM105" s="3" t="str">
        <f t="shared" ca="1" si="169"/>
        <v/>
      </c>
      <c r="AN105" s="4">
        <f ca="1">IF(_xlfn.FORECAST.ETS(AO105,$B$9:B104,$AO$9:AO104)&gt;0,_xlfn.FORECAST.ETS(AO105,$B$9:B104,$AO$9:AO104),0)</f>
        <v>12649.308639966932</v>
      </c>
      <c r="AO105" s="9">
        <f t="shared" si="153"/>
        <v>43998</v>
      </c>
    </row>
    <row r="106" spans="1:41" x14ac:dyDescent="0.25">
      <c r="A106" s="9" t="str">
        <f t="shared" ca="1" si="135"/>
        <v/>
      </c>
      <c r="B106" t="str">
        <f ca="1">IF(OFFSET(SerbiaOfficialData!$F$5,(ROW(B104)*17)-17,0)=0,"",OFFSET(SerbiaOfficialData!$F$5,(ROW(B104)*17)-17,0))</f>
        <v/>
      </c>
      <c r="C106" s="4" t="str">
        <f t="shared" ca="1" si="136"/>
        <v/>
      </c>
      <c r="D106" s="4">
        <f t="shared" si="152"/>
        <v>1755</v>
      </c>
      <c r="E106" s="10" t="str">
        <f ca="1">IF(OFFSET(SerbiaOfficialData!$F$4,(ROW(E104)*17)-17,0)=0,"",OFFSET(SerbiaOfficialData!$F$4,(ROW(E104)*17)-17,0))</f>
        <v/>
      </c>
      <c r="F106" s="2" t="str">
        <f t="shared" ca="1" si="154"/>
        <v/>
      </c>
      <c r="G106" s="13" t="str">
        <f t="shared" ca="1" si="155"/>
        <v/>
      </c>
      <c r="H106" s="2" t="str">
        <f t="shared" ca="1" si="156"/>
        <v/>
      </c>
      <c r="I106" s="4" t="str">
        <f ca="1">IF($A106="","",(ROWS($B$3:B106)*LN(2))/(LN(B106)/$B$3))</f>
        <v/>
      </c>
      <c r="J106" t="str">
        <f ca="1">IF(OFFSET(SerbiaOfficialData!$F$7,(ROW(J104)*17)-17,0)=0,"",OFFSET(SerbiaOfficialData!$F$7,(ROW(J104)*17)-17,0))</f>
        <v/>
      </c>
      <c r="K106" s="11" t="str">
        <f ca="1">IF(OFFSET(SerbiaOfficialData!$F$6,(ROW(K104)*17)-17,0)=0,"",OFFSET(SerbiaOfficialData!$F$6,(ROW(K104)*17)-17,0))</f>
        <v/>
      </c>
      <c r="L106" s="12" t="str">
        <f t="shared" ca="1" si="157"/>
        <v/>
      </c>
      <c r="M106" s="13" t="str">
        <f t="shared" ca="1" si="158"/>
        <v/>
      </c>
      <c r="R106" s="17" t="str">
        <f ca="1">IF(OFFSET(SerbiaOfficialData!$F$17,(ROW(R104)*17)-18,0)=0,"",OFFSET(SerbiaOfficialData!$F$17,(ROW(R104)*17)-18,0))</f>
        <v/>
      </c>
      <c r="S106" t="str">
        <f t="shared" ca="1" si="159"/>
        <v/>
      </c>
      <c r="T106" s="3" t="str">
        <f t="shared" ca="1" si="160"/>
        <v/>
      </c>
      <c r="V106" t="str">
        <f ca="1">IF(OFFSET(SerbiaOfficialData!$F$8,(ROW(W104)*17)-17,0)=0,"",OFFSET(SerbiaOfficialData!$F$8,(ROW(W104)*17)-17,0))</f>
        <v/>
      </c>
      <c r="W106" t="str">
        <f ca="1">IF(OFFSET(SerbiaOfficialData!$F$11,(ROW(W104)*17)-17,0)=0,"",OFFSET(SerbiaOfficialData!$F$11,(ROW(W104)*17)-17,0))</f>
        <v/>
      </c>
      <c r="X106" s="3" t="str">
        <f t="shared" ca="1" si="161"/>
        <v/>
      </c>
      <c r="Y106" s="3" t="str">
        <f t="shared" ca="1" si="162"/>
        <v/>
      </c>
      <c r="Z106" t="str">
        <f ca="1">IF(OFFSET(SerbiaOfficialData!$F$9,(ROW(Z104)*17)-17,0)=0,"",OFFSET(SerbiaOfficialData!$F$9,(ROW(Z104)*17)-17,0))</f>
        <v/>
      </c>
      <c r="AA106" t="str">
        <f ca="1">IF(OFFSET(SerbiaOfficialData!$F$10,(ROW(AA104)*17)-17,0)=0,"",OFFSET(SerbiaOfficialData!$F$10,(ROW(AA104)*17)-17,0))</f>
        <v/>
      </c>
      <c r="AB106" t="str">
        <f ca="1">IF(OFFSET(SerbiaOfficialData!$F$12,(ROW(AA104)*17)-17,0)=0,"",OFFSET(SerbiaOfficialData!$F$12,(ROW(AA104)*17)-17,0))</f>
        <v/>
      </c>
      <c r="AC106" s="17">
        <f t="shared" si="188"/>
        <v>1752</v>
      </c>
      <c r="AD106" t="str">
        <f ca="1">IF(OFFSET(SerbiaOfficialData!$F$2,(ROW(AD104)*17)-17,0)=0,"",OFFSET(SerbiaOfficialData!$F$2,(ROW(AD104)*17)-17,0))</f>
        <v/>
      </c>
      <c r="AE106" s="3" t="str">
        <f t="shared" ca="1" si="163"/>
        <v/>
      </c>
      <c r="AF106" s="15" t="str">
        <f t="shared" ca="1" si="164"/>
        <v/>
      </c>
      <c r="AH106" t="str">
        <f ca="1">IF(OFFSET(SerbiaOfficialData!$F$3,(ROW(AH104)*17)-17,0)=0,"",OFFSET(SerbiaOfficialData!$F$3,(ROW(AH104)*17)-17,0))</f>
        <v/>
      </c>
      <c r="AI106" s="10" t="str">
        <f t="shared" ca="1" si="165"/>
        <v/>
      </c>
      <c r="AJ106" s="3" t="str">
        <f t="shared" ca="1" si="166"/>
        <v/>
      </c>
      <c r="AK106" s="4" t="str">
        <f t="shared" ca="1" si="167"/>
        <v/>
      </c>
      <c r="AL106" s="3" t="str">
        <f t="shared" ca="1" si="168"/>
        <v/>
      </c>
      <c r="AM106" s="3" t="str">
        <f t="shared" ca="1" si="169"/>
        <v/>
      </c>
      <c r="AN106" s="4">
        <f ca="1">IF(_xlfn.FORECAST.ETS(AO106,$B$9:B105,$AO$9:AO105)&gt;0,_xlfn.FORECAST.ETS(AO106,$B$9:B105,$AO$9:AO105),0)</f>
        <v>12741.066825642829</v>
      </c>
      <c r="AO106" s="9">
        <f t="shared" si="153"/>
        <v>43999</v>
      </c>
    </row>
    <row r="107" spans="1:41" x14ac:dyDescent="0.25">
      <c r="A107" s="9" t="str">
        <f t="shared" ca="1" si="135"/>
        <v/>
      </c>
      <c r="B107" t="str">
        <f ca="1">IF(OFFSET(SerbiaOfficialData!$F$5,(ROW(B105)*17)-17,0)=0,"",OFFSET(SerbiaOfficialData!$F$5,(ROW(B105)*17)-17,0))</f>
        <v/>
      </c>
      <c r="C107" s="4" t="str">
        <f t="shared" ca="1" si="136"/>
        <v/>
      </c>
      <c r="D107" s="4">
        <f t="shared" si="152"/>
        <v>1772</v>
      </c>
      <c r="E107" s="10" t="str">
        <f ca="1">IF(OFFSET(SerbiaOfficialData!$F$4,(ROW(E105)*17)-17,0)=0,"",OFFSET(SerbiaOfficialData!$F$4,(ROW(E105)*17)-17,0))</f>
        <v/>
      </c>
      <c r="F107" s="2" t="str">
        <f t="shared" ca="1" si="154"/>
        <v/>
      </c>
      <c r="G107" s="13" t="str">
        <f t="shared" ca="1" si="155"/>
        <v/>
      </c>
      <c r="H107" s="2" t="str">
        <f t="shared" ca="1" si="156"/>
        <v/>
      </c>
      <c r="I107" s="4" t="str">
        <f ca="1">IF($A107="","",(ROWS($B$3:B107)*LN(2))/(LN(B107)/$B$3))</f>
        <v/>
      </c>
      <c r="J107" t="str">
        <f ca="1">IF(OFFSET(SerbiaOfficialData!$F$7,(ROW(J105)*17)-17,0)=0,"",OFFSET(SerbiaOfficialData!$F$7,(ROW(J105)*17)-17,0))</f>
        <v/>
      </c>
      <c r="K107" s="11" t="str">
        <f ca="1">IF(OFFSET(SerbiaOfficialData!$F$6,(ROW(K105)*17)-17,0)=0,"",OFFSET(SerbiaOfficialData!$F$6,(ROW(K105)*17)-17,0))</f>
        <v/>
      </c>
      <c r="L107" s="12" t="str">
        <f t="shared" ca="1" si="157"/>
        <v/>
      </c>
      <c r="M107" s="13" t="str">
        <f t="shared" ca="1" si="158"/>
        <v/>
      </c>
      <c r="R107" s="17" t="str">
        <f ca="1">IF(OFFSET(SerbiaOfficialData!$F$17,(ROW(R105)*17)-18,0)=0,"",OFFSET(SerbiaOfficialData!$F$17,(ROW(R105)*17)-18,0))</f>
        <v/>
      </c>
      <c r="S107" t="str">
        <f t="shared" ca="1" si="159"/>
        <v/>
      </c>
      <c r="T107" s="3" t="str">
        <f t="shared" ca="1" si="160"/>
        <v/>
      </c>
      <c r="V107" t="str">
        <f ca="1">IF(OFFSET(SerbiaOfficialData!$F$8,(ROW(W105)*17)-17,0)=0,"",OFFSET(SerbiaOfficialData!$F$8,(ROW(W105)*17)-17,0))</f>
        <v/>
      </c>
      <c r="W107" t="str">
        <f ca="1">IF(OFFSET(SerbiaOfficialData!$F$11,(ROW(W105)*17)-17,0)=0,"",OFFSET(SerbiaOfficialData!$F$11,(ROW(W105)*17)-17,0))</f>
        <v/>
      </c>
      <c r="X107" s="3" t="str">
        <f t="shared" ca="1" si="161"/>
        <v/>
      </c>
      <c r="Y107" s="3" t="str">
        <f t="shared" ca="1" si="162"/>
        <v/>
      </c>
      <c r="Z107" t="str">
        <f ca="1">IF(OFFSET(SerbiaOfficialData!$F$9,(ROW(Z105)*17)-17,0)=0,"",OFFSET(SerbiaOfficialData!$F$9,(ROW(Z105)*17)-17,0))</f>
        <v/>
      </c>
      <c r="AA107" t="str">
        <f ca="1">IF(OFFSET(SerbiaOfficialData!$F$10,(ROW(AA105)*17)-17,0)=0,"",OFFSET(SerbiaOfficialData!$F$10,(ROW(AA105)*17)-17,0))</f>
        <v/>
      </c>
      <c r="AB107" t="str">
        <f ca="1">IF(OFFSET(SerbiaOfficialData!$F$12,(ROW(AA105)*17)-17,0)=0,"",OFFSET(SerbiaOfficialData!$F$12,(ROW(AA105)*17)-17,0))</f>
        <v/>
      </c>
      <c r="AC107" s="17">
        <f t="shared" si="188"/>
        <v>1769</v>
      </c>
      <c r="AD107" t="str">
        <f ca="1">IF(OFFSET(SerbiaOfficialData!$F$2,(ROW(AD105)*17)-17,0)=0,"",OFFSET(SerbiaOfficialData!$F$2,(ROW(AD105)*17)-17,0))</f>
        <v/>
      </c>
      <c r="AE107" s="3" t="str">
        <f t="shared" ca="1" si="163"/>
        <v/>
      </c>
      <c r="AF107" s="15" t="str">
        <f t="shared" ca="1" si="164"/>
        <v/>
      </c>
      <c r="AH107" t="str">
        <f ca="1">IF(OFFSET(SerbiaOfficialData!$F$3,(ROW(AH105)*17)-17,0)=0,"",OFFSET(SerbiaOfficialData!$F$3,(ROW(AH105)*17)-17,0))</f>
        <v/>
      </c>
      <c r="AI107" s="10" t="str">
        <f t="shared" ca="1" si="165"/>
        <v/>
      </c>
      <c r="AJ107" s="3" t="str">
        <f t="shared" ca="1" si="166"/>
        <v/>
      </c>
      <c r="AK107" s="4" t="str">
        <f t="shared" ca="1" si="167"/>
        <v/>
      </c>
      <c r="AL107" s="3" t="str">
        <f t="shared" ca="1" si="168"/>
        <v/>
      </c>
      <c r="AM107" s="3" t="str">
        <f t="shared" ca="1" si="169"/>
        <v/>
      </c>
      <c r="AN107" s="4">
        <f ca="1">IF(_xlfn.FORECAST.ETS(AO107,$B$9:B106,$AO$9:AO106)&gt;0,_xlfn.FORECAST.ETS(AO107,$B$9:B106,$AO$9:AO106),0)</f>
        <v>12832.825011318724</v>
      </c>
      <c r="AO107" s="9">
        <f t="shared" si="153"/>
        <v>44000</v>
      </c>
    </row>
    <row r="108" spans="1:41" x14ac:dyDescent="0.25">
      <c r="A108" s="9" t="str">
        <f t="shared" ca="1" si="135"/>
        <v/>
      </c>
      <c r="B108" t="str">
        <f ca="1">IF(OFFSET(SerbiaOfficialData!$F$5,(ROW(B106)*17)-17,0)=0,"",OFFSET(SerbiaOfficialData!$F$5,(ROW(B106)*17)-17,0))</f>
        <v/>
      </c>
      <c r="C108" s="4" t="str">
        <f t="shared" ca="1" si="136"/>
        <v/>
      </c>
      <c r="D108" s="4">
        <f t="shared" si="152"/>
        <v>1789</v>
      </c>
      <c r="E108" s="10" t="str">
        <f ca="1">IF(OFFSET(SerbiaOfficialData!$F$4,(ROW(E106)*17)-17,0)=0,"",OFFSET(SerbiaOfficialData!$F$4,(ROW(E106)*17)-17,0))</f>
        <v/>
      </c>
      <c r="F108" s="2" t="str">
        <f t="shared" ca="1" si="154"/>
        <v/>
      </c>
      <c r="G108" s="13" t="str">
        <f t="shared" ca="1" si="155"/>
        <v/>
      </c>
      <c r="H108" s="2" t="str">
        <f t="shared" ca="1" si="156"/>
        <v/>
      </c>
      <c r="I108" s="4" t="str">
        <f ca="1">IF($A108="","",(ROWS($B$3:B108)*LN(2))/(LN(B108)/$B$3))</f>
        <v/>
      </c>
      <c r="J108" t="str">
        <f ca="1">IF(OFFSET(SerbiaOfficialData!$F$7,(ROW(J106)*17)-17,0)=0,"",OFFSET(SerbiaOfficialData!$F$7,(ROW(J106)*17)-17,0))</f>
        <v/>
      </c>
      <c r="K108" s="11" t="str">
        <f ca="1">IF(OFFSET(SerbiaOfficialData!$F$6,(ROW(K106)*17)-17,0)=0,"",OFFSET(SerbiaOfficialData!$F$6,(ROW(K106)*17)-17,0))</f>
        <v/>
      </c>
      <c r="L108" s="12" t="str">
        <f t="shared" ca="1" si="157"/>
        <v/>
      </c>
      <c r="M108" s="13" t="str">
        <f t="shared" ca="1" si="158"/>
        <v/>
      </c>
      <c r="R108" s="17" t="str">
        <f ca="1">IF(OFFSET(SerbiaOfficialData!$F$17,(ROW(R106)*17)-18,0)=0,"",OFFSET(SerbiaOfficialData!$F$17,(ROW(R106)*17)-18,0))</f>
        <v/>
      </c>
      <c r="S108" t="str">
        <f t="shared" ca="1" si="159"/>
        <v/>
      </c>
      <c r="T108" s="3" t="str">
        <f t="shared" ca="1" si="160"/>
        <v/>
      </c>
      <c r="V108" t="str">
        <f ca="1">IF(OFFSET(SerbiaOfficialData!$F$8,(ROW(W106)*17)-17,0)=0,"",OFFSET(SerbiaOfficialData!$F$8,(ROW(W106)*17)-17,0))</f>
        <v/>
      </c>
      <c r="W108" t="str">
        <f ca="1">IF(OFFSET(SerbiaOfficialData!$F$11,(ROW(W106)*17)-17,0)=0,"",OFFSET(SerbiaOfficialData!$F$11,(ROW(W106)*17)-17,0))</f>
        <v/>
      </c>
      <c r="X108" s="3" t="str">
        <f t="shared" ca="1" si="161"/>
        <v/>
      </c>
      <c r="Y108" s="3" t="str">
        <f t="shared" ca="1" si="162"/>
        <v/>
      </c>
      <c r="Z108" t="str">
        <f ca="1">IF(OFFSET(SerbiaOfficialData!$F$9,(ROW(Z106)*17)-17,0)=0,"",OFFSET(SerbiaOfficialData!$F$9,(ROW(Z106)*17)-17,0))</f>
        <v/>
      </c>
      <c r="AA108" t="str">
        <f ca="1">IF(OFFSET(SerbiaOfficialData!$F$10,(ROW(AA106)*17)-17,0)=0,"",OFFSET(SerbiaOfficialData!$F$10,(ROW(AA106)*17)-17,0))</f>
        <v/>
      </c>
      <c r="AB108" t="str">
        <f ca="1">IF(OFFSET(SerbiaOfficialData!$F$12,(ROW(AA106)*17)-17,0)=0,"",OFFSET(SerbiaOfficialData!$F$12,(ROW(AA106)*17)-17,0))</f>
        <v/>
      </c>
      <c r="AC108" s="17">
        <f t="shared" si="188"/>
        <v>1786</v>
      </c>
      <c r="AD108" t="str">
        <f ca="1">IF(OFFSET(SerbiaOfficialData!$F$2,(ROW(AD106)*17)-17,0)=0,"",OFFSET(SerbiaOfficialData!$F$2,(ROW(AD106)*17)-17,0))</f>
        <v/>
      </c>
      <c r="AE108" s="3" t="str">
        <f t="shared" ca="1" si="163"/>
        <v/>
      </c>
      <c r="AF108" s="15" t="str">
        <f t="shared" ca="1" si="164"/>
        <v/>
      </c>
      <c r="AH108" t="str">
        <f ca="1">IF(OFFSET(SerbiaOfficialData!$F$3,(ROW(AH106)*17)-17,0)=0,"",OFFSET(SerbiaOfficialData!$F$3,(ROW(AH106)*17)-17,0))</f>
        <v/>
      </c>
      <c r="AI108" s="10" t="str">
        <f t="shared" ca="1" si="165"/>
        <v/>
      </c>
      <c r="AJ108" s="3" t="str">
        <f t="shared" ca="1" si="166"/>
        <v/>
      </c>
      <c r="AK108" s="4" t="str">
        <f t="shared" ca="1" si="167"/>
        <v/>
      </c>
      <c r="AL108" s="3" t="str">
        <f t="shared" ca="1" si="168"/>
        <v/>
      </c>
      <c r="AM108" s="3" t="str">
        <f t="shared" ca="1" si="169"/>
        <v/>
      </c>
      <c r="AN108" s="4">
        <f ca="1">IF(_xlfn.FORECAST.ETS(AO108,$B$9:B107,$AO$9:AO107)&gt;0,_xlfn.FORECAST.ETS(AO108,$B$9:B107,$AO$9:AO107),0)</f>
        <v>12924.583196994621</v>
      </c>
      <c r="AO108" s="9">
        <f t="shared" si="153"/>
        <v>44001</v>
      </c>
    </row>
    <row r="109" spans="1:41" x14ac:dyDescent="0.25">
      <c r="A109" s="9" t="str">
        <f t="shared" ca="1" si="135"/>
        <v/>
      </c>
      <c r="B109" t="str">
        <f ca="1">IF(OFFSET(SerbiaOfficialData!$F$5,(ROW(B107)*17)-17,0)=0,"",OFFSET(SerbiaOfficialData!$F$5,(ROW(B107)*17)-17,0))</f>
        <v/>
      </c>
      <c r="C109" s="4" t="str">
        <f t="shared" ca="1" si="136"/>
        <v/>
      </c>
      <c r="D109" s="4">
        <f t="shared" si="152"/>
        <v>1806</v>
      </c>
      <c r="E109" s="10" t="str">
        <f ca="1">IF(OFFSET(SerbiaOfficialData!$F$4,(ROW(E107)*17)-17,0)=0,"",OFFSET(SerbiaOfficialData!$F$4,(ROW(E107)*17)-17,0))</f>
        <v/>
      </c>
      <c r="F109" s="2" t="str">
        <f t="shared" ca="1" si="154"/>
        <v/>
      </c>
      <c r="G109" s="13" t="str">
        <f t="shared" ca="1" si="155"/>
        <v/>
      </c>
      <c r="H109" s="2" t="str">
        <f t="shared" ca="1" si="156"/>
        <v/>
      </c>
      <c r="I109" s="4" t="str">
        <f ca="1">IF($A109="","",(ROWS($B$3:B109)*LN(2))/(LN(B109)/$B$3))</f>
        <v/>
      </c>
      <c r="J109" t="str">
        <f ca="1">IF(OFFSET(SerbiaOfficialData!$F$7,(ROW(J107)*17)-17,0)=0,"",OFFSET(SerbiaOfficialData!$F$7,(ROW(J107)*17)-17,0))</f>
        <v/>
      </c>
      <c r="K109" s="11" t="str">
        <f ca="1">IF(OFFSET(SerbiaOfficialData!$F$6,(ROW(K107)*17)-17,0)=0,"",OFFSET(SerbiaOfficialData!$F$6,(ROW(K107)*17)-17,0))</f>
        <v/>
      </c>
      <c r="L109" s="12" t="str">
        <f t="shared" ca="1" si="157"/>
        <v/>
      </c>
      <c r="M109" s="13" t="str">
        <f t="shared" ca="1" si="158"/>
        <v/>
      </c>
      <c r="R109" s="17" t="str">
        <f ca="1">IF(OFFSET(SerbiaOfficialData!$F$17,(ROW(R107)*17)-18,0)=0,"",OFFSET(SerbiaOfficialData!$F$17,(ROW(R107)*17)-18,0))</f>
        <v/>
      </c>
      <c r="S109" t="str">
        <f t="shared" ca="1" si="159"/>
        <v/>
      </c>
      <c r="T109" s="3" t="str">
        <f t="shared" ca="1" si="160"/>
        <v/>
      </c>
      <c r="V109" t="str">
        <f ca="1">IF(OFFSET(SerbiaOfficialData!$F$8,(ROW(W107)*17)-17,0)=0,"",OFFSET(SerbiaOfficialData!$F$8,(ROW(W107)*17)-17,0))</f>
        <v/>
      </c>
      <c r="W109" t="str">
        <f ca="1">IF(OFFSET(SerbiaOfficialData!$F$11,(ROW(W107)*17)-17,0)=0,"",OFFSET(SerbiaOfficialData!$F$11,(ROW(W107)*17)-17,0))</f>
        <v/>
      </c>
      <c r="X109" s="3" t="str">
        <f t="shared" ca="1" si="161"/>
        <v/>
      </c>
      <c r="Y109" s="3" t="str">
        <f t="shared" ca="1" si="162"/>
        <v/>
      </c>
      <c r="Z109" t="str">
        <f ca="1">IF(OFFSET(SerbiaOfficialData!$F$9,(ROW(Z107)*17)-17,0)=0,"",OFFSET(SerbiaOfficialData!$F$9,(ROW(Z107)*17)-17,0))</f>
        <v/>
      </c>
      <c r="AA109" t="str">
        <f ca="1">IF(OFFSET(SerbiaOfficialData!$F$10,(ROW(AA107)*17)-17,0)=0,"",OFFSET(SerbiaOfficialData!$F$10,(ROW(AA107)*17)-17,0))</f>
        <v/>
      </c>
      <c r="AB109" t="str">
        <f ca="1">IF(OFFSET(SerbiaOfficialData!$F$12,(ROW(AA107)*17)-17,0)=0,"",OFFSET(SerbiaOfficialData!$F$12,(ROW(AA107)*17)-17,0))</f>
        <v/>
      </c>
      <c r="AC109" s="17">
        <f t="shared" si="188"/>
        <v>1803</v>
      </c>
      <c r="AD109" t="str">
        <f ca="1">IF(OFFSET(SerbiaOfficialData!$F$2,(ROW(AD107)*17)-17,0)=0,"",OFFSET(SerbiaOfficialData!$F$2,(ROW(AD107)*17)-17,0))</f>
        <v/>
      </c>
      <c r="AE109" s="3" t="str">
        <f t="shared" ca="1" si="163"/>
        <v/>
      </c>
      <c r="AF109" s="15" t="str">
        <f t="shared" ca="1" si="164"/>
        <v/>
      </c>
      <c r="AH109" t="str">
        <f ca="1">IF(OFFSET(SerbiaOfficialData!$F$3,(ROW(AH107)*17)-17,0)=0,"",OFFSET(SerbiaOfficialData!$F$3,(ROW(AH107)*17)-17,0))</f>
        <v/>
      </c>
      <c r="AI109" s="10" t="str">
        <f t="shared" ca="1" si="165"/>
        <v/>
      </c>
      <c r="AJ109" s="3" t="str">
        <f t="shared" ca="1" si="166"/>
        <v/>
      </c>
      <c r="AK109" s="4" t="str">
        <f t="shared" ca="1" si="167"/>
        <v/>
      </c>
      <c r="AL109" s="3" t="str">
        <f t="shared" ca="1" si="168"/>
        <v/>
      </c>
      <c r="AM109" s="3" t="str">
        <f t="shared" ca="1" si="169"/>
        <v/>
      </c>
      <c r="AN109" s="4">
        <f ca="1">IF(_xlfn.FORECAST.ETS(AO109,$B$9:B108,$AO$9:AO108)&gt;0,_xlfn.FORECAST.ETS(AO109,$B$9:B108,$AO$9:AO108),0)</f>
        <v>13016.341382670518</v>
      </c>
      <c r="AO109" s="9">
        <f t="shared" si="153"/>
        <v>44002</v>
      </c>
    </row>
    <row r="110" spans="1:41" x14ac:dyDescent="0.25">
      <c r="A110" s="9" t="str">
        <f t="shared" ca="1" si="135"/>
        <v/>
      </c>
      <c r="B110" t="str">
        <f ca="1">IF(OFFSET(SerbiaOfficialData!$F$5,(ROW(B108)*17)-17,0)=0,"",OFFSET(SerbiaOfficialData!$F$5,(ROW(B108)*17)-17,0))</f>
        <v/>
      </c>
      <c r="C110" s="4" t="str">
        <f t="shared" ca="1" si="136"/>
        <v/>
      </c>
      <c r="D110" s="4">
        <f t="shared" si="152"/>
        <v>1823</v>
      </c>
      <c r="E110" s="10" t="str">
        <f ca="1">IF(OFFSET(SerbiaOfficialData!$F$4,(ROW(E108)*17)-17,0)=0,"",OFFSET(SerbiaOfficialData!$F$4,(ROW(E108)*17)-17,0))</f>
        <v/>
      </c>
      <c r="F110" s="2" t="str">
        <f t="shared" ca="1" si="154"/>
        <v/>
      </c>
      <c r="G110" s="13" t="str">
        <f t="shared" ca="1" si="155"/>
        <v/>
      </c>
      <c r="H110" s="2" t="str">
        <f t="shared" ca="1" si="156"/>
        <v/>
      </c>
      <c r="I110" s="4" t="str">
        <f ca="1">IF($A110="","",(ROWS($B$3:B110)*LN(2))/(LN(B110)/$B$3))</f>
        <v/>
      </c>
      <c r="J110" t="str">
        <f ca="1">IF(OFFSET(SerbiaOfficialData!$F$7,(ROW(J108)*17)-17,0)=0,"",OFFSET(SerbiaOfficialData!$F$7,(ROW(J108)*17)-17,0))</f>
        <v/>
      </c>
      <c r="K110" s="11" t="str">
        <f ca="1">IF(OFFSET(SerbiaOfficialData!$F$6,(ROW(K108)*17)-17,0)=0,"",OFFSET(SerbiaOfficialData!$F$6,(ROW(K108)*17)-17,0))</f>
        <v/>
      </c>
      <c r="L110" s="12" t="str">
        <f t="shared" ca="1" si="157"/>
        <v/>
      </c>
      <c r="M110" s="13" t="str">
        <f t="shared" ca="1" si="158"/>
        <v/>
      </c>
      <c r="R110" s="17" t="str">
        <f ca="1">IF(OFFSET(SerbiaOfficialData!$F$17,(ROW(R108)*17)-18,0)=0,"",OFFSET(SerbiaOfficialData!$F$17,(ROW(R108)*17)-18,0))</f>
        <v/>
      </c>
      <c r="S110" t="str">
        <f t="shared" ca="1" si="159"/>
        <v/>
      </c>
      <c r="T110" s="3" t="str">
        <f t="shared" ca="1" si="160"/>
        <v/>
      </c>
      <c r="V110" t="str">
        <f ca="1">IF(OFFSET(SerbiaOfficialData!$F$8,(ROW(W108)*17)-17,0)=0,"",OFFSET(SerbiaOfficialData!$F$8,(ROW(W108)*17)-17,0))</f>
        <v/>
      </c>
      <c r="W110" t="str">
        <f ca="1">IF(OFFSET(SerbiaOfficialData!$F$11,(ROW(W108)*17)-17,0)=0,"",OFFSET(SerbiaOfficialData!$F$11,(ROW(W108)*17)-17,0))</f>
        <v/>
      </c>
      <c r="X110" s="3" t="str">
        <f t="shared" ca="1" si="161"/>
        <v/>
      </c>
      <c r="Y110" s="3" t="str">
        <f t="shared" ca="1" si="162"/>
        <v/>
      </c>
      <c r="Z110" t="str">
        <f ca="1">IF(OFFSET(SerbiaOfficialData!$F$9,(ROW(Z108)*17)-17,0)=0,"",OFFSET(SerbiaOfficialData!$F$9,(ROW(Z108)*17)-17,0))</f>
        <v/>
      </c>
      <c r="AA110" t="str">
        <f ca="1">IF(OFFSET(SerbiaOfficialData!$F$10,(ROW(AA108)*17)-17,0)=0,"",OFFSET(SerbiaOfficialData!$F$10,(ROW(AA108)*17)-17,0))</f>
        <v/>
      </c>
      <c r="AB110" t="str">
        <f ca="1">IF(OFFSET(SerbiaOfficialData!$F$12,(ROW(AA108)*17)-17,0)=0,"",OFFSET(SerbiaOfficialData!$F$12,(ROW(AA108)*17)-17,0))</f>
        <v/>
      </c>
      <c r="AC110" s="17">
        <f t="shared" si="188"/>
        <v>1820</v>
      </c>
      <c r="AD110" t="str">
        <f ca="1">IF(OFFSET(SerbiaOfficialData!$F$2,(ROW(AD108)*17)-17,0)=0,"",OFFSET(SerbiaOfficialData!$F$2,(ROW(AD108)*17)-17,0))</f>
        <v/>
      </c>
      <c r="AE110" s="3" t="str">
        <f t="shared" ca="1" si="163"/>
        <v/>
      </c>
      <c r="AF110" s="15" t="str">
        <f t="shared" ca="1" si="164"/>
        <v/>
      </c>
      <c r="AH110" t="str">
        <f ca="1">IF(OFFSET(SerbiaOfficialData!$F$3,(ROW(AH108)*17)-17,0)=0,"",OFFSET(SerbiaOfficialData!$F$3,(ROW(AH108)*17)-17,0))</f>
        <v/>
      </c>
      <c r="AI110" s="10" t="str">
        <f t="shared" ca="1" si="165"/>
        <v/>
      </c>
      <c r="AJ110" s="3" t="str">
        <f t="shared" ca="1" si="166"/>
        <v/>
      </c>
      <c r="AK110" s="4" t="str">
        <f t="shared" ca="1" si="167"/>
        <v/>
      </c>
      <c r="AL110" s="3" t="str">
        <f t="shared" ca="1" si="168"/>
        <v/>
      </c>
      <c r="AM110" s="3" t="str">
        <f t="shared" ca="1" si="169"/>
        <v/>
      </c>
      <c r="AN110" s="4">
        <f ca="1">IF(_xlfn.FORECAST.ETS(AO110,$B$9:B109,$AO$9:AO109)&gt;0,_xlfn.FORECAST.ETS(AO110,$B$9:B109,$AO$9:AO109),0)</f>
        <v>13108.099568346413</v>
      </c>
      <c r="AO110" s="9">
        <f t="shared" si="153"/>
        <v>44003</v>
      </c>
    </row>
    <row r="111" spans="1:41" x14ac:dyDescent="0.25">
      <c r="A111" s="9" t="str">
        <f t="shared" ca="1" si="135"/>
        <v/>
      </c>
      <c r="B111" t="str">
        <f ca="1">IF(OFFSET(SerbiaOfficialData!$F$5,(ROW(B109)*17)-17,0)=0,"",OFFSET(SerbiaOfficialData!$F$5,(ROW(B109)*17)-17,0))</f>
        <v/>
      </c>
      <c r="C111" s="4" t="str">
        <f t="shared" ca="1" si="136"/>
        <v/>
      </c>
      <c r="D111" s="4">
        <f t="shared" si="152"/>
        <v>1840</v>
      </c>
      <c r="E111" s="10" t="str">
        <f ca="1">IF(OFFSET(SerbiaOfficialData!$F$4,(ROW(E109)*17)-17,0)=0,"",OFFSET(SerbiaOfficialData!$F$4,(ROW(E109)*17)-17,0))</f>
        <v/>
      </c>
      <c r="F111" s="2" t="str">
        <f t="shared" ca="1" si="154"/>
        <v/>
      </c>
      <c r="G111" s="13" t="str">
        <f t="shared" ca="1" si="155"/>
        <v/>
      </c>
      <c r="H111" s="2" t="str">
        <f t="shared" ca="1" si="156"/>
        <v/>
      </c>
      <c r="I111" s="4" t="str">
        <f ca="1">IF($A111="","",(ROWS($B$3:B111)*LN(2))/(LN(B111)/$B$3))</f>
        <v/>
      </c>
      <c r="J111" t="str">
        <f ca="1">IF(OFFSET(SerbiaOfficialData!$F$7,(ROW(J109)*17)-17,0)=0,"",OFFSET(SerbiaOfficialData!$F$7,(ROW(J109)*17)-17,0))</f>
        <v/>
      </c>
      <c r="K111" s="11" t="str">
        <f ca="1">IF(OFFSET(SerbiaOfficialData!$F$6,(ROW(K109)*17)-17,0)=0,"",OFFSET(SerbiaOfficialData!$F$6,(ROW(K109)*17)-17,0))</f>
        <v/>
      </c>
      <c r="L111" s="12" t="str">
        <f t="shared" ca="1" si="157"/>
        <v/>
      </c>
      <c r="M111" s="13" t="str">
        <f t="shared" ca="1" si="158"/>
        <v/>
      </c>
      <c r="R111" s="17" t="str">
        <f ca="1">IF(OFFSET(SerbiaOfficialData!$F$17,(ROW(R109)*17)-18,0)=0,"",OFFSET(SerbiaOfficialData!$F$17,(ROW(R109)*17)-18,0))</f>
        <v/>
      </c>
      <c r="S111" t="str">
        <f t="shared" ca="1" si="159"/>
        <v/>
      </c>
      <c r="T111" s="3" t="str">
        <f t="shared" ca="1" si="160"/>
        <v/>
      </c>
      <c r="V111" t="str">
        <f ca="1">IF(OFFSET(SerbiaOfficialData!$F$8,(ROW(W109)*17)-17,0)=0,"",OFFSET(SerbiaOfficialData!$F$8,(ROW(W109)*17)-17,0))</f>
        <v/>
      </c>
      <c r="W111" t="str">
        <f ca="1">IF(OFFSET(SerbiaOfficialData!$F$11,(ROW(W109)*17)-17,0)=0,"",OFFSET(SerbiaOfficialData!$F$11,(ROW(W109)*17)-17,0))</f>
        <v/>
      </c>
      <c r="X111" s="3" t="str">
        <f t="shared" ca="1" si="161"/>
        <v/>
      </c>
      <c r="Y111" s="3" t="str">
        <f t="shared" ca="1" si="162"/>
        <v/>
      </c>
      <c r="Z111" t="str">
        <f ca="1">IF(OFFSET(SerbiaOfficialData!$F$9,(ROW(Z109)*17)-17,0)=0,"",OFFSET(SerbiaOfficialData!$F$9,(ROW(Z109)*17)-17,0))</f>
        <v/>
      </c>
      <c r="AA111" t="str">
        <f ca="1">IF(OFFSET(SerbiaOfficialData!$F$10,(ROW(AA109)*17)-17,0)=0,"",OFFSET(SerbiaOfficialData!$F$10,(ROW(AA109)*17)-17,0))</f>
        <v/>
      </c>
      <c r="AB111" t="str">
        <f ca="1">IF(OFFSET(SerbiaOfficialData!$F$12,(ROW(AA109)*17)-17,0)=0,"",OFFSET(SerbiaOfficialData!$F$12,(ROW(AA109)*17)-17,0))</f>
        <v/>
      </c>
      <c r="AC111" s="17">
        <f t="shared" si="188"/>
        <v>1837</v>
      </c>
      <c r="AD111" t="str">
        <f ca="1">IF(OFFSET(SerbiaOfficialData!$F$2,(ROW(AD109)*17)-17,0)=0,"",OFFSET(SerbiaOfficialData!$F$2,(ROW(AD109)*17)-17,0))</f>
        <v/>
      </c>
      <c r="AE111" s="3" t="str">
        <f t="shared" ca="1" si="163"/>
        <v/>
      </c>
      <c r="AF111" s="15" t="str">
        <f t="shared" ca="1" si="164"/>
        <v/>
      </c>
      <c r="AH111" t="str">
        <f ca="1">IF(OFFSET(SerbiaOfficialData!$F$3,(ROW(AH109)*17)-17,0)=0,"",OFFSET(SerbiaOfficialData!$F$3,(ROW(AH109)*17)-17,0))</f>
        <v/>
      </c>
      <c r="AI111" s="10" t="str">
        <f t="shared" ca="1" si="165"/>
        <v/>
      </c>
      <c r="AJ111" s="3" t="str">
        <f t="shared" ca="1" si="166"/>
        <v/>
      </c>
      <c r="AK111" s="4" t="str">
        <f t="shared" ca="1" si="167"/>
        <v/>
      </c>
      <c r="AL111" s="3" t="str">
        <f t="shared" ca="1" si="168"/>
        <v/>
      </c>
      <c r="AM111" s="3" t="str">
        <f t="shared" ca="1" si="169"/>
        <v/>
      </c>
      <c r="AN111" s="4">
        <f ca="1">IF(_xlfn.FORECAST.ETS(AO111,$B$9:B110,$AO$9:AO110)&gt;0,_xlfn.FORECAST.ETS(AO111,$B$9:B110,$AO$9:AO110),0)</f>
        <v>13199.85775402231</v>
      </c>
      <c r="AO111" s="9">
        <f t="shared" si="153"/>
        <v>44004</v>
      </c>
    </row>
    <row r="112" spans="1:41" x14ac:dyDescent="0.25">
      <c r="A112" s="9" t="str">
        <f t="shared" ca="1" si="135"/>
        <v/>
      </c>
      <c r="B112" t="str">
        <f ca="1">IF(OFFSET(SerbiaOfficialData!$F$5,(ROW(B110)*17)-17,0)=0,"",OFFSET(SerbiaOfficialData!$F$5,(ROW(B110)*17)-17,0))</f>
        <v/>
      </c>
      <c r="C112" s="4" t="str">
        <f t="shared" ca="1" si="136"/>
        <v/>
      </c>
      <c r="D112" s="4">
        <f t="shared" si="152"/>
        <v>1857</v>
      </c>
      <c r="E112" s="10" t="str">
        <f ca="1">IF(OFFSET(SerbiaOfficialData!$F$4,(ROW(E110)*17)-17,0)=0,"",OFFSET(SerbiaOfficialData!$F$4,(ROW(E110)*17)-17,0))</f>
        <v/>
      </c>
      <c r="F112" s="2" t="str">
        <f t="shared" ca="1" si="154"/>
        <v/>
      </c>
      <c r="G112" s="13" t="str">
        <f t="shared" ca="1" si="155"/>
        <v/>
      </c>
      <c r="H112" s="2" t="str">
        <f t="shared" ca="1" si="156"/>
        <v/>
      </c>
      <c r="I112" s="4" t="str">
        <f ca="1">IF($A112="","",(ROWS($B$3:B112)*LN(2))/(LN(B112)/$B$3))</f>
        <v/>
      </c>
      <c r="J112" t="str">
        <f ca="1">IF(OFFSET(SerbiaOfficialData!$F$7,(ROW(J110)*17)-17,0)=0,"",OFFSET(SerbiaOfficialData!$F$7,(ROW(J110)*17)-17,0))</f>
        <v/>
      </c>
      <c r="K112" s="11" t="str">
        <f ca="1">IF(OFFSET(SerbiaOfficialData!$F$6,(ROW(K110)*17)-17,0)=0,"",OFFSET(SerbiaOfficialData!$F$6,(ROW(K110)*17)-17,0))</f>
        <v/>
      </c>
      <c r="L112" s="12" t="str">
        <f t="shared" ca="1" si="157"/>
        <v/>
      </c>
      <c r="M112" s="13" t="str">
        <f t="shared" ca="1" si="158"/>
        <v/>
      </c>
      <c r="R112" s="17" t="str">
        <f ca="1">IF(OFFSET(SerbiaOfficialData!$F$17,(ROW(R110)*17)-18,0)=0,"",OFFSET(SerbiaOfficialData!$F$17,(ROW(R110)*17)-18,0))</f>
        <v/>
      </c>
      <c r="S112" t="str">
        <f t="shared" ca="1" si="159"/>
        <v/>
      </c>
      <c r="T112" s="3" t="str">
        <f t="shared" ca="1" si="160"/>
        <v/>
      </c>
      <c r="V112" t="str">
        <f ca="1">IF(OFFSET(SerbiaOfficialData!$F$8,(ROW(W110)*17)-17,0)=0,"",OFFSET(SerbiaOfficialData!$F$8,(ROW(W110)*17)-17,0))</f>
        <v/>
      </c>
      <c r="W112" t="str">
        <f ca="1">IF(OFFSET(SerbiaOfficialData!$F$11,(ROW(W110)*17)-17,0)=0,"",OFFSET(SerbiaOfficialData!$F$11,(ROW(W110)*17)-17,0))</f>
        <v/>
      </c>
      <c r="X112" s="3" t="str">
        <f t="shared" ca="1" si="161"/>
        <v/>
      </c>
      <c r="Y112" s="3" t="str">
        <f t="shared" ca="1" si="162"/>
        <v/>
      </c>
      <c r="Z112" t="str">
        <f ca="1">IF(OFFSET(SerbiaOfficialData!$F$9,(ROW(Z110)*17)-17,0)=0,"",OFFSET(SerbiaOfficialData!$F$9,(ROW(Z110)*17)-17,0))</f>
        <v/>
      </c>
      <c r="AA112" t="str">
        <f ca="1">IF(OFFSET(SerbiaOfficialData!$F$10,(ROW(AA110)*17)-17,0)=0,"",OFFSET(SerbiaOfficialData!$F$10,(ROW(AA110)*17)-17,0))</f>
        <v/>
      </c>
      <c r="AB112" t="str">
        <f ca="1">IF(OFFSET(SerbiaOfficialData!$F$12,(ROW(AA110)*17)-17,0)=0,"",OFFSET(SerbiaOfficialData!$F$12,(ROW(AA110)*17)-17,0))</f>
        <v/>
      </c>
      <c r="AC112" s="17">
        <f t="shared" si="188"/>
        <v>1854</v>
      </c>
      <c r="AD112" t="str">
        <f ca="1">IF(OFFSET(SerbiaOfficialData!$F$2,(ROW(AD110)*17)-17,0)=0,"",OFFSET(SerbiaOfficialData!$F$2,(ROW(AD110)*17)-17,0))</f>
        <v/>
      </c>
      <c r="AE112" s="3" t="str">
        <f t="shared" ca="1" si="163"/>
        <v/>
      </c>
      <c r="AF112" s="15" t="str">
        <f t="shared" ca="1" si="164"/>
        <v/>
      </c>
      <c r="AH112" t="str">
        <f ca="1">IF(OFFSET(SerbiaOfficialData!$F$3,(ROW(AH110)*17)-17,0)=0,"",OFFSET(SerbiaOfficialData!$F$3,(ROW(AH110)*17)-17,0))</f>
        <v/>
      </c>
      <c r="AI112" s="10" t="str">
        <f t="shared" ca="1" si="165"/>
        <v/>
      </c>
      <c r="AJ112" s="3" t="str">
        <f t="shared" ca="1" si="166"/>
        <v/>
      </c>
      <c r="AK112" s="4" t="str">
        <f t="shared" ca="1" si="167"/>
        <v/>
      </c>
      <c r="AL112" s="3" t="str">
        <f t="shared" ca="1" si="168"/>
        <v/>
      </c>
      <c r="AM112" s="3" t="str">
        <f t="shared" ca="1" si="169"/>
        <v/>
      </c>
      <c r="AN112" s="4">
        <f ca="1">IF(_xlfn.FORECAST.ETS(AO112,$B$9:B111,$AO$9:AO111)&gt;0,_xlfn.FORECAST.ETS(AO112,$B$9:B111,$AO$9:AO111),0)</f>
        <v>13291.615939698208</v>
      </c>
      <c r="AO112" s="9">
        <f t="shared" si="153"/>
        <v>44005</v>
      </c>
    </row>
    <row r="113" spans="1:41" x14ac:dyDescent="0.25">
      <c r="A113" s="9" t="str">
        <f t="shared" ca="1" si="135"/>
        <v/>
      </c>
      <c r="B113" t="str">
        <f ca="1">IF(OFFSET(SerbiaOfficialData!$F$5,(ROW(B111)*17)-17,0)=0,"",OFFSET(SerbiaOfficialData!$F$5,(ROW(B111)*17)-17,0))</f>
        <v/>
      </c>
      <c r="C113" s="4" t="str">
        <f t="shared" ca="1" si="136"/>
        <v/>
      </c>
      <c r="D113" s="4">
        <f t="shared" si="152"/>
        <v>1874</v>
      </c>
      <c r="E113" s="10" t="str">
        <f ca="1">IF(OFFSET(SerbiaOfficialData!$F$4,(ROW(E111)*17)-17,0)=0,"",OFFSET(SerbiaOfficialData!$F$4,(ROW(E111)*17)-17,0))</f>
        <v/>
      </c>
      <c r="F113" s="2" t="str">
        <f t="shared" ca="1" si="154"/>
        <v/>
      </c>
      <c r="G113" s="13" t="str">
        <f t="shared" ca="1" si="155"/>
        <v/>
      </c>
      <c r="H113" s="2" t="str">
        <f t="shared" ca="1" si="156"/>
        <v/>
      </c>
      <c r="I113" s="4" t="str">
        <f ca="1">IF($A113="","",(ROWS($B$3:B113)*LN(2))/(LN(B113)/$B$3))</f>
        <v/>
      </c>
      <c r="J113" t="str">
        <f ca="1">IF(OFFSET(SerbiaOfficialData!$F$7,(ROW(J111)*17)-17,0)=0,"",OFFSET(SerbiaOfficialData!$F$7,(ROW(J111)*17)-17,0))</f>
        <v/>
      </c>
      <c r="K113" s="11" t="str">
        <f ca="1">IF(OFFSET(SerbiaOfficialData!$F$6,(ROW(K111)*17)-17,0)=0,"",OFFSET(SerbiaOfficialData!$F$6,(ROW(K111)*17)-17,0))</f>
        <v/>
      </c>
      <c r="L113" s="12" t="str">
        <f t="shared" ca="1" si="157"/>
        <v/>
      </c>
      <c r="M113" s="13" t="str">
        <f t="shared" ca="1" si="158"/>
        <v/>
      </c>
      <c r="R113" s="17" t="str">
        <f ca="1">IF(OFFSET(SerbiaOfficialData!$F$17,(ROW(R111)*17)-18,0)=0,"",OFFSET(SerbiaOfficialData!$F$17,(ROW(R111)*17)-18,0))</f>
        <v/>
      </c>
      <c r="S113" t="str">
        <f t="shared" ca="1" si="159"/>
        <v/>
      </c>
      <c r="T113" s="3" t="str">
        <f t="shared" ca="1" si="160"/>
        <v/>
      </c>
      <c r="V113" t="str">
        <f ca="1">IF(OFFSET(SerbiaOfficialData!$F$8,(ROW(W111)*17)-17,0)=0,"",OFFSET(SerbiaOfficialData!$F$8,(ROW(W111)*17)-17,0))</f>
        <v/>
      </c>
      <c r="W113" t="str">
        <f ca="1">IF(OFFSET(SerbiaOfficialData!$F$11,(ROW(W111)*17)-17,0)=0,"",OFFSET(SerbiaOfficialData!$F$11,(ROW(W111)*17)-17,0))</f>
        <v/>
      </c>
      <c r="X113" s="3" t="str">
        <f t="shared" ca="1" si="161"/>
        <v/>
      </c>
      <c r="Y113" s="3" t="str">
        <f t="shared" ca="1" si="162"/>
        <v/>
      </c>
      <c r="Z113" t="str">
        <f ca="1">IF(OFFSET(SerbiaOfficialData!$F$9,(ROW(Z111)*17)-17,0)=0,"",OFFSET(SerbiaOfficialData!$F$9,(ROW(Z111)*17)-17,0))</f>
        <v/>
      </c>
      <c r="AA113" t="str">
        <f ca="1">IF(OFFSET(SerbiaOfficialData!$F$10,(ROW(AA111)*17)-17,0)=0,"",OFFSET(SerbiaOfficialData!$F$10,(ROW(AA111)*17)-17,0))</f>
        <v/>
      </c>
      <c r="AB113" t="str">
        <f ca="1">IF(OFFSET(SerbiaOfficialData!$F$12,(ROW(AA111)*17)-17,0)=0,"",OFFSET(SerbiaOfficialData!$F$12,(ROW(AA111)*17)-17,0))</f>
        <v/>
      </c>
      <c r="AC113" s="17">
        <f t="shared" si="188"/>
        <v>1871</v>
      </c>
      <c r="AD113" t="str">
        <f ca="1">IF(OFFSET(SerbiaOfficialData!$F$2,(ROW(AD111)*17)-17,0)=0,"",OFFSET(SerbiaOfficialData!$F$2,(ROW(AD111)*17)-17,0))</f>
        <v/>
      </c>
      <c r="AE113" s="3" t="str">
        <f t="shared" ca="1" si="163"/>
        <v/>
      </c>
      <c r="AF113" s="15" t="str">
        <f t="shared" ca="1" si="164"/>
        <v/>
      </c>
      <c r="AH113" t="str">
        <f ca="1">IF(OFFSET(SerbiaOfficialData!$F$3,(ROW(AH111)*17)-17,0)=0,"",OFFSET(SerbiaOfficialData!$F$3,(ROW(AH111)*17)-17,0))</f>
        <v/>
      </c>
      <c r="AI113" s="10" t="str">
        <f t="shared" ca="1" si="165"/>
        <v/>
      </c>
      <c r="AJ113" s="3" t="str">
        <f t="shared" ca="1" si="166"/>
        <v/>
      </c>
      <c r="AK113" s="4" t="str">
        <f t="shared" ca="1" si="167"/>
        <v/>
      </c>
      <c r="AL113" s="3" t="str">
        <f t="shared" ca="1" si="168"/>
        <v/>
      </c>
      <c r="AM113" s="3" t="str">
        <f t="shared" ca="1" si="169"/>
        <v/>
      </c>
      <c r="AN113" s="4">
        <f ca="1">IF(_xlfn.FORECAST.ETS(AO113,$B$9:B112,$AO$9:AO112)&gt;0,_xlfn.FORECAST.ETS(AO113,$B$9:B112,$AO$9:AO112),0)</f>
        <v>13383.374125374103</v>
      </c>
      <c r="AO113" s="9">
        <f t="shared" si="153"/>
        <v>44006</v>
      </c>
    </row>
    <row r="114" spans="1:41" x14ac:dyDescent="0.25">
      <c r="A114" s="9" t="str">
        <f t="shared" ca="1" si="135"/>
        <v/>
      </c>
      <c r="B114" t="str">
        <f ca="1">IF(OFFSET(SerbiaOfficialData!$F$5,(ROW(B112)*17)-17,0)=0,"",OFFSET(SerbiaOfficialData!$F$5,(ROW(B112)*17)-17,0))</f>
        <v/>
      </c>
      <c r="C114" s="4" t="str">
        <f t="shared" ca="1" si="136"/>
        <v/>
      </c>
      <c r="D114" s="4">
        <f t="shared" si="152"/>
        <v>1891</v>
      </c>
      <c r="E114" s="10" t="str">
        <f ca="1">IF(OFFSET(SerbiaOfficialData!$F$4,(ROW(E112)*17)-17,0)=0,"",OFFSET(SerbiaOfficialData!$F$4,(ROW(E112)*17)-17,0))</f>
        <v/>
      </c>
      <c r="F114" s="2" t="str">
        <f t="shared" ca="1" si="154"/>
        <v/>
      </c>
      <c r="G114" s="13" t="str">
        <f t="shared" ca="1" si="155"/>
        <v/>
      </c>
      <c r="H114" s="2" t="str">
        <f t="shared" ca="1" si="156"/>
        <v/>
      </c>
      <c r="I114" s="4" t="str">
        <f ca="1">IF($A114="","",(ROWS($B$3:B114)*LN(2))/(LN(B114)/$B$3))</f>
        <v/>
      </c>
      <c r="J114" t="str">
        <f ca="1">IF(OFFSET(SerbiaOfficialData!$F$7,(ROW(J112)*17)-17,0)=0,"",OFFSET(SerbiaOfficialData!$F$7,(ROW(J112)*17)-17,0))</f>
        <v/>
      </c>
      <c r="K114" s="11" t="str">
        <f ca="1">IF(OFFSET(SerbiaOfficialData!$F$6,(ROW(K112)*17)-17,0)=0,"",OFFSET(SerbiaOfficialData!$F$6,(ROW(K112)*17)-17,0))</f>
        <v/>
      </c>
      <c r="L114" s="12" t="str">
        <f t="shared" ca="1" si="157"/>
        <v/>
      </c>
      <c r="M114" s="13" t="str">
        <f t="shared" ca="1" si="158"/>
        <v/>
      </c>
      <c r="R114" s="17" t="str">
        <f ca="1">IF(OFFSET(SerbiaOfficialData!$F$17,(ROW(R112)*17)-18,0)=0,"",OFFSET(SerbiaOfficialData!$F$17,(ROW(R112)*17)-18,0))</f>
        <v/>
      </c>
      <c r="S114" t="str">
        <f t="shared" ca="1" si="159"/>
        <v/>
      </c>
      <c r="T114" s="3" t="str">
        <f t="shared" ca="1" si="160"/>
        <v/>
      </c>
      <c r="V114" t="str">
        <f ca="1">IF(OFFSET(SerbiaOfficialData!$F$8,(ROW(W112)*17)-17,0)=0,"",OFFSET(SerbiaOfficialData!$F$8,(ROW(W112)*17)-17,0))</f>
        <v/>
      </c>
      <c r="W114" t="str">
        <f ca="1">IF(OFFSET(SerbiaOfficialData!$F$11,(ROW(W112)*17)-17,0)=0,"",OFFSET(SerbiaOfficialData!$F$11,(ROW(W112)*17)-17,0))</f>
        <v/>
      </c>
      <c r="X114" s="3" t="str">
        <f t="shared" ca="1" si="161"/>
        <v/>
      </c>
      <c r="Y114" s="3" t="str">
        <f t="shared" ca="1" si="162"/>
        <v/>
      </c>
      <c r="Z114" t="str">
        <f ca="1">IF(OFFSET(SerbiaOfficialData!$F$9,(ROW(Z112)*17)-17,0)=0,"",OFFSET(SerbiaOfficialData!$F$9,(ROW(Z112)*17)-17,0))</f>
        <v/>
      </c>
      <c r="AA114" t="str">
        <f ca="1">IF(OFFSET(SerbiaOfficialData!$F$10,(ROW(AA112)*17)-17,0)=0,"",OFFSET(SerbiaOfficialData!$F$10,(ROW(AA112)*17)-17,0))</f>
        <v/>
      </c>
      <c r="AB114" t="str">
        <f ca="1">IF(OFFSET(SerbiaOfficialData!$F$12,(ROW(AA112)*17)-17,0)=0,"",OFFSET(SerbiaOfficialData!$F$12,(ROW(AA112)*17)-17,0))</f>
        <v/>
      </c>
      <c r="AC114" s="17">
        <f t="shared" si="188"/>
        <v>1888</v>
      </c>
      <c r="AD114" t="str">
        <f ca="1">IF(OFFSET(SerbiaOfficialData!$F$2,(ROW(AD112)*17)-17,0)=0,"",OFFSET(SerbiaOfficialData!$F$2,(ROW(AD112)*17)-17,0))</f>
        <v/>
      </c>
      <c r="AE114" s="3" t="str">
        <f t="shared" ca="1" si="163"/>
        <v/>
      </c>
      <c r="AF114" s="15" t="str">
        <f t="shared" ca="1" si="164"/>
        <v/>
      </c>
      <c r="AH114" t="str">
        <f ca="1">IF(OFFSET(SerbiaOfficialData!$F$3,(ROW(AH112)*17)-17,0)=0,"",OFFSET(SerbiaOfficialData!$F$3,(ROW(AH112)*17)-17,0))</f>
        <v/>
      </c>
      <c r="AI114" s="10" t="str">
        <f t="shared" ca="1" si="165"/>
        <v/>
      </c>
      <c r="AJ114" s="3" t="str">
        <f t="shared" ca="1" si="166"/>
        <v/>
      </c>
      <c r="AK114" s="4" t="str">
        <f t="shared" ca="1" si="167"/>
        <v/>
      </c>
      <c r="AL114" s="3" t="str">
        <f t="shared" ca="1" si="168"/>
        <v/>
      </c>
      <c r="AM114" s="3" t="str">
        <f t="shared" ca="1" si="169"/>
        <v/>
      </c>
      <c r="AN114" s="4">
        <f ca="1">IF(_xlfn.FORECAST.ETS(AO114,$B$9:B113,$AO$9:AO113)&gt;0,_xlfn.FORECAST.ETS(AO114,$B$9:B113,$AO$9:AO113),0)</f>
        <v>13475.13231105</v>
      </c>
      <c r="AO114" s="9">
        <f t="shared" si="153"/>
        <v>44007</v>
      </c>
    </row>
    <row r="115" spans="1:41" x14ac:dyDescent="0.25">
      <c r="A115" s="9" t="str">
        <f t="shared" ca="1" si="135"/>
        <v/>
      </c>
      <c r="B115" t="str">
        <f ca="1">IF(OFFSET(SerbiaOfficialData!$F$5,(ROW(B113)*17)-17,0)=0,"",OFFSET(SerbiaOfficialData!$F$5,(ROW(B113)*17)-17,0))</f>
        <v/>
      </c>
      <c r="C115" s="4" t="str">
        <f t="shared" ca="1" si="136"/>
        <v/>
      </c>
      <c r="D115" s="4">
        <f t="shared" si="152"/>
        <v>1908</v>
      </c>
      <c r="E115" s="10" t="str">
        <f ca="1">IF(OFFSET(SerbiaOfficialData!$F$4,(ROW(E113)*17)-17,0)=0,"",OFFSET(SerbiaOfficialData!$F$4,(ROW(E113)*17)-17,0))</f>
        <v/>
      </c>
      <c r="F115" s="2" t="str">
        <f t="shared" ca="1" si="154"/>
        <v/>
      </c>
      <c r="G115" s="13" t="str">
        <f t="shared" ca="1" si="155"/>
        <v/>
      </c>
      <c r="H115" s="2" t="str">
        <f t="shared" ca="1" si="156"/>
        <v/>
      </c>
      <c r="I115" s="4" t="str">
        <f ca="1">IF($A115="","",(ROWS($B$3:B115)*LN(2))/(LN(B115)/$B$3))</f>
        <v/>
      </c>
      <c r="J115" t="str">
        <f ca="1">IF(OFFSET(SerbiaOfficialData!$F$7,(ROW(J113)*17)-17,0)=0,"",OFFSET(SerbiaOfficialData!$F$7,(ROW(J113)*17)-17,0))</f>
        <v/>
      </c>
      <c r="K115" s="11" t="str">
        <f ca="1">IF(OFFSET(SerbiaOfficialData!$F$6,(ROW(K113)*17)-17,0)=0,"",OFFSET(SerbiaOfficialData!$F$6,(ROW(K113)*17)-17,0))</f>
        <v/>
      </c>
      <c r="L115" s="12" t="str">
        <f t="shared" ca="1" si="157"/>
        <v/>
      </c>
      <c r="M115" s="13" t="str">
        <f t="shared" ca="1" si="158"/>
        <v/>
      </c>
      <c r="R115" s="17" t="str">
        <f ca="1">IF(OFFSET(SerbiaOfficialData!$F$17,(ROW(R113)*17)-18,0)=0,"",OFFSET(SerbiaOfficialData!$F$17,(ROW(R113)*17)-18,0))</f>
        <v/>
      </c>
      <c r="S115" t="str">
        <f t="shared" ca="1" si="159"/>
        <v/>
      </c>
      <c r="T115" s="3" t="str">
        <f t="shared" ca="1" si="160"/>
        <v/>
      </c>
      <c r="V115" t="str">
        <f ca="1">IF(OFFSET(SerbiaOfficialData!$F$8,(ROW(W113)*17)-17,0)=0,"",OFFSET(SerbiaOfficialData!$F$8,(ROW(W113)*17)-17,0))</f>
        <v/>
      </c>
      <c r="W115" t="str">
        <f ca="1">IF(OFFSET(SerbiaOfficialData!$F$11,(ROW(W113)*17)-17,0)=0,"",OFFSET(SerbiaOfficialData!$F$11,(ROW(W113)*17)-17,0))</f>
        <v/>
      </c>
      <c r="X115" s="3" t="str">
        <f t="shared" ca="1" si="161"/>
        <v/>
      </c>
      <c r="Y115" s="3" t="str">
        <f t="shared" ca="1" si="162"/>
        <v/>
      </c>
      <c r="Z115" t="str">
        <f ca="1">IF(OFFSET(SerbiaOfficialData!$F$9,(ROW(Z113)*17)-17,0)=0,"",OFFSET(SerbiaOfficialData!$F$9,(ROW(Z113)*17)-17,0))</f>
        <v/>
      </c>
      <c r="AA115" t="str">
        <f ca="1">IF(OFFSET(SerbiaOfficialData!$F$10,(ROW(AA113)*17)-17,0)=0,"",OFFSET(SerbiaOfficialData!$F$10,(ROW(AA113)*17)-17,0))</f>
        <v/>
      </c>
      <c r="AB115" t="str">
        <f ca="1">IF(OFFSET(SerbiaOfficialData!$F$12,(ROW(AA113)*17)-17,0)=0,"",OFFSET(SerbiaOfficialData!$F$12,(ROW(AA113)*17)-17,0))</f>
        <v/>
      </c>
      <c r="AC115" s="17">
        <f t="shared" si="188"/>
        <v>1905</v>
      </c>
      <c r="AD115" t="str">
        <f ca="1">IF(OFFSET(SerbiaOfficialData!$F$2,(ROW(AD113)*17)-17,0)=0,"",OFFSET(SerbiaOfficialData!$F$2,(ROW(AD113)*17)-17,0))</f>
        <v/>
      </c>
      <c r="AE115" s="3" t="str">
        <f t="shared" ca="1" si="163"/>
        <v/>
      </c>
      <c r="AF115" s="15" t="str">
        <f t="shared" ca="1" si="164"/>
        <v/>
      </c>
      <c r="AH115" t="str">
        <f ca="1">IF(OFFSET(SerbiaOfficialData!$F$3,(ROW(AH113)*17)-17,0)=0,"",OFFSET(SerbiaOfficialData!$F$3,(ROW(AH113)*17)-17,0))</f>
        <v/>
      </c>
      <c r="AI115" s="10" t="str">
        <f t="shared" ca="1" si="165"/>
        <v/>
      </c>
      <c r="AJ115" s="3" t="str">
        <f t="shared" ca="1" si="166"/>
        <v/>
      </c>
      <c r="AK115" s="4" t="str">
        <f t="shared" ca="1" si="167"/>
        <v/>
      </c>
      <c r="AL115" s="3" t="str">
        <f t="shared" ca="1" si="168"/>
        <v/>
      </c>
      <c r="AM115" s="3" t="str">
        <f t="shared" ca="1" si="169"/>
        <v/>
      </c>
      <c r="AN115" s="4">
        <f ca="1">IF(_xlfn.FORECAST.ETS(AO115,$B$9:B114,$AO$9:AO114)&gt;0,_xlfn.FORECAST.ETS(AO115,$B$9:B114,$AO$9:AO114),0)</f>
        <v>13566.890496725897</v>
      </c>
      <c r="AO115" s="9">
        <f t="shared" si="153"/>
        <v>44008</v>
      </c>
    </row>
    <row r="116" spans="1:41" x14ac:dyDescent="0.25">
      <c r="A116" s="9" t="str">
        <f t="shared" ca="1" si="135"/>
        <v/>
      </c>
      <c r="B116" t="str">
        <f ca="1">IF(OFFSET(SerbiaOfficialData!$F$5,(ROW(B114)*17)-17,0)=0,"",OFFSET(SerbiaOfficialData!$F$5,(ROW(B114)*17)-17,0))</f>
        <v/>
      </c>
      <c r="C116" s="4" t="str">
        <f t="shared" ca="1" si="136"/>
        <v/>
      </c>
      <c r="D116" s="4">
        <f t="shared" si="152"/>
        <v>1925</v>
      </c>
      <c r="E116" s="10" t="str">
        <f ca="1">IF(OFFSET(SerbiaOfficialData!$F$4,(ROW(E114)*17)-17,0)=0,"",OFFSET(SerbiaOfficialData!$F$4,(ROW(E114)*17)-17,0))</f>
        <v/>
      </c>
      <c r="F116" s="2" t="str">
        <f t="shared" ca="1" si="154"/>
        <v/>
      </c>
      <c r="G116" s="13" t="str">
        <f t="shared" ca="1" si="155"/>
        <v/>
      </c>
      <c r="H116" s="2" t="str">
        <f t="shared" ca="1" si="156"/>
        <v/>
      </c>
      <c r="I116" s="4" t="str">
        <f ca="1">IF($A116="","",(ROWS($B$3:B116)*LN(2))/(LN(B116)/$B$3))</f>
        <v/>
      </c>
      <c r="J116" t="str">
        <f ca="1">IF(OFFSET(SerbiaOfficialData!$F$7,(ROW(J114)*17)-17,0)=0,"",OFFSET(SerbiaOfficialData!$F$7,(ROW(J114)*17)-17,0))</f>
        <v/>
      </c>
      <c r="K116" s="11" t="str">
        <f ca="1">IF(OFFSET(SerbiaOfficialData!$F$6,(ROW(K114)*17)-17,0)=0,"",OFFSET(SerbiaOfficialData!$F$6,(ROW(K114)*17)-17,0))</f>
        <v/>
      </c>
      <c r="L116" s="12" t="str">
        <f t="shared" ca="1" si="157"/>
        <v/>
      </c>
      <c r="M116" s="13" t="str">
        <f t="shared" ca="1" si="158"/>
        <v/>
      </c>
      <c r="R116" s="17" t="str">
        <f ca="1">IF(OFFSET(SerbiaOfficialData!$F$17,(ROW(R114)*17)-18,0)=0,"",OFFSET(SerbiaOfficialData!$F$17,(ROW(R114)*17)-18,0))</f>
        <v/>
      </c>
      <c r="S116" t="str">
        <f t="shared" ca="1" si="159"/>
        <v/>
      </c>
      <c r="T116" s="3" t="str">
        <f t="shared" ca="1" si="160"/>
        <v/>
      </c>
      <c r="V116" t="str">
        <f ca="1">IF(OFFSET(SerbiaOfficialData!$F$8,(ROW(W114)*17)-17,0)=0,"",OFFSET(SerbiaOfficialData!$F$8,(ROW(W114)*17)-17,0))</f>
        <v/>
      </c>
      <c r="W116" t="str">
        <f ca="1">IF(OFFSET(SerbiaOfficialData!$F$11,(ROW(W114)*17)-17,0)=0,"",OFFSET(SerbiaOfficialData!$F$11,(ROW(W114)*17)-17,0))</f>
        <v/>
      </c>
      <c r="X116" s="3" t="str">
        <f t="shared" ca="1" si="161"/>
        <v/>
      </c>
      <c r="Y116" s="3" t="str">
        <f t="shared" ca="1" si="162"/>
        <v/>
      </c>
      <c r="Z116" t="str">
        <f ca="1">IF(OFFSET(SerbiaOfficialData!$F$9,(ROW(Z114)*17)-17,0)=0,"",OFFSET(SerbiaOfficialData!$F$9,(ROW(Z114)*17)-17,0))</f>
        <v/>
      </c>
      <c r="AA116" t="str">
        <f ca="1">IF(OFFSET(SerbiaOfficialData!$F$10,(ROW(AA114)*17)-17,0)=0,"",OFFSET(SerbiaOfficialData!$F$10,(ROW(AA114)*17)-17,0))</f>
        <v/>
      </c>
      <c r="AB116" t="str">
        <f ca="1">IF(OFFSET(SerbiaOfficialData!$F$12,(ROW(AA114)*17)-17,0)=0,"",OFFSET(SerbiaOfficialData!$F$12,(ROW(AA114)*17)-17,0))</f>
        <v/>
      </c>
      <c r="AC116" s="17">
        <f t="shared" si="188"/>
        <v>1922</v>
      </c>
      <c r="AD116" t="str">
        <f ca="1">IF(OFFSET(SerbiaOfficialData!$F$2,(ROW(AD114)*17)-17,0)=0,"",OFFSET(SerbiaOfficialData!$F$2,(ROW(AD114)*17)-17,0))</f>
        <v/>
      </c>
      <c r="AE116" s="3" t="str">
        <f t="shared" ca="1" si="163"/>
        <v/>
      </c>
      <c r="AF116" s="15" t="str">
        <f t="shared" ca="1" si="164"/>
        <v/>
      </c>
      <c r="AH116" t="str">
        <f ca="1">IF(OFFSET(SerbiaOfficialData!$F$3,(ROW(AH114)*17)-17,0)=0,"",OFFSET(SerbiaOfficialData!$F$3,(ROW(AH114)*17)-17,0))</f>
        <v/>
      </c>
      <c r="AI116" s="10" t="str">
        <f t="shared" ca="1" si="165"/>
        <v/>
      </c>
      <c r="AJ116" s="3" t="str">
        <f t="shared" ca="1" si="166"/>
        <v/>
      </c>
      <c r="AK116" s="4" t="str">
        <f t="shared" ca="1" si="167"/>
        <v/>
      </c>
      <c r="AL116" s="3" t="str">
        <f t="shared" ca="1" si="168"/>
        <v/>
      </c>
      <c r="AM116" s="3" t="str">
        <f t="shared" ca="1" si="169"/>
        <v/>
      </c>
      <c r="AN116" s="4">
        <f ca="1">IF(_xlfn.FORECAST.ETS(AO116,$B$9:B115,$AO$9:AO115)&gt;0,_xlfn.FORECAST.ETS(AO116,$B$9:B115,$AO$9:AO115),0)</f>
        <v>13658.648682401792</v>
      </c>
      <c r="AO116" s="9">
        <f t="shared" si="153"/>
        <v>44009</v>
      </c>
    </row>
    <row r="117" spans="1:41" x14ac:dyDescent="0.25">
      <c r="A117" s="9" t="str">
        <f t="shared" ca="1" si="135"/>
        <v/>
      </c>
      <c r="B117" t="str">
        <f ca="1">IF(OFFSET(SerbiaOfficialData!$F$5,(ROW(B115)*17)-17,0)=0,"",OFFSET(SerbiaOfficialData!$F$5,(ROW(B115)*17)-17,0))</f>
        <v/>
      </c>
      <c r="C117" s="4" t="str">
        <f t="shared" ca="1" si="136"/>
        <v/>
      </c>
      <c r="D117" s="4">
        <f t="shared" si="152"/>
        <v>1942</v>
      </c>
      <c r="E117" s="10" t="str">
        <f ca="1">IF(OFFSET(SerbiaOfficialData!$F$4,(ROW(E115)*17)-17,0)=0,"",OFFSET(SerbiaOfficialData!$F$4,(ROW(E115)*17)-17,0))</f>
        <v/>
      </c>
      <c r="F117" s="2" t="str">
        <f t="shared" ca="1" si="154"/>
        <v/>
      </c>
      <c r="G117" s="13" t="str">
        <f t="shared" ca="1" si="155"/>
        <v/>
      </c>
      <c r="H117" s="2" t="str">
        <f t="shared" ca="1" si="156"/>
        <v/>
      </c>
      <c r="I117" s="4" t="str">
        <f ca="1">IF($A117="","",(ROWS($B$3:B117)*LN(2))/(LN(B117)/$B$3))</f>
        <v/>
      </c>
      <c r="J117" t="str">
        <f ca="1">IF(OFFSET(SerbiaOfficialData!$F$7,(ROW(J115)*17)-17,0)=0,"",OFFSET(SerbiaOfficialData!$F$7,(ROW(J115)*17)-17,0))</f>
        <v/>
      </c>
      <c r="K117" s="11" t="str">
        <f ca="1">IF(OFFSET(SerbiaOfficialData!$F$6,(ROW(K115)*17)-17,0)=0,"",OFFSET(SerbiaOfficialData!$F$6,(ROW(K115)*17)-17,0))</f>
        <v/>
      </c>
      <c r="L117" s="12" t="str">
        <f t="shared" ca="1" si="157"/>
        <v/>
      </c>
      <c r="M117" s="13" t="str">
        <f t="shared" ca="1" si="158"/>
        <v/>
      </c>
      <c r="R117" s="17" t="str">
        <f ca="1">IF(OFFSET(SerbiaOfficialData!$F$17,(ROW(R115)*17)-18,0)=0,"",OFFSET(SerbiaOfficialData!$F$17,(ROW(R115)*17)-18,0))</f>
        <v/>
      </c>
      <c r="S117" t="str">
        <f t="shared" ca="1" si="159"/>
        <v/>
      </c>
      <c r="T117" s="3" t="str">
        <f t="shared" ca="1" si="160"/>
        <v/>
      </c>
      <c r="V117" t="str">
        <f ca="1">IF(OFFSET(SerbiaOfficialData!$F$8,(ROW(W115)*17)-17,0)=0,"",OFFSET(SerbiaOfficialData!$F$8,(ROW(W115)*17)-17,0))</f>
        <v/>
      </c>
      <c r="W117" t="str">
        <f ca="1">IF(OFFSET(SerbiaOfficialData!$F$11,(ROW(W115)*17)-17,0)=0,"",OFFSET(SerbiaOfficialData!$F$11,(ROW(W115)*17)-17,0))</f>
        <v/>
      </c>
      <c r="X117" s="3" t="str">
        <f t="shared" ca="1" si="161"/>
        <v/>
      </c>
      <c r="Y117" s="3" t="str">
        <f t="shared" ca="1" si="162"/>
        <v/>
      </c>
      <c r="Z117" t="str">
        <f ca="1">IF(OFFSET(SerbiaOfficialData!$F$9,(ROW(Z115)*17)-17,0)=0,"",OFFSET(SerbiaOfficialData!$F$9,(ROW(Z115)*17)-17,0))</f>
        <v/>
      </c>
      <c r="AA117" t="str">
        <f ca="1">IF(OFFSET(SerbiaOfficialData!$F$10,(ROW(AA115)*17)-17,0)=0,"",OFFSET(SerbiaOfficialData!$F$10,(ROW(AA115)*17)-17,0))</f>
        <v/>
      </c>
      <c r="AB117" t="str">
        <f ca="1">IF(OFFSET(SerbiaOfficialData!$F$12,(ROW(AA115)*17)-17,0)=0,"",OFFSET(SerbiaOfficialData!$F$12,(ROW(AA115)*17)-17,0))</f>
        <v/>
      </c>
      <c r="AC117" s="17">
        <f t="shared" si="188"/>
        <v>1939</v>
      </c>
      <c r="AD117" t="str">
        <f ca="1">IF(OFFSET(SerbiaOfficialData!$F$2,(ROW(AD115)*17)-17,0)=0,"",OFFSET(SerbiaOfficialData!$F$2,(ROW(AD115)*17)-17,0))</f>
        <v/>
      </c>
      <c r="AE117" s="3" t="str">
        <f t="shared" ca="1" si="163"/>
        <v/>
      </c>
      <c r="AF117" s="15" t="str">
        <f t="shared" ca="1" si="164"/>
        <v/>
      </c>
      <c r="AH117" t="str">
        <f ca="1">IF(OFFSET(SerbiaOfficialData!$F$3,(ROW(AH115)*17)-17,0)=0,"",OFFSET(SerbiaOfficialData!$F$3,(ROW(AH115)*17)-17,0))</f>
        <v/>
      </c>
      <c r="AI117" s="10" t="str">
        <f t="shared" ca="1" si="165"/>
        <v/>
      </c>
      <c r="AJ117" s="3" t="str">
        <f t="shared" ca="1" si="166"/>
        <v/>
      </c>
      <c r="AK117" s="4" t="str">
        <f t="shared" ca="1" si="167"/>
        <v/>
      </c>
      <c r="AL117" s="3" t="str">
        <f t="shared" ca="1" si="168"/>
        <v/>
      </c>
      <c r="AM117" s="3" t="str">
        <f t="shared" ca="1" si="169"/>
        <v/>
      </c>
      <c r="AN117" s="4">
        <f ca="1">IF(_xlfn.FORECAST.ETS(AO117,$B$9:B116,$AO$9:AO116)&gt;0,_xlfn.FORECAST.ETS(AO117,$B$9:B116,$AO$9:AO116),0)</f>
        <v>13750.406868077689</v>
      </c>
      <c r="AO117" s="9">
        <f t="shared" si="153"/>
        <v>44010</v>
      </c>
    </row>
    <row r="118" spans="1:41" x14ac:dyDescent="0.25">
      <c r="A118" s="9" t="str">
        <f t="shared" ca="1" si="135"/>
        <v/>
      </c>
      <c r="B118" t="str">
        <f ca="1">IF(OFFSET(SerbiaOfficialData!$F$5,(ROW(B116)*17)-17,0)=0,"",OFFSET(SerbiaOfficialData!$F$5,(ROW(B116)*17)-17,0))</f>
        <v/>
      </c>
      <c r="C118" s="4" t="str">
        <f t="shared" ca="1" si="136"/>
        <v/>
      </c>
      <c r="D118" s="4">
        <f t="shared" si="152"/>
        <v>1959</v>
      </c>
      <c r="E118" s="10" t="str">
        <f ca="1">IF(OFFSET(SerbiaOfficialData!$F$4,(ROW(E116)*17)-17,0)=0,"",OFFSET(SerbiaOfficialData!$F$4,(ROW(E116)*17)-17,0))</f>
        <v/>
      </c>
      <c r="F118" s="2" t="str">
        <f t="shared" ca="1" si="154"/>
        <v/>
      </c>
      <c r="G118" s="13" t="str">
        <f t="shared" ca="1" si="155"/>
        <v/>
      </c>
      <c r="H118" s="2" t="str">
        <f t="shared" ca="1" si="156"/>
        <v/>
      </c>
      <c r="I118" s="4" t="str">
        <f ca="1">IF($A118="","",(ROWS($B$3:B118)*LN(2))/(LN(B118)/$B$3))</f>
        <v/>
      </c>
      <c r="J118" t="str">
        <f ca="1">IF(OFFSET(SerbiaOfficialData!$F$7,(ROW(J116)*17)-17,0)=0,"",OFFSET(SerbiaOfficialData!$F$7,(ROW(J116)*17)-17,0))</f>
        <v/>
      </c>
      <c r="K118" s="11" t="str">
        <f ca="1">IF(OFFSET(SerbiaOfficialData!$F$6,(ROW(K116)*17)-17,0)=0,"",OFFSET(SerbiaOfficialData!$F$6,(ROW(K116)*17)-17,0))</f>
        <v/>
      </c>
      <c r="L118" s="12" t="str">
        <f t="shared" ca="1" si="157"/>
        <v/>
      </c>
      <c r="M118" s="13" t="str">
        <f t="shared" ca="1" si="158"/>
        <v/>
      </c>
      <c r="R118" s="17" t="str">
        <f ca="1">IF(OFFSET(SerbiaOfficialData!$F$17,(ROW(R116)*17)-18,0)=0,"",OFFSET(SerbiaOfficialData!$F$17,(ROW(R116)*17)-18,0))</f>
        <v/>
      </c>
      <c r="S118" t="str">
        <f t="shared" ca="1" si="159"/>
        <v/>
      </c>
      <c r="T118" s="3" t="str">
        <f t="shared" ca="1" si="160"/>
        <v/>
      </c>
      <c r="V118" t="str">
        <f ca="1">IF(OFFSET(SerbiaOfficialData!$F$8,(ROW(W116)*17)-17,0)=0,"",OFFSET(SerbiaOfficialData!$F$8,(ROW(W116)*17)-17,0))</f>
        <v/>
      </c>
      <c r="W118" t="str">
        <f ca="1">IF(OFFSET(SerbiaOfficialData!$F$11,(ROW(W116)*17)-17,0)=0,"",OFFSET(SerbiaOfficialData!$F$11,(ROW(W116)*17)-17,0))</f>
        <v/>
      </c>
      <c r="X118" s="3" t="str">
        <f t="shared" ca="1" si="161"/>
        <v/>
      </c>
      <c r="Y118" s="3" t="str">
        <f t="shared" ca="1" si="162"/>
        <v/>
      </c>
      <c r="Z118" t="str">
        <f ca="1">IF(OFFSET(SerbiaOfficialData!$F$9,(ROW(Z116)*17)-17,0)=0,"",OFFSET(SerbiaOfficialData!$F$9,(ROW(Z116)*17)-17,0))</f>
        <v/>
      </c>
      <c r="AA118" t="str">
        <f ca="1">IF(OFFSET(SerbiaOfficialData!$F$10,(ROW(AA116)*17)-17,0)=0,"",OFFSET(SerbiaOfficialData!$F$10,(ROW(AA116)*17)-17,0))</f>
        <v/>
      </c>
      <c r="AB118" t="str">
        <f ca="1">IF(OFFSET(SerbiaOfficialData!$F$12,(ROW(AA116)*17)-17,0)=0,"",OFFSET(SerbiaOfficialData!$F$12,(ROW(AA116)*17)-17,0))</f>
        <v/>
      </c>
      <c r="AC118" s="17">
        <f t="shared" si="188"/>
        <v>1956</v>
      </c>
      <c r="AD118" t="str">
        <f ca="1">IF(OFFSET(SerbiaOfficialData!$F$2,(ROW(AD116)*17)-17,0)=0,"",OFFSET(SerbiaOfficialData!$F$2,(ROW(AD116)*17)-17,0))</f>
        <v/>
      </c>
      <c r="AE118" s="3" t="str">
        <f t="shared" ca="1" si="163"/>
        <v/>
      </c>
      <c r="AF118" s="15" t="str">
        <f t="shared" ca="1" si="164"/>
        <v/>
      </c>
      <c r="AH118" t="str">
        <f ca="1">IF(OFFSET(SerbiaOfficialData!$F$3,(ROW(AH116)*17)-17,0)=0,"",OFFSET(SerbiaOfficialData!$F$3,(ROW(AH116)*17)-17,0))</f>
        <v/>
      </c>
      <c r="AI118" s="10" t="str">
        <f t="shared" ca="1" si="165"/>
        <v/>
      </c>
      <c r="AJ118" s="3" t="str">
        <f t="shared" ca="1" si="166"/>
        <v/>
      </c>
      <c r="AK118" s="4" t="str">
        <f t="shared" ca="1" si="167"/>
        <v/>
      </c>
      <c r="AL118" s="3" t="str">
        <f t="shared" ca="1" si="168"/>
        <v/>
      </c>
      <c r="AM118" s="3" t="str">
        <f t="shared" ca="1" si="169"/>
        <v/>
      </c>
      <c r="AN118" s="4">
        <f ca="1">IF(_xlfn.FORECAST.ETS(AO118,$B$9:B117,$AO$9:AO117)&gt;0,_xlfn.FORECAST.ETS(AO118,$B$9:B117,$AO$9:AO117),0)</f>
        <v>13842.165053753586</v>
      </c>
      <c r="AO118" s="9">
        <f t="shared" si="153"/>
        <v>44011</v>
      </c>
    </row>
    <row r="119" spans="1:41" x14ac:dyDescent="0.25">
      <c r="A119" s="9" t="str">
        <f t="shared" ca="1" si="135"/>
        <v/>
      </c>
      <c r="B119" t="str">
        <f ca="1">IF(OFFSET(SerbiaOfficialData!$F$5,(ROW(B117)*17)-17,0)=0,"",OFFSET(SerbiaOfficialData!$F$5,(ROW(B117)*17)-17,0))</f>
        <v/>
      </c>
      <c r="C119" s="4" t="str">
        <f t="shared" ca="1" si="136"/>
        <v/>
      </c>
      <c r="D119" s="4">
        <f t="shared" si="152"/>
        <v>1976</v>
      </c>
      <c r="E119" s="10" t="str">
        <f ca="1">IF(OFFSET(SerbiaOfficialData!$F$4,(ROW(E117)*17)-17,0)=0,"",OFFSET(SerbiaOfficialData!$F$4,(ROW(E117)*17)-17,0))</f>
        <v/>
      </c>
      <c r="F119" s="2" t="str">
        <f t="shared" ca="1" si="154"/>
        <v/>
      </c>
      <c r="G119" s="13" t="str">
        <f t="shared" ca="1" si="155"/>
        <v/>
      </c>
      <c r="H119" s="2" t="str">
        <f t="shared" ca="1" si="156"/>
        <v/>
      </c>
      <c r="I119" s="4" t="str">
        <f ca="1">IF($A119="","",(ROWS($B$3:B119)*LN(2))/(LN(B119)/$B$3))</f>
        <v/>
      </c>
      <c r="J119" t="str">
        <f ca="1">IF(OFFSET(SerbiaOfficialData!$F$7,(ROW(J117)*17)-17,0)=0,"",OFFSET(SerbiaOfficialData!$F$7,(ROW(J117)*17)-17,0))</f>
        <v/>
      </c>
      <c r="K119" s="11" t="str">
        <f ca="1">IF(OFFSET(SerbiaOfficialData!$F$6,(ROW(K117)*17)-17,0)=0,"",OFFSET(SerbiaOfficialData!$F$6,(ROW(K117)*17)-17,0))</f>
        <v/>
      </c>
      <c r="L119" s="12" t="str">
        <f t="shared" ca="1" si="157"/>
        <v/>
      </c>
      <c r="M119" s="13" t="str">
        <f t="shared" ca="1" si="158"/>
        <v/>
      </c>
      <c r="R119" s="17" t="str">
        <f ca="1">IF(OFFSET(SerbiaOfficialData!$F$17,(ROW(R117)*17)-18,0)=0,"",OFFSET(SerbiaOfficialData!$F$17,(ROW(R117)*17)-18,0))</f>
        <v/>
      </c>
      <c r="S119" t="str">
        <f t="shared" ca="1" si="159"/>
        <v/>
      </c>
      <c r="T119" s="3" t="str">
        <f t="shared" ca="1" si="160"/>
        <v/>
      </c>
      <c r="V119" t="str">
        <f ca="1">IF(OFFSET(SerbiaOfficialData!$F$8,(ROW(W117)*17)-17,0)=0,"",OFFSET(SerbiaOfficialData!$F$8,(ROW(W117)*17)-17,0))</f>
        <v/>
      </c>
      <c r="W119" t="str">
        <f ca="1">IF(OFFSET(SerbiaOfficialData!$F$11,(ROW(W117)*17)-17,0)=0,"",OFFSET(SerbiaOfficialData!$F$11,(ROW(W117)*17)-17,0))</f>
        <v/>
      </c>
      <c r="X119" s="3" t="str">
        <f t="shared" ca="1" si="161"/>
        <v/>
      </c>
      <c r="Y119" s="3" t="str">
        <f t="shared" ca="1" si="162"/>
        <v/>
      </c>
      <c r="Z119" t="str">
        <f ca="1">IF(OFFSET(SerbiaOfficialData!$F$9,(ROW(Z117)*17)-17,0)=0,"",OFFSET(SerbiaOfficialData!$F$9,(ROW(Z117)*17)-17,0))</f>
        <v/>
      </c>
      <c r="AA119" t="str">
        <f ca="1">IF(OFFSET(SerbiaOfficialData!$F$10,(ROW(AA117)*17)-17,0)=0,"",OFFSET(SerbiaOfficialData!$F$10,(ROW(AA117)*17)-17,0))</f>
        <v/>
      </c>
      <c r="AB119" t="str">
        <f ca="1">IF(OFFSET(SerbiaOfficialData!$F$12,(ROW(AA117)*17)-17,0)=0,"",OFFSET(SerbiaOfficialData!$F$12,(ROW(AA117)*17)-17,0))</f>
        <v/>
      </c>
      <c r="AC119" s="17">
        <f t="shared" si="188"/>
        <v>1973</v>
      </c>
      <c r="AD119" t="str">
        <f ca="1">IF(OFFSET(SerbiaOfficialData!$F$2,(ROW(AD117)*17)-17,0)=0,"",OFFSET(SerbiaOfficialData!$F$2,(ROW(AD117)*17)-17,0))</f>
        <v/>
      </c>
      <c r="AE119" s="3" t="str">
        <f t="shared" ca="1" si="163"/>
        <v/>
      </c>
      <c r="AF119" s="15" t="str">
        <f t="shared" ca="1" si="164"/>
        <v/>
      </c>
      <c r="AH119" t="str">
        <f ca="1">IF(OFFSET(SerbiaOfficialData!$F$3,(ROW(AH117)*17)-17,0)=0,"",OFFSET(SerbiaOfficialData!$F$3,(ROW(AH117)*17)-17,0))</f>
        <v/>
      </c>
      <c r="AI119" s="10" t="str">
        <f t="shared" ca="1" si="165"/>
        <v/>
      </c>
      <c r="AJ119" s="3" t="str">
        <f t="shared" ca="1" si="166"/>
        <v/>
      </c>
      <c r="AK119" s="4" t="str">
        <f t="shared" ca="1" si="167"/>
        <v/>
      </c>
      <c r="AL119" s="3" t="str">
        <f t="shared" ca="1" si="168"/>
        <v/>
      </c>
      <c r="AM119" s="3" t="str">
        <f t="shared" ca="1" si="169"/>
        <v/>
      </c>
      <c r="AN119" s="4">
        <f ca="1">IF(_xlfn.FORECAST.ETS(AO119,$B$9:B118,$AO$9:AO118)&gt;0,_xlfn.FORECAST.ETS(AO119,$B$9:B118,$AO$9:AO118),0)</f>
        <v>13933.923239429481</v>
      </c>
      <c r="AO119" s="9">
        <f t="shared" si="153"/>
        <v>44012</v>
      </c>
    </row>
    <row r="120" spans="1:41" x14ac:dyDescent="0.25">
      <c r="A120" s="9" t="str">
        <f t="shared" ca="1" si="135"/>
        <v/>
      </c>
      <c r="B120" t="str">
        <f ca="1">IF(OFFSET(SerbiaOfficialData!$F$5,(ROW(B118)*17)-17,0)=0,"",OFFSET(SerbiaOfficialData!$F$5,(ROW(B118)*17)-17,0))</f>
        <v/>
      </c>
      <c r="C120" s="4" t="str">
        <f t="shared" ca="1" si="136"/>
        <v/>
      </c>
      <c r="D120" s="4">
        <f t="shared" si="152"/>
        <v>1993</v>
      </c>
      <c r="E120" s="10" t="str">
        <f ca="1">IF(OFFSET(SerbiaOfficialData!$F$4,(ROW(E118)*17)-17,0)=0,"",OFFSET(SerbiaOfficialData!$F$4,(ROW(E118)*17)-17,0))</f>
        <v/>
      </c>
      <c r="F120" s="2" t="str">
        <f t="shared" ca="1" si="154"/>
        <v/>
      </c>
      <c r="G120" s="13" t="str">
        <f t="shared" ca="1" si="155"/>
        <v/>
      </c>
      <c r="H120" s="2" t="str">
        <f t="shared" ca="1" si="156"/>
        <v/>
      </c>
      <c r="I120" s="4" t="str">
        <f ca="1">IF($A120="","",(ROWS($B$3:B120)*LN(2))/(LN(B120)/$B$3))</f>
        <v/>
      </c>
      <c r="J120" t="str">
        <f ca="1">IF(OFFSET(SerbiaOfficialData!$F$7,(ROW(J118)*17)-17,0)=0,"",OFFSET(SerbiaOfficialData!$F$7,(ROW(J118)*17)-17,0))</f>
        <v/>
      </c>
      <c r="K120" s="11" t="str">
        <f ca="1">IF(OFFSET(SerbiaOfficialData!$F$6,(ROW(K118)*17)-17,0)=0,"",OFFSET(SerbiaOfficialData!$F$6,(ROW(K118)*17)-17,0))</f>
        <v/>
      </c>
      <c r="L120" s="12" t="str">
        <f t="shared" ca="1" si="157"/>
        <v/>
      </c>
      <c r="M120" s="13" t="str">
        <f t="shared" ca="1" si="158"/>
        <v/>
      </c>
      <c r="R120" s="17" t="str">
        <f ca="1">IF(OFFSET(SerbiaOfficialData!$F$17,(ROW(R118)*17)-18,0)=0,"",OFFSET(SerbiaOfficialData!$F$17,(ROW(R118)*17)-18,0))</f>
        <v/>
      </c>
      <c r="S120" t="str">
        <f t="shared" ca="1" si="159"/>
        <v/>
      </c>
      <c r="T120" s="3" t="str">
        <f t="shared" ca="1" si="160"/>
        <v/>
      </c>
      <c r="V120" t="str">
        <f ca="1">IF(OFFSET(SerbiaOfficialData!$F$8,(ROW(W118)*17)-17,0)=0,"",OFFSET(SerbiaOfficialData!$F$8,(ROW(W118)*17)-17,0))</f>
        <v/>
      </c>
      <c r="W120" t="str">
        <f ca="1">IF(OFFSET(SerbiaOfficialData!$F$11,(ROW(W118)*17)-17,0)=0,"",OFFSET(SerbiaOfficialData!$F$11,(ROW(W118)*17)-17,0))</f>
        <v/>
      </c>
      <c r="X120" s="3" t="str">
        <f t="shared" ca="1" si="161"/>
        <v/>
      </c>
      <c r="Y120" s="3" t="str">
        <f t="shared" ca="1" si="162"/>
        <v/>
      </c>
      <c r="Z120" t="str">
        <f ca="1">IF(OFFSET(SerbiaOfficialData!$F$9,(ROW(Z118)*17)-17,0)=0,"",OFFSET(SerbiaOfficialData!$F$9,(ROW(Z118)*17)-17,0))</f>
        <v/>
      </c>
      <c r="AA120" t="str">
        <f ca="1">IF(OFFSET(SerbiaOfficialData!$F$10,(ROW(AA118)*17)-17,0)=0,"",OFFSET(SerbiaOfficialData!$F$10,(ROW(AA118)*17)-17,0))</f>
        <v/>
      </c>
      <c r="AB120" t="str">
        <f ca="1">IF(OFFSET(SerbiaOfficialData!$F$12,(ROW(AA118)*17)-17,0)=0,"",OFFSET(SerbiaOfficialData!$F$12,(ROW(AA118)*17)-17,0))</f>
        <v/>
      </c>
      <c r="AC120" s="17">
        <f t="shared" si="188"/>
        <v>1990</v>
      </c>
      <c r="AD120" t="str">
        <f ca="1">IF(OFFSET(SerbiaOfficialData!$F$2,(ROW(AD118)*17)-17,0)=0,"",OFFSET(SerbiaOfficialData!$F$2,(ROW(AD118)*17)-17,0))</f>
        <v/>
      </c>
      <c r="AE120" s="3" t="str">
        <f t="shared" ca="1" si="163"/>
        <v/>
      </c>
      <c r="AF120" s="15" t="str">
        <f t="shared" ca="1" si="164"/>
        <v/>
      </c>
      <c r="AH120" t="str">
        <f ca="1">IF(OFFSET(SerbiaOfficialData!$F$3,(ROW(AH118)*17)-17,0)=0,"",OFFSET(SerbiaOfficialData!$F$3,(ROW(AH118)*17)-17,0))</f>
        <v/>
      </c>
      <c r="AI120" s="10" t="str">
        <f t="shared" ca="1" si="165"/>
        <v/>
      </c>
      <c r="AJ120" s="3" t="str">
        <f t="shared" ca="1" si="166"/>
        <v/>
      </c>
      <c r="AK120" s="4" t="str">
        <f t="shared" ca="1" si="167"/>
        <v/>
      </c>
      <c r="AL120" s="3" t="str">
        <f t="shared" ca="1" si="168"/>
        <v/>
      </c>
      <c r="AM120" s="3" t="str">
        <f t="shared" ca="1" si="169"/>
        <v/>
      </c>
      <c r="AN120" s="4">
        <f ca="1">IF(_xlfn.FORECAST.ETS(AO120,$B$9:B119,$AO$9:AO119)&gt;0,_xlfn.FORECAST.ETS(AO120,$B$9:B119,$AO$9:AO119),0)</f>
        <v>14025.681425105378</v>
      </c>
      <c r="AO120" s="9">
        <f t="shared" si="153"/>
        <v>44013</v>
      </c>
    </row>
    <row r="121" spans="1:41" x14ac:dyDescent="0.25">
      <c r="B121" t="str">
        <f ca="1">IF(OFFSET(SerbiaOfficialData!$F$5,(ROW(B119)*17)-17,0)=0,"",OFFSET(SerbiaOfficialData!$F$5,(ROW(B119)*17)-17,0))</f>
        <v/>
      </c>
      <c r="D121" s="4">
        <f t="shared" si="152"/>
        <v>2010</v>
      </c>
      <c r="E121" s="10" t="str">
        <f ca="1">IF(OFFSET(SerbiaOfficialData!$F$4,(ROW(E119)*17)-17,0)=0,"",OFFSET(SerbiaOfficialData!$F$4,(ROW(E119)*17)-17,0))</f>
        <v/>
      </c>
      <c r="F121" s="2" t="str">
        <f t="shared" si="154"/>
        <v/>
      </c>
      <c r="G121" s="13" t="str">
        <f t="shared" si="155"/>
        <v/>
      </c>
      <c r="H121" s="2" t="str">
        <f t="shared" si="156"/>
        <v/>
      </c>
      <c r="I121" s="4" t="str">
        <f>IF($A121="","",(ROWS($B$3:B121)*LN(2))/(LN(B121)/$B$3))</f>
        <v/>
      </c>
      <c r="J121" t="str">
        <f ca="1">IF(OFFSET(SerbiaOfficialData!$F$7,(ROW(J119)*17)-17,0)=0,"",OFFSET(SerbiaOfficialData!$F$7,(ROW(J119)*17)-17,0))</f>
        <v/>
      </c>
      <c r="K121" s="11" t="str">
        <f ca="1">IF(OFFSET(SerbiaOfficialData!$F$6,(ROW(K119)*17)-17,0)=0,"",OFFSET(SerbiaOfficialData!$F$6,(ROW(K119)*17)-17,0))</f>
        <v/>
      </c>
      <c r="L121" s="12" t="str">
        <f t="shared" si="157"/>
        <v/>
      </c>
      <c r="M121" s="13" t="str">
        <f t="shared" si="158"/>
        <v/>
      </c>
      <c r="R121" s="17" t="str">
        <f ca="1">IF(OFFSET(SerbiaOfficialData!$F$17,(ROW(R119)*17)-18,0)=0,"",OFFSET(SerbiaOfficialData!$F$17,(ROW(R119)*17)-18,0))</f>
        <v/>
      </c>
      <c r="S121" t="str">
        <f t="shared" si="159"/>
        <v/>
      </c>
      <c r="T121" s="3" t="str">
        <f t="shared" si="160"/>
        <v/>
      </c>
      <c r="V121" t="str">
        <f ca="1">IF(OFFSET(SerbiaOfficialData!$F$8,(ROW(W119)*17)-17,0)=0,"",OFFSET(SerbiaOfficialData!$F$8,(ROW(W119)*17)-17,0))</f>
        <v/>
      </c>
      <c r="W121" t="str">
        <f ca="1">IF(OFFSET(SerbiaOfficialData!$F$11,(ROW(W119)*17)-17,0)=0,"",OFFSET(SerbiaOfficialData!$F$11,(ROW(W119)*17)-17,0))</f>
        <v/>
      </c>
      <c r="X121" s="3" t="str">
        <f t="shared" si="161"/>
        <v/>
      </c>
      <c r="Y121" s="3" t="str">
        <f t="shared" si="162"/>
        <v/>
      </c>
      <c r="Z121" t="str">
        <f ca="1">IF(OFFSET(SerbiaOfficialData!$F$9,(ROW(Z119)*17)-17,0)=0,"",OFFSET(SerbiaOfficialData!$F$9,(ROW(Z119)*17)-17,0))</f>
        <v/>
      </c>
      <c r="AA121" t="str">
        <f ca="1">IF(OFFSET(SerbiaOfficialData!$F$10,(ROW(AA119)*17)-17,0)=0,"",OFFSET(SerbiaOfficialData!$F$10,(ROW(AA119)*17)-17,0))</f>
        <v/>
      </c>
      <c r="AB121" t="str">
        <f ca="1">IF(OFFSET(SerbiaOfficialData!$F$12,(ROW(AA119)*17)-17,0)=0,"",OFFSET(SerbiaOfficialData!$F$12,(ROW(AA119)*17)-17,0))</f>
        <v/>
      </c>
      <c r="AC121" s="17">
        <f t="shared" si="188"/>
        <v>2007</v>
      </c>
      <c r="AD121" t="str">
        <f ca="1">IF(OFFSET(SerbiaOfficialData!$F$2,(ROW(AD119)*17)-17,0)=0,"",OFFSET(SerbiaOfficialData!$F$2,(ROW(AD119)*17)-17,0))</f>
        <v/>
      </c>
      <c r="AE121" s="3" t="str">
        <f t="shared" si="163"/>
        <v/>
      </c>
      <c r="AF121" s="15" t="str">
        <f t="shared" si="164"/>
        <v/>
      </c>
      <c r="AH121" t="str">
        <f ca="1">IF(OFFSET(SerbiaOfficialData!$F$3,(ROW(AH119)*17)-17,0)=0,"",OFFSET(SerbiaOfficialData!$F$3,(ROW(AH119)*17)-17,0))</f>
        <v/>
      </c>
      <c r="AI121" s="10" t="str">
        <f t="shared" si="165"/>
        <v/>
      </c>
      <c r="AJ121" s="3" t="str">
        <f t="shared" si="166"/>
        <v/>
      </c>
      <c r="AK121" s="4" t="str">
        <f t="shared" si="167"/>
        <v/>
      </c>
      <c r="AL121" s="3" t="str">
        <f t="shared" si="168"/>
        <v/>
      </c>
      <c r="AM121" s="3" t="str">
        <f t="shared" si="169"/>
        <v/>
      </c>
      <c r="AN121" s="4">
        <f ca="1">IF(_xlfn.FORECAST.ETS(AO121,$B$9:B120,$AO$9:AO120)&gt;0,_xlfn.FORECAST.ETS(AO121,$B$9:B120,$AO$9:AO120),0)</f>
        <v>14117.439610781275</v>
      </c>
      <c r="AO121" s="9">
        <f t="shared" si="153"/>
        <v>44014</v>
      </c>
    </row>
    <row r="122" spans="1:41" x14ac:dyDescent="0.25">
      <c r="B122" t="str">
        <f ca="1">IF(OFFSET(SerbiaOfficialData!$F$5,(ROW(B120)*17)-17,0)=0,"",OFFSET(SerbiaOfficialData!$F$5,(ROW(B120)*17)-17,0))</f>
        <v/>
      </c>
      <c r="D122" s="4">
        <f t="shared" si="152"/>
        <v>2027</v>
      </c>
      <c r="E122" s="10" t="str">
        <f ca="1">IF(OFFSET(SerbiaOfficialData!$F$4,(ROW(E120)*17)-17,0)=0,"",OFFSET(SerbiaOfficialData!$F$4,(ROW(E120)*17)-17,0))</f>
        <v/>
      </c>
      <c r="F122" s="2" t="str">
        <f t="shared" si="154"/>
        <v/>
      </c>
      <c r="G122" s="13" t="str">
        <f t="shared" si="155"/>
        <v/>
      </c>
      <c r="H122" s="2" t="str">
        <f t="shared" si="156"/>
        <v/>
      </c>
      <c r="I122" s="4" t="str">
        <f>IF($A122="","",(ROWS($B$3:B122)*LN(2))/(LN(B122)/$B$3))</f>
        <v/>
      </c>
      <c r="J122" t="str">
        <f ca="1">IF(OFFSET(SerbiaOfficialData!$F$7,(ROW(J120)*17)-17,0)=0,"",OFFSET(SerbiaOfficialData!$F$7,(ROW(J120)*17)-17,0))</f>
        <v/>
      </c>
      <c r="K122" s="11" t="str">
        <f ca="1">IF(OFFSET(SerbiaOfficialData!$F$6,(ROW(K120)*17)-17,0)=0,"",OFFSET(SerbiaOfficialData!$F$6,(ROW(K120)*17)-17,0))</f>
        <v/>
      </c>
      <c r="L122" s="12" t="str">
        <f t="shared" si="157"/>
        <v/>
      </c>
      <c r="M122" s="13" t="str">
        <f t="shared" si="158"/>
        <v/>
      </c>
      <c r="R122" s="17" t="str">
        <f ca="1">IF(OFFSET(SerbiaOfficialData!$F$17,(ROW(R120)*17)-18,0)=0,"",OFFSET(SerbiaOfficialData!$F$17,(ROW(R120)*17)-18,0))</f>
        <v/>
      </c>
      <c r="S122" t="str">
        <f t="shared" si="159"/>
        <v/>
      </c>
      <c r="T122" s="3" t="str">
        <f t="shared" si="160"/>
        <v/>
      </c>
      <c r="V122" t="str">
        <f ca="1">IF(OFFSET(SerbiaOfficialData!$F$8,(ROW(W120)*17)-17,0)=0,"",OFFSET(SerbiaOfficialData!$F$8,(ROW(W120)*17)-17,0))</f>
        <v/>
      </c>
      <c r="W122" t="str">
        <f ca="1">IF(OFFSET(SerbiaOfficialData!$F$11,(ROW(W120)*17)-17,0)=0,"",OFFSET(SerbiaOfficialData!$F$11,(ROW(W120)*17)-17,0))</f>
        <v/>
      </c>
      <c r="X122" s="3" t="str">
        <f t="shared" si="161"/>
        <v/>
      </c>
      <c r="Y122" s="3" t="str">
        <f t="shared" si="162"/>
        <v/>
      </c>
      <c r="Z122" t="str">
        <f ca="1">IF(OFFSET(SerbiaOfficialData!$F$9,(ROW(Z120)*17)-17,0)=0,"",OFFSET(SerbiaOfficialData!$F$9,(ROW(Z120)*17)-17,0))</f>
        <v/>
      </c>
      <c r="AA122" t="str">
        <f ca="1">IF(OFFSET(SerbiaOfficialData!$F$10,(ROW(AA120)*17)-17,0)=0,"",OFFSET(SerbiaOfficialData!$F$10,(ROW(AA120)*17)-17,0))</f>
        <v/>
      </c>
      <c r="AB122" t="str">
        <f ca="1">IF(OFFSET(SerbiaOfficialData!$F$12,(ROW(AA120)*17)-17,0)=0,"",OFFSET(SerbiaOfficialData!$F$12,(ROW(AA120)*17)-17,0))</f>
        <v/>
      </c>
      <c r="AC122" s="17">
        <f t="shared" si="188"/>
        <v>2024</v>
      </c>
      <c r="AD122" t="str">
        <f ca="1">IF(OFFSET(SerbiaOfficialData!$F$2,(ROW(AD120)*17)-17,0)=0,"",OFFSET(SerbiaOfficialData!$F$2,(ROW(AD120)*17)-17,0))</f>
        <v/>
      </c>
      <c r="AE122" s="3" t="str">
        <f t="shared" si="163"/>
        <v/>
      </c>
      <c r="AF122" s="15" t="str">
        <f t="shared" si="164"/>
        <v/>
      </c>
      <c r="AH122" t="str">
        <f ca="1">IF(OFFSET(SerbiaOfficialData!$F$3,(ROW(AH120)*17)-17,0)=0,"",OFFSET(SerbiaOfficialData!$F$3,(ROW(AH120)*17)-17,0))</f>
        <v/>
      </c>
      <c r="AI122" s="10" t="str">
        <f t="shared" si="165"/>
        <v/>
      </c>
      <c r="AJ122" s="3" t="str">
        <f t="shared" si="166"/>
        <v/>
      </c>
      <c r="AK122" s="4" t="str">
        <f t="shared" si="167"/>
        <v/>
      </c>
      <c r="AL122" s="3" t="str">
        <f t="shared" si="168"/>
        <v/>
      </c>
      <c r="AM122" s="3" t="str">
        <f t="shared" si="169"/>
        <v/>
      </c>
      <c r="AN122" s="4">
        <f ca="1">IF(_xlfn.FORECAST.ETS(AO122,$B$9:B121,$AO$9:AO121)&gt;0,_xlfn.FORECAST.ETS(AO122,$B$9:B121,$AO$9:AO121),0)</f>
        <v>14209.197796457171</v>
      </c>
      <c r="AO122" s="9">
        <f t="shared" si="153"/>
        <v>44015</v>
      </c>
    </row>
    <row r="123" spans="1:41" x14ac:dyDescent="0.25">
      <c r="B123" t="str">
        <f ca="1">IF(OFFSET(SerbiaOfficialData!$F$5,(ROW(B121)*17)-17,0)=0,"",OFFSET(SerbiaOfficialData!$F$5,(ROW(B121)*17)-17,0))</f>
        <v/>
      </c>
      <c r="D123" s="4">
        <f t="shared" si="152"/>
        <v>2044</v>
      </c>
      <c r="E123" s="10" t="str">
        <f ca="1">IF(OFFSET(SerbiaOfficialData!$F$4,(ROW(E121)*17)-17,0)=0,"",OFFSET(SerbiaOfficialData!$F$4,(ROW(E121)*17)-17,0))</f>
        <v/>
      </c>
      <c r="F123" s="2" t="str">
        <f t="shared" si="154"/>
        <v/>
      </c>
      <c r="G123" s="13" t="str">
        <f t="shared" si="155"/>
        <v/>
      </c>
      <c r="H123" s="2" t="str">
        <f t="shared" si="156"/>
        <v/>
      </c>
      <c r="I123" s="4" t="str">
        <f>IF($A123="","",(ROWS($B$3:B123)*LN(2))/(LN(B123)/$B$3))</f>
        <v/>
      </c>
      <c r="J123" t="str">
        <f ca="1">IF(OFFSET(SerbiaOfficialData!$F$7,(ROW(J121)*17)-17,0)=0,"",OFFSET(SerbiaOfficialData!$F$7,(ROW(J121)*17)-17,0))</f>
        <v/>
      </c>
      <c r="K123" s="11" t="str">
        <f ca="1">IF(OFFSET(SerbiaOfficialData!$F$6,(ROW(K121)*17)-17,0)=0,"",OFFSET(SerbiaOfficialData!$F$6,(ROW(K121)*17)-17,0))</f>
        <v/>
      </c>
      <c r="L123" s="12" t="str">
        <f t="shared" si="157"/>
        <v/>
      </c>
      <c r="M123" s="13" t="str">
        <f t="shared" si="158"/>
        <v/>
      </c>
      <c r="R123" s="17" t="str">
        <f ca="1">IF(OFFSET(SerbiaOfficialData!$F$17,(ROW(R121)*17)-18,0)=0,"",OFFSET(SerbiaOfficialData!$F$17,(ROW(R121)*17)-18,0))</f>
        <v/>
      </c>
      <c r="S123" t="str">
        <f t="shared" si="159"/>
        <v/>
      </c>
      <c r="T123" s="3" t="str">
        <f t="shared" si="160"/>
        <v/>
      </c>
      <c r="V123" t="str">
        <f ca="1">IF(OFFSET(SerbiaOfficialData!$F$8,(ROW(W121)*17)-17,0)=0,"",OFFSET(SerbiaOfficialData!$F$8,(ROW(W121)*17)-17,0))</f>
        <v/>
      </c>
      <c r="W123" t="str">
        <f ca="1">IF(OFFSET(SerbiaOfficialData!$F$11,(ROW(W121)*17)-17,0)=0,"",OFFSET(SerbiaOfficialData!$F$11,(ROW(W121)*17)-17,0))</f>
        <v/>
      </c>
      <c r="X123" s="3" t="str">
        <f t="shared" si="161"/>
        <v/>
      </c>
      <c r="Y123" s="3" t="str">
        <f t="shared" si="162"/>
        <v/>
      </c>
      <c r="Z123" t="str">
        <f ca="1">IF(OFFSET(SerbiaOfficialData!$F$9,(ROW(Z121)*17)-17,0)=0,"",OFFSET(SerbiaOfficialData!$F$9,(ROW(Z121)*17)-17,0))</f>
        <v/>
      </c>
      <c r="AA123" t="str">
        <f ca="1">IF(OFFSET(SerbiaOfficialData!$F$10,(ROW(AA121)*17)-17,0)=0,"",OFFSET(SerbiaOfficialData!$F$10,(ROW(AA121)*17)-17,0))</f>
        <v/>
      </c>
      <c r="AB123" t="str">
        <f ca="1">IF(OFFSET(SerbiaOfficialData!$F$12,(ROW(AA121)*17)-17,0)=0,"",OFFSET(SerbiaOfficialData!$F$12,(ROW(AA121)*17)-17,0))</f>
        <v/>
      </c>
      <c r="AC123" s="17">
        <f t="shared" si="188"/>
        <v>2041</v>
      </c>
      <c r="AD123" t="str">
        <f ca="1">IF(OFFSET(SerbiaOfficialData!$F$2,(ROW(AD121)*17)-17,0)=0,"",OFFSET(SerbiaOfficialData!$F$2,(ROW(AD121)*17)-17,0))</f>
        <v/>
      </c>
      <c r="AE123" s="3" t="str">
        <f t="shared" si="163"/>
        <v/>
      </c>
      <c r="AF123" s="15" t="str">
        <f t="shared" si="164"/>
        <v/>
      </c>
      <c r="AH123" t="str">
        <f ca="1">IF(OFFSET(SerbiaOfficialData!$F$3,(ROW(AH121)*17)-17,0)=0,"",OFFSET(SerbiaOfficialData!$F$3,(ROW(AH121)*17)-17,0))</f>
        <v/>
      </c>
      <c r="AI123" s="10" t="str">
        <f t="shared" si="165"/>
        <v/>
      </c>
      <c r="AJ123" s="3" t="str">
        <f t="shared" si="166"/>
        <v/>
      </c>
      <c r="AK123" s="4" t="str">
        <f t="shared" si="167"/>
        <v/>
      </c>
      <c r="AL123" s="3" t="str">
        <f t="shared" si="168"/>
        <v/>
      </c>
      <c r="AM123" s="3" t="str">
        <f t="shared" si="169"/>
        <v/>
      </c>
      <c r="AN123" s="4">
        <f ca="1">IF(_xlfn.FORECAST.ETS(AO123,$B$9:B122,$AO$9:AO122)&gt;0,_xlfn.FORECAST.ETS(AO123,$B$9:B122,$AO$9:AO122),0)</f>
        <v>14300.955982133068</v>
      </c>
      <c r="AO123" s="9">
        <f t="shared" si="153"/>
        <v>44016</v>
      </c>
    </row>
    <row r="124" spans="1:41" x14ac:dyDescent="0.25">
      <c r="B124" t="str">
        <f ca="1">IF(OFFSET(SerbiaOfficialData!$F$5,(ROW(B122)*17)-17,0)=0,"",OFFSET(SerbiaOfficialData!$F$5,(ROW(B122)*17)-17,0))</f>
        <v/>
      </c>
      <c r="D124" s="4">
        <f t="shared" si="152"/>
        <v>2061</v>
      </c>
      <c r="E124" s="10" t="str">
        <f ca="1">IF(OFFSET(SerbiaOfficialData!$F$4,(ROW(E122)*17)-17,0)=0,"",OFFSET(SerbiaOfficialData!$F$4,(ROW(E122)*17)-17,0))</f>
        <v/>
      </c>
      <c r="F124" s="2" t="str">
        <f t="shared" si="154"/>
        <v/>
      </c>
      <c r="G124" s="13" t="str">
        <f t="shared" si="155"/>
        <v/>
      </c>
      <c r="H124" s="2" t="str">
        <f t="shared" si="156"/>
        <v/>
      </c>
      <c r="I124" s="4" t="str">
        <f>IF($A124="","",(ROWS($B$3:B124)*LN(2))/(LN(B124)/$B$3))</f>
        <v/>
      </c>
      <c r="J124" t="str">
        <f ca="1">IF(OFFSET(SerbiaOfficialData!$F$7,(ROW(J122)*17)-17,0)=0,"",OFFSET(SerbiaOfficialData!$F$7,(ROW(J122)*17)-17,0))</f>
        <v/>
      </c>
      <c r="K124" s="11" t="str">
        <f ca="1">IF(OFFSET(SerbiaOfficialData!$F$6,(ROW(K122)*17)-17,0)=0,"",OFFSET(SerbiaOfficialData!$F$6,(ROW(K122)*17)-17,0))</f>
        <v/>
      </c>
      <c r="L124" s="12" t="str">
        <f t="shared" si="157"/>
        <v/>
      </c>
      <c r="M124" s="13" t="str">
        <f t="shared" si="158"/>
        <v/>
      </c>
      <c r="R124" s="17" t="str">
        <f ca="1">IF(OFFSET(SerbiaOfficialData!$F$17,(ROW(R122)*17)-18,0)=0,"",OFFSET(SerbiaOfficialData!$F$17,(ROW(R122)*17)-18,0))</f>
        <v/>
      </c>
      <c r="S124" t="str">
        <f t="shared" si="159"/>
        <v/>
      </c>
      <c r="T124" s="3" t="str">
        <f t="shared" si="160"/>
        <v/>
      </c>
      <c r="V124" t="str">
        <f ca="1">IF(OFFSET(SerbiaOfficialData!$F$8,(ROW(W122)*17)-17,0)=0,"",OFFSET(SerbiaOfficialData!$F$8,(ROW(W122)*17)-17,0))</f>
        <v/>
      </c>
      <c r="W124" t="str">
        <f ca="1">IF(OFFSET(SerbiaOfficialData!$F$11,(ROW(W122)*17)-17,0)=0,"",OFFSET(SerbiaOfficialData!$F$11,(ROW(W122)*17)-17,0))</f>
        <v/>
      </c>
      <c r="X124" s="3" t="str">
        <f t="shared" si="161"/>
        <v/>
      </c>
      <c r="Y124" s="3" t="str">
        <f t="shared" si="162"/>
        <v/>
      </c>
      <c r="Z124" t="str">
        <f ca="1">IF(OFFSET(SerbiaOfficialData!$F$9,(ROW(Z122)*17)-17,0)=0,"",OFFSET(SerbiaOfficialData!$F$9,(ROW(Z122)*17)-17,0))</f>
        <v/>
      </c>
      <c r="AA124" t="str">
        <f ca="1">IF(OFFSET(SerbiaOfficialData!$F$10,(ROW(AA122)*17)-17,0)=0,"",OFFSET(SerbiaOfficialData!$F$10,(ROW(AA122)*17)-17,0))</f>
        <v/>
      </c>
      <c r="AB124" t="str">
        <f ca="1">IF(OFFSET(SerbiaOfficialData!$F$12,(ROW(AA122)*17)-17,0)=0,"",OFFSET(SerbiaOfficialData!$F$12,(ROW(AA122)*17)-17,0))</f>
        <v/>
      </c>
      <c r="AC124" s="17">
        <f t="shared" si="188"/>
        <v>2058</v>
      </c>
      <c r="AD124" t="str">
        <f ca="1">IF(OFFSET(SerbiaOfficialData!$F$2,(ROW(AD122)*17)-17,0)=0,"",OFFSET(SerbiaOfficialData!$F$2,(ROW(AD122)*17)-17,0))</f>
        <v/>
      </c>
      <c r="AE124" s="3" t="str">
        <f t="shared" si="163"/>
        <v/>
      </c>
      <c r="AF124" s="15" t="str">
        <f t="shared" si="164"/>
        <v/>
      </c>
      <c r="AH124" t="str">
        <f ca="1">IF(OFFSET(SerbiaOfficialData!$F$3,(ROW(AH122)*17)-17,0)=0,"",OFFSET(SerbiaOfficialData!$F$3,(ROW(AH122)*17)-17,0))</f>
        <v/>
      </c>
      <c r="AI124" s="10" t="str">
        <f t="shared" si="165"/>
        <v/>
      </c>
      <c r="AJ124" s="3" t="str">
        <f t="shared" si="166"/>
        <v/>
      </c>
      <c r="AK124" s="4" t="str">
        <f t="shared" si="167"/>
        <v/>
      </c>
      <c r="AL124" s="3" t="str">
        <f t="shared" si="168"/>
        <v/>
      </c>
      <c r="AM124" s="3" t="str">
        <f t="shared" si="169"/>
        <v/>
      </c>
      <c r="AN124" s="4">
        <f ca="1">IF(_xlfn.FORECAST.ETS(AO124,$B$9:B123,$AO$9:AO123)&gt;0,_xlfn.FORECAST.ETS(AO124,$B$9:B123,$AO$9:AO123),0)</f>
        <v>14392.714167808965</v>
      </c>
      <c r="AO124" s="9">
        <f t="shared" si="153"/>
        <v>44017</v>
      </c>
    </row>
    <row r="125" spans="1:41" x14ac:dyDescent="0.25">
      <c r="B125" t="str">
        <f ca="1">IF(OFFSET(SerbiaOfficialData!$F$5,(ROW(B123)*17)-17,0)=0,"",OFFSET(SerbiaOfficialData!$F$5,(ROW(B123)*17)-17,0))</f>
        <v/>
      </c>
      <c r="D125" s="4">
        <f t="shared" si="152"/>
        <v>2078</v>
      </c>
      <c r="E125" s="10" t="str">
        <f ca="1">IF(OFFSET(SerbiaOfficialData!$F$4,(ROW(E123)*17)-17,0)=0,"",OFFSET(SerbiaOfficialData!$F$4,(ROW(E123)*17)-17,0))</f>
        <v/>
      </c>
      <c r="F125" s="2" t="str">
        <f t="shared" si="154"/>
        <v/>
      </c>
      <c r="G125" s="13" t="str">
        <f t="shared" si="155"/>
        <v/>
      </c>
      <c r="H125" s="2" t="str">
        <f t="shared" si="156"/>
        <v/>
      </c>
      <c r="I125" s="4" t="str">
        <f>IF($A125="","",(ROWS($B$3:B125)*LN(2))/(LN(B125)/$B$3))</f>
        <v/>
      </c>
      <c r="J125" t="str">
        <f ca="1">IF(OFFSET(SerbiaOfficialData!$F$7,(ROW(J123)*17)-17,0)=0,"",OFFSET(SerbiaOfficialData!$F$7,(ROW(J123)*17)-17,0))</f>
        <v/>
      </c>
      <c r="K125" s="11" t="str">
        <f ca="1">IF(OFFSET(SerbiaOfficialData!$F$6,(ROW(K123)*17)-17,0)=0,"",OFFSET(SerbiaOfficialData!$F$6,(ROW(K123)*17)-17,0))</f>
        <v/>
      </c>
      <c r="L125" s="12" t="str">
        <f t="shared" si="157"/>
        <v/>
      </c>
      <c r="M125" s="13" t="str">
        <f t="shared" si="158"/>
        <v/>
      </c>
      <c r="R125" s="17" t="str">
        <f ca="1">IF(OFFSET(SerbiaOfficialData!$F$17,(ROW(R123)*17)-18,0)=0,"",OFFSET(SerbiaOfficialData!$F$17,(ROW(R123)*17)-18,0))</f>
        <v/>
      </c>
      <c r="S125" t="str">
        <f t="shared" si="159"/>
        <v/>
      </c>
      <c r="T125" s="3" t="str">
        <f t="shared" si="160"/>
        <v/>
      </c>
      <c r="V125" t="str">
        <f ca="1">IF(OFFSET(SerbiaOfficialData!$F$8,(ROW(W123)*17)-17,0)=0,"",OFFSET(SerbiaOfficialData!$F$8,(ROW(W123)*17)-17,0))</f>
        <v/>
      </c>
      <c r="W125" t="str">
        <f ca="1">IF(OFFSET(SerbiaOfficialData!$F$11,(ROW(W123)*17)-17,0)=0,"",OFFSET(SerbiaOfficialData!$F$11,(ROW(W123)*17)-17,0))</f>
        <v/>
      </c>
      <c r="X125" s="3" t="str">
        <f t="shared" si="161"/>
        <v/>
      </c>
      <c r="Y125" s="3" t="str">
        <f t="shared" si="162"/>
        <v/>
      </c>
      <c r="Z125" t="str">
        <f ca="1">IF(OFFSET(SerbiaOfficialData!$F$9,(ROW(Z123)*17)-17,0)=0,"",OFFSET(SerbiaOfficialData!$F$9,(ROW(Z123)*17)-17,0))</f>
        <v/>
      </c>
      <c r="AA125" t="str">
        <f ca="1">IF(OFFSET(SerbiaOfficialData!$F$10,(ROW(AA123)*17)-17,0)=0,"",OFFSET(SerbiaOfficialData!$F$10,(ROW(AA123)*17)-17,0))</f>
        <v/>
      </c>
      <c r="AB125" t="str">
        <f ca="1">IF(OFFSET(SerbiaOfficialData!$F$12,(ROW(AA123)*17)-17,0)=0,"",OFFSET(SerbiaOfficialData!$F$12,(ROW(AA123)*17)-17,0))</f>
        <v/>
      </c>
      <c r="AC125" s="17">
        <f t="shared" si="188"/>
        <v>2075</v>
      </c>
      <c r="AD125" t="str">
        <f ca="1">IF(OFFSET(SerbiaOfficialData!$F$2,(ROW(AD123)*17)-17,0)=0,"",OFFSET(SerbiaOfficialData!$F$2,(ROW(AD123)*17)-17,0))</f>
        <v/>
      </c>
      <c r="AE125" s="3" t="str">
        <f t="shared" si="163"/>
        <v/>
      </c>
      <c r="AF125" s="15" t="str">
        <f t="shared" si="164"/>
        <v/>
      </c>
      <c r="AH125" t="str">
        <f ca="1">IF(OFFSET(SerbiaOfficialData!$F$3,(ROW(AH123)*17)-17,0)=0,"",OFFSET(SerbiaOfficialData!$F$3,(ROW(AH123)*17)-17,0))</f>
        <v/>
      </c>
      <c r="AI125" s="10" t="str">
        <f t="shared" si="165"/>
        <v/>
      </c>
      <c r="AJ125" s="3" t="str">
        <f t="shared" si="166"/>
        <v/>
      </c>
      <c r="AK125" s="4" t="str">
        <f t="shared" si="167"/>
        <v/>
      </c>
      <c r="AL125" s="3" t="str">
        <f t="shared" si="168"/>
        <v/>
      </c>
      <c r="AM125" s="3" t="str">
        <f t="shared" si="169"/>
        <v/>
      </c>
      <c r="AN125" s="4">
        <f ca="1">IF(_xlfn.FORECAST.ETS(AO125,$B$9:B124,$AO$9:AO124)&gt;0,_xlfn.FORECAST.ETS(AO125,$B$9:B124,$AO$9:AO124),0)</f>
        <v>14484.47235348486</v>
      </c>
      <c r="AO125" s="9">
        <f t="shared" si="153"/>
        <v>44018</v>
      </c>
    </row>
    <row r="126" spans="1:41" x14ac:dyDescent="0.25">
      <c r="B126" t="str">
        <f ca="1">IF(OFFSET(SerbiaOfficialData!$F$5,(ROW(B124)*17)-17,0)=0,"",OFFSET(SerbiaOfficialData!$F$5,(ROW(B124)*17)-17,0))</f>
        <v/>
      </c>
      <c r="D126" s="4">
        <f t="shared" si="152"/>
        <v>2095</v>
      </c>
      <c r="E126" s="10" t="str">
        <f ca="1">IF(OFFSET(SerbiaOfficialData!$F$4,(ROW(E124)*17)-17,0)=0,"",OFFSET(SerbiaOfficialData!$F$4,(ROW(E124)*17)-17,0))</f>
        <v/>
      </c>
      <c r="F126" s="2" t="str">
        <f t="shared" si="154"/>
        <v/>
      </c>
      <c r="G126" s="13" t="str">
        <f t="shared" si="155"/>
        <v/>
      </c>
      <c r="H126" s="2" t="str">
        <f t="shared" si="156"/>
        <v/>
      </c>
      <c r="I126" s="4" t="str">
        <f>IF($A126="","",(ROWS($B$3:B126)*LN(2))/(LN(B126)/$B$3))</f>
        <v/>
      </c>
      <c r="J126" t="str">
        <f ca="1">IF(OFFSET(SerbiaOfficialData!$F$7,(ROW(J124)*17)-17,0)=0,"",OFFSET(SerbiaOfficialData!$F$7,(ROW(J124)*17)-17,0))</f>
        <v/>
      </c>
      <c r="K126" s="11" t="str">
        <f ca="1">IF(OFFSET(SerbiaOfficialData!$F$6,(ROW(K124)*17)-17,0)=0,"",OFFSET(SerbiaOfficialData!$F$6,(ROW(K124)*17)-17,0))</f>
        <v/>
      </c>
      <c r="L126" s="12" t="str">
        <f t="shared" si="157"/>
        <v/>
      </c>
      <c r="M126" s="13" t="str">
        <f t="shared" si="158"/>
        <v/>
      </c>
      <c r="R126" s="17" t="str">
        <f ca="1">IF(OFFSET(SerbiaOfficialData!$F$17,(ROW(R124)*17)-18,0)=0,"",OFFSET(SerbiaOfficialData!$F$17,(ROW(R124)*17)-18,0))</f>
        <v/>
      </c>
      <c r="S126" t="str">
        <f t="shared" si="159"/>
        <v/>
      </c>
      <c r="T126" s="3" t="str">
        <f t="shared" si="160"/>
        <v/>
      </c>
      <c r="V126" t="str">
        <f ca="1">IF(OFFSET(SerbiaOfficialData!$F$8,(ROW(W124)*17)-17,0)=0,"",OFFSET(SerbiaOfficialData!$F$8,(ROW(W124)*17)-17,0))</f>
        <v/>
      </c>
      <c r="W126" t="str">
        <f ca="1">IF(OFFSET(SerbiaOfficialData!$F$11,(ROW(W124)*17)-17,0)=0,"",OFFSET(SerbiaOfficialData!$F$11,(ROW(W124)*17)-17,0))</f>
        <v/>
      </c>
      <c r="X126" s="3" t="str">
        <f t="shared" si="161"/>
        <v/>
      </c>
      <c r="Y126" s="3" t="str">
        <f t="shared" si="162"/>
        <v/>
      </c>
      <c r="Z126" t="str">
        <f ca="1">IF(OFFSET(SerbiaOfficialData!$F$9,(ROW(Z124)*17)-17,0)=0,"",OFFSET(SerbiaOfficialData!$F$9,(ROW(Z124)*17)-17,0))</f>
        <v/>
      </c>
      <c r="AA126" t="str">
        <f ca="1">IF(OFFSET(SerbiaOfficialData!$F$10,(ROW(AA124)*17)-17,0)=0,"",OFFSET(SerbiaOfficialData!$F$10,(ROW(AA124)*17)-17,0))</f>
        <v/>
      </c>
      <c r="AB126" t="str">
        <f ca="1">IF(OFFSET(SerbiaOfficialData!$F$12,(ROW(AA124)*17)-17,0)=0,"",OFFSET(SerbiaOfficialData!$F$12,(ROW(AA124)*17)-17,0))</f>
        <v/>
      </c>
      <c r="AC126" s="17">
        <f t="shared" si="188"/>
        <v>2092</v>
      </c>
      <c r="AD126" t="str">
        <f ca="1">IF(OFFSET(SerbiaOfficialData!$F$2,(ROW(AD124)*17)-17,0)=0,"",OFFSET(SerbiaOfficialData!$F$2,(ROW(AD124)*17)-17,0))</f>
        <v/>
      </c>
      <c r="AE126" s="3" t="str">
        <f t="shared" si="163"/>
        <v/>
      </c>
      <c r="AF126" s="15" t="str">
        <f t="shared" si="164"/>
        <v/>
      </c>
      <c r="AH126" t="str">
        <f ca="1">IF(OFFSET(SerbiaOfficialData!$F$3,(ROW(AH124)*17)-17,0)=0,"",OFFSET(SerbiaOfficialData!$F$3,(ROW(AH124)*17)-17,0))</f>
        <v/>
      </c>
      <c r="AI126" s="10" t="str">
        <f t="shared" si="165"/>
        <v/>
      </c>
      <c r="AJ126" s="3" t="str">
        <f t="shared" si="166"/>
        <v/>
      </c>
      <c r="AK126" s="4" t="str">
        <f t="shared" si="167"/>
        <v/>
      </c>
      <c r="AL126" s="3" t="str">
        <f t="shared" si="168"/>
        <v/>
      </c>
      <c r="AM126" s="3" t="str">
        <f t="shared" si="169"/>
        <v/>
      </c>
      <c r="AN126" s="4">
        <f ca="1">IF(_xlfn.FORECAST.ETS(AO126,$B$9:B125,$AO$9:AO125)&gt;0,_xlfn.FORECAST.ETS(AO126,$B$9:B125,$AO$9:AO125),0)</f>
        <v>14576.230539160757</v>
      </c>
      <c r="AO126" s="9">
        <f t="shared" si="153"/>
        <v>44019</v>
      </c>
    </row>
    <row r="127" spans="1:41" x14ac:dyDescent="0.25">
      <c r="B127" t="str">
        <f ca="1">IF(OFFSET(SerbiaOfficialData!$F$5,(ROW(B125)*17)-17,0)=0,"",OFFSET(SerbiaOfficialData!$F$5,(ROW(B125)*17)-17,0))</f>
        <v/>
      </c>
      <c r="D127" s="4">
        <f t="shared" si="152"/>
        <v>2112</v>
      </c>
      <c r="E127" s="10" t="str">
        <f ca="1">IF(OFFSET(SerbiaOfficialData!$F$4,(ROW(E125)*17)-17,0)=0,"",OFFSET(SerbiaOfficialData!$F$4,(ROW(E125)*17)-17,0))</f>
        <v/>
      </c>
      <c r="F127" s="2" t="str">
        <f t="shared" si="154"/>
        <v/>
      </c>
      <c r="G127" s="13" t="str">
        <f t="shared" si="155"/>
        <v/>
      </c>
      <c r="H127" s="2" t="str">
        <f t="shared" si="156"/>
        <v/>
      </c>
      <c r="I127" s="4" t="str">
        <f>IF($A127="","",(ROWS($B$3:B127)*LN(2))/(LN(B127)/$B$3))</f>
        <v/>
      </c>
      <c r="J127" t="str">
        <f ca="1">IF(OFFSET(SerbiaOfficialData!$F$7,(ROW(J125)*17)-17,0)=0,"",OFFSET(SerbiaOfficialData!$F$7,(ROW(J125)*17)-17,0))</f>
        <v/>
      </c>
      <c r="K127" s="11" t="str">
        <f ca="1">IF(OFFSET(SerbiaOfficialData!$F$6,(ROW(K125)*17)-17,0)=0,"",OFFSET(SerbiaOfficialData!$F$6,(ROW(K125)*17)-17,0))</f>
        <v/>
      </c>
      <c r="L127" s="12" t="str">
        <f t="shared" si="157"/>
        <v/>
      </c>
      <c r="M127" s="13" t="str">
        <f t="shared" si="158"/>
        <v/>
      </c>
      <c r="R127" s="17" t="str">
        <f ca="1">IF(OFFSET(SerbiaOfficialData!$F$17,(ROW(R125)*17)-18,0)=0,"",OFFSET(SerbiaOfficialData!$F$17,(ROW(R125)*17)-18,0))</f>
        <v/>
      </c>
      <c r="S127" t="str">
        <f t="shared" si="159"/>
        <v/>
      </c>
      <c r="T127" s="3" t="str">
        <f t="shared" si="160"/>
        <v/>
      </c>
      <c r="V127" t="str">
        <f ca="1">IF(OFFSET(SerbiaOfficialData!$F$8,(ROW(W125)*17)-17,0)=0,"",OFFSET(SerbiaOfficialData!$F$8,(ROW(W125)*17)-17,0))</f>
        <v/>
      </c>
      <c r="W127" t="str">
        <f ca="1">IF(OFFSET(SerbiaOfficialData!$F$11,(ROW(W125)*17)-17,0)=0,"",OFFSET(SerbiaOfficialData!$F$11,(ROW(W125)*17)-17,0))</f>
        <v/>
      </c>
      <c r="X127" s="3" t="str">
        <f t="shared" si="161"/>
        <v/>
      </c>
      <c r="Y127" s="3" t="str">
        <f t="shared" si="162"/>
        <v/>
      </c>
      <c r="Z127" t="str">
        <f ca="1">IF(OFFSET(SerbiaOfficialData!$F$9,(ROW(Z125)*17)-17,0)=0,"",OFFSET(SerbiaOfficialData!$F$9,(ROW(Z125)*17)-17,0))</f>
        <v/>
      </c>
      <c r="AA127" t="str">
        <f ca="1">IF(OFFSET(SerbiaOfficialData!$F$10,(ROW(AA125)*17)-17,0)=0,"",OFFSET(SerbiaOfficialData!$F$10,(ROW(AA125)*17)-17,0))</f>
        <v/>
      </c>
      <c r="AB127" t="str">
        <f ca="1">IF(OFFSET(SerbiaOfficialData!$F$12,(ROW(AA125)*17)-17,0)=0,"",OFFSET(SerbiaOfficialData!$F$12,(ROW(AA125)*17)-17,0))</f>
        <v/>
      </c>
      <c r="AC127" s="17">
        <f t="shared" si="188"/>
        <v>2109</v>
      </c>
      <c r="AD127" t="str">
        <f ca="1">IF(OFFSET(SerbiaOfficialData!$F$2,(ROW(AD125)*17)-17,0)=0,"",OFFSET(SerbiaOfficialData!$F$2,(ROW(AD125)*17)-17,0))</f>
        <v/>
      </c>
      <c r="AE127" s="3" t="str">
        <f t="shared" si="163"/>
        <v/>
      </c>
      <c r="AF127" s="15" t="str">
        <f t="shared" si="164"/>
        <v/>
      </c>
      <c r="AH127" t="str">
        <f ca="1">IF(OFFSET(SerbiaOfficialData!$F$3,(ROW(AH125)*17)-17,0)=0,"",OFFSET(SerbiaOfficialData!$F$3,(ROW(AH125)*17)-17,0))</f>
        <v/>
      </c>
      <c r="AI127" s="10" t="str">
        <f t="shared" si="165"/>
        <v/>
      </c>
      <c r="AJ127" s="3" t="str">
        <f t="shared" si="166"/>
        <v/>
      </c>
      <c r="AK127" s="4" t="str">
        <f t="shared" si="167"/>
        <v/>
      </c>
      <c r="AL127" s="3" t="str">
        <f t="shared" si="168"/>
        <v/>
      </c>
      <c r="AM127" s="3" t="str">
        <f t="shared" si="169"/>
        <v/>
      </c>
      <c r="AN127" s="4">
        <f ca="1">IF(_xlfn.FORECAST.ETS(AO127,$B$9:B126,$AO$9:AO126)&gt;0,_xlfn.FORECAST.ETS(AO127,$B$9:B126,$AO$9:AO126),0)</f>
        <v>14667.988724836654</v>
      </c>
      <c r="AO127" s="9">
        <f t="shared" si="153"/>
        <v>44020</v>
      </c>
    </row>
    <row r="128" spans="1:41" x14ac:dyDescent="0.25">
      <c r="B128" t="str">
        <f ca="1">IF(OFFSET(SerbiaOfficialData!$F$5,(ROW(B126)*17)-17,0)=0,"",OFFSET(SerbiaOfficialData!$F$5,(ROW(B126)*17)-17,0))</f>
        <v/>
      </c>
      <c r="D128" s="4">
        <f t="shared" si="152"/>
        <v>2129</v>
      </c>
      <c r="E128" s="10" t="str">
        <f ca="1">IF(OFFSET(SerbiaOfficialData!$F$4,(ROW(E126)*17)-17,0)=0,"",OFFSET(SerbiaOfficialData!$F$4,(ROW(E126)*17)-17,0))</f>
        <v/>
      </c>
      <c r="F128" s="2" t="str">
        <f t="shared" si="154"/>
        <v/>
      </c>
      <c r="G128" s="13" t="str">
        <f t="shared" si="155"/>
        <v/>
      </c>
      <c r="H128" s="2" t="str">
        <f t="shared" si="156"/>
        <v/>
      </c>
      <c r="I128" s="4" t="str">
        <f>IF($A128="","",(ROWS($B$3:B128)*LN(2))/(LN(B128)/$B$3))</f>
        <v/>
      </c>
      <c r="J128" t="str">
        <f ca="1">IF(OFFSET(SerbiaOfficialData!$F$7,(ROW(J126)*17)-17,0)=0,"",OFFSET(SerbiaOfficialData!$F$7,(ROW(J126)*17)-17,0))</f>
        <v/>
      </c>
      <c r="K128" s="11" t="str">
        <f ca="1">IF(OFFSET(SerbiaOfficialData!$F$6,(ROW(K126)*17)-17,0)=0,"",OFFSET(SerbiaOfficialData!$F$6,(ROW(K126)*17)-17,0))</f>
        <v/>
      </c>
      <c r="L128" s="12" t="str">
        <f t="shared" si="157"/>
        <v/>
      </c>
      <c r="M128" s="13" t="str">
        <f t="shared" si="158"/>
        <v/>
      </c>
      <c r="R128" s="17" t="str">
        <f ca="1">IF(OFFSET(SerbiaOfficialData!$F$17,(ROW(R126)*17)-18,0)=0,"",OFFSET(SerbiaOfficialData!$F$17,(ROW(R126)*17)-18,0))</f>
        <v/>
      </c>
      <c r="S128" t="str">
        <f t="shared" si="159"/>
        <v/>
      </c>
      <c r="T128" s="3" t="str">
        <f t="shared" si="160"/>
        <v/>
      </c>
      <c r="V128" t="str">
        <f ca="1">IF(OFFSET(SerbiaOfficialData!$F$8,(ROW(W126)*17)-17,0)=0,"",OFFSET(SerbiaOfficialData!$F$8,(ROW(W126)*17)-17,0))</f>
        <v/>
      </c>
      <c r="W128" t="str">
        <f ca="1">IF(OFFSET(SerbiaOfficialData!$F$11,(ROW(W126)*17)-17,0)=0,"",OFFSET(SerbiaOfficialData!$F$11,(ROW(W126)*17)-17,0))</f>
        <v/>
      </c>
      <c r="X128" s="3" t="str">
        <f t="shared" si="161"/>
        <v/>
      </c>
      <c r="Y128" s="3" t="str">
        <f t="shared" si="162"/>
        <v/>
      </c>
      <c r="Z128" t="str">
        <f ca="1">IF(OFFSET(SerbiaOfficialData!$F$9,(ROW(Z126)*17)-17,0)=0,"",OFFSET(SerbiaOfficialData!$F$9,(ROW(Z126)*17)-17,0))</f>
        <v/>
      </c>
      <c r="AA128" t="str">
        <f ca="1">IF(OFFSET(SerbiaOfficialData!$F$10,(ROW(AA126)*17)-17,0)=0,"",OFFSET(SerbiaOfficialData!$F$10,(ROW(AA126)*17)-17,0))</f>
        <v/>
      </c>
      <c r="AB128" t="str">
        <f ca="1">IF(OFFSET(SerbiaOfficialData!$F$12,(ROW(AA126)*17)-17,0)=0,"",OFFSET(SerbiaOfficialData!$F$12,(ROW(AA126)*17)-17,0))</f>
        <v/>
      </c>
      <c r="AC128" s="17">
        <f t="shared" si="188"/>
        <v>2126</v>
      </c>
      <c r="AD128" t="str">
        <f ca="1">IF(OFFSET(SerbiaOfficialData!$F$2,(ROW(AD126)*17)-17,0)=0,"",OFFSET(SerbiaOfficialData!$F$2,(ROW(AD126)*17)-17,0))</f>
        <v/>
      </c>
      <c r="AE128" s="3" t="str">
        <f t="shared" si="163"/>
        <v/>
      </c>
      <c r="AF128" s="15" t="str">
        <f t="shared" si="164"/>
        <v/>
      </c>
      <c r="AH128" t="str">
        <f ca="1">IF(OFFSET(SerbiaOfficialData!$F$3,(ROW(AH126)*17)-17,0)=0,"",OFFSET(SerbiaOfficialData!$F$3,(ROW(AH126)*17)-17,0))</f>
        <v/>
      </c>
      <c r="AI128" s="10" t="str">
        <f t="shared" si="165"/>
        <v/>
      </c>
      <c r="AJ128" s="3" t="str">
        <f t="shared" si="166"/>
        <v/>
      </c>
      <c r="AK128" s="4" t="str">
        <f t="shared" si="167"/>
        <v/>
      </c>
      <c r="AL128" s="3" t="str">
        <f t="shared" si="168"/>
        <v/>
      </c>
      <c r="AM128" s="3" t="str">
        <f t="shared" si="169"/>
        <v/>
      </c>
      <c r="AN128" s="4">
        <f ca="1">IF(_xlfn.FORECAST.ETS(AO128,$B$9:B127,$AO$9:AO127)&gt;0,_xlfn.FORECAST.ETS(AO128,$B$9:B127,$AO$9:AO127),0)</f>
        <v>14759.746910512549</v>
      </c>
      <c r="AO128" s="9">
        <f t="shared" si="153"/>
        <v>44021</v>
      </c>
    </row>
    <row r="129" spans="2:41" x14ac:dyDescent="0.25">
      <c r="B129" t="str">
        <f ca="1">IF(OFFSET(SerbiaOfficialData!$F$5,(ROW(B127)*17)-17,0)=0,"",OFFSET(SerbiaOfficialData!$F$5,(ROW(B127)*17)-17,0))</f>
        <v/>
      </c>
      <c r="D129" s="4">
        <f t="shared" si="152"/>
        <v>2146</v>
      </c>
      <c r="E129" s="10" t="str">
        <f ca="1">IF(OFFSET(SerbiaOfficialData!$F$4,(ROW(E127)*17)-17,0)=0,"",OFFSET(SerbiaOfficialData!$F$4,(ROW(E127)*17)-17,0))</f>
        <v/>
      </c>
      <c r="F129" s="2" t="str">
        <f t="shared" si="154"/>
        <v/>
      </c>
      <c r="G129" s="13" t="str">
        <f t="shared" si="155"/>
        <v/>
      </c>
      <c r="H129" s="2" t="str">
        <f t="shared" si="156"/>
        <v/>
      </c>
      <c r="I129" s="4" t="str">
        <f>IF($A129="","",(ROWS($B$3:B129)*LN(2))/(LN(B129)/$B$3))</f>
        <v/>
      </c>
      <c r="J129" t="str">
        <f ca="1">IF(OFFSET(SerbiaOfficialData!$F$7,(ROW(J127)*17)-17,0)=0,"",OFFSET(SerbiaOfficialData!$F$7,(ROW(J127)*17)-17,0))</f>
        <v/>
      </c>
      <c r="K129" s="11" t="str">
        <f ca="1">IF(OFFSET(SerbiaOfficialData!$F$6,(ROW(K127)*17)-17,0)=0,"",OFFSET(SerbiaOfficialData!$F$6,(ROW(K127)*17)-17,0))</f>
        <v/>
      </c>
      <c r="L129" s="12" t="str">
        <f t="shared" si="157"/>
        <v/>
      </c>
      <c r="M129" s="13" t="str">
        <f t="shared" si="158"/>
        <v/>
      </c>
      <c r="R129" s="17" t="str">
        <f ca="1">IF(OFFSET(SerbiaOfficialData!$F$17,(ROW(R127)*17)-18,0)=0,"",OFFSET(SerbiaOfficialData!$F$17,(ROW(R127)*17)-18,0))</f>
        <v/>
      </c>
      <c r="S129" t="str">
        <f t="shared" si="159"/>
        <v/>
      </c>
      <c r="T129" s="3" t="str">
        <f t="shared" si="160"/>
        <v/>
      </c>
      <c r="V129" t="str">
        <f ca="1">IF(OFFSET(SerbiaOfficialData!$F$8,(ROW(W127)*17)-17,0)=0,"",OFFSET(SerbiaOfficialData!$F$8,(ROW(W127)*17)-17,0))</f>
        <v/>
      </c>
      <c r="W129" t="str">
        <f ca="1">IF(OFFSET(SerbiaOfficialData!$F$11,(ROW(W127)*17)-17,0)=0,"",OFFSET(SerbiaOfficialData!$F$11,(ROW(W127)*17)-17,0))</f>
        <v/>
      </c>
      <c r="X129" s="3" t="str">
        <f t="shared" si="161"/>
        <v/>
      </c>
      <c r="Y129" s="3" t="str">
        <f t="shared" si="162"/>
        <v/>
      </c>
      <c r="Z129" t="str">
        <f ca="1">IF(OFFSET(SerbiaOfficialData!$F$9,(ROW(Z127)*17)-17,0)=0,"",OFFSET(SerbiaOfficialData!$F$9,(ROW(Z127)*17)-17,0))</f>
        <v/>
      </c>
      <c r="AA129" t="str">
        <f ca="1">IF(OFFSET(SerbiaOfficialData!$F$10,(ROW(AA127)*17)-17,0)=0,"",OFFSET(SerbiaOfficialData!$F$10,(ROW(AA127)*17)-17,0))</f>
        <v/>
      </c>
      <c r="AB129" t="str">
        <f ca="1">IF(OFFSET(SerbiaOfficialData!$F$12,(ROW(AA127)*17)-17,0)=0,"",OFFSET(SerbiaOfficialData!$F$12,(ROW(AA127)*17)-17,0))</f>
        <v/>
      </c>
      <c r="AC129" s="17">
        <f t="shared" si="188"/>
        <v>2143</v>
      </c>
      <c r="AD129" t="str">
        <f ca="1">IF(OFFSET(SerbiaOfficialData!$F$2,(ROW(AD127)*17)-17,0)=0,"",OFFSET(SerbiaOfficialData!$F$2,(ROW(AD127)*17)-17,0))</f>
        <v/>
      </c>
      <c r="AE129" s="3" t="str">
        <f t="shared" si="163"/>
        <v/>
      </c>
      <c r="AF129" s="15" t="str">
        <f t="shared" si="164"/>
        <v/>
      </c>
      <c r="AH129" t="str">
        <f ca="1">IF(OFFSET(SerbiaOfficialData!$F$3,(ROW(AH127)*17)-17,0)=0,"",OFFSET(SerbiaOfficialData!$F$3,(ROW(AH127)*17)-17,0))</f>
        <v/>
      </c>
      <c r="AI129" s="10" t="str">
        <f t="shared" si="165"/>
        <v/>
      </c>
      <c r="AJ129" s="3" t="str">
        <f t="shared" si="166"/>
        <v/>
      </c>
      <c r="AK129" s="4" t="str">
        <f t="shared" si="167"/>
        <v/>
      </c>
      <c r="AL129" s="3" t="str">
        <f t="shared" si="168"/>
        <v/>
      </c>
      <c r="AM129" s="3" t="str">
        <f t="shared" si="169"/>
        <v/>
      </c>
      <c r="AN129" s="4">
        <f ca="1">IF(_xlfn.FORECAST.ETS(AO129,$B$9:B128,$AO$9:AO128)&gt;0,_xlfn.FORECAST.ETS(AO129,$B$9:B128,$AO$9:AO128),0)</f>
        <v>14851.505096188446</v>
      </c>
      <c r="AO129" s="9">
        <f t="shared" si="153"/>
        <v>44022</v>
      </c>
    </row>
    <row r="130" spans="2:41" x14ac:dyDescent="0.25">
      <c r="B130" t="str">
        <f ca="1">IF(OFFSET(SerbiaOfficialData!$F$5,(ROW(B128)*17)-17,0)=0,"",OFFSET(SerbiaOfficialData!$F$5,(ROW(B128)*17)-17,0))</f>
        <v/>
      </c>
      <c r="D130" s="4">
        <f t="shared" si="152"/>
        <v>2163</v>
      </c>
      <c r="E130" s="10" t="str">
        <f ca="1">IF(OFFSET(SerbiaOfficialData!$F$4,(ROW(E128)*17)-17,0)=0,"",OFFSET(SerbiaOfficialData!$F$4,(ROW(E128)*17)-17,0))</f>
        <v/>
      </c>
      <c r="F130" s="2" t="str">
        <f t="shared" si="154"/>
        <v/>
      </c>
      <c r="G130" s="13" t="str">
        <f t="shared" si="155"/>
        <v/>
      </c>
      <c r="H130" s="2" t="str">
        <f t="shared" si="156"/>
        <v/>
      </c>
      <c r="I130" s="4" t="str">
        <f>IF($A130="","",(ROWS($B$3:B130)*LN(2))/(LN(B130)/$B$3))</f>
        <v/>
      </c>
      <c r="J130" t="str">
        <f ca="1">IF(OFFSET(SerbiaOfficialData!$F$7,(ROW(J128)*17)-17,0)=0,"",OFFSET(SerbiaOfficialData!$F$7,(ROW(J128)*17)-17,0))</f>
        <v/>
      </c>
      <c r="K130" s="11" t="str">
        <f ca="1">IF(OFFSET(SerbiaOfficialData!$F$6,(ROW(K128)*17)-17,0)=0,"",OFFSET(SerbiaOfficialData!$F$6,(ROW(K128)*17)-17,0))</f>
        <v/>
      </c>
      <c r="L130" s="12" t="str">
        <f t="shared" si="157"/>
        <v/>
      </c>
      <c r="M130" s="13" t="str">
        <f t="shared" si="158"/>
        <v/>
      </c>
      <c r="R130" s="17" t="str">
        <f ca="1">IF(OFFSET(SerbiaOfficialData!$F$17,(ROW(R128)*17)-18,0)=0,"",OFFSET(SerbiaOfficialData!$F$17,(ROW(R128)*17)-18,0))</f>
        <v/>
      </c>
      <c r="S130" t="str">
        <f t="shared" si="159"/>
        <v/>
      </c>
      <c r="T130" s="3" t="str">
        <f t="shared" si="160"/>
        <v/>
      </c>
      <c r="V130" t="str">
        <f ca="1">IF(OFFSET(SerbiaOfficialData!$F$8,(ROW(W128)*17)-17,0)=0,"",OFFSET(SerbiaOfficialData!$F$8,(ROW(W128)*17)-17,0))</f>
        <v/>
      </c>
      <c r="W130" t="str">
        <f ca="1">IF(OFFSET(SerbiaOfficialData!$F$11,(ROW(W128)*17)-17,0)=0,"",OFFSET(SerbiaOfficialData!$F$11,(ROW(W128)*17)-17,0))</f>
        <v/>
      </c>
      <c r="X130" s="3" t="str">
        <f t="shared" si="161"/>
        <v/>
      </c>
      <c r="Y130" s="3" t="str">
        <f t="shared" si="162"/>
        <v/>
      </c>
      <c r="Z130" t="str">
        <f ca="1">IF(OFFSET(SerbiaOfficialData!$F$9,(ROW(Z128)*17)-17,0)=0,"",OFFSET(SerbiaOfficialData!$F$9,(ROW(Z128)*17)-17,0))</f>
        <v/>
      </c>
      <c r="AA130" t="str">
        <f ca="1">IF(OFFSET(SerbiaOfficialData!$F$10,(ROW(AA128)*17)-17,0)=0,"",OFFSET(SerbiaOfficialData!$F$10,(ROW(AA128)*17)-17,0))</f>
        <v/>
      </c>
      <c r="AB130" t="str">
        <f ca="1">IF(OFFSET(SerbiaOfficialData!$F$12,(ROW(AA128)*17)-17,0)=0,"",OFFSET(SerbiaOfficialData!$F$12,(ROW(AA128)*17)-17,0))</f>
        <v/>
      </c>
      <c r="AC130" s="17">
        <f t="shared" si="188"/>
        <v>2160</v>
      </c>
      <c r="AD130" t="str">
        <f ca="1">IF(OFFSET(SerbiaOfficialData!$F$2,(ROW(AD128)*17)-17,0)=0,"",OFFSET(SerbiaOfficialData!$F$2,(ROW(AD128)*17)-17,0))</f>
        <v/>
      </c>
      <c r="AE130" s="3" t="str">
        <f t="shared" si="163"/>
        <v/>
      </c>
      <c r="AF130" s="15" t="str">
        <f t="shared" si="164"/>
        <v/>
      </c>
      <c r="AH130" t="str">
        <f ca="1">IF(OFFSET(SerbiaOfficialData!$F$3,(ROW(AH128)*17)-17,0)=0,"",OFFSET(SerbiaOfficialData!$F$3,(ROW(AH128)*17)-17,0))</f>
        <v/>
      </c>
      <c r="AI130" s="10" t="str">
        <f t="shared" si="165"/>
        <v/>
      </c>
      <c r="AJ130" s="3" t="str">
        <f t="shared" si="166"/>
        <v/>
      </c>
      <c r="AK130" s="4" t="str">
        <f t="shared" si="167"/>
        <v/>
      </c>
      <c r="AL130" s="3" t="str">
        <f t="shared" si="168"/>
        <v/>
      </c>
      <c r="AM130" s="3" t="str">
        <f t="shared" si="169"/>
        <v/>
      </c>
      <c r="AN130" s="4">
        <f ca="1">IF(_xlfn.FORECAST.ETS(AO130,$B$9:B129,$AO$9:AO129)&gt;0,_xlfn.FORECAST.ETS(AO130,$B$9:B129,$AO$9:AO129),0)</f>
        <v>14943.263281864343</v>
      </c>
      <c r="AO130" s="9">
        <f t="shared" si="153"/>
        <v>44023</v>
      </c>
    </row>
    <row r="131" spans="2:41" x14ac:dyDescent="0.25">
      <c r="B131" t="str">
        <f ca="1">IF(OFFSET(SerbiaOfficialData!$F$5,(ROW(B129)*17)-17,0)=0,"",OFFSET(SerbiaOfficialData!$F$5,(ROW(B129)*17)-17,0))</f>
        <v/>
      </c>
      <c r="D131" s="4">
        <f t="shared" si="152"/>
        <v>2180</v>
      </c>
      <c r="E131" s="10" t="str">
        <f ca="1">IF(OFFSET(SerbiaOfficialData!$F$4,(ROW(E129)*17)-17,0)=0,"",OFFSET(SerbiaOfficialData!$F$4,(ROW(E129)*17)-17,0))</f>
        <v/>
      </c>
      <c r="F131" s="2" t="str">
        <f t="shared" si="154"/>
        <v/>
      </c>
      <c r="G131" s="13" t="str">
        <f t="shared" si="155"/>
        <v/>
      </c>
      <c r="H131" s="2" t="str">
        <f t="shared" si="156"/>
        <v/>
      </c>
      <c r="I131" s="4" t="str">
        <f>IF($A131="","",(ROWS($B$3:B131)*LN(2))/(LN(B131)/$B$3))</f>
        <v/>
      </c>
      <c r="J131" t="str">
        <f ca="1">IF(OFFSET(SerbiaOfficialData!$F$7,(ROW(J129)*17)-17,0)=0,"",OFFSET(SerbiaOfficialData!$F$7,(ROW(J129)*17)-17,0))</f>
        <v/>
      </c>
      <c r="K131" s="11" t="str">
        <f ca="1">IF(OFFSET(SerbiaOfficialData!$F$6,(ROW(K129)*17)-17,0)=0,"",OFFSET(SerbiaOfficialData!$F$6,(ROW(K129)*17)-17,0))</f>
        <v/>
      </c>
      <c r="L131" s="12" t="str">
        <f t="shared" si="157"/>
        <v/>
      </c>
      <c r="M131" s="13" t="str">
        <f t="shared" si="158"/>
        <v/>
      </c>
      <c r="R131" s="17" t="str">
        <f ca="1">IF(OFFSET(SerbiaOfficialData!$F$17,(ROW(R129)*17)-18,0)=0,"",OFFSET(SerbiaOfficialData!$F$17,(ROW(R129)*17)-18,0))</f>
        <v/>
      </c>
      <c r="S131" t="str">
        <f t="shared" si="159"/>
        <v/>
      </c>
      <c r="T131" s="3" t="str">
        <f t="shared" si="160"/>
        <v/>
      </c>
      <c r="V131" t="str">
        <f ca="1">IF(OFFSET(SerbiaOfficialData!$F$8,(ROW(W129)*17)-17,0)=0,"",OFFSET(SerbiaOfficialData!$F$8,(ROW(W129)*17)-17,0))</f>
        <v/>
      </c>
      <c r="W131" t="str">
        <f ca="1">IF(OFFSET(SerbiaOfficialData!$F$11,(ROW(W129)*17)-17,0)=0,"",OFFSET(SerbiaOfficialData!$F$11,(ROW(W129)*17)-17,0))</f>
        <v/>
      </c>
      <c r="X131" s="3" t="str">
        <f t="shared" si="161"/>
        <v/>
      </c>
      <c r="Y131" s="3" t="str">
        <f t="shared" si="162"/>
        <v/>
      </c>
      <c r="Z131" t="str">
        <f ca="1">IF(OFFSET(SerbiaOfficialData!$F$9,(ROW(Z129)*17)-17,0)=0,"",OFFSET(SerbiaOfficialData!$F$9,(ROW(Z129)*17)-17,0))</f>
        <v/>
      </c>
      <c r="AA131" t="str">
        <f ca="1">IF(OFFSET(SerbiaOfficialData!$F$10,(ROW(AA129)*17)-17,0)=0,"",OFFSET(SerbiaOfficialData!$F$10,(ROW(AA129)*17)-17,0))</f>
        <v/>
      </c>
      <c r="AB131" t="str">
        <f ca="1">IF(OFFSET(SerbiaOfficialData!$F$12,(ROW(AA129)*17)-17,0)=0,"",OFFSET(SerbiaOfficialData!$F$12,(ROW(AA129)*17)-17,0))</f>
        <v/>
      </c>
      <c r="AC131" s="17">
        <f t="shared" si="188"/>
        <v>2177</v>
      </c>
      <c r="AD131" t="str">
        <f ca="1">IF(OFFSET(SerbiaOfficialData!$F$2,(ROW(AD129)*17)-17,0)=0,"",OFFSET(SerbiaOfficialData!$F$2,(ROW(AD129)*17)-17,0))</f>
        <v/>
      </c>
      <c r="AE131" s="3" t="str">
        <f t="shared" si="163"/>
        <v/>
      </c>
      <c r="AF131" s="15" t="str">
        <f t="shared" si="164"/>
        <v/>
      </c>
      <c r="AH131" t="str">
        <f ca="1">IF(OFFSET(SerbiaOfficialData!$F$3,(ROW(AH129)*17)-17,0)=0,"",OFFSET(SerbiaOfficialData!$F$3,(ROW(AH129)*17)-17,0))</f>
        <v/>
      </c>
      <c r="AI131" s="10" t="str">
        <f t="shared" si="165"/>
        <v/>
      </c>
      <c r="AJ131" s="3" t="str">
        <f t="shared" si="166"/>
        <v/>
      </c>
      <c r="AK131" s="4" t="str">
        <f t="shared" si="167"/>
        <v/>
      </c>
      <c r="AL131" s="3" t="str">
        <f t="shared" si="168"/>
        <v/>
      </c>
      <c r="AM131" s="3" t="str">
        <f t="shared" si="169"/>
        <v/>
      </c>
      <c r="AN131" s="4">
        <f ca="1">IF(_xlfn.FORECAST.ETS(AO131,$B$9:B130,$AO$9:AO130)&gt;0,_xlfn.FORECAST.ETS(AO131,$B$9:B130,$AO$9:AO130),0)</f>
        <v>15035.021467540239</v>
      </c>
      <c r="AO131" s="9">
        <f t="shared" si="153"/>
        <v>44024</v>
      </c>
    </row>
    <row r="132" spans="2:41" x14ac:dyDescent="0.25">
      <c r="B132" t="str">
        <f ca="1">IF(OFFSET(SerbiaOfficialData!$F$5,(ROW(B130)*17)-17,0)=0,"",OFFSET(SerbiaOfficialData!$F$5,(ROW(B130)*17)-17,0))</f>
        <v/>
      </c>
      <c r="D132" s="4">
        <f t="shared" ref="D132:D195" si="189">(ROW(E130)*17)-16+3</f>
        <v>2197</v>
      </c>
      <c r="E132" s="10" t="str">
        <f ca="1">IF(OFFSET(SerbiaOfficialData!$F$4,(ROW(E130)*17)-17,0)=0,"",OFFSET(SerbiaOfficialData!$F$4,(ROW(E130)*17)-17,0))</f>
        <v/>
      </c>
      <c r="F132" s="2" t="str">
        <f t="shared" si="154"/>
        <v/>
      </c>
      <c r="G132" s="13" t="str">
        <f t="shared" si="155"/>
        <v/>
      </c>
      <c r="H132" s="2" t="str">
        <f t="shared" si="156"/>
        <v/>
      </c>
      <c r="I132" s="4" t="str">
        <f>IF($A132="","",(ROWS($B$3:B132)*LN(2))/(LN(B132)/$B$3))</f>
        <v/>
      </c>
      <c r="J132" t="str">
        <f ca="1">IF(OFFSET(SerbiaOfficialData!$F$7,(ROW(J130)*17)-17,0)=0,"",OFFSET(SerbiaOfficialData!$F$7,(ROW(J130)*17)-17,0))</f>
        <v/>
      </c>
      <c r="K132" s="11" t="str">
        <f ca="1">IF(OFFSET(SerbiaOfficialData!$F$6,(ROW(K130)*17)-17,0)=0,"",OFFSET(SerbiaOfficialData!$F$6,(ROW(K130)*17)-17,0))</f>
        <v/>
      </c>
      <c r="L132" s="12" t="str">
        <f t="shared" si="157"/>
        <v/>
      </c>
      <c r="M132" s="13" t="str">
        <f t="shared" si="158"/>
        <v/>
      </c>
      <c r="R132" s="17" t="str">
        <f ca="1">IF(OFFSET(SerbiaOfficialData!$F$17,(ROW(R130)*17)-18,0)=0,"",OFFSET(SerbiaOfficialData!$F$17,(ROW(R130)*17)-18,0))</f>
        <v/>
      </c>
      <c r="S132" t="str">
        <f t="shared" si="159"/>
        <v/>
      </c>
      <c r="T132" s="3" t="str">
        <f t="shared" si="160"/>
        <v/>
      </c>
      <c r="V132" t="str">
        <f ca="1">IF(OFFSET(SerbiaOfficialData!$F$8,(ROW(W130)*17)-17,0)=0,"",OFFSET(SerbiaOfficialData!$F$8,(ROW(W130)*17)-17,0))</f>
        <v/>
      </c>
      <c r="W132" t="str">
        <f ca="1">IF(OFFSET(SerbiaOfficialData!$F$11,(ROW(W130)*17)-17,0)=0,"",OFFSET(SerbiaOfficialData!$F$11,(ROW(W130)*17)-17,0))</f>
        <v/>
      </c>
      <c r="X132" s="3" t="str">
        <f t="shared" si="161"/>
        <v/>
      </c>
      <c r="Y132" s="3" t="str">
        <f t="shared" si="162"/>
        <v/>
      </c>
      <c r="Z132" t="str">
        <f ca="1">IF(OFFSET(SerbiaOfficialData!$F$9,(ROW(Z130)*17)-17,0)=0,"",OFFSET(SerbiaOfficialData!$F$9,(ROW(Z130)*17)-17,0))</f>
        <v/>
      </c>
      <c r="AA132" t="str">
        <f ca="1">IF(OFFSET(SerbiaOfficialData!$F$10,(ROW(AA130)*17)-17,0)=0,"",OFFSET(SerbiaOfficialData!$F$10,(ROW(AA130)*17)-17,0))</f>
        <v/>
      </c>
      <c r="AB132" t="str">
        <f ca="1">IF(OFFSET(SerbiaOfficialData!$F$12,(ROW(AA130)*17)-17,0)=0,"",OFFSET(SerbiaOfficialData!$F$12,(ROW(AA130)*17)-17,0))</f>
        <v/>
      </c>
      <c r="AC132" s="17">
        <f t="shared" si="188"/>
        <v>2194</v>
      </c>
      <c r="AD132" t="str">
        <f ca="1">IF(OFFSET(SerbiaOfficialData!$F$2,(ROW(AD130)*17)-17,0)=0,"",OFFSET(SerbiaOfficialData!$F$2,(ROW(AD130)*17)-17,0))</f>
        <v/>
      </c>
      <c r="AE132" s="3" t="str">
        <f t="shared" si="163"/>
        <v/>
      </c>
      <c r="AF132" s="15" t="str">
        <f t="shared" si="164"/>
        <v/>
      </c>
      <c r="AH132" t="str">
        <f ca="1">IF(OFFSET(SerbiaOfficialData!$F$3,(ROW(AH130)*17)-17,0)=0,"",OFFSET(SerbiaOfficialData!$F$3,(ROW(AH130)*17)-17,0))</f>
        <v/>
      </c>
      <c r="AI132" s="10" t="str">
        <f t="shared" si="165"/>
        <v/>
      </c>
      <c r="AJ132" s="3" t="str">
        <f t="shared" si="166"/>
        <v/>
      </c>
      <c r="AK132" s="4" t="str">
        <f t="shared" si="167"/>
        <v/>
      </c>
      <c r="AL132" s="3" t="str">
        <f t="shared" si="168"/>
        <v/>
      </c>
      <c r="AM132" s="3" t="str">
        <f t="shared" si="169"/>
        <v/>
      </c>
      <c r="AN132" s="4">
        <f ca="1">IF(_xlfn.FORECAST.ETS(AO132,$B$9:B131,$AO$9:AO131)&gt;0,_xlfn.FORECAST.ETS(AO132,$B$9:B131,$AO$9:AO131),0)</f>
        <v>15126.779653216136</v>
      </c>
      <c r="AO132" s="9">
        <f t="shared" ref="AO132:AO195" si="190">AO131+1</f>
        <v>44025</v>
      </c>
    </row>
    <row r="133" spans="2:41" x14ac:dyDescent="0.25">
      <c r="B133" t="str">
        <f ca="1">IF(OFFSET(SerbiaOfficialData!$F$5,(ROW(B131)*17)-17,0)=0,"",OFFSET(SerbiaOfficialData!$F$5,(ROW(B131)*17)-17,0))</f>
        <v/>
      </c>
      <c r="D133" s="4">
        <f t="shared" si="189"/>
        <v>2214</v>
      </c>
      <c r="E133" s="10" t="str">
        <f ca="1">IF(OFFSET(SerbiaOfficialData!$F$4,(ROW(E131)*17)-17,0)=0,"",OFFSET(SerbiaOfficialData!$F$4,(ROW(E131)*17)-17,0))</f>
        <v/>
      </c>
      <c r="F133" s="2" t="str">
        <f t="shared" ref="F133:F196" si="191">IF($A133="","",E133/B132)</f>
        <v/>
      </c>
      <c r="G133" s="13" t="str">
        <f t="shared" ref="G133:G196" si="192">IF($A133="","",AVERAGE(((SUM(E124:E133)-E124)/(SUM(B124:B133)-B124))))</f>
        <v/>
      </c>
      <c r="H133" s="2" t="str">
        <f t="shared" ref="H133:H196" si="193">IF($A133="","",E133/B133)</f>
        <v/>
      </c>
      <c r="I133" s="4" t="str">
        <f>IF($A133="","",(ROWS($B$3:B133)*LN(2))/(LN(B133)/$B$3))</f>
        <v/>
      </c>
      <c r="J133" t="str">
        <f ca="1">IF(OFFSET(SerbiaOfficialData!$F$7,(ROW(J131)*17)-17,0)=0,"",OFFSET(SerbiaOfficialData!$F$7,(ROW(J131)*17)-17,0))</f>
        <v/>
      </c>
      <c r="K133" s="11" t="str">
        <f ca="1">IF(OFFSET(SerbiaOfficialData!$F$6,(ROW(K131)*17)-17,0)=0,"",OFFSET(SerbiaOfficialData!$F$6,(ROW(K131)*17)-17,0))</f>
        <v/>
      </c>
      <c r="L133" s="12" t="str">
        <f t="shared" ref="L133:L196" si="194">IF($A133="","",E133/K133)</f>
        <v/>
      </c>
      <c r="M133" s="13" t="str">
        <f t="shared" ref="M133:M196" si="195">IF($A133="","",AVERAGE(((SUM(E124:E133)-E124)/(SUM(K124:K133)-K124))))</f>
        <v/>
      </c>
      <c r="R133" s="17" t="str">
        <f ca="1">IF(OFFSET(SerbiaOfficialData!$F$17,(ROW(R131)*17)-18,0)=0,"",OFFSET(SerbiaOfficialData!$F$17,(ROW(R131)*17)-18,0))</f>
        <v/>
      </c>
      <c r="S133" t="str">
        <f t="shared" ref="S133:S196" si="196">IF($A133="","",R133-R132)</f>
        <v/>
      </c>
      <c r="T133" s="3" t="str">
        <f t="shared" ref="T133:T196" si="197">IF($A133="","",R133/B124)</f>
        <v/>
      </c>
      <c r="V133" t="str">
        <f ca="1">IF(OFFSET(SerbiaOfficialData!$F$8,(ROW(W131)*17)-17,0)=0,"",OFFSET(SerbiaOfficialData!$F$8,(ROW(W131)*17)-17,0))</f>
        <v/>
      </c>
      <c r="W133" t="str">
        <f ca="1">IF(OFFSET(SerbiaOfficialData!$F$11,(ROW(W131)*17)-17,0)=0,"",OFFSET(SerbiaOfficialData!$F$11,(ROW(W131)*17)-17,0))</f>
        <v/>
      </c>
      <c r="X133" s="3" t="str">
        <f t="shared" ref="X133:X196" si="198">IF($A133="","",W133/B133)</f>
        <v/>
      </c>
      <c r="Y133" s="3" t="str">
        <f t="shared" ref="Y133:Y196" si="199">IF($A133="","",W133/B124)</f>
        <v/>
      </c>
      <c r="Z133" t="str">
        <f ca="1">IF(OFFSET(SerbiaOfficialData!$F$9,(ROW(Z131)*17)-17,0)=0,"",OFFSET(SerbiaOfficialData!$F$9,(ROW(Z131)*17)-17,0))</f>
        <v/>
      </c>
      <c r="AA133" t="str">
        <f ca="1">IF(OFFSET(SerbiaOfficialData!$F$10,(ROW(AA131)*17)-17,0)=0,"",OFFSET(SerbiaOfficialData!$F$10,(ROW(AA131)*17)-17,0))</f>
        <v/>
      </c>
      <c r="AB133" t="str">
        <f ca="1">IF(OFFSET(SerbiaOfficialData!$F$12,(ROW(AA131)*17)-17,0)=0,"",OFFSET(SerbiaOfficialData!$F$12,(ROW(AA131)*17)-17,0))</f>
        <v/>
      </c>
      <c r="AC133" s="17">
        <f t="shared" si="188"/>
        <v>2211</v>
      </c>
      <c r="AD133" t="str">
        <f ca="1">IF(OFFSET(SerbiaOfficialData!$F$2,(ROW(AD131)*17)-17,0)=0,"",OFFSET(SerbiaOfficialData!$F$2,(ROW(AD131)*17)-17,0))</f>
        <v/>
      </c>
      <c r="AE133" s="3" t="str">
        <f t="shared" ref="AE133:AE196" si="200">IF($A133="","",AD133/C133)</f>
        <v/>
      </c>
      <c r="AF133" s="15" t="str">
        <f t="shared" ref="AF133:AF196" si="201">IF($A133="","",W133+AD133)</f>
        <v/>
      </c>
      <c r="AH133" t="str">
        <f ca="1">IF(OFFSET(SerbiaOfficialData!$F$3,(ROW(AH131)*17)-17,0)=0,"",OFFSET(SerbiaOfficialData!$F$3,(ROW(AH131)*17)-17,0))</f>
        <v/>
      </c>
      <c r="AI133" s="10" t="str">
        <f t="shared" ref="AI133:AI196" si="202">IF($A133="","",AH133-AH132)</f>
        <v/>
      </c>
      <c r="AJ133" s="3" t="str">
        <f t="shared" ref="AJ133:AJ196" si="203">IF($A133="","",(AH133+W133)/B133)</f>
        <v/>
      </c>
      <c r="AK133" s="4" t="str">
        <f t="shared" ref="AK133:AK196" si="204">IF($A133="","",B133-R133-W133-AH133)</f>
        <v/>
      </c>
      <c r="AL133" s="3" t="str">
        <f t="shared" ref="AL133:AL196" si="205">IF($A133="","",AD133/C133)</f>
        <v/>
      </c>
      <c r="AM133" s="3" t="str">
        <f t="shared" ref="AM133:AM196" si="206">IF($A133="","",AK133/B133)</f>
        <v/>
      </c>
      <c r="AN133" s="4">
        <f ca="1">IF(_xlfn.FORECAST.ETS(AO133,$B$9:B132,$AO$9:AO132)&gt;0,_xlfn.FORECAST.ETS(AO133,$B$9:B132,$AO$9:AO132),0)</f>
        <v>15218.537838892033</v>
      </c>
      <c r="AO133" s="9">
        <f t="shared" si="190"/>
        <v>44026</v>
      </c>
    </row>
    <row r="134" spans="2:41" x14ac:dyDescent="0.25">
      <c r="B134" t="str">
        <f ca="1">IF(OFFSET(SerbiaOfficialData!$F$5,(ROW(B132)*17)-17,0)=0,"",OFFSET(SerbiaOfficialData!$F$5,(ROW(B132)*17)-17,0))</f>
        <v/>
      </c>
      <c r="D134" s="4">
        <f t="shared" si="189"/>
        <v>2231</v>
      </c>
      <c r="E134" s="10" t="str">
        <f ca="1">IF(OFFSET(SerbiaOfficialData!$F$4,(ROW(E132)*17)-17,0)=0,"",OFFSET(SerbiaOfficialData!$F$4,(ROW(E132)*17)-17,0))</f>
        <v/>
      </c>
      <c r="F134" s="2" t="str">
        <f t="shared" si="191"/>
        <v/>
      </c>
      <c r="G134" s="13" t="str">
        <f t="shared" si="192"/>
        <v/>
      </c>
      <c r="H134" s="2" t="str">
        <f t="shared" si="193"/>
        <v/>
      </c>
      <c r="I134" s="4" t="str">
        <f>IF($A134="","",(ROWS($B$3:B134)*LN(2))/(LN(B134)/$B$3))</f>
        <v/>
      </c>
      <c r="J134" t="str">
        <f ca="1">IF(OFFSET(SerbiaOfficialData!$F$7,(ROW(J132)*17)-17,0)=0,"",OFFSET(SerbiaOfficialData!$F$7,(ROW(J132)*17)-17,0))</f>
        <v/>
      </c>
      <c r="K134" s="11" t="str">
        <f ca="1">IF(OFFSET(SerbiaOfficialData!$F$6,(ROW(K132)*17)-17,0)=0,"",OFFSET(SerbiaOfficialData!$F$6,(ROW(K132)*17)-17,0))</f>
        <v/>
      </c>
      <c r="L134" s="12" t="str">
        <f t="shared" si="194"/>
        <v/>
      </c>
      <c r="M134" s="13" t="str">
        <f t="shared" si="195"/>
        <v/>
      </c>
      <c r="R134" s="17" t="str">
        <f ca="1">IF(OFFSET(SerbiaOfficialData!$F$17,(ROW(R132)*17)-18,0)=0,"",OFFSET(SerbiaOfficialData!$F$17,(ROW(R132)*17)-18,0))</f>
        <v/>
      </c>
      <c r="S134" t="str">
        <f t="shared" si="196"/>
        <v/>
      </c>
      <c r="T134" s="3" t="str">
        <f t="shared" si="197"/>
        <v/>
      </c>
      <c r="V134" t="str">
        <f ca="1">IF(OFFSET(SerbiaOfficialData!$F$8,(ROW(W132)*17)-17,0)=0,"",OFFSET(SerbiaOfficialData!$F$8,(ROW(W132)*17)-17,0))</f>
        <v/>
      </c>
      <c r="W134" t="str">
        <f ca="1">IF(OFFSET(SerbiaOfficialData!$F$11,(ROW(W132)*17)-17,0)=0,"",OFFSET(SerbiaOfficialData!$F$11,(ROW(W132)*17)-17,0))</f>
        <v/>
      </c>
      <c r="X134" s="3" t="str">
        <f t="shared" si="198"/>
        <v/>
      </c>
      <c r="Y134" s="3" t="str">
        <f t="shared" si="199"/>
        <v/>
      </c>
      <c r="Z134" t="str">
        <f ca="1">IF(OFFSET(SerbiaOfficialData!$F$9,(ROW(Z132)*17)-17,0)=0,"",OFFSET(SerbiaOfficialData!$F$9,(ROW(Z132)*17)-17,0))</f>
        <v/>
      </c>
      <c r="AA134" t="str">
        <f ca="1">IF(OFFSET(SerbiaOfficialData!$F$10,(ROW(AA132)*17)-17,0)=0,"",OFFSET(SerbiaOfficialData!$F$10,(ROW(AA132)*17)-17,0))</f>
        <v/>
      </c>
      <c r="AB134" t="str">
        <f ca="1">IF(OFFSET(SerbiaOfficialData!$F$12,(ROW(AA132)*17)-17,0)=0,"",OFFSET(SerbiaOfficialData!$F$12,(ROW(AA132)*17)-17,0))</f>
        <v/>
      </c>
      <c r="AC134" s="17">
        <f t="shared" si="188"/>
        <v>2228</v>
      </c>
      <c r="AD134" t="str">
        <f ca="1">IF(OFFSET(SerbiaOfficialData!$F$2,(ROW(AD132)*17)-17,0)=0,"",OFFSET(SerbiaOfficialData!$F$2,(ROW(AD132)*17)-17,0))</f>
        <v/>
      </c>
      <c r="AE134" s="3" t="str">
        <f t="shared" si="200"/>
        <v/>
      </c>
      <c r="AF134" s="15" t="str">
        <f t="shared" si="201"/>
        <v/>
      </c>
      <c r="AH134" t="str">
        <f ca="1">IF(OFFSET(SerbiaOfficialData!$F$3,(ROW(AH132)*17)-17,0)=0,"",OFFSET(SerbiaOfficialData!$F$3,(ROW(AH132)*17)-17,0))</f>
        <v/>
      </c>
      <c r="AI134" s="10" t="str">
        <f t="shared" si="202"/>
        <v/>
      </c>
      <c r="AJ134" s="3" t="str">
        <f t="shared" si="203"/>
        <v/>
      </c>
      <c r="AK134" s="4" t="str">
        <f t="shared" si="204"/>
        <v/>
      </c>
      <c r="AL134" s="3" t="str">
        <f t="shared" si="205"/>
        <v/>
      </c>
      <c r="AM134" s="3" t="str">
        <f t="shared" si="206"/>
        <v/>
      </c>
      <c r="AN134" s="4">
        <f ca="1">IF(_xlfn.FORECAST.ETS(AO134,$B$9:B133,$AO$9:AO133)&gt;0,_xlfn.FORECAST.ETS(AO134,$B$9:B133,$AO$9:AO133),0)</f>
        <v>15310.296024567928</v>
      </c>
      <c r="AO134" s="9">
        <f t="shared" si="190"/>
        <v>44027</v>
      </c>
    </row>
    <row r="135" spans="2:41" x14ac:dyDescent="0.25">
      <c r="B135" t="str">
        <f ca="1">IF(OFFSET(SerbiaOfficialData!$F$5,(ROW(B133)*17)-17,0)=0,"",OFFSET(SerbiaOfficialData!$F$5,(ROW(B133)*17)-17,0))</f>
        <v/>
      </c>
      <c r="D135" s="4">
        <f t="shared" si="189"/>
        <v>2248</v>
      </c>
      <c r="E135" s="10" t="str">
        <f ca="1">IF(OFFSET(SerbiaOfficialData!$F$4,(ROW(E133)*17)-17,0)=0,"",OFFSET(SerbiaOfficialData!$F$4,(ROW(E133)*17)-17,0))</f>
        <v/>
      </c>
      <c r="F135" s="2" t="str">
        <f t="shared" si="191"/>
        <v/>
      </c>
      <c r="G135" s="13" t="str">
        <f t="shared" si="192"/>
        <v/>
      </c>
      <c r="H135" s="2" t="str">
        <f t="shared" si="193"/>
        <v/>
      </c>
      <c r="I135" s="4" t="str">
        <f>IF($A135="","",(ROWS($B$3:B135)*LN(2))/(LN(B135)/$B$3))</f>
        <v/>
      </c>
      <c r="J135" t="str">
        <f ca="1">IF(OFFSET(SerbiaOfficialData!$F$7,(ROW(J133)*17)-17,0)=0,"",OFFSET(SerbiaOfficialData!$F$7,(ROW(J133)*17)-17,0))</f>
        <v/>
      </c>
      <c r="K135" s="11" t="str">
        <f ca="1">IF(OFFSET(SerbiaOfficialData!$F$6,(ROW(K133)*17)-17,0)=0,"",OFFSET(SerbiaOfficialData!$F$6,(ROW(K133)*17)-17,0))</f>
        <v/>
      </c>
      <c r="L135" s="12" t="str">
        <f t="shared" si="194"/>
        <v/>
      </c>
      <c r="M135" s="13" t="str">
        <f t="shared" si="195"/>
        <v/>
      </c>
      <c r="R135" s="17" t="str">
        <f ca="1">IF(OFFSET(SerbiaOfficialData!$F$17,(ROW(R133)*17)-18,0)=0,"",OFFSET(SerbiaOfficialData!$F$17,(ROW(R133)*17)-18,0))</f>
        <v/>
      </c>
      <c r="S135" t="str">
        <f t="shared" si="196"/>
        <v/>
      </c>
      <c r="T135" s="3" t="str">
        <f t="shared" si="197"/>
        <v/>
      </c>
      <c r="V135" t="str">
        <f ca="1">IF(OFFSET(SerbiaOfficialData!$F$8,(ROW(W133)*17)-17,0)=0,"",OFFSET(SerbiaOfficialData!$F$8,(ROW(W133)*17)-17,0))</f>
        <v/>
      </c>
      <c r="W135" t="str">
        <f ca="1">IF(OFFSET(SerbiaOfficialData!$F$11,(ROW(W133)*17)-17,0)=0,"",OFFSET(SerbiaOfficialData!$F$11,(ROW(W133)*17)-17,0))</f>
        <v/>
      </c>
      <c r="X135" s="3" t="str">
        <f t="shared" si="198"/>
        <v/>
      </c>
      <c r="Y135" s="3" t="str">
        <f t="shared" si="199"/>
        <v/>
      </c>
      <c r="Z135" t="str">
        <f ca="1">IF(OFFSET(SerbiaOfficialData!$F$9,(ROW(Z133)*17)-17,0)=0,"",OFFSET(SerbiaOfficialData!$F$9,(ROW(Z133)*17)-17,0))</f>
        <v/>
      </c>
      <c r="AA135" t="str">
        <f ca="1">IF(OFFSET(SerbiaOfficialData!$F$10,(ROW(AA133)*17)-17,0)=0,"",OFFSET(SerbiaOfficialData!$F$10,(ROW(AA133)*17)-17,0))</f>
        <v/>
      </c>
      <c r="AB135" t="str">
        <f ca="1">IF(OFFSET(SerbiaOfficialData!$F$12,(ROW(AA133)*17)-17,0)=0,"",OFFSET(SerbiaOfficialData!$F$12,(ROW(AA133)*17)-17,0))</f>
        <v/>
      </c>
      <c r="AC135" s="17">
        <f t="shared" si="188"/>
        <v>2245</v>
      </c>
      <c r="AD135" t="str">
        <f ca="1">IF(OFFSET(SerbiaOfficialData!$F$2,(ROW(AD133)*17)-17,0)=0,"",OFFSET(SerbiaOfficialData!$F$2,(ROW(AD133)*17)-17,0))</f>
        <v/>
      </c>
      <c r="AE135" s="3" t="str">
        <f t="shared" si="200"/>
        <v/>
      </c>
      <c r="AF135" s="15" t="str">
        <f t="shared" si="201"/>
        <v/>
      </c>
      <c r="AH135" t="str">
        <f ca="1">IF(OFFSET(SerbiaOfficialData!$F$3,(ROW(AH133)*17)-17,0)=0,"",OFFSET(SerbiaOfficialData!$F$3,(ROW(AH133)*17)-17,0))</f>
        <v/>
      </c>
      <c r="AI135" s="10" t="str">
        <f t="shared" si="202"/>
        <v/>
      </c>
      <c r="AJ135" s="3" t="str">
        <f t="shared" si="203"/>
        <v/>
      </c>
      <c r="AK135" s="4" t="str">
        <f t="shared" si="204"/>
        <v/>
      </c>
      <c r="AL135" s="3" t="str">
        <f t="shared" si="205"/>
        <v/>
      </c>
      <c r="AM135" s="3" t="str">
        <f t="shared" si="206"/>
        <v/>
      </c>
      <c r="AN135" s="4">
        <f ca="1">IF(_xlfn.FORECAST.ETS(AO135,$B$9:B134,$AO$9:AO134)&gt;0,_xlfn.FORECAST.ETS(AO135,$B$9:B134,$AO$9:AO134),0)</f>
        <v>15402.054210243825</v>
      </c>
      <c r="AO135" s="9">
        <f t="shared" si="190"/>
        <v>44028</v>
      </c>
    </row>
    <row r="136" spans="2:41" x14ac:dyDescent="0.25">
      <c r="B136" t="str">
        <f ca="1">IF(OFFSET(SerbiaOfficialData!$F$5,(ROW(B134)*17)-17,0)=0,"",OFFSET(SerbiaOfficialData!$F$5,(ROW(B134)*17)-17,0))</f>
        <v/>
      </c>
      <c r="D136" s="4">
        <f t="shared" si="189"/>
        <v>2265</v>
      </c>
      <c r="E136" s="10" t="str">
        <f ca="1">IF(OFFSET(SerbiaOfficialData!$F$4,(ROW(E134)*17)-17,0)=0,"",OFFSET(SerbiaOfficialData!$F$4,(ROW(E134)*17)-17,0))</f>
        <v/>
      </c>
      <c r="F136" s="2" t="str">
        <f t="shared" si="191"/>
        <v/>
      </c>
      <c r="G136" s="13" t="str">
        <f t="shared" si="192"/>
        <v/>
      </c>
      <c r="H136" s="2" t="str">
        <f t="shared" si="193"/>
        <v/>
      </c>
      <c r="I136" s="4" t="str">
        <f>IF($A136="","",(ROWS($B$3:B136)*LN(2))/(LN(B136)/$B$3))</f>
        <v/>
      </c>
      <c r="J136" t="str">
        <f ca="1">IF(OFFSET(SerbiaOfficialData!$F$7,(ROW(J134)*17)-17,0)=0,"",OFFSET(SerbiaOfficialData!$F$7,(ROW(J134)*17)-17,0))</f>
        <v/>
      </c>
      <c r="K136" s="11" t="str">
        <f ca="1">IF(OFFSET(SerbiaOfficialData!$F$6,(ROW(K134)*17)-17,0)=0,"",OFFSET(SerbiaOfficialData!$F$6,(ROW(K134)*17)-17,0))</f>
        <v/>
      </c>
      <c r="L136" s="12" t="str">
        <f t="shared" si="194"/>
        <v/>
      </c>
      <c r="M136" s="13" t="str">
        <f t="shared" si="195"/>
        <v/>
      </c>
      <c r="R136" s="17" t="str">
        <f ca="1">IF(OFFSET(SerbiaOfficialData!$F$17,(ROW(R134)*17)-18,0)=0,"",OFFSET(SerbiaOfficialData!$F$17,(ROW(R134)*17)-18,0))</f>
        <v/>
      </c>
      <c r="S136" t="str">
        <f t="shared" si="196"/>
        <v/>
      </c>
      <c r="T136" s="3" t="str">
        <f t="shared" si="197"/>
        <v/>
      </c>
      <c r="V136" t="str">
        <f ca="1">IF(OFFSET(SerbiaOfficialData!$F$8,(ROW(W134)*17)-17,0)=0,"",OFFSET(SerbiaOfficialData!$F$8,(ROW(W134)*17)-17,0))</f>
        <v/>
      </c>
      <c r="W136" t="str">
        <f ca="1">IF(OFFSET(SerbiaOfficialData!$F$11,(ROW(W134)*17)-17,0)=0,"",OFFSET(SerbiaOfficialData!$F$11,(ROW(W134)*17)-17,0))</f>
        <v/>
      </c>
      <c r="X136" s="3" t="str">
        <f t="shared" si="198"/>
        <v/>
      </c>
      <c r="Y136" s="3" t="str">
        <f t="shared" si="199"/>
        <v/>
      </c>
      <c r="Z136" t="str">
        <f ca="1">IF(OFFSET(SerbiaOfficialData!$F$9,(ROW(Z134)*17)-17,0)=0,"",OFFSET(SerbiaOfficialData!$F$9,(ROW(Z134)*17)-17,0))</f>
        <v/>
      </c>
      <c r="AA136" t="str">
        <f ca="1">IF(OFFSET(SerbiaOfficialData!$F$10,(ROW(AA134)*17)-17,0)=0,"",OFFSET(SerbiaOfficialData!$F$10,(ROW(AA134)*17)-17,0))</f>
        <v/>
      </c>
      <c r="AB136" t="str">
        <f ca="1">IF(OFFSET(SerbiaOfficialData!$F$12,(ROW(AA134)*17)-17,0)=0,"",OFFSET(SerbiaOfficialData!$F$12,(ROW(AA134)*17)-17,0))</f>
        <v/>
      </c>
      <c r="AC136" s="17">
        <f t="shared" si="188"/>
        <v>2262</v>
      </c>
      <c r="AD136" t="str">
        <f ca="1">IF(OFFSET(SerbiaOfficialData!$F$2,(ROW(AD134)*17)-17,0)=0,"",OFFSET(SerbiaOfficialData!$F$2,(ROW(AD134)*17)-17,0))</f>
        <v/>
      </c>
      <c r="AE136" s="3" t="str">
        <f t="shared" si="200"/>
        <v/>
      </c>
      <c r="AF136" s="15" t="str">
        <f t="shared" si="201"/>
        <v/>
      </c>
      <c r="AH136" t="str">
        <f ca="1">IF(OFFSET(SerbiaOfficialData!$F$3,(ROW(AH134)*17)-17,0)=0,"",OFFSET(SerbiaOfficialData!$F$3,(ROW(AH134)*17)-17,0))</f>
        <v/>
      </c>
      <c r="AI136" s="10" t="str">
        <f t="shared" si="202"/>
        <v/>
      </c>
      <c r="AJ136" s="3" t="str">
        <f t="shared" si="203"/>
        <v/>
      </c>
      <c r="AK136" s="4" t="str">
        <f t="shared" si="204"/>
        <v/>
      </c>
      <c r="AL136" s="3" t="str">
        <f t="shared" si="205"/>
        <v/>
      </c>
      <c r="AM136" s="3" t="str">
        <f t="shared" si="206"/>
        <v/>
      </c>
      <c r="AN136" s="4">
        <f ca="1">IF(_xlfn.FORECAST.ETS(AO136,$B$9:B135,$AO$9:AO135)&gt;0,_xlfn.FORECAST.ETS(AO136,$B$9:B135,$AO$9:AO135),0)</f>
        <v>15493.812395919722</v>
      </c>
      <c r="AO136" s="9">
        <f t="shared" si="190"/>
        <v>44029</v>
      </c>
    </row>
    <row r="137" spans="2:41" x14ac:dyDescent="0.25">
      <c r="B137" t="str">
        <f ca="1">IF(OFFSET(SerbiaOfficialData!$F$5,(ROW(B135)*17)-17,0)=0,"",OFFSET(SerbiaOfficialData!$F$5,(ROW(B135)*17)-17,0))</f>
        <v/>
      </c>
      <c r="D137" s="4">
        <f t="shared" si="189"/>
        <v>2282</v>
      </c>
      <c r="E137" s="10" t="str">
        <f ca="1">IF(OFFSET(SerbiaOfficialData!$F$4,(ROW(E135)*17)-17,0)=0,"",OFFSET(SerbiaOfficialData!$F$4,(ROW(E135)*17)-17,0))</f>
        <v/>
      </c>
      <c r="F137" s="2" t="str">
        <f t="shared" si="191"/>
        <v/>
      </c>
      <c r="G137" s="13" t="str">
        <f t="shared" si="192"/>
        <v/>
      </c>
      <c r="H137" s="2" t="str">
        <f t="shared" si="193"/>
        <v/>
      </c>
      <c r="I137" s="4" t="str">
        <f>IF($A137="","",(ROWS($B$3:B137)*LN(2))/(LN(B137)/$B$3))</f>
        <v/>
      </c>
      <c r="J137" t="str">
        <f ca="1">IF(OFFSET(SerbiaOfficialData!$F$7,(ROW(J135)*17)-17,0)=0,"",OFFSET(SerbiaOfficialData!$F$7,(ROW(J135)*17)-17,0))</f>
        <v/>
      </c>
      <c r="K137" s="11" t="str">
        <f ca="1">IF(OFFSET(SerbiaOfficialData!$F$6,(ROW(K135)*17)-17,0)=0,"",OFFSET(SerbiaOfficialData!$F$6,(ROW(K135)*17)-17,0))</f>
        <v/>
      </c>
      <c r="L137" s="12" t="str">
        <f t="shared" si="194"/>
        <v/>
      </c>
      <c r="M137" s="13" t="str">
        <f t="shared" si="195"/>
        <v/>
      </c>
      <c r="R137" s="17" t="str">
        <f ca="1">IF(OFFSET(SerbiaOfficialData!$F$17,(ROW(R135)*17)-18,0)=0,"",OFFSET(SerbiaOfficialData!$F$17,(ROW(R135)*17)-18,0))</f>
        <v/>
      </c>
      <c r="S137" t="str">
        <f t="shared" si="196"/>
        <v/>
      </c>
      <c r="T137" s="3" t="str">
        <f t="shared" si="197"/>
        <v/>
      </c>
      <c r="V137" t="str">
        <f ca="1">IF(OFFSET(SerbiaOfficialData!$F$8,(ROW(W135)*17)-17,0)=0,"",OFFSET(SerbiaOfficialData!$F$8,(ROW(W135)*17)-17,0))</f>
        <v/>
      </c>
      <c r="W137" t="str">
        <f ca="1">IF(OFFSET(SerbiaOfficialData!$F$11,(ROW(W135)*17)-17,0)=0,"",OFFSET(SerbiaOfficialData!$F$11,(ROW(W135)*17)-17,0))</f>
        <v/>
      </c>
      <c r="X137" s="3" t="str">
        <f t="shared" si="198"/>
        <v/>
      </c>
      <c r="Y137" s="3" t="str">
        <f t="shared" si="199"/>
        <v/>
      </c>
      <c r="Z137" t="str">
        <f ca="1">IF(OFFSET(SerbiaOfficialData!$F$9,(ROW(Z135)*17)-17,0)=0,"",OFFSET(SerbiaOfficialData!$F$9,(ROW(Z135)*17)-17,0))</f>
        <v/>
      </c>
      <c r="AA137" t="str">
        <f ca="1">IF(OFFSET(SerbiaOfficialData!$F$10,(ROW(AA135)*17)-17,0)=0,"",OFFSET(SerbiaOfficialData!$F$10,(ROW(AA135)*17)-17,0))</f>
        <v/>
      </c>
      <c r="AB137" t="str">
        <f ca="1">IF(OFFSET(SerbiaOfficialData!$F$12,(ROW(AA135)*17)-17,0)=0,"",OFFSET(SerbiaOfficialData!$F$12,(ROW(AA135)*17)-17,0))</f>
        <v/>
      </c>
      <c r="AC137" s="17">
        <f t="shared" si="188"/>
        <v>2279</v>
      </c>
      <c r="AD137" t="str">
        <f ca="1">IF(OFFSET(SerbiaOfficialData!$F$2,(ROW(AD135)*17)-17,0)=0,"",OFFSET(SerbiaOfficialData!$F$2,(ROW(AD135)*17)-17,0))</f>
        <v/>
      </c>
      <c r="AE137" s="3" t="str">
        <f t="shared" si="200"/>
        <v/>
      </c>
      <c r="AF137" s="15" t="str">
        <f t="shared" si="201"/>
        <v/>
      </c>
      <c r="AH137" t="str">
        <f ca="1">IF(OFFSET(SerbiaOfficialData!$F$3,(ROW(AH135)*17)-17,0)=0,"",OFFSET(SerbiaOfficialData!$F$3,(ROW(AH135)*17)-17,0))</f>
        <v/>
      </c>
      <c r="AI137" s="10" t="str">
        <f t="shared" si="202"/>
        <v/>
      </c>
      <c r="AJ137" s="3" t="str">
        <f t="shared" si="203"/>
        <v/>
      </c>
      <c r="AK137" s="4" t="str">
        <f t="shared" si="204"/>
        <v/>
      </c>
      <c r="AL137" s="3" t="str">
        <f t="shared" si="205"/>
        <v/>
      </c>
      <c r="AM137" s="3" t="str">
        <f t="shared" si="206"/>
        <v/>
      </c>
      <c r="AN137" s="4">
        <f ca="1">IF(_xlfn.FORECAST.ETS(AO137,$B$9:B136,$AO$9:AO136)&gt;0,_xlfn.FORECAST.ETS(AO137,$B$9:B136,$AO$9:AO136),0)</f>
        <v>15585.570581595617</v>
      </c>
      <c r="AO137" s="9">
        <f t="shared" si="190"/>
        <v>44030</v>
      </c>
    </row>
    <row r="138" spans="2:41" x14ac:dyDescent="0.25">
      <c r="B138" t="str">
        <f ca="1">IF(OFFSET(SerbiaOfficialData!$F$5,(ROW(B136)*17)-17,0)=0,"",OFFSET(SerbiaOfficialData!$F$5,(ROW(B136)*17)-17,0))</f>
        <v/>
      </c>
      <c r="D138" s="4">
        <f t="shared" si="189"/>
        <v>2299</v>
      </c>
      <c r="E138" s="10" t="str">
        <f ca="1">IF(OFFSET(SerbiaOfficialData!$F$4,(ROW(E136)*17)-17,0)=0,"",OFFSET(SerbiaOfficialData!$F$4,(ROW(E136)*17)-17,0))</f>
        <v/>
      </c>
      <c r="F138" s="2" t="str">
        <f t="shared" si="191"/>
        <v/>
      </c>
      <c r="G138" s="13" t="str">
        <f t="shared" si="192"/>
        <v/>
      </c>
      <c r="H138" s="2" t="str">
        <f t="shared" si="193"/>
        <v/>
      </c>
      <c r="I138" s="4" t="str">
        <f>IF($A138="","",(ROWS($B$3:B138)*LN(2))/(LN(B138)/$B$3))</f>
        <v/>
      </c>
      <c r="J138" t="str">
        <f ca="1">IF(OFFSET(SerbiaOfficialData!$F$7,(ROW(J136)*17)-17,0)=0,"",OFFSET(SerbiaOfficialData!$F$7,(ROW(J136)*17)-17,0))</f>
        <v/>
      </c>
      <c r="K138" s="11" t="str">
        <f ca="1">IF(OFFSET(SerbiaOfficialData!$F$6,(ROW(K136)*17)-17,0)=0,"",OFFSET(SerbiaOfficialData!$F$6,(ROW(K136)*17)-17,0))</f>
        <v/>
      </c>
      <c r="L138" s="12" t="str">
        <f t="shared" si="194"/>
        <v/>
      </c>
      <c r="M138" s="13" t="str">
        <f t="shared" si="195"/>
        <v/>
      </c>
      <c r="R138" s="17" t="str">
        <f ca="1">IF(OFFSET(SerbiaOfficialData!$F$17,(ROW(R136)*17)-18,0)=0,"",OFFSET(SerbiaOfficialData!$F$17,(ROW(R136)*17)-18,0))</f>
        <v/>
      </c>
      <c r="S138" t="str">
        <f t="shared" si="196"/>
        <v/>
      </c>
      <c r="T138" s="3" t="str">
        <f t="shared" si="197"/>
        <v/>
      </c>
      <c r="V138" t="str">
        <f ca="1">IF(OFFSET(SerbiaOfficialData!$F$8,(ROW(W136)*17)-17,0)=0,"",OFFSET(SerbiaOfficialData!$F$8,(ROW(W136)*17)-17,0))</f>
        <v/>
      </c>
      <c r="W138" t="str">
        <f ca="1">IF(OFFSET(SerbiaOfficialData!$F$11,(ROW(W136)*17)-17,0)=0,"",OFFSET(SerbiaOfficialData!$F$11,(ROW(W136)*17)-17,0))</f>
        <v/>
      </c>
      <c r="X138" s="3" t="str">
        <f t="shared" si="198"/>
        <v/>
      </c>
      <c r="Y138" s="3" t="str">
        <f t="shared" si="199"/>
        <v/>
      </c>
      <c r="Z138" t="str">
        <f ca="1">IF(OFFSET(SerbiaOfficialData!$F$9,(ROW(Z136)*17)-17,0)=0,"",OFFSET(SerbiaOfficialData!$F$9,(ROW(Z136)*17)-17,0))</f>
        <v/>
      </c>
      <c r="AA138" t="str">
        <f ca="1">IF(OFFSET(SerbiaOfficialData!$F$10,(ROW(AA136)*17)-17,0)=0,"",OFFSET(SerbiaOfficialData!$F$10,(ROW(AA136)*17)-17,0))</f>
        <v/>
      </c>
      <c r="AB138" t="str">
        <f ca="1">IF(OFFSET(SerbiaOfficialData!$F$12,(ROW(AA136)*17)-17,0)=0,"",OFFSET(SerbiaOfficialData!$F$12,(ROW(AA136)*17)-17,0))</f>
        <v/>
      </c>
      <c r="AC138" s="17">
        <f t="shared" si="188"/>
        <v>2296</v>
      </c>
      <c r="AD138" t="str">
        <f ca="1">IF(OFFSET(SerbiaOfficialData!$F$2,(ROW(AD136)*17)-17,0)=0,"",OFFSET(SerbiaOfficialData!$F$2,(ROW(AD136)*17)-17,0))</f>
        <v/>
      </c>
      <c r="AE138" s="3" t="str">
        <f t="shared" si="200"/>
        <v/>
      </c>
      <c r="AF138" s="15" t="str">
        <f t="shared" si="201"/>
        <v/>
      </c>
      <c r="AH138" t="str">
        <f ca="1">IF(OFFSET(SerbiaOfficialData!$F$3,(ROW(AH136)*17)-17,0)=0,"",OFFSET(SerbiaOfficialData!$F$3,(ROW(AH136)*17)-17,0))</f>
        <v/>
      </c>
      <c r="AI138" s="10" t="str">
        <f t="shared" si="202"/>
        <v/>
      </c>
      <c r="AJ138" s="3" t="str">
        <f t="shared" si="203"/>
        <v/>
      </c>
      <c r="AK138" s="4" t="str">
        <f t="shared" si="204"/>
        <v/>
      </c>
      <c r="AL138" s="3" t="str">
        <f t="shared" si="205"/>
        <v/>
      </c>
      <c r="AM138" s="3" t="str">
        <f t="shared" si="206"/>
        <v/>
      </c>
      <c r="AN138" s="4">
        <f ca="1">IF(_xlfn.FORECAST.ETS(AO138,$B$9:B137,$AO$9:AO137)&gt;0,_xlfn.FORECAST.ETS(AO138,$B$9:B137,$AO$9:AO137),0)</f>
        <v>15677.328767271514</v>
      </c>
      <c r="AO138" s="9">
        <f t="shared" si="190"/>
        <v>44031</v>
      </c>
    </row>
    <row r="139" spans="2:41" x14ac:dyDescent="0.25">
      <c r="B139" t="str">
        <f ca="1">IF(OFFSET(SerbiaOfficialData!$F$5,(ROW(B137)*17)-17,0)=0,"",OFFSET(SerbiaOfficialData!$F$5,(ROW(B137)*17)-17,0))</f>
        <v/>
      </c>
      <c r="D139" s="4">
        <f t="shared" si="189"/>
        <v>2316</v>
      </c>
      <c r="E139" s="10" t="str">
        <f ca="1">IF(OFFSET(SerbiaOfficialData!$F$4,(ROW(E137)*17)-17,0)=0,"",OFFSET(SerbiaOfficialData!$F$4,(ROW(E137)*17)-17,0))</f>
        <v/>
      </c>
      <c r="F139" s="2" t="str">
        <f t="shared" si="191"/>
        <v/>
      </c>
      <c r="G139" s="13" t="str">
        <f t="shared" si="192"/>
        <v/>
      </c>
      <c r="H139" s="2" t="str">
        <f t="shared" si="193"/>
        <v/>
      </c>
      <c r="I139" s="4" t="str">
        <f>IF($A139="","",(ROWS($B$3:B139)*LN(2))/(LN(B139)/$B$3))</f>
        <v/>
      </c>
      <c r="J139" t="str">
        <f ca="1">IF(OFFSET(SerbiaOfficialData!$F$7,(ROW(J137)*17)-17,0)=0,"",OFFSET(SerbiaOfficialData!$F$7,(ROW(J137)*17)-17,0))</f>
        <v/>
      </c>
      <c r="K139" s="11" t="str">
        <f ca="1">IF(OFFSET(SerbiaOfficialData!$F$6,(ROW(K137)*17)-17,0)=0,"",OFFSET(SerbiaOfficialData!$F$6,(ROW(K137)*17)-17,0))</f>
        <v/>
      </c>
      <c r="L139" s="12" t="str">
        <f t="shared" si="194"/>
        <v/>
      </c>
      <c r="M139" s="13" t="str">
        <f t="shared" si="195"/>
        <v/>
      </c>
      <c r="R139" s="17" t="str">
        <f ca="1">IF(OFFSET(SerbiaOfficialData!$F$17,(ROW(R137)*17)-18,0)=0,"",OFFSET(SerbiaOfficialData!$F$17,(ROW(R137)*17)-18,0))</f>
        <v/>
      </c>
      <c r="S139" t="str">
        <f t="shared" si="196"/>
        <v/>
      </c>
      <c r="T139" s="3" t="str">
        <f t="shared" si="197"/>
        <v/>
      </c>
      <c r="V139" t="str">
        <f ca="1">IF(OFFSET(SerbiaOfficialData!$F$8,(ROW(W137)*17)-17,0)=0,"",OFFSET(SerbiaOfficialData!$F$8,(ROW(W137)*17)-17,0))</f>
        <v/>
      </c>
      <c r="W139" t="str">
        <f ca="1">IF(OFFSET(SerbiaOfficialData!$F$11,(ROW(W137)*17)-17,0)=0,"",OFFSET(SerbiaOfficialData!$F$11,(ROW(W137)*17)-17,0))</f>
        <v/>
      </c>
      <c r="X139" s="3" t="str">
        <f t="shared" si="198"/>
        <v/>
      </c>
      <c r="Y139" s="3" t="str">
        <f t="shared" si="199"/>
        <v/>
      </c>
      <c r="Z139" t="str">
        <f ca="1">IF(OFFSET(SerbiaOfficialData!$F$9,(ROW(Z137)*17)-17,0)=0,"",OFFSET(SerbiaOfficialData!$F$9,(ROW(Z137)*17)-17,0))</f>
        <v/>
      </c>
      <c r="AA139" t="str">
        <f ca="1">IF(OFFSET(SerbiaOfficialData!$F$10,(ROW(AA137)*17)-17,0)=0,"",OFFSET(SerbiaOfficialData!$F$10,(ROW(AA137)*17)-17,0))</f>
        <v/>
      </c>
      <c r="AB139" t="str">
        <f ca="1">IF(OFFSET(SerbiaOfficialData!$F$12,(ROW(AA137)*17)-17,0)=0,"",OFFSET(SerbiaOfficialData!$F$12,(ROW(AA137)*17)-17,0))</f>
        <v/>
      </c>
      <c r="AC139" s="17">
        <f t="shared" si="188"/>
        <v>2313</v>
      </c>
      <c r="AD139" t="str">
        <f ca="1">IF(OFFSET(SerbiaOfficialData!$F$2,(ROW(AD137)*17)-17,0)=0,"",OFFSET(SerbiaOfficialData!$F$2,(ROW(AD137)*17)-17,0))</f>
        <v/>
      </c>
      <c r="AE139" s="3" t="str">
        <f t="shared" si="200"/>
        <v/>
      </c>
      <c r="AF139" s="15" t="str">
        <f t="shared" si="201"/>
        <v/>
      </c>
      <c r="AH139" t="str">
        <f ca="1">IF(OFFSET(SerbiaOfficialData!$F$3,(ROW(AH137)*17)-17,0)=0,"",OFFSET(SerbiaOfficialData!$F$3,(ROW(AH137)*17)-17,0))</f>
        <v/>
      </c>
      <c r="AI139" s="10" t="str">
        <f t="shared" si="202"/>
        <v/>
      </c>
      <c r="AJ139" s="3" t="str">
        <f t="shared" si="203"/>
        <v/>
      </c>
      <c r="AK139" s="4" t="str">
        <f t="shared" si="204"/>
        <v/>
      </c>
      <c r="AL139" s="3" t="str">
        <f t="shared" si="205"/>
        <v/>
      </c>
      <c r="AM139" s="3" t="str">
        <f t="shared" si="206"/>
        <v/>
      </c>
      <c r="AN139" s="4">
        <f ca="1">IF(_xlfn.FORECAST.ETS(AO139,$B$9:B138,$AO$9:AO138)&gt;0,_xlfn.FORECAST.ETS(AO139,$B$9:B138,$AO$9:AO138),0)</f>
        <v>15769.086952947411</v>
      </c>
      <c r="AO139" s="9">
        <f t="shared" si="190"/>
        <v>44032</v>
      </c>
    </row>
    <row r="140" spans="2:41" x14ac:dyDescent="0.25">
      <c r="B140" t="str">
        <f ca="1">IF(OFFSET(SerbiaOfficialData!$F$5,(ROW(B138)*17)-17,0)=0,"",OFFSET(SerbiaOfficialData!$F$5,(ROW(B138)*17)-17,0))</f>
        <v/>
      </c>
      <c r="D140" s="4">
        <f t="shared" si="189"/>
        <v>2333</v>
      </c>
      <c r="E140" s="10" t="str">
        <f ca="1">IF(OFFSET(SerbiaOfficialData!$F$4,(ROW(E138)*17)-17,0)=0,"",OFFSET(SerbiaOfficialData!$F$4,(ROW(E138)*17)-17,0))</f>
        <v/>
      </c>
      <c r="F140" s="2" t="str">
        <f t="shared" si="191"/>
        <v/>
      </c>
      <c r="G140" s="13" t="str">
        <f t="shared" si="192"/>
        <v/>
      </c>
      <c r="H140" s="2" t="str">
        <f t="shared" si="193"/>
        <v/>
      </c>
      <c r="I140" s="4" t="str">
        <f>IF($A140="","",(ROWS($B$3:B140)*LN(2))/(LN(B140)/$B$3))</f>
        <v/>
      </c>
      <c r="J140" t="str">
        <f ca="1">IF(OFFSET(SerbiaOfficialData!$F$7,(ROW(J138)*17)-17,0)=0,"",OFFSET(SerbiaOfficialData!$F$7,(ROW(J138)*17)-17,0))</f>
        <v/>
      </c>
      <c r="K140" s="11" t="str">
        <f ca="1">IF(OFFSET(SerbiaOfficialData!$F$6,(ROW(K138)*17)-17,0)=0,"",OFFSET(SerbiaOfficialData!$F$6,(ROW(K138)*17)-17,0))</f>
        <v/>
      </c>
      <c r="L140" s="12" t="str">
        <f t="shared" si="194"/>
        <v/>
      </c>
      <c r="M140" s="13" t="str">
        <f t="shared" si="195"/>
        <v/>
      </c>
      <c r="R140" s="17" t="str">
        <f ca="1">IF(OFFSET(SerbiaOfficialData!$F$17,(ROW(R138)*17)-18,0)=0,"",OFFSET(SerbiaOfficialData!$F$17,(ROW(R138)*17)-18,0))</f>
        <v/>
      </c>
      <c r="S140" t="str">
        <f t="shared" si="196"/>
        <v/>
      </c>
      <c r="T140" s="3" t="str">
        <f t="shared" si="197"/>
        <v/>
      </c>
      <c r="V140" t="str">
        <f ca="1">IF(OFFSET(SerbiaOfficialData!$F$8,(ROW(W138)*17)-17,0)=0,"",OFFSET(SerbiaOfficialData!$F$8,(ROW(W138)*17)-17,0))</f>
        <v/>
      </c>
      <c r="W140" t="str">
        <f ca="1">IF(OFFSET(SerbiaOfficialData!$F$11,(ROW(W138)*17)-17,0)=0,"",OFFSET(SerbiaOfficialData!$F$11,(ROW(W138)*17)-17,0))</f>
        <v/>
      </c>
      <c r="X140" s="3" t="str">
        <f t="shared" si="198"/>
        <v/>
      </c>
      <c r="Y140" s="3" t="str">
        <f t="shared" si="199"/>
        <v/>
      </c>
      <c r="Z140" t="str">
        <f ca="1">IF(OFFSET(SerbiaOfficialData!$F$9,(ROW(Z138)*17)-17,0)=0,"",OFFSET(SerbiaOfficialData!$F$9,(ROW(Z138)*17)-17,0))</f>
        <v/>
      </c>
      <c r="AA140" t="str">
        <f ca="1">IF(OFFSET(SerbiaOfficialData!$F$10,(ROW(AA138)*17)-17,0)=0,"",OFFSET(SerbiaOfficialData!$F$10,(ROW(AA138)*17)-17,0))</f>
        <v/>
      </c>
      <c r="AB140" t="str">
        <f ca="1">IF(OFFSET(SerbiaOfficialData!$F$12,(ROW(AA138)*17)-17,0)=0,"",OFFSET(SerbiaOfficialData!$F$12,(ROW(AA138)*17)-17,0))</f>
        <v/>
      </c>
      <c r="AC140" s="17">
        <f t="shared" si="188"/>
        <v>2330</v>
      </c>
      <c r="AD140" t="str">
        <f ca="1">IF(OFFSET(SerbiaOfficialData!$F$2,(ROW(AD138)*17)-17,0)=0,"",OFFSET(SerbiaOfficialData!$F$2,(ROW(AD138)*17)-17,0))</f>
        <v/>
      </c>
      <c r="AE140" s="3" t="str">
        <f t="shared" si="200"/>
        <v/>
      </c>
      <c r="AF140" s="15" t="str">
        <f t="shared" si="201"/>
        <v/>
      </c>
      <c r="AH140" t="str">
        <f ca="1">IF(OFFSET(SerbiaOfficialData!$F$3,(ROW(AH138)*17)-17,0)=0,"",OFFSET(SerbiaOfficialData!$F$3,(ROW(AH138)*17)-17,0))</f>
        <v/>
      </c>
      <c r="AI140" s="10" t="str">
        <f t="shared" si="202"/>
        <v/>
      </c>
      <c r="AJ140" s="3" t="str">
        <f t="shared" si="203"/>
        <v/>
      </c>
      <c r="AK140" s="4" t="str">
        <f t="shared" si="204"/>
        <v/>
      </c>
      <c r="AL140" s="3" t="str">
        <f t="shared" si="205"/>
        <v/>
      </c>
      <c r="AM140" s="3" t="str">
        <f t="shared" si="206"/>
        <v/>
      </c>
      <c r="AN140" s="4">
        <f ca="1">IF(_xlfn.FORECAST.ETS(AO140,$B$9:B139,$AO$9:AO139)&gt;0,_xlfn.FORECAST.ETS(AO140,$B$9:B139,$AO$9:AO139),0)</f>
        <v>15860.845138623306</v>
      </c>
      <c r="AO140" s="9">
        <f t="shared" si="190"/>
        <v>44033</v>
      </c>
    </row>
    <row r="141" spans="2:41" x14ac:dyDescent="0.25">
      <c r="B141" t="str">
        <f ca="1">IF(OFFSET(SerbiaOfficialData!$F$5,(ROW(B139)*17)-17,0)=0,"",OFFSET(SerbiaOfficialData!$F$5,(ROW(B139)*17)-17,0))</f>
        <v/>
      </c>
      <c r="D141" s="4">
        <f t="shared" si="189"/>
        <v>2350</v>
      </c>
      <c r="E141" s="10" t="str">
        <f ca="1">IF(OFFSET(SerbiaOfficialData!$F$4,(ROW(E139)*17)-17,0)=0,"",OFFSET(SerbiaOfficialData!$F$4,(ROW(E139)*17)-17,0))</f>
        <v/>
      </c>
      <c r="F141" s="2" t="str">
        <f t="shared" si="191"/>
        <v/>
      </c>
      <c r="G141" s="13" t="str">
        <f t="shared" si="192"/>
        <v/>
      </c>
      <c r="H141" s="2" t="str">
        <f t="shared" si="193"/>
        <v/>
      </c>
      <c r="I141" s="4" t="str">
        <f>IF($A141="","",(ROWS($B$3:B141)*LN(2))/(LN(B141)/$B$3))</f>
        <v/>
      </c>
      <c r="J141" t="str">
        <f ca="1">IF(OFFSET(SerbiaOfficialData!$F$7,(ROW(J139)*17)-17,0)=0,"",OFFSET(SerbiaOfficialData!$F$7,(ROW(J139)*17)-17,0))</f>
        <v/>
      </c>
      <c r="K141" s="11" t="str">
        <f ca="1">IF(OFFSET(SerbiaOfficialData!$F$6,(ROW(K139)*17)-17,0)=0,"",OFFSET(SerbiaOfficialData!$F$6,(ROW(K139)*17)-17,0))</f>
        <v/>
      </c>
      <c r="L141" s="12" t="str">
        <f t="shared" si="194"/>
        <v/>
      </c>
      <c r="M141" s="13" t="str">
        <f t="shared" si="195"/>
        <v/>
      </c>
      <c r="R141" s="17" t="str">
        <f ca="1">IF(OFFSET(SerbiaOfficialData!$F$17,(ROW(R139)*17)-18,0)=0,"",OFFSET(SerbiaOfficialData!$F$17,(ROW(R139)*17)-18,0))</f>
        <v/>
      </c>
      <c r="S141" t="str">
        <f t="shared" si="196"/>
        <v/>
      </c>
      <c r="T141" s="3" t="str">
        <f t="shared" si="197"/>
        <v/>
      </c>
      <c r="V141" t="str">
        <f ca="1">IF(OFFSET(SerbiaOfficialData!$F$8,(ROW(W139)*17)-17,0)=0,"",OFFSET(SerbiaOfficialData!$F$8,(ROW(W139)*17)-17,0))</f>
        <v/>
      </c>
      <c r="W141" t="str">
        <f ca="1">IF(OFFSET(SerbiaOfficialData!$F$11,(ROW(W139)*17)-17,0)=0,"",OFFSET(SerbiaOfficialData!$F$11,(ROW(W139)*17)-17,0))</f>
        <v/>
      </c>
      <c r="X141" s="3" t="str">
        <f t="shared" si="198"/>
        <v/>
      </c>
      <c r="Y141" s="3" t="str">
        <f t="shared" si="199"/>
        <v/>
      </c>
      <c r="Z141" t="str">
        <f ca="1">IF(OFFSET(SerbiaOfficialData!$F$9,(ROW(Z139)*17)-17,0)=0,"",OFFSET(SerbiaOfficialData!$F$9,(ROW(Z139)*17)-17,0))</f>
        <v/>
      </c>
      <c r="AA141" t="str">
        <f ca="1">IF(OFFSET(SerbiaOfficialData!$F$10,(ROW(AA139)*17)-17,0)=0,"",OFFSET(SerbiaOfficialData!$F$10,(ROW(AA139)*17)-17,0))</f>
        <v/>
      </c>
      <c r="AB141" t="str">
        <f ca="1">IF(OFFSET(SerbiaOfficialData!$F$12,(ROW(AA139)*17)-17,0)=0,"",OFFSET(SerbiaOfficialData!$F$12,(ROW(AA139)*17)-17,0))</f>
        <v/>
      </c>
      <c r="AC141" s="17">
        <f t="shared" si="188"/>
        <v>2347</v>
      </c>
      <c r="AD141" t="str">
        <f ca="1">IF(OFFSET(SerbiaOfficialData!$F$2,(ROW(AD139)*17)-17,0)=0,"",OFFSET(SerbiaOfficialData!$F$2,(ROW(AD139)*17)-17,0))</f>
        <v/>
      </c>
      <c r="AE141" s="3" t="str">
        <f t="shared" si="200"/>
        <v/>
      </c>
      <c r="AF141" s="15" t="str">
        <f t="shared" si="201"/>
        <v/>
      </c>
      <c r="AH141" t="str">
        <f ca="1">IF(OFFSET(SerbiaOfficialData!$F$3,(ROW(AH139)*17)-17,0)=0,"",OFFSET(SerbiaOfficialData!$F$3,(ROW(AH139)*17)-17,0))</f>
        <v/>
      </c>
      <c r="AI141" s="10" t="str">
        <f t="shared" si="202"/>
        <v/>
      </c>
      <c r="AJ141" s="3" t="str">
        <f t="shared" si="203"/>
        <v/>
      </c>
      <c r="AK141" s="4" t="str">
        <f t="shared" si="204"/>
        <v/>
      </c>
      <c r="AL141" s="3" t="str">
        <f t="shared" si="205"/>
        <v/>
      </c>
      <c r="AM141" s="3" t="str">
        <f t="shared" si="206"/>
        <v/>
      </c>
      <c r="AN141" s="4">
        <f ca="1">IF(_xlfn.FORECAST.ETS(AO141,$B$9:B140,$AO$9:AO140)&gt;0,_xlfn.FORECAST.ETS(AO141,$B$9:B140,$AO$9:AO140),0)</f>
        <v>15952.603324299203</v>
      </c>
      <c r="AO141" s="9">
        <f t="shared" si="190"/>
        <v>44034</v>
      </c>
    </row>
    <row r="142" spans="2:41" x14ac:dyDescent="0.25">
      <c r="B142" t="str">
        <f ca="1">IF(OFFSET(SerbiaOfficialData!$F$5,(ROW(B140)*17)-17,0)=0,"",OFFSET(SerbiaOfficialData!$F$5,(ROW(B140)*17)-17,0))</f>
        <v/>
      </c>
      <c r="D142" s="4">
        <f t="shared" si="189"/>
        <v>2367</v>
      </c>
      <c r="E142" s="10" t="str">
        <f ca="1">IF(OFFSET(SerbiaOfficialData!$F$4,(ROW(E140)*17)-17,0)=0,"",OFFSET(SerbiaOfficialData!$F$4,(ROW(E140)*17)-17,0))</f>
        <v/>
      </c>
      <c r="F142" s="2" t="str">
        <f t="shared" si="191"/>
        <v/>
      </c>
      <c r="G142" s="13" t="str">
        <f t="shared" si="192"/>
        <v/>
      </c>
      <c r="H142" s="2" t="str">
        <f t="shared" si="193"/>
        <v/>
      </c>
      <c r="I142" s="4" t="str">
        <f>IF($A142="","",(ROWS($B$3:B142)*LN(2))/(LN(B142)/$B$3))</f>
        <v/>
      </c>
      <c r="J142" t="str">
        <f ca="1">IF(OFFSET(SerbiaOfficialData!$F$7,(ROW(J140)*17)-17,0)=0,"",OFFSET(SerbiaOfficialData!$F$7,(ROW(J140)*17)-17,0))</f>
        <v/>
      </c>
      <c r="K142" s="11" t="str">
        <f ca="1">IF(OFFSET(SerbiaOfficialData!$F$6,(ROW(K140)*17)-17,0)=0,"",OFFSET(SerbiaOfficialData!$F$6,(ROW(K140)*17)-17,0))</f>
        <v/>
      </c>
      <c r="L142" s="12" t="str">
        <f t="shared" si="194"/>
        <v/>
      </c>
      <c r="M142" s="13" t="str">
        <f t="shared" si="195"/>
        <v/>
      </c>
      <c r="R142" s="17" t="str">
        <f ca="1">IF(OFFSET(SerbiaOfficialData!$F$17,(ROW(R140)*17)-18,0)=0,"",OFFSET(SerbiaOfficialData!$F$17,(ROW(R140)*17)-18,0))</f>
        <v/>
      </c>
      <c r="S142" t="str">
        <f t="shared" si="196"/>
        <v/>
      </c>
      <c r="T142" s="3" t="str">
        <f t="shared" si="197"/>
        <v/>
      </c>
      <c r="V142" t="str">
        <f ca="1">IF(OFFSET(SerbiaOfficialData!$F$8,(ROW(W140)*17)-17,0)=0,"",OFFSET(SerbiaOfficialData!$F$8,(ROW(W140)*17)-17,0))</f>
        <v/>
      </c>
      <c r="W142" t="str">
        <f ca="1">IF(OFFSET(SerbiaOfficialData!$F$11,(ROW(W140)*17)-17,0)=0,"",OFFSET(SerbiaOfficialData!$F$11,(ROW(W140)*17)-17,0))</f>
        <v/>
      </c>
      <c r="X142" s="3" t="str">
        <f t="shared" si="198"/>
        <v/>
      </c>
      <c r="Y142" s="3" t="str">
        <f t="shared" si="199"/>
        <v/>
      </c>
      <c r="Z142" t="str">
        <f ca="1">IF(OFFSET(SerbiaOfficialData!$F$9,(ROW(Z140)*17)-17,0)=0,"",OFFSET(SerbiaOfficialData!$F$9,(ROW(Z140)*17)-17,0))</f>
        <v/>
      </c>
      <c r="AA142" t="str">
        <f ca="1">IF(OFFSET(SerbiaOfficialData!$F$10,(ROW(AA140)*17)-17,0)=0,"",OFFSET(SerbiaOfficialData!$F$10,(ROW(AA140)*17)-17,0))</f>
        <v/>
      </c>
      <c r="AB142" t="str">
        <f ca="1">IF(OFFSET(SerbiaOfficialData!$F$12,(ROW(AA140)*17)-17,0)=0,"",OFFSET(SerbiaOfficialData!$F$12,(ROW(AA140)*17)-17,0))</f>
        <v/>
      </c>
      <c r="AC142" s="17">
        <f t="shared" si="188"/>
        <v>2364</v>
      </c>
      <c r="AD142" t="str">
        <f ca="1">IF(OFFSET(SerbiaOfficialData!$F$2,(ROW(AD140)*17)-17,0)=0,"",OFFSET(SerbiaOfficialData!$F$2,(ROW(AD140)*17)-17,0))</f>
        <v/>
      </c>
      <c r="AE142" s="3" t="str">
        <f t="shared" si="200"/>
        <v/>
      </c>
      <c r="AF142" s="15" t="str">
        <f t="shared" si="201"/>
        <v/>
      </c>
      <c r="AH142" t="str">
        <f ca="1">IF(OFFSET(SerbiaOfficialData!$F$3,(ROW(AH140)*17)-17,0)=0,"",OFFSET(SerbiaOfficialData!$F$3,(ROW(AH140)*17)-17,0))</f>
        <v/>
      </c>
      <c r="AI142" s="10" t="str">
        <f t="shared" si="202"/>
        <v/>
      </c>
      <c r="AJ142" s="3" t="str">
        <f t="shared" si="203"/>
        <v/>
      </c>
      <c r="AK142" s="4" t="str">
        <f t="shared" si="204"/>
        <v/>
      </c>
      <c r="AL142" s="3" t="str">
        <f t="shared" si="205"/>
        <v/>
      </c>
      <c r="AM142" s="3" t="str">
        <f t="shared" si="206"/>
        <v/>
      </c>
      <c r="AN142" s="4">
        <f ca="1">IF(_xlfn.FORECAST.ETS(AO142,$B$9:B141,$AO$9:AO141)&gt;0,_xlfn.FORECAST.ETS(AO142,$B$9:B141,$AO$9:AO141),0)</f>
        <v>16044.3615099751</v>
      </c>
      <c r="AO142" s="9">
        <f t="shared" si="190"/>
        <v>44035</v>
      </c>
    </row>
    <row r="143" spans="2:41" x14ac:dyDescent="0.25">
      <c r="B143" t="str">
        <f ca="1">IF(OFFSET(SerbiaOfficialData!$F$5,(ROW(B141)*17)-17,0)=0,"",OFFSET(SerbiaOfficialData!$F$5,(ROW(B141)*17)-17,0))</f>
        <v/>
      </c>
      <c r="D143" s="4">
        <f t="shared" si="189"/>
        <v>2384</v>
      </c>
      <c r="E143" s="10" t="str">
        <f ca="1">IF(OFFSET(SerbiaOfficialData!$F$4,(ROW(E141)*17)-17,0)=0,"",OFFSET(SerbiaOfficialData!$F$4,(ROW(E141)*17)-17,0))</f>
        <v/>
      </c>
      <c r="F143" s="2" t="str">
        <f t="shared" si="191"/>
        <v/>
      </c>
      <c r="G143" s="13" t="str">
        <f t="shared" si="192"/>
        <v/>
      </c>
      <c r="H143" s="2" t="str">
        <f t="shared" si="193"/>
        <v/>
      </c>
      <c r="I143" s="4" t="str">
        <f>IF($A143="","",(ROWS($B$3:B143)*LN(2))/(LN(B143)/$B$3))</f>
        <v/>
      </c>
      <c r="J143" t="str">
        <f ca="1">IF(OFFSET(SerbiaOfficialData!$F$7,(ROW(J141)*17)-17,0)=0,"",OFFSET(SerbiaOfficialData!$F$7,(ROW(J141)*17)-17,0))</f>
        <v/>
      </c>
      <c r="K143" s="11" t="str">
        <f ca="1">IF(OFFSET(SerbiaOfficialData!$F$6,(ROW(K141)*17)-17,0)=0,"",OFFSET(SerbiaOfficialData!$F$6,(ROW(K141)*17)-17,0))</f>
        <v/>
      </c>
      <c r="L143" s="12" t="str">
        <f t="shared" si="194"/>
        <v/>
      </c>
      <c r="M143" s="13" t="str">
        <f t="shared" si="195"/>
        <v/>
      </c>
      <c r="R143" s="17" t="str">
        <f ca="1">IF(OFFSET(SerbiaOfficialData!$F$17,(ROW(R141)*17)-18,0)=0,"",OFFSET(SerbiaOfficialData!$F$17,(ROW(R141)*17)-18,0))</f>
        <v/>
      </c>
      <c r="S143" t="str">
        <f t="shared" si="196"/>
        <v/>
      </c>
      <c r="T143" s="3" t="str">
        <f t="shared" si="197"/>
        <v/>
      </c>
      <c r="V143" t="str">
        <f ca="1">IF(OFFSET(SerbiaOfficialData!$F$8,(ROW(W141)*17)-17,0)=0,"",OFFSET(SerbiaOfficialData!$F$8,(ROW(W141)*17)-17,0))</f>
        <v/>
      </c>
      <c r="W143" t="str">
        <f ca="1">IF(OFFSET(SerbiaOfficialData!$F$11,(ROW(W141)*17)-17,0)=0,"",OFFSET(SerbiaOfficialData!$F$11,(ROW(W141)*17)-17,0))</f>
        <v/>
      </c>
      <c r="X143" s="3" t="str">
        <f t="shared" si="198"/>
        <v/>
      </c>
      <c r="Y143" s="3" t="str">
        <f t="shared" si="199"/>
        <v/>
      </c>
      <c r="Z143" t="str">
        <f ca="1">IF(OFFSET(SerbiaOfficialData!$F$9,(ROW(Z141)*17)-17,0)=0,"",OFFSET(SerbiaOfficialData!$F$9,(ROW(Z141)*17)-17,0))</f>
        <v/>
      </c>
      <c r="AA143" t="str">
        <f ca="1">IF(OFFSET(SerbiaOfficialData!$F$10,(ROW(AA141)*17)-17,0)=0,"",OFFSET(SerbiaOfficialData!$F$10,(ROW(AA141)*17)-17,0))</f>
        <v/>
      </c>
      <c r="AB143" t="str">
        <f ca="1">IF(OFFSET(SerbiaOfficialData!$F$12,(ROW(AA141)*17)-17,0)=0,"",OFFSET(SerbiaOfficialData!$F$12,(ROW(AA141)*17)-17,0))</f>
        <v/>
      </c>
      <c r="AC143" s="17">
        <f t="shared" si="188"/>
        <v>2381</v>
      </c>
      <c r="AD143" t="str">
        <f ca="1">IF(OFFSET(SerbiaOfficialData!$F$2,(ROW(AD141)*17)-17,0)=0,"",OFFSET(SerbiaOfficialData!$F$2,(ROW(AD141)*17)-17,0))</f>
        <v/>
      </c>
      <c r="AE143" s="3" t="str">
        <f t="shared" si="200"/>
        <v/>
      </c>
      <c r="AF143" s="15" t="str">
        <f t="shared" si="201"/>
        <v/>
      </c>
      <c r="AH143" t="str">
        <f ca="1">IF(OFFSET(SerbiaOfficialData!$F$3,(ROW(AH141)*17)-17,0)=0,"",OFFSET(SerbiaOfficialData!$F$3,(ROW(AH141)*17)-17,0))</f>
        <v/>
      </c>
      <c r="AI143" s="10" t="str">
        <f t="shared" si="202"/>
        <v/>
      </c>
      <c r="AJ143" s="3" t="str">
        <f t="shared" si="203"/>
        <v/>
      </c>
      <c r="AK143" s="4" t="str">
        <f t="shared" si="204"/>
        <v/>
      </c>
      <c r="AL143" s="3" t="str">
        <f t="shared" si="205"/>
        <v/>
      </c>
      <c r="AM143" s="3" t="str">
        <f t="shared" si="206"/>
        <v/>
      </c>
      <c r="AN143" s="4">
        <f ca="1">IF(_xlfn.FORECAST.ETS(AO143,$B$9:B142,$AO$9:AO142)&gt;0,_xlfn.FORECAST.ETS(AO143,$B$9:B142,$AO$9:AO142),0)</f>
        <v>16136.119695650996</v>
      </c>
      <c r="AO143" s="9">
        <f t="shared" si="190"/>
        <v>44036</v>
      </c>
    </row>
    <row r="144" spans="2:41" x14ac:dyDescent="0.25">
      <c r="B144" t="str">
        <f ca="1">IF(OFFSET(SerbiaOfficialData!$F$5,(ROW(B142)*17)-17,0)=0,"",OFFSET(SerbiaOfficialData!$F$5,(ROW(B142)*17)-17,0))</f>
        <v/>
      </c>
      <c r="D144" s="4">
        <f t="shared" si="189"/>
        <v>2401</v>
      </c>
      <c r="E144" s="10" t="str">
        <f ca="1">IF(OFFSET(SerbiaOfficialData!$F$4,(ROW(E142)*17)-17,0)=0,"",OFFSET(SerbiaOfficialData!$F$4,(ROW(E142)*17)-17,0))</f>
        <v/>
      </c>
      <c r="F144" s="2" t="str">
        <f t="shared" si="191"/>
        <v/>
      </c>
      <c r="G144" s="13" t="str">
        <f t="shared" si="192"/>
        <v/>
      </c>
      <c r="H144" s="2" t="str">
        <f t="shared" si="193"/>
        <v/>
      </c>
      <c r="I144" s="4" t="str">
        <f>IF($A144="","",(ROWS($B$3:B144)*LN(2))/(LN(B144)/$B$3))</f>
        <v/>
      </c>
      <c r="J144" t="str">
        <f ca="1">IF(OFFSET(SerbiaOfficialData!$F$7,(ROW(J142)*17)-17,0)=0,"",OFFSET(SerbiaOfficialData!$F$7,(ROW(J142)*17)-17,0))</f>
        <v/>
      </c>
      <c r="K144" s="11" t="str">
        <f ca="1">IF(OFFSET(SerbiaOfficialData!$F$6,(ROW(K142)*17)-17,0)=0,"",OFFSET(SerbiaOfficialData!$F$6,(ROW(K142)*17)-17,0))</f>
        <v/>
      </c>
      <c r="L144" s="12" t="str">
        <f t="shared" si="194"/>
        <v/>
      </c>
      <c r="M144" s="13" t="str">
        <f t="shared" si="195"/>
        <v/>
      </c>
      <c r="R144" s="17" t="str">
        <f ca="1">IF(OFFSET(SerbiaOfficialData!$F$17,(ROW(R142)*17)-18,0)=0,"",OFFSET(SerbiaOfficialData!$F$17,(ROW(R142)*17)-18,0))</f>
        <v/>
      </c>
      <c r="S144" t="str">
        <f t="shared" si="196"/>
        <v/>
      </c>
      <c r="T144" s="3" t="str">
        <f t="shared" si="197"/>
        <v/>
      </c>
      <c r="V144" t="str">
        <f ca="1">IF(OFFSET(SerbiaOfficialData!$F$8,(ROW(W142)*17)-17,0)=0,"",OFFSET(SerbiaOfficialData!$F$8,(ROW(W142)*17)-17,0))</f>
        <v/>
      </c>
      <c r="W144" t="str">
        <f ca="1">IF(OFFSET(SerbiaOfficialData!$F$11,(ROW(W142)*17)-17,0)=0,"",OFFSET(SerbiaOfficialData!$F$11,(ROW(W142)*17)-17,0))</f>
        <v/>
      </c>
      <c r="X144" s="3" t="str">
        <f t="shared" si="198"/>
        <v/>
      </c>
      <c r="Y144" s="3" t="str">
        <f t="shared" si="199"/>
        <v/>
      </c>
      <c r="Z144" t="str">
        <f ca="1">IF(OFFSET(SerbiaOfficialData!$F$9,(ROW(Z142)*17)-17,0)=0,"",OFFSET(SerbiaOfficialData!$F$9,(ROW(Z142)*17)-17,0))</f>
        <v/>
      </c>
      <c r="AA144" t="str">
        <f ca="1">IF(OFFSET(SerbiaOfficialData!$F$10,(ROW(AA142)*17)-17,0)=0,"",OFFSET(SerbiaOfficialData!$F$10,(ROW(AA142)*17)-17,0))</f>
        <v/>
      </c>
      <c r="AB144" t="str">
        <f ca="1">IF(OFFSET(SerbiaOfficialData!$F$12,(ROW(AA142)*17)-17,0)=0,"",OFFSET(SerbiaOfficialData!$F$12,(ROW(AA142)*17)-17,0))</f>
        <v/>
      </c>
      <c r="AC144" s="17">
        <f t="shared" si="188"/>
        <v>2398</v>
      </c>
      <c r="AD144" t="str">
        <f ca="1">IF(OFFSET(SerbiaOfficialData!$F$2,(ROW(AD142)*17)-17,0)=0,"",OFFSET(SerbiaOfficialData!$F$2,(ROW(AD142)*17)-17,0))</f>
        <v/>
      </c>
      <c r="AE144" s="3" t="str">
        <f t="shared" si="200"/>
        <v/>
      </c>
      <c r="AF144" s="15" t="str">
        <f t="shared" si="201"/>
        <v/>
      </c>
      <c r="AH144" t="str">
        <f ca="1">IF(OFFSET(SerbiaOfficialData!$F$3,(ROW(AH142)*17)-17,0)=0,"",OFFSET(SerbiaOfficialData!$F$3,(ROW(AH142)*17)-17,0))</f>
        <v/>
      </c>
      <c r="AI144" s="10" t="str">
        <f t="shared" si="202"/>
        <v/>
      </c>
      <c r="AJ144" s="3" t="str">
        <f t="shared" si="203"/>
        <v/>
      </c>
      <c r="AK144" s="4" t="str">
        <f t="shared" si="204"/>
        <v/>
      </c>
      <c r="AL144" s="3" t="str">
        <f t="shared" si="205"/>
        <v/>
      </c>
      <c r="AM144" s="3" t="str">
        <f t="shared" si="206"/>
        <v/>
      </c>
      <c r="AN144" s="4">
        <f ca="1">IF(_xlfn.FORECAST.ETS(AO144,$B$9:B143,$AO$9:AO143)&gt;0,_xlfn.FORECAST.ETS(AO144,$B$9:B143,$AO$9:AO143),0)</f>
        <v>16227.877881326893</v>
      </c>
      <c r="AO144" s="9">
        <f t="shared" si="190"/>
        <v>44037</v>
      </c>
    </row>
    <row r="145" spans="2:41" x14ac:dyDescent="0.25">
      <c r="B145" t="str">
        <f ca="1">IF(OFFSET(SerbiaOfficialData!$F$5,(ROW(B143)*17)-17,0)=0,"",OFFSET(SerbiaOfficialData!$F$5,(ROW(B143)*17)-17,0))</f>
        <v/>
      </c>
      <c r="D145" s="4">
        <f t="shared" si="189"/>
        <v>2418</v>
      </c>
      <c r="E145" s="10" t="str">
        <f ca="1">IF(OFFSET(SerbiaOfficialData!$F$4,(ROW(E143)*17)-17,0)=0,"",OFFSET(SerbiaOfficialData!$F$4,(ROW(E143)*17)-17,0))</f>
        <v/>
      </c>
      <c r="F145" s="2" t="str">
        <f t="shared" si="191"/>
        <v/>
      </c>
      <c r="G145" s="13" t="str">
        <f t="shared" si="192"/>
        <v/>
      </c>
      <c r="H145" s="2" t="str">
        <f t="shared" si="193"/>
        <v/>
      </c>
      <c r="I145" s="4" t="str">
        <f>IF($A145="","",(ROWS($B$3:B145)*LN(2))/(LN(B145)/$B$3))</f>
        <v/>
      </c>
      <c r="J145" t="str">
        <f ca="1">IF(OFFSET(SerbiaOfficialData!$F$7,(ROW(J143)*17)-17,0)=0,"",OFFSET(SerbiaOfficialData!$F$7,(ROW(J143)*17)-17,0))</f>
        <v/>
      </c>
      <c r="K145" s="11" t="str">
        <f ca="1">IF(OFFSET(SerbiaOfficialData!$F$6,(ROW(K143)*17)-17,0)=0,"",OFFSET(SerbiaOfficialData!$F$6,(ROW(K143)*17)-17,0))</f>
        <v/>
      </c>
      <c r="L145" s="12" t="str">
        <f t="shared" si="194"/>
        <v/>
      </c>
      <c r="M145" s="13" t="str">
        <f t="shared" si="195"/>
        <v/>
      </c>
      <c r="R145" s="17" t="str">
        <f ca="1">IF(OFFSET(SerbiaOfficialData!$F$17,(ROW(R143)*17)-18,0)=0,"",OFFSET(SerbiaOfficialData!$F$17,(ROW(R143)*17)-18,0))</f>
        <v/>
      </c>
      <c r="S145" t="str">
        <f t="shared" si="196"/>
        <v/>
      </c>
      <c r="T145" s="3" t="str">
        <f t="shared" si="197"/>
        <v/>
      </c>
      <c r="V145" t="str">
        <f ca="1">IF(OFFSET(SerbiaOfficialData!$F$8,(ROW(W143)*17)-17,0)=0,"",OFFSET(SerbiaOfficialData!$F$8,(ROW(W143)*17)-17,0))</f>
        <v/>
      </c>
      <c r="W145" t="str">
        <f ca="1">IF(OFFSET(SerbiaOfficialData!$F$11,(ROW(W143)*17)-17,0)=0,"",OFFSET(SerbiaOfficialData!$F$11,(ROW(W143)*17)-17,0))</f>
        <v/>
      </c>
      <c r="X145" s="3" t="str">
        <f t="shared" si="198"/>
        <v/>
      </c>
      <c r="Y145" s="3" t="str">
        <f t="shared" si="199"/>
        <v/>
      </c>
      <c r="Z145" t="str">
        <f ca="1">IF(OFFSET(SerbiaOfficialData!$F$9,(ROW(Z143)*17)-17,0)=0,"",OFFSET(SerbiaOfficialData!$F$9,(ROW(Z143)*17)-17,0))</f>
        <v/>
      </c>
      <c r="AA145" t="str">
        <f ca="1">IF(OFFSET(SerbiaOfficialData!$F$10,(ROW(AA143)*17)-17,0)=0,"",OFFSET(SerbiaOfficialData!$F$10,(ROW(AA143)*17)-17,0))</f>
        <v/>
      </c>
      <c r="AB145" t="str">
        <f ca="1">IF(OFFSET(SerbiaOfficialData!$F$12,(ROW(AA143)*17)-17,0)=0,"",OFFSET(SerbiaOfficialData!$F$12,(ROW(AA143)*17)-17,0))</f>
        <v/>
      </c>
      <c r="AC145" s="17">
        <f t="shared" si="188"/>
        <v>2415</v>
      </c>
      <c r="AD145" t="str">
        <f ca="1">IF(OFFSET(SerbiaOfficialData!$F$2,(ROW(AD143)*17)-17,0)=0,"",OFFSET(SerbiaOfficialData!$F$2,(ROW(AD143)*17)-17,0))</f>
        <v/>
      </c>
      <c r="AE145" s="3" t="str">
        <f t="shared" si="200"/>
        <v/>
      </c>
      <c r="AF145" s="15" t="str">
        <f t="shared" si="201"/>
        <v/>
      </c>
      <c r="AH145" t="str">
        <f ca="1">IF(OFFSET(SerbiaOfficialData!$F$3,(ROW(AH143)*17)-17,0)=0,"",OFFSET(SerbiaOfficialData!$F$3,(ROW(AH143)*17)-17,0))</f>
        <v/>
      </c>
      <c r="AI145" s="10" t="str">
        <f t="shared" si="202"/>
        <v/>
      </c>
      <c r="AJ145" s="3" t="str">
        <f t="shared" si="203"/>
        <v/>
      </c>
      <c r="AK145" s="4" t="str">
        <f t="shared" si="204"/>
        <v/>
      </c>
      <c r="AL145" s="3" t="str">
        <f t="shared" si="205"/>
        <v/>
      </c>
      <c r="AM145" s="3" t="str">
        <f t="shared" si="206"/>
        <v/>
      </c>
      <c r="AN145" s="4">
        <f ca="1">IF(_xlfn.FORECAST.ETS(AO145,$B$9:B144,$AO$9:AO144)&gt;0,_xlfn.FORECAST.ETS(AO145,$B$9:B144,$AO$9:AO144),0)</f>
        <v>16319.63606700279</v>
      </c>
      <c r="AO145" s="9">
        <f t="shared" si="190"/>
        <v>44038</v>
      </c>
    </row>
    <row r="146" spans="2:41" x14ac:dyDescent="0.25">
      <c r="B146" t="str">
        <f ca="1">IF(OFFSET(SerbiaOfficialData!$F$5,(ROW(B144)*17)-17,0)=0,"",OFFSET(SerbiaOfficialData!$F$5,(ROW(B144)*17)-17,0))</f>
        <v/>
      </c>
      <c r="D146" s="4">
        <f t="shared" si="189"/>
        <v>2435</v>
      </c>
      <c r="E146" s="10" t="str">
        <f ca="1">IF(OFFSET(SerbiaOfficialData!$F$4,(ROW(E144)*17)-17,0)=0,"",OFFSET(SerbiaOfficialData!$F$4,(ROW(E144)*17)-17,0))</f>
        <v/>
      </c>
      <c r="F146" s="2" t="str">
        <f t="shared" si="191"/>
        <v/>
      </c>
      <c r="G146" s="13" t="str">
        <f t="shared" si="192"/>
        <v/>
      </c>
      <c r="H146" s="2" t="str">
        <f t="shared" si="193"/>
        <v/>
      </c>
      <c r="I146" s="4" t="str">
        <f>IF($A146="","",(ROWS($B$3:B146)*LN(2))/(LN(B146)/$B$3))</f>
        <v/>
      </c>
      <c r="J146" t="str">
        <f ca="1">IF(OFFSET(SerbiaOfficialData!$F$7,(ROW(J144)*17)-17,0)=0,"",OFFSET(SerbiaOfficialData!$F$7,(ROW(J144)*17)-17,0))</f>
        <v/>
      </c>
      <c r="K146" s="11" t="str">
        <f ca="1">IF(OFFSET(SerbiaOfficialData!$F$6,(ROW(K144)*17)-17,0)=0,"",OFFSET(SerbiaOfficialData!$F$6,(ROW(K144)*17)-17,0))</f>
        <v/>
      </c>
      <c r="L146" s="12" t="str">
        <f t="shared" si="194"/>
        <v/>
      </c>
      <c r="M146" s="13" t="str">
        <f t="shared" si="195"/>
        <v/>
      </c>
      <c r="R146" s="17" t="str">
        <f ca="1">IF(OFFSET(SerbiaOfficialData!$F$17,(ROW(R144)*17)-18,0)=0,"",OFFSET(SerbiaOfficialData!$F$17,(ROW(R144)*17)-18,0))</f>
        <v/>
      </c>
      <c r="S146" t="str">
        <f t="shared" si="196"/>
        <v/>
      </c>
      <c r="T146" s="3" t="str">
        <f t="shared" si="197"/>
        <v/>
      </c>
      <c r="V146" t="str">
        <f ca="1">IF(OFFSET(SerbiaOfficialData!$F$8,(ROW(W144)*17)-17,0)=0,"",OFFSET(SerbiaOfficialData!$F$8,(ROW(W144)*17)-17,0))</f>
        <v/>
      </c>
      <c r="W146" t="str">
        <f ca="1">IF(OFFSET(SerbiaOfficialData!$F$11,(ROW(W144)*17)-17,0)=0,"",OFFSET(SerbiaOfficialData!$F$11,(ROW(W144)*17)-17,0))</f>
        <v/>
      </c>
      <c r="X146" s="3" t="str">
        <f t="shared" si="198"/>
        <v/>
      </c>
      <c r="Y146" s="3" t="str">
        <f t="shared" si="199"/>
        <v/>
      </c>
      <c r="Z146" t="str">
        <f ca="1">IF(OFFSET(SerbiaOfficialData!$F$9,(ROW(Z144)*17)-17,0)=0,"",OFFSET(SerbiaOfficialData!$F$9,(ROW(Z144)*17)-17,0))</f>
        <v/>
      </c>
      <c r="AA146" t="str">
        <f ca="1">IF(OFFSET(SerbiaOfficialData!$F$10,(ROW(AA144)*17)-17,0)=0,"",OFFSET(SerbiaOfficialData!$F$10,(ROW(AA144)*17)-17,0))</f>
        <v/>
      </c>
      <c r="AB146" t="str">
        <f ca="1">IF(OFFSET(SerbiaOfficialData!$F$12,(ROW(AA144)*17)-17,0)=0,"",OFFSET(SerbiaOfficialData!$F$12,(ROW(AA144)*17)-17,0))</f>
        <v/>
      </c>
      <c r="AC146" s="17">
        <f t="shared" ref="AC146:AC209" si="207">(ROW(AD144)*17)-18+2</f>
        <v>2432</v>
      </c>
      <c r="AD146" t="str">
        <f ca="1">IF(OFFSET(SerbiaOfficialData!$F$2,(ROW(AD144)*17)-17,0)=0,"",OFFSET(SerbiaOfficialData!$F$2,(ROW(AD144)*17)-17,0))</f>
        <v/>
      </c>
      <c r="AE146" s="3" t="str">
        <f t="shared" si="200"/>
        <v/>
      </c>
      <c r="AF146" s="15" t="str">
        <f t="shared" si="201"/>
        <v/>
      </c>
      <c r="AH146" t="str">
        <f ca="1">IF(OFFSET(SerbiaOfficialData!$F$3,(ROW(AH144)*17)-17,0)=0,"",OFFSET(SerbiaOfficialData!$F$3,(ROW(AH144)*17)-17,0))</f>
        <v/>
      </c>
      <c r="AI146" s="10" t="str">
        <f t="shared" si="202"/>
        <v/>
      </c>
      <c r="AJ146" s="3" t="str">
        <f t="shared" si="203"/>
        <v/>
      </c>
      <c r="AK146" s="4" t="str">
        <f t="shared" si="204"/>
        <v/>
      </c>
      <c r="AL146" s="3" t="str">
        <f t="shared" si="205"/>
        <v/>
      </c>
      <c r="AM146" s="3" t="str">
        <f t="shared" si="206"/>
        <v/>
      </c>
      <c r="AN146" s="4">
        <f ca="1">IF(_xlfn.FORECAST.ETS(AO146,$B$9:B145,$AO$9:AO145)&gt;0,_xlfn.FORECAST.ETS(AO146,$B$9:B145,$AO$9:AO145),0)</f>
        <v>16411.394252678685</v>
      </c>
      <c r="AO146" s="9">
        <f t="shared" si="190"/>
        <v>44039</v>
      </c>
    </row>
    <row r="147" spans="2:41" x14ac:dyDescent="0.25">
      <c r="B147" t="str">
        <f ca="1">IF(OFFSET(SerbiaOfficialData!$F$5,(ROW(B145)*17)-17,0)=0,"",OFFSET(SerbiaOfficialData!$F$5,(ROW(B145)*17)-17,0))</f>
        <v/>
      </c>
      <c r="D147" s="4">
        <f t="shared" si="189"/>
        <v>2452</v>
      </c>
      <c r="E147" s="10" t="str">
        <f ca="1">IF(OFFSET(SerbiaOfficialData!$F$4,(ROW(E145)*17)-17,0)=0,"",OFFSET(SerbiaOfficialData!$F$4,(ROW(E145)*17)-17,0))</f>
        <v/>
      </c>
      <c r="F147" s="2" t="str">
        <f t="shared" si="191"/>
        <v/>
      </c>
      <c r="G147" s="13" t="str">
        <f t="shared" si="192"/>
        <v/>
      </c>
      <c r="H147" s="2" t="str">
        <f t="shared" si="193"/>
        <v/>
      </c>
      <c r="I147" s="4" t="str">
        <f>IF($A147="","",(ROWS($B$3:B147)*LN(2))/(LN(B147)/$B$3))</f>
        <v/>
      </c>
      <c r="J147" t="str">
        <f ca="1">IF(OFFSET(SerbiaOfficialData!$F$7,(ROW(J145)*17)-17,0)=0,"",OFFSET(SerbiaOfficialData!$F$7,(ROW(J145)*17)-17,0))</f>
        <v/>
      </c>
      <c r="K147" s="11" t="str">
        <f ca="1">IF(OFFSET(SerbiaOfficialData!$F$6,(ROW(K145)*17)-17,0)=0,"",OFFSET(SerbiaOfficialData!$F$6,(ROW(K145)*17)-17,0))</f>
        <v/>
      </c>
      <c r="L147" s="12" t="str">
        <f t="shared" si="194"/>
        <v/>
      </c>
      <c r="M147" s="13" t="str">
        <f t="shared" si="195"/>
        <v/>
      </c>
      <c r="R147" s="17" t="str">
        <f ca="1">IF(OFFSET(SerbiaOfficialData!$F$17,(ROW(R145)*17)-18,0)=0,"",OFFSET(SerbiaOfficialData!$F$17,(ROW(R145)*17)-18,0))</f>
        <v/>
      </c>
      <c r="S147" t="str">
        <f t="shared" si="196"/>
        <v/>
      </c>
      <c r="T147" s="3" t="str">
        <f t="shared" si="197"/>
        <v/>
      </c>
      <c r="V147" t="str">
        <f ca="1">IF(OFFSET(SerbiaOfficialData!$F$8,(ROW(W145)*17)-17,0)=0,"",OFFSET(SerbiaOfficialData!$F$8,(ROW(W145)*17)-17,0))</f>
        <v/>
      </c>
      <c r="W147" t="str">
        <f ca="1">IF(OFFSET(SerbiaOfficialData!$F$11,(ROW(W145)*17)-17,0)=0,"",OFFSET(SerbiaOfficialData!$F$11,(ROW(W145)*17)-17,0))</f>
        <v/>
      </c>
      <c r="X147" s="3" t="str">
        <f t="shared" si="198"/>
        <v/>
      </c>
      <c r="Y147" s="3" t="str">
        <f t="shared" si="199"/>
        <v/>
      </c>
      <c r="Z147" t="str">
        <f ca="1">IF(OFFSET(SerbiaOfficialData!$F$9,(ROW(Z145)*17)-17,0)=0,"",OFFSET(SerbiaOfficialData!$F$9,(ROW(Z145)*17)-17,0))</f>
        <v/>
      </c>
      <c r="AA147" t="str">
        <f ca="1">IF(OFFSET(SerbiaOfficialData!$F$10,(ROW(AA145)*17)-17,0)=0,"",OFFSET(SerbiaOfficialData!$F$10,(ROW(AA145)*17)-17,0))</f>
        <v/>
      </c>
      <c r="AB147" t="str">
        <f ca="1">IF(OFFSET(SerbiaOfficialData!$F$12,(ROW(AA145)*17)-17,0)=0,"",OFFSET(SerbiaOfficialData!$F$12,(ROW(AA145)*17)-17,0))</f>
        <v/>
      </c>
      <c r="AC147" s="17">
        <f t="shared" si="207"/>
        <v>2449</v>
      </c>
      <c r="AD147" t="str">
        <f ca="1">IF(OFFSET(SerbiaOfficialData!$F$2,(ROW(AD145)*17)-17,0)=0,"",OFFSET(SerbiaOfficialData!$F$2,(ROW(AD145)*17)-17,0))</f>
        <v/>
      </c>
      <c r="AE147" s="3" t="str">
        <f t="shared" si="200"/>
        <v/>
      </c>
      <c r="AF147" s="15" t="str">
        <f t="shared" si="201"/>
        <v/>
      </c>
      <c r="AH147" t="str">
        <f ca="1">IF(OFFSET(SerbiaOfficialData!$F$3,(ROW(AH145)*17)-17,0)=0,"",OFFSET(SerbiaOfficialData!$F$3,(ROW(AH145)*17)-17,0))</f>
        <v/>
      </c>
      <c r="AI147" s="10" t="str">
        <f t="shared" si="202"/>
        <v/>
      </c>
      <c r="AJ147" s="3" t="str">
        <f t="shared" si="203"/>
        <v/>
      </c>
      <c r="AK147" s="4" t="str">
        <f t="shared" si="204"/>
        <v/>
      </c>
      <c r="AL147" s="3" t="str">
        <f t="shared" si="205"/>
        <v/>
      </c>
      <c r="AM147" s="3" t="str">
        <f t="shared" si="206"/>
        <v/>
      </c>
      <c r="AN147" s="4">
        <f ca="1">IF(_xlfn.FORECAST.ETS(AO147,$B$9:B146,$AO$9:AO146)&gt;0,_xlfn.FORECAST.ETS(AO147,$B$9:B146,$AO$9:AO146),0)</f>
        <v>16503.152438354584</v>
      </c>
      <c r="AO147" s="9">
        <f t="shared" si="190"/>
        <v>44040</v>
      </c>
    </row>
    <row r="148" spans="2:41" x14ac:dyDescent="0.25">
      <c r="B148" t="str">
        <f ca="1">IF(OFFSET(SerbiaOfficialData!$F$5,(ROW(B146)*17)-17,0)=0,"",OFFSET(SerbiaOfficialData!$F$5,(ROW(B146)*17)-17,0))</f>
        <v/>
      </c>
      <c r="D148" s="4">
        <f t="shared" si="189"/>
        <v>2469</v>
      </c>
      <c r="E148" s="10" t="str">
        <f ca="1">IF(OFFSET(SerbiaOfficialData!$F$4,(ROW(E146)*17)-17,0)=0,"",OFFSET(SerbiaOfficialData!$F$4,(ROW(E146)*17)-17,0))</f>
        <v/>
      </c>
      <c r="F148" s="2" t="str">
        <f t="shared" si="191"/>
        <v/>
      </c>
      <c r="G148" s="13" t="str">
        <f t="shared" si="192"/>
        <v/>
      </c>
      <c r="H148" s="2" t="str">
        <f t="shared" si="193"/>
        <v/>
      </c>
      <c r="I148" s="4" t="str">
        <f>IF($A148="","",(ROWS($B$3:B148)*LN(2))/(LN(B148)/$B$3))</f>
        <v/>
      </c>
      <c r="J148" t="str">
        <f ca="1">IF(OFFSET(SerbiaOfficialData!$F$7,(ROW(J146)*17)-17,0)=0,"",OFFSET(SerbiaOfficialData!$F$7,(ROW(J146)*17)-17,0))</f>
        <v/>
      </c>
      <c r="K148" s="11" t="str">
        <f ca="1">IF(OFFSET(SerbiaOfficialData!$F$6,(ROW(K146)*17)-17,0)=0,"",OFFSET(SerbiaOfficialData!$F$6,(ROW(K146)*17)-17,0))</f>
        <v/>
      </c>
      <c r="L148" s="12" t="str">
        <f t="shared" si="194"/>
        <v/>
      </c>
      <c r="M148" s="13" t="str">
        <f t="shared" si="195"/>
        <v/>
      </c>
      <c r="R148" s="17" t="str">
        <f ca="1">IF(OFFSET(SerbiaOfficialData!$F$17,(ROW(R146)*17)-18,0)=0,"",OFFSET(SerbiaOfficialData!$F$17,(ROW(R146)*17)-18,0))</f>
        <v/>
      </c>
      <c r="S148" t="str">
        <f t="shared" si="196"/>
        <v/>
      </c>
      <c r="T148" s="3" t="str">
        <f t="shared" si="197"/>
        <v/>
      </c>
      <c r="V148" t="str">
        <f ca="1">IF(OFFSET(SerbiaOfficialData!$F$8,(ROW(W146)*17)-17,0)=0,"",OFFSET(SerbiaOfficialData!$F$8,(ROW(W146)*17)-17,0))</f>
        <v/>
      </c>
      <c r="W148" t="str">
        <f ca="1">IF(OFFSET(SerbiaOfficialData!$F$11,(ROW(W146)*17)-17,0)=0,"",OFFSET(SerbiaOfficialData!$F$11,(ROW(W146)*17)-17,0))</f>
        <v/>
      </c>
      <c r="X148" s="3" t="str">
        <f t="shared" si="198"/>
        <v/>
      </c>
      <c r="Y148" s="3" t="str">
        <f t="shared" si="199"/>
        <v/>
      </c>
      <c r="Z148" t="str">
        <f ca="1">IF(OFFSET(SerbiaOfficialData!$F$9,(ROW(Z146)*17)-17,0)=0,"",OFFSET(SerbiaOfficialData!$F$9,(ROW(Z146)*17)-17,0))</f>
        <v/>
      </c>
      <c r="AA148" t="str">
        <f ca="1">IF(OFFSET(SerbiaOfficialData!$F$10,(ROW(AA146)*17)-17,0)=0,"",OFFSET(SerbiaOfficialData!$F$10,(ROW(AA146)*17)-17,0))</f>
        <v/>
      </c>
      <c r="AB148" t="str">
        <f ca="1">IF(OFFSET(SerbiaOfficialData!$F$12,(ROW(AA146)*17)-17,0)=0,"",OFFSET(SerbiaOfficialData!$F$12,(ROW(AA146)*17)-17,0))</f>
        <v/>
      </c>
      <c r="AC148" s="17">
        <f t="shared" si="207"/>
        <v>2466</v>
      </c>
      <c r="AD148" t="str">
        <f ca="1">IF(OFFSET(SerbiaOfficialData!$F$2,(ROW(AD146)*17)-17,0)=0,"",OFFSET(SerbiaOfficialData!$F$2,(ROW(AD146)*17)-17,0))</f>
        <v/>
      </c>
      <c r="AE148" s="3" t="str">
        <f t="shared" si="200"/>
        <v/>
      </c>
      <c r="AF148" s="15" t="str">
        <f t="shared" si="201"/>
        <v/>
      </c>
      <c r="AH148" t="str">
        <f ca="1">IF(OFFSET(SerbiaOfficialData!$F$3,(ROW(AH146)*17)-17,0)=0,"",OFFSET(SerbiaOfficialData!$F$3,(ROW(AH146)*17)-17,0))</f>
        <v/>
      </c>
      <c r="AI148" s="10" t="str">
        <f t="shared" si="202"/>
        <v/>
      </c>
      <c r="AJ148" s="3" t="str">
        <f t="shared" si="203"/>
        <v/>
      </c>
      <c r="AK148" s="4" t="str">
        <f t="shared" si="204"/>
        <v/>
      </c>
      <c r="AL148" s="3" t="str">
        <f t="shared" si="205"/>
        <v/>
      </c>
      <c r="AM148" s="3" t="str">
        <f t="shared" si="206"/>
        <v/>
      </c>
      <c r="AN148" s="4">
        <f ca="1">IF(_xlfn.FORECAST.ETS(AO148,$B$9:B147,$AO$9:AO147)&gt;0,_xlfn.FORECAST.ETS(AO148,$B$9:B147,$AO$9:AO147),0)</f>
        <v>16594.910624030479</v>
      </c>
      <c r="AO148" s="9">
        <f t="shared" si="190"/>
        <v>44041</v>
      </c>
    </row>
    <row r="149" spans="2:41" x14ac:dyDescent="0.25">
      <c r="B149" t="str">
        <f ca="1">IF(OFFSET(SerbiaOfficialData!$F$5,(ROW(B147)*17)-17,0)=0,"",OFFSET(SerbiaOfficialData!$F$5,(ROW(B147)*17)-17,0))</f>
        <v/>
      </c>
      <c r="D149" s="4">
        <f t="shared" si="189"/>
        <v>2486</v>
      </c>
      <c r="E149" s="10" t="str">
        <f ca="1">IF(OFFSET(SerbiaOfficialData!$F$4,(ROW(E147)*17)-17,0)=0,"",OFFSET(SerbiaOfficialData!$F$4,(ROW(E147)*17)-17,0))</f>
        <v/>
      </c>
      <c r="F149" s="2" t="str">
        <f t="shared" si="191"/>
        <v/>
      </c>
      <c r="G149" s="13" t="str">
        <f t="shared" si="192"/>
        <v/>
      </c>
      <c r="H149" s="2" t="str">
        <f t="shared" si="193"/>
        <v/>
      </c>
      <c r="I149" s="4" t="str">
        <f>IF($A149="","",(ROWS($B$3:B149)*LN(2))/(LN(B149)/$B$3))</f>
        <v/>
      </c>
      <c r="J149" t="str">
        <f ca="1">IF(OFFSET(SerbiaOfficialData!$F$7,(ROW(J147)*17)-17,0)=0,"",OFFSET(SerbiaOfficialData!$F$7,(ROW(J147)*17)-17,0))</f>
        <v/>
      </c>
      <c r="K149" s="11" t="str">
        <f ca="1">IF(OFFSET(SerbiaOfficialData!$F$6,(ROW(K147)*17)-17,0)=0,"",OFFSET(SerbiaOfficialData!$F$6,(ROW(K147)*17)-17,0))</f>
        <v/>
      </c>
      <c r="L149" s="12" t="str">
        <f t="shared" si="194"/>
        <v/>
      </c>
      <c r="M149" s="13" t="str">
        <f t="shared" si="195"/>
        <v/>
      </c>
      <c r="R149" s="17" t="str">
        <f ca="1">IF(OFFSET(SerbiaOfficialData!$F$17,(ROW(R147)*17)-18,0)=0,"",OFFSET(SerbiaOfficialData!$F$17,(ROW(R147)*17)-18,0))</f>
        <v/>
      </c>
      <c r="S149" t="str">
        <f t="shared" si="196"/>
        <v/>
      </c>
      <c r="T149" s="3" t="str">
        <f t="shared" si="197"/>
        <v/>
      </c>
      <c r="V149" t="str">
        <f ca="1">IF(OFFSET(SerbiaOfficialData!$F$8,(ROW(W147)*17)-17,0)=0,"",OFFSET(SerbiaOfficialData!$F$8,(ROW(W147)*17)-17,0))</f>
        <v/>
      </c>
      <c r="W149" t="str">
        <f ca="1">IF(OFFSET(SerbiaOfficialData!$F$11,(ROW(W147)*17)-17,0)=0,"",OFFSET(SerbiaOfficialData!$F$11,(ROW(W147)*17)-17,0))</f>
        <v/>
      </c>
      <c r="X149" s="3" t="str">
        <f t="shared" si="198"/>
        <v/>
      </c>
      <c r="Y149" s="3" t="str">
        <f t="shared" si="199"/>
        <v/>
      </c>
      <c r="Z149" t="str">
        <f ca="1">IF(OFFSET(SerbiaOfficialData!$F$9,(ROW(Z147)*17)-17,0)=0,"",OFFSET(SerbiaOfficialData!$F$9,(ROW(Z147)*17)-17,0))</f>
        <v/>
      </c>
      <c r="AA149" t="str">
        <f ca="1">IF(OFFSET(SerbiaOfficialData!$F$10,(ROW(AA147)*17)-17,0)=0,"",OFFSET(SerbiaOfficialData!$F$10,(ROW(AA147)*17)-17,0))</f>
        <v/>
      </c>
      <c r="AB149" t="str">
        <f ca="1">IF(OFFSET(SerbiaOfficialData!$F$12,(ROW(AA147)*17)-17,0)=0,"",OFFSET(SerbiaOfficialData!$F$12,(ROW(AA147)*17)-17,0))</f>
        <v/>
      </c>
      <c r="AC149" s="17">
        <f t="shared" si="207"/>
        <v>2483</v>
      </c>
      <c r="AD149" t="str">
        <f ca="1">IF(OFFSET(SerbiaOfficialData!$F$2,(ROW(AD147)*17)-17,0)=0,"",OFFSET(SerbiaOfficialData!$F$2,(ROW(AD147)*17)-17,0))</f>
        <v/>
      </c>
      <c r="AE149" s="3" t="str">
        <f t="shared" si="200"/>
        <v/>
      </c>
      <c r="AF149" s="15" t="str">
        <f t="shared" si="201"/>
        <v/>
      </c>
      <c r="AH149" t="str">
        <f ca="1">IF(OFFSET(SerbiaOfficialData!$F$3,(ROW(AH147)*17)-17,0)=0,"",OFFSET(SerbiaOfficialData!$F$3,(ROW(AH147)*17)-17,0))</f>
        <v/>
      </c>
      <c r="AI149" s="10" t="str">
        <f t="shared" si="202"/>
        <v/>
      </c>
      <c r="AJ149" s="3" t="str">
        <f t="shared" si="203"/>
        <v/>
      </c>
      <c r="AK149" s="4" t="str">
        <f t="shared" si="204"/>
        <v/>
      </c>
      <c r="AL149" s="3" t="str">
        <f t="shared" si="205"/>
        <v/>
      </c>
      <c r="AM149" s="3" t="str">
        <f t="shared" si="206"/>
        <v/>
      </c>
      <c r="AN149" s="4">
        <f ca="1">IF(_xlfn.FORECAST.ETS(AO149,$B$9:B148,$AO$9:AO148)&gt;0,_xlfn.FORECAST.ETS(AO149,$B$9:B148,$AO$9:AO148),0)</f>
        <v>16686.668809706374</v>
      </c>
      <c r="AO149" s="9">
        <f t="shared" si="190"/>
        <v>44042</v>
      </c>
    </row>
    <row r="150" spans="2:41" x14ac:dyDescent="0.25">
      <c r="B150" t="str">
        <f ca="1">IF(OFFSET(SerbiaOfficialData!$F$5,(ROW(B148)*17)-17,0)=0,"",OFFSET(SerbiaOfficialData!$F$5,(ROW(B148)*17)-17,0))</f>
        <v/>
      </c>
      <c r="D150" s="4">
        <f t="shared" si="189"/>
        <v>2503</v>
      </c>
      <c r="E150" s="10" t="str">
        <f ca="1">IF(OFFSET(SerbiaOfficialData!$F$4,(ROW(E148)*17)-17,0)=0,"",OFFSET(SerbiaOfficialData!$F$4,(ROW(E148)*17)-17,0))</f>
        <v/>
      </c>
      <c r="F150" s="2" t="str">
        <f t="shared" si="191"/>
        <v/>
      </c>
      <c r="G150" s="13" t="str">
        <f t="shared" si="192"/>
        <v/>
      </c>
      <c r="H150" s="2" t="str">
        <f t="shared" si="193"/>
        <v/>
      </c>
      <c r="I150" s="4" t="str">
        <f>IF($A150="","",(ROWS($B$3:B150)*LN(2))/(LN(B150)/$B$3))</f>
        <v/>
      </c>
      <c r="J150" t="str">
        <f ca="1">IF(OFFSET(SerbiaOfficialData!$F$7,(ROW(J148)*17)-17,0)=0,"",OFFSET(SerbiaOfficialData!$F$7,(ROW(J148)*17)-17,0))</f>
        <v/>
      </c>
      <c r="K150" s="11" t="str">
        <f ca="1">IF(OFFSET(SerbiaOfficialData!$F$6,(ROW(K148)*17)-17,0)=0,"",OFFSET(SerbiaOfficialData!$F$6,(ROW(K148)*17)-17,0))</f>
        <v/>
      </c>
      <c r="L150" s="12" t="str">
        <f t="shared" si="194"/>
        <v/>
      </c>
      <c r="M150" s="13" t="str">
        <f t="shared" si="195"/>
        <v/>
      </c>
      <c r="R150" s="17" t="str">
        <f ca="1">IF(OFFSET(SerbiaOfficialData!$F$17,(ROW(R148)*17)-18,0)=0,"",OFFSET(SerbiaOfficialData!$F$17,(ROW(R148)*17)-18,0))</f>
        <v/>
      </c>
      <c r="S150" t="str">
        <f t="shared" si="196"/>
        <v/>
      </c>
      <c r="T150" s="3" t="str">
        <f t="shared" si="197"/>
        <v/>
      </c>
      <c r="V150" t="str">
        <f ca="1">IF(OFFSET(SerbiaOfficialData!$F$8,(ROW(W148)*17)-17,0)=0,"",OFFSET(SerbiaOfficialData!$F$8,(ROW(W148)*17)-17,0))</f>
        <v/>
      </c>
      <c r="W150" t="str">
        <f ca="1">IF(OFFSET(SerbiaOfficialData!$F$11,(ROW(W148)*17)-17,0)=0,"",OFFSET(SerbiaOfficialData!$F$11,(ROW(W148)*17)-17,0))</f>
        <v/>
      </c>
      <c r="X150" s="3" t="str">
        <f t="shared" si="198"/>
        <v/>
      </c>
      <c r="Y150" s="3" t="str">
        <f t="shared" si="199"/>
        <v/>
      </c>
      <c r="Z150" t="str">
        <f ca="1">IF(OFFSET(SerbiaOfficialData!$F$9,(ROW(Z148)*17)-17,0)=0,"",OFFSET(SerbiaOfficialData!$F$9,(ROW(Z148)*17)-17,0))</f>
        <v/>
      </c>
      <c r="AA150" t="str">
        <f ca="1">IF(OFFSET(SerbiaOfficialData!$F$10,(ROW(AA148)*17)-17,0)=0,"",OFFSET(SerbiaOfficialData!$F$10,(ROW(AA148)*17)-17,0))</f>
        <v/>
      </c>
      <c r="AB150" t="str">
        <f ca="1">IF(OFFSET(SerbiaOfficialData!$F$12,(ROW(AA148)*17)-17,0)=0,"",OFFSET(SerbiaOfficialData!$F$12,(ROW(AA148)*17)-17,0))</f>
        <v/>
      </c>
      <c r="AC150" s="17">
        <f t="shared" si="207"/>
        <v>2500</v>
      </c>
      <c r="AD150" t="str">
        <f ca="1">IF(OFFSET(SerbiaOfficialData!$F$2,(ROW(AD148)*17)-17,0)=0,"",OFFSET(SerbiaOfficialData!$F$2,(ROW(AD148)*17)-17,0))</f>
        <v/>
      </c>
      <c r="AE150" s="3" t="str">
        <f t="shared" si="200"/>
        <v/>
      </c>
      <c r="AF150" s="15" t="str">
        <f t="shared" si="201"/>
        <v/>
      </c>
      <c r="AH150" t="str">
        <f ca="1">IF(OFFSET(SerbiaOfficialData!$F$3,(ROW(AH148)*17)-17,0)=0,"",OFFSET(SerbiaOfficialData!$F$3,(ROW(AH148)*17)-17,0))</f>
        <v/>
      </c>
      <c r="AI150" s="10" t="str">
        <f t="shared" si="202"/>
        <v/>
      </c>
      <c r="AJ150" s="3" t="str">
        <f t="shared" si="203"/>
        <v/>
      </c>
      <c r="AK150" s="4" t="str">
        <f t="shared" si="204"/>
        <v/>
      </c>
      <c r="AL150" s="3" t="str">
        <f t="shared" si="205"/>
        <v/>
      </c>
      <c r="AM150" s="3" t="str">
        <f t="shared" si="206"/>
        <v/>
      </c>
      <c r="AN150" s="4">
        <f ca="1">IF(_xlfn.FORECAST.ETS(AO150,$B$9:B149,$AO$9:AO149)&gt;0,_xlfn.FORECAST.ETS(AO150,$B$9:B149,$AO$9:AO149),0)</f>
        <v>16778.426995382273</v>
      </c>
      <c r="AO150" s="9">
        <f t="shared" si="190"/>
        <v>44043</v>
      </c>
    </row>
    <row r="151" spans="2:41" x14ac:dyDescent="0.25">
      <c r="B151" t="str">
        <f ca="1">IF(OFFSET(SerbiaOfficialData!$F$5,(ROW(B149)*17)-17,0)=0,"",OFFSET(SerbiaOfficialData!$F$5,(ROW(B149)*17)-17,0))</f>
        <v/>
      </c>
      <c r="D151" s="4">
        <f t="shared" si="189"/>
        <v>2520</v>
      </c>
      <c r="E151" s="10" t="str">
        <f ca="1">IF(OFFSET(SerbiaOfficialData!$F$4,(ROW(E149)*17)-17,0)=0,"",OFFSET(SerbiaOfficialData!$F$4,(ROW(E149)*17)-17,0))</f>
        <v/>
      </c>
      <c r="F151" s="2" t="str">
        <f t="shared" si="191"/>
        <v/>
      </c>
      <c r="G151" s="13" t="str">
        <f t="shared" si="192"/>
        <v/>
      </c>
      <c r="H151" s="2" t="str">
        <f t="shared" si="193"/>
        <v/>
      </c>
      <c r="I151" s="4" t="str">
        <f>IF($A151="","",(ROWS($B$3:B151)*LN(2))/(LN(B151)/$B$3))</f>
        <v/>
      </c>
      <c r="J151" t="str">
        <f ca="1">IF(OFFSET(SerbiaOfficialData!$F$7,(ROW(J149)*17)-17,0)=0,"",OFFSET(SerbiaOfficialData!$F$7,(ROW(J149)*17)-17,0))</f>
        <v/>
      </c>
      <c r="K151" s="11" t="str">
        <f ca="1">IF(OFFSET(SerbiaOfficialData!$F$6,(ROW(K149)*17)-17,0)=0,"",OFFSET(SerbiaOfficialData!$F$6,(ROW(K149)*17)-17,0))</f>
        <v/>
      </c>
      <c r="L151" s="12" t="str">
        <f t="shared" si="194"/>
        <v/>
      </c>
      <c r="M151" s="13" t="str">
        <f t="shared" si="195"/>
        <v/>
      </c>
      <c r="R151" s="17" t="str">
        <f ca="1">IF(OFFSET(SerbiaOfficialData!$F$17,(ROW(R149)*17)-18,0)=0,"",OFFSET(SerbiaOfficialData!$F$17,(ROW(R149)*17)-18,0))</f>
        <v/>
      </c>
      <c r="S151" t="str">
        <f t="shared" si="196"/>
        <v/>
      </c>
      <c r="T151" s="3" t="str">
        <f t="shared" si="197"/>
        <v/>
      </c>
      <c r="V151" t="str">
        <f ca="1">IF(OFFSET(SerbiaOfficialData!$F$8,(ROW(W149)*17)-17,0)=0,"",OFFSET(SerbiaOfficialData!$F$8,(ROW(W149)*17)-17,0))</f>
        <v/>
      </c>
      <c r="W151" t="str">
        <f ca="1">IF(OFFSET(SerbiaOfficialData!$F$11,(ROW(W149)*17)-17,0)=0,"",OFFSET(SerbiaOfficialData!$F$11,(ROW(W149)*17)-17,0))</f>
        <v/>
      </c>
      <c r="X151" s="3" t="str">
        <f t="shared" si="198"/>
        <v/>
      </c>
      <c r="Y151" s="3" t="str">
        <f t="shared" si="199"/>
        <v/>
      </c>
      <c r="Z151" t="str">
        <f ca="1">IF(OFFSET(SerbiaOfficialData!$F$9,(ROW(Z149)*17)-17,0)=0,"",OFFSET(SerbiaOfficialData!$F$9,(ROW(Z149)*17)-17,0))</f>
        <v/>
      </c>
      <c r="AA151" t="str">
        <f ca="1">IF(OFFSET(SerbiaOfficialData!$F$10,(ROW(AA149)*17)-17,0)=0,"",OFFSET(SerbiaOfficialData!$F$10,(ROW(AA149)*17)-17,0))</f>
        <v/>
      </c>
      <c r="AB151" t="str">
        <f ca="1">IF(OFFSET(SerbiaOfficialData!$F$12,(ROW(AA149)*17)-17,0)=0,"",OFFSET(SerbiaOfficialData!$F$12,(ROW(AA149)*17)-17,0))</f>
        <v/>
      </c>
      <c r="AC151" s="17">
        <f t="shared" si="207"/>
        <v>2517</v>
      </c>
      <c r="AD151" t="str">
        <f ca="1">IF(OFFSET(SerbiaOfficialData!$F$2,(ROW(AD149)*17)-17,0)=0,"",OFFSET(SerbiaOfficialData!$F$2,(ROW(AD149)*17)-17,0))</f>
        <v/>
      </c>
      <c r="AE151" s="3" t="str">
        <f t="shared" si="200"/>
        <v/>
      </c>
      <c r="AF151" s="15" t="str">
        <f t="shared" si="201"/>
        <v/>
      </c>
      <c r="AH151" t="str">
        <f ca="1">IF(OFFSET(SerbiaOfficialData!$F$3,(ROW(AH149)*17)-17,0)=0,"",OFFSET(SerbiaOfficialData!$F$3,(ROW(AH149)*17)-17,0))</f>
        <v/>
      </c>
      <c r="AI151" s="10" t="str">
        <f t="shared" si="202"/>
        <v/>
      </c>
      <c r="AJ151" s="3" t="str">
        <f t="shared" si="203"/>
        <v/>
      </c>
      <c r="AK151" s="4" t="str">
        <f t="shared" si="204"/>
        <v/>
      </c>
      <c r="AL151" s="3" t="str">
        <f t="shared" si="205"/>
        <v/>
      </c>
      <c r="AM151" s="3" t="str">
        <f t="shared" si="206"/>
        <v/>
      </c>
      <c r="AN151" s="4">
        <f ca="1">IF(_xlfn.FORECAST.ETS(AO151,$B$9:B150,$AO$9:AO150)&gt;0,_xlfn.FORECAST.ETS(AO151,$B$9:B150,$AO$9:AO150),0)</f>
        <v>16870.185181058168</v>
      </c>
      <c r="AO151" s="9">
        <f t="shared" si="190"/>
        <v>44044</v>
      </c>
    </row>
    <row r="152" spans="2:41" x14ac:dyDescent="0.25">
      <c r="B152" t="str">
        <f ca="1">IF(OFFSET(SerbiaOfficialData!$F$5,(ROW(B150)*17)-17,0)=0,"",OFFSET(SerbiaOfficialData!$F$5,(ROW(B150)*17)-17,0))</f>
        <v/>
      </c>
      <c r="D152" s="4">
        <f t="shared" si="189"/>
        <v>2537</v>
      </c>
      <c r="E152" s="10" t="str">
        <f ca="1">IF(OFFSET(SerbiaOfficialData!$F$4,(ROW(E150)*17)-17,0)=0,"",OFFSET(SerbiaOfficialData!$F$4,(ROW(E150)*17)-17,0))</f>
        <v/>
      </c>
      <c r="F152" s="2" t="str">
        <f t="shared" si="191"/>
        <v/>
      </c>
      <c r="G152" s="13" t="str">
        <f t="shared" si="192"/>
        <v/>
      </c>
      <c r="H152" s="2" t="str">
        <f t="shared" si="193"/>
        <v/>
      </c>
      <c r="I152" s="4" t="str">
        <f>IF($A152="","",(ROWS($B$3:B152)*LN(2))/(LN(B152)/$B$3))</f>
        <v/>
      </c>
      <c r="J152" t="str">
        <f ca="1">IF(OFFSET(SerbiaOfficialData!$F$7,(ROW(J150)*17)-17,0)=0,"",OFFSET(SerbiaOfficialData!$F$7,(ROW(J150)*17)-17,0))</f>
        <v/>
      </c>
      <c r="K152" s="11" t="str">
        <f ca="1">IF(OFFSET(SerbiaOfficialData!$F$6,(ROW(K150)*17)-17,0)=0,"",OFFSET(SerbiaOfficialData!$F$6,(ROW(K150)*17)-17,0))</f>
        <v/>
      </c>
      <c r="L152" s="12" t="str">
        <f t="shared" si="194"/>
        <v/>
      </c>
      <c r="M152" s="13" t="str">
        <f t="shared" si="195"/>
        <v/>
      </c>
      <c r="R152" s="17" t="str">
        <f ca="1">IF(OFFSET(SerbiaOfficialData!$F$17,(ROW(R150)*17)-18,0)=0,"",OFFSET(SerbiaOfficialData!$F$17,(ROW(R150)*17)-18,0))</f>
        <v/>
      </c>
      <c r="S152" t="str">
        <f t="shared" si="196"/>
        <v/>
      </c>
      <c r="T152" s="3" t="str">
        <f t="shared" si="197"/>
        <v/>
      </c>
      <c r="V152" t="str">
        <f ca="1">IF(OFFSET(SerbiaOfficialData!$F$8,(ROW(W150)*17)-17,0)=0,"",OFFSET(SerbiaOfficialData!$F$8,(ROW(W150)*17)-17,0))</f>
        <v/>
      </c>
      <c r="W152" t="str">
        <f ca="1">IF(OFFSET(SerbiaOfficialData!$F$11,(ROW(W150)*17)-17,0)=0,"",OFFSET(SerbiaOfficialData!$F$11,(ROW(W150)*17)-17,0))</f>
        <v/>
      </c>
      <c r="X152" s="3" t="str">
        <f t="shared" si="198"/>
        <v/>
      </c>
      <c r="Y152" s="3" t="str">
        <f t="shared" si="199"/>
        <v/>
      </c>
      <c r="Z152" t="str">
        <f ca="1">IF(OFFSET(SerbiaOfficialData!$F$9,(ROW(Z150)*17)-17,0)=0,"",OFFSET(SerbiaOfficialData!$F$9,(ROW(Z150)*17)-17,0))</f>
        <v/>
      </c>
      <c r="AA152" t="str">
        <f ca="1">IF(OFFSET(SerbiaOfficialData!$F$10,(ROW(AA150)*17)-17,0)=0,"",OFFSET(SerbiaOfficialData!$F$10,(ROW(AA150)*17)-17,0))</f>
        <v/>
      </c>
      <c r="AB152" t="str">
        <f ca="1">IF(OFFSET(SerbiaOfficialData!$F$12,(ROW(AA150)*17)-17,0)=0,"",OFFSET(SerbiaOfficialData!$F$12,(ROW(AA150)*17)-17,0))</f>
        <v/>
      </c>
      <c r="AC152" s="17">
        <f t="shared" si="207"/>
        <v>2534</v>
      </c>
      <c r="AD152" t="str">
        <f ca="1">IF(OFFSET(SerbiaOfficialData!$F$2,(ROW(AD150)*17)-17,0)=0,"",OFFSET(SerbiaOfficialData!$F$2,(ROW(AD150)*17)-17,0))</f>
        <v/>
      </c>
      <c r="AE152" s="3" t="str">
        <f t="shared" si="200"/>
        <v/>
      </c>
      <c r="AF152" s="15" t="str">
        <f t="shared" si="201"/>
        <v/>
      </c>
      <c r="AH152" t="str">
        <f ca="1">IF(OFFSET(SerbiaOfficialData!$F$3,(ROW(AH150)*17)-17,0)=0,"",OFFSET(SerbiaOfficialData!$F$3,(ROW(AH150)*17)-17,0))</f>
        <v/>
      </c>
      <c r="AI152" s="10" t="str">
        <f t="shared" si="202"/>
        <v/>
      </c>
      <c r="AJ152" s="3" t="str">
        <f t="shared" si="203"/>
        <v/>
      </c>
      <c r="AK152" s="4" t="str">
        <f t="shared" si="204"/>
        <v/>
      </c>
      <c r="AL152" s="3" t="str">
        <f t="shared" si="205"/>
        <v/>
      </c>
      <c r="AM152" s="3" t="str">
        <f t="shared" si="206"/>
        <v/>
      </c>
      <c r="AN152" s="4">
        <f ca="1">IF(_xlfn.FORECAST.ETS(AO152,$B$9:B151,$AO$9:AO151)&gt;0,_xlfn.FORECAST.ETS(AO152,$B$9:B151,$AO$9:AO151),0)</f>
        <v>16961.943366734064</v>
      </c>
      <c r="AO152" s="9">
        <f t="shared" si="190"/>
        <v>44045</v>
      </c>
    </row>
    <row r="153" spans="2:41" x14ac:dyDescent="0.25">
      <c r="B153" t="str">
        <f ca="1">IF(OFFSET(SerbiaOfficialData!$F$5,(ROW(B151)*17)-17,0)=0,"",OFFSET(SerbiaOfficialData!$F$5,(ROW(B151)*17)-17,0))</f>
        <v/>
      </c>
      <c r="D153" s="4">
        <f t="shared" si="189"/>
        <v>2554</v>
      </c>
      <c r="E153" s="10" t="str">
        <f ca="1">IF(OFFSET(SerbiaOfficialData!$F$4,(ROW(E151)*17)-17,0)=0,"",OFFSET(SerbiaOfficialData!$F$4,(ROW(E151)*17)-17,0))</f>
        <v/>
      </c>
      <c r="F153" s="2" t="str">
        <f t="shared" si="191"/>
        <v/>
      </c>
      <c r="G153" s="13" t="str">
        <f t="shared" si="192"/>
        <v/>
      </c>
      <c r="H153" s="2" t="str">
        <f t="shared" si="193"/>
        <v/>
      </c>
      <c r="I153" s="4" t="str">
        <f>IF($A153="","",(ROWS($B$3:B153)*LN(2))/(LN(B153)/$B$3))</f>
        <v/>
      </c>
      <c r="J153" t="str">
        <f ca="1">IF(OFFSET(SerbiaOfficialData!$F$7,(ROW(J151)*17)-17,0)=0,"",OFFSET(SerbiaOfficialData!$F$7,(ROW(J151)*17)-17,0))</f>
        <v/>
      </c>
      <c r="K153" s="11" t="str">
        <f ca="1">IF(OFFSET(SerbiaOfficialData!$F$6,(ROW(K151)*17)-17,0)=0,"",OFFSET(SerbiaOfficialData!$F$6,(ROW(K151)*17)-17,0))</f>
        <v/>
      </c>
      <c r="L153" s="12" t="str">
        <f t="shared" si="194"/>
        <v/>
      </c>
      <c r="M153" s="13" t="str">
        <f t="shared" si="195"/>
        <v/>
      </c>
      <c r="R153" s="17" t="str">
        <f ca="1">IF(OFFSET(SerbiaOfficialData!$F$17,(ROW(R151)*17)-18,0)=0,"",OFFSET(SerbiaOfficialData!$F$17,(ROW(R151)*17)-18,0))</f>
        <v/>
      </c>
      <c r="S153" t="str">
        <f t="shared" si="196"/>
        <v/>
      </c>
      <c r="T153" s="3" t="str">
        <f t="shared" si="197"/>
        <v/>
      </c>
      <c r="V153" t="str">
        <f ca="1">IF(OFFSET(SerbiaOfficialData!$F$8,(ROW(W151)*17)-17,0)=0,"",OFFSET(SerbiaOfficialData!$F$8,(ROW(W151)*17)-17,0))</f>
        <v/>
      </c>
      <c r="W153" t="str">
        <f ca="1">IF(OFFSET(SerbiaOfficialData!$F$11,(ROW(W151)*17)-17,0)=0,"",OFFSET(SerbiaOfficialData!$F$11,(ROW(W151)*17)-17,0))</f>
        <v/>
      </c>
      <c r="X153" s="3" t="str">
        <f t="shared" si="198"/>
        <v/>
      </c>
      <c r="Y153" s="3" t="str">
        <f t="shared" si="199"/>
        <v/>
      </c>
      <c r="Z153" t="str">
        <f ca="1">IF(OFFSET(SerbiaOfficialData!$F$9,(ROW(Z151)*17)-17,0)=0,"",OFFSET(SerbiaOfficialData!$F$9,(ROW(Z151)*17)-17,0))</f>
        <v/>
      </c>
      <c r="AA153" t="str">
        <f ca="1">IF(OFFSET(SerbiaOfficialData!$F$10,(ROW(AA151)*17)-17,0)=0,"",OFFSET(SerbiaOfficialData!$F$10,(ROW(AA151)*17)-17,0))</f>
        <v/>
      </c>
      <c r="AB153" t="str">
        <f ca="1">IF(OFFSET(SerbiaOfficialData!$F$12,(ROW(AA151)*17)-17,0)=0,"",OFFSET(SerbiaOfficialData!$F$12,(ROW(AA151)*17)-17,0))</f>
        <v/>
      </c>
      <c r="AC153" s="17">
        <f t="shared" si="207"/>
        <v>2551</v>
      </c>
      <c r="AD153" t="str">
        <f ca="1">IF(OFFSET(SerbiaOfficialData!$F$2,(ROW(AD151)*17)-17,0)=0,"",OFFSET(SerbiaOfficialData!$F$2,(ROW(AD151)*17)-17,0))</f>
        <v/>
      </c>
      <c r="AE153" s="3" t="str">
        <f t="shared" si="200"/>
        <v/>
      </c>
      <c r="AF153" s="15" t="str">
        <f t="shared" si="201"/>
        <v/>
      </c>
      <c r="AH153" t="str">
        <f ca="1">IF(OFFSET(SerbiaOfficialData!$F$3,(ROW(AH151)*17)-17,0)=0,"",OFFSET(SerbiaOfficialData!$F$3,(ROW(AH151)*17)-17,0))</f>
        <v/>
      </c>
      <c r="AI153" s="10" t="str">
        <f t="shared" si="202"/>
        <v/>
      </c>
      <c r="AJ153" s="3" t="str">
        <f t="shared" si="203"/>
        <v/>
      </c>
      <c r="AK153" s="4" t="str">
        <f t="shared" si="204"/>
        <v/>
      </c>
      <c r="AL153" s="3" t="str">
        <f t="shared" si="205"/>
        <v/>
      </c>
      <c r="AM153" s="3" t="str">
        <f t="shared" si="206"/>
        <v/>
      </c>
      <c r="AN153" s="4">
        <f ca="1">IF(_xlfn.FORECAST.ETS(AO153,$B$9:B152,$AO$9:AO152)&gt;0,_xlfn.FORECAST.ETS(AO153,$B$9:B152,$AO$9:AO152),0)</f>
        <v>17053.701552409962</v>
      </c>
      <c r="AO153" s="9">
        <f t="shared" si="190"/>
        <v>44046</v>
      </c>
    </row>
    <row r="154" spans="2:41" x14ac:dyDescent="0.25">
      <c r="B154" t="str">
        <f ca="1">IF(OFFSET(SerbiaOfficialData!$F$5,(ROW(B152)*17)-17,0)=0,"",OFFSET(SerbiaOfficialData!$F$5,(ROW(B152)*17)-17,0))</f>
        <v/>
      </c>
      <c r="D154" s="4">
        <f t="shared" si="189"/>
        <v>2571</v>
      </c>
      <c r="E154" s="10" t="str">
        <f ca="1">IF(OFFSET(SerbiaOfficialData!$F$4,(ROW(E152)*17)-17,0)=0,"",OFFSET(SerbiaOfficialData!$F$4,(ROW(E152)*17)-17,0))</f>
        <v/>
      </c>
      <c r="F154" s="2" t="str">
        <f t="shared" si="191"/>
        <v/>
      </c>
      <c r="G154" s="13" t="str">
        <f t="shared" si="192"/>
        <v/>
      </c>
      <c r="H154" s="2" t="str">
        <f t="shared" si="193"/>
        <v/>
      </c>
      <c r="I154" s="4" t="str">
        <f>IF($A154="","",(ROWS($B$3:B154)*LN(2))/(LN(B154)/$B$3))</f>
        <v/>
      </c>
      <c r="J154" t="str">
        <f ca="1">IF(OFFSET(SerbiaOfficialData!$F$7,(ROW(J152)*17)-17,0)=0,"",OFFSET(SerbiaOfficialData!$F$7,(ROW(J152)*17)-17,0))</f>
        <v/>
      </c>
      <c r="K154" s="11" t="str">
        <f ca="1">IF(OFFSET(SerbiaOfficialData!$F$6,(ROW(K152)*17)-17,0)=0,"",OFFSET(SerbiaOfficialData!$F$6,(ROW(K152)*17)-17,0))</f>
        <v/>
      </c>
      <c r="L154" s="12" t="str">
        <f t="shared" si="194"/>
        <v/>
      </c>
      <c r="M154" s="13" t="str">
        <f t="shared" si="195"/>
        <v/>
      </c>
      <c r="R154" s="17" t="str">
        <f ca="1">IF(OFFSET(SerbiaOfficialData!$F$17,(ROW(R152)*17)-18,0)=0,"",OFFSET(SerbiaOfficialData!$F$17,(ROW(R152)*17)-18,0))</f>
        <v/>
      </c>
      <c r="S154" t="str">
        <f t="shared" si="196"/>
        <v/>
      </c>
      <c r="T154" s="3" t="str">
        <f t="shared" si="197"/>
        <v/>
      </c>
      <c r="V154" t="str">
        <f ca="1">IF(OFFSET(SerbiaOfficialData!$F$8,(ROW(W152)*17)-17,0)=0,"",OFFSET(SerbiaOfficialData!$F$8,(ROW(W152)*17)-17,0))</f>
        <v/>
      </c>
      <c r="W154" t="str">
        <f ca="1">IF(OFFSET(SerbiaOfficialData!$F$11,(ROW(W152)*17)-17,0)=0,"",OFFSET(SerbiaOfficialData!$F$11,(ROW(W152)*17)-17,0))</f>
        <v/>
      </c>
      <c r="X154" s="3" t="str">
        <f t="shared" si="198"/>
        <v/>
      </c>
      <c r="Y154" s="3" t="str">
        <f t="shared" si="199"/>
        <v/>
      </c>
      <c r="Z154" t="str">
        <f ca="1">IF(OFFSET(SerbiaOfficialData!$F$9,(ROW(Z152)*17)-17,0)=0,"",OFFSET(SerbiaOfficialData!$F$9,(ROW(Z152)*17)-17,0))</f>
        <v/>
      </c>
      <c r="AA154" t="str">
        <f ca="1">IF(OFFSET(SerbiaOfficialData!$F$10,(ROW(AA152)*17)-17,0)=0,"",OFFSET(SerbiaOfficialData!$F$10,(ROW(AA152)*17)-17,0))</f>
        <v/>
      </c>
      <c r="AB154" t="str">
        <f ca="1">IF(OFFSET(SerbiaOfficialData!$F$12,(ROW(AA152)*17)-17,0)=0,"",OFFSET(SerbiaOfficialData!$F$12,(ROW(AA152)*17)-17,0))</f>
        <v/>
      </c>
      <c r="AC154" s="17">
        <f t="shared" si="207"/>
        <v>2568</v>
      </c>
      <c r="AD154" t="str">
        <f ca="1">IF(OFFSET(SerbiaOfficialData!$F$2,(ROW(AD152)*17)-17,0)=0,"",OFFSET(SerbiaOfficialData!$F$2,(ROW(AD152)*17)-17,0))</f>
        <v/>
      </c>
      <c r="AE154" s="3" t="str">
        <f t="shared" si="200"/>
        <v/>
      </c>
      <c r="AF154" s="15" t="str">
        <f t="shared" si="201"/>
        <v/>
      </c>
      <c r="AH154" t="str">
        <f ca="1">IF(OFFSET(SerbiaOfficialData!$F$3,(ROW(AH152)*17)-17,0)=0,"",OFFSET(SerbiaOfficialData!$F$3,(ROW(AH152)*17)-17,0))</f>
        <v/>
      </c>
      <c r="AI154" s="10" t="str">
        <f t="shared" si="202"/>
        <v/>
      </c>
      <c r="AJ154" s="3" t="str">
        <f t="shared" si="203"/>
        <v/>
      </c>
      <c r="AK154" s="4" t="str">
        <f t="shared" si="204"/>
        <v/>
      </c>
      <c r="AL154" s="3" t="str">
        <f t="shared" si="205"/>
        <v/>
      </c>
      <c r="AM154" s="3" t="str">
        <f t="shared" si="206"/>
        <v/>
      </c>
      <c r="AN154" s="4">
        <f ca="1">IF(_xlfn.FORECAST.ETS(AO154,$B$9:B153,$AO$9:AO153)&gt;0,_xlfn.FORECAST.ETS(AO154,$B$9:B153,$AO$9:AO153),0)</f>
        <v>17145.459738085858</v>
      </c>
      <c r="AO154" s="9">
        <f t="shared" si="190"/>
        <v>44047</v>
      </c>
    </row>
    <row r="155" spans="2:41" x14ac:dyDescent="0.25">
      <c r="B155" t="str">
        <f ca="1">IF(OFFSET(SerbiaOfficialData!$F$5,(ROW(B153)*17)-17,0)=0,"",OFFSET(SerbiaOfficialData!$F$5,(ROW(B153)*17)-17,0))</f>
        <v/>
      </c>
      <c r="D155" s="4">
        <f t="shared" si="189"/>
        <v>2588</v>
      </c>
      <c r="E155" s="10" t="str">
        <f ca="1">IF(OFFSET(SerbiaOfficialData!$F$4,(ROW(E153)*17)-17,0)=0,"",OFFSET(SerbiaOfficialData!$F$4,(ROW(E153)*17)-17,0))</f>
        <v/>
      </c>
      <c r="F155" s="2" t="str">
        <f t="shared" si="191"/>
        <v/>
      </c>
      <c r="G155" s="13" t="str">
        <f t="shared" si="192"/>
        <v/>
      </c>
      <c r="H155" s="2" t="str">
        <f t="shared" si="193"/>
        <v/>
      </c>
      <c r="I155" s="4" t="str">
        <f>IF($A155="","",(ROWS($B$3:B155)*LN(2))/(LN(B155)/$B$3))</f>
        <v/>
      </c>
      <c r="J155" t="str">
        <f ca="1">IF(OFFSET(SerbiaOfficialData!$F$7,(ROW(J153)*17)-17,0)=0,"",OFFSET(SerbiaOfficialData!$F$7,(ROW(J153)*17)-17,0))</f>
        <v/>
      </c>
      <c r="K155" s="11" t="str">
        <f ca="1">IF(OFFSET(SerbiaOfficialData!$F$6,(ROW(K153)*17)-17,0)=0,"",OFFSET(SerbiaOfficialData!$F$6,(ROW(K153)*17)-17,0))</f>
        <v/>
      </c>
      <c r="L155" s="12" t="str">
        <f t="shared" si="194"/>
        <v/>
      </c>
      <c r="M155" s="13" t="str">
        <f t="shared" si="195"/>
        <v/>
      </c>
      <c r="R155" s="17" t="str">
        <f ca="1">IF(OFFSET(SerbiaOfficialData!$F$17,(ROW(R153)*17)-18,0)=0,"",OFFSET(SerbiaOfficialData!$F$17,(ROW(R153)*17)-18,0))</f>
        <v/>
      </c>
      <c r="S155" t="str">
        <f t="shared" si="196"/>
        <v/>
      </c>
      <c r="T155" s="3" t="str">
        <f t="shared" si="197"/>
        <v/>
      </c>
      <c r="V155" t="str">
        <f ca="1">IF(OFFSET(SerbiaOfficialData!$F$8,(ROW(W153)*17)-17,0)=0,"",OFFSET(SerbiaOfficialData!$F$8,(ROW(W153)*17)-17,0))</f>
        <v/>
      </c>
      <c r="W155" t="str">
        <f ca="1">IF(OFFSET(SerbiaOfficialData!$F$11,(ROW(W153)*17)-17,0)=0,"",OFFSET(SerbiaOfficialData!$F$11,(ROW(W153)*17)-17,0))</f>
        <v/>
      </c>
      <c r="X155" s="3" t="str">
        <f t="shared" si="198"/>
        <v/>
      </c>
      <c r="Y155" s="3" t="str">
        <f t="shared" si="199"/>
        <v/>
      </c>
      <c r="Z155" t="str">
        <f ca="1">IF(OFFSET(SerbiaOfficialData!$F$9,(ROW(Z153)*17)-17,0)=0,"",OFFSET(SerbiaOfficialData!$F$9,(ROW(Z153)*17)-17,0))</f>
        <v/>
      </c>
      <c r="AA155" t="str">
        <f ca="1">IF(OFFSET(SerbiaOfficialData!$F$10,(ROW(AA153)*17)-17,0)=0,"",OFFSET(SerbiaOfficialData!$F$10,(ROW(AA153)*17)-17,0))</f>
        <v/>
      </c>
      <c r="AB155" t="str">
        <f ca="1">IF(OFFSET(SerbiaOfficialData!$F$12,(ROW(AA153)*17)-17,0)=0,"",OFFSET(SerbiaOfficialData!$F$12,(ROW(AA153)*17)-17,0))</f>
        <v/>
      </c>
      <c r="AC155" s="17">
        <f t="shared" si="207"/>
        <v>2585</v>
      </c>
      <c r="AD155" t="str">
        <f ca="1">IF(OFFSET(SerbiaOfficialData!$F$2,(ROW(AD153)*17)-17,0)=0,"",OFFSET(SerbiaOfficialData!$F$2,(ROW(AD153)*17)-17,0))</f>
        <v/>
      </c>
      <c r="AE155" s="3" t="str">
        <f t="shared" si="200"/>
        <v/>
      </c>
      <c r="AF155" s="15" t="str">
        <f t="shared" si="201"/>
        <v/>
      </c>
      <c r="AH155" t="str">
        <f ca="1">IF(OFFSET(SerbiaOfficialData!$F$3,(ROW(AH153)*17)-17,0)=0,"",OFFSET(SerbiaOfficialData!$F$3,(ROW(AH153)*17)-17,0))</f>
        <v/>
      </c>
      <c r="AI155" s="10" t="str">
        <f t="shared" si="202"/>
        <v/>
      </c>
      <c r="AJ155" s="3" t="str">
        <f t="shared" si="203"/>
        <v/>
      </c>
      <c r="AK155" s="4" t="str">
        <f t="shared" si="204"/>
        <v/>
      </c>
      <c r="AL155" s="3" t="str">
        <f t="shared" si="205"/>
        <v/>
      </c>
      <c r="AM155" s="3" t="str">
        <f t="shared" si="206"/>
        <v/>
      </c>
      <c r="AN155" s="4">
        <f ca="1">IF(_xlfn.FORECAST.ETS(AO155,$B$9:B154,$AO$9:AO154)&gt;0,_xlfn.FORECAST.ETS(AO155,$B$9:B154,$AO$9:AO154),0)</f>
        <v>17237.217923761753</v>
      </c>
      <c r="AO155" s="9">
        <f t="shared" si="190"/>
        <v>44048</v>
      </c>
    </row>
    <row r="156" spans="2:41" x14ac:dyDescent="0.25">
      <c r="B156" t="str">
        <f ca="1">IF(OFFSET(SerbiaOfficialData!$F$5,(ROW(B154)*17)-17,0)=0,"",OFFSET(SerbiaOfficialData!$F$5,(ROW(B154)*17)-17,0))</f>
        <v/>
      </c>
      <c r="D156" s="4">
        <f t="shared" si="189"/>
        <v>2605</v>
      </c>
      <c r="E156" s="10" t="str">
        <f ca="1">IF(OFFSET(SerbiaOfficialData!$F$4,(ROW(E154)*17)-17,0)=0,"",OFFSET(SerbiaOfficialData!$F$4,(ROW(E154)*17)-17,0))</f>
        <v/>
      </c>
      <c r="F156" s="2" t="str">
        <f t="shared" si="191"/>
        <v/>
      </c>
      <c r="G156" s="13" t="str">
        <f t="shared" si="192"/>
        <v/>
      </c>
      <c r="H156" s="2" t="str">
        <f t="shared" si="193"/>
        <v/>
      </c>
      <c r="I156" s="4" t="str">
        <f>IF($A156="","",(ROWS($B$3:B156)*LN(2))/(LN(B156)/$B$3))</f>
        <v/>
      </c>
      <c r="J156" t="str">
        <f ca="1">IF(OFFSET(SerbiaOfficialData!$F$7,(ROW(J154)*17)-17,0)=0,"",OFFSET(SerbiaOfficialData!$F$7,(ROW(J154)*17)-17,0))</f>
        <v/>
      </c>
      <c r="K156" s="11" t="str">
        <f ca="1">IF(OFFSET(SerbiaOfficialData!$F$6,(ROW(K154)*17)-17,0)=0,"",OFFSET(SerbiaOfficialData!$F$6,(ROW(K154)*17)-17,0))</f>
        <v/>
      </c>
      <c r="L156" s="12" t="str">
        <f t="shared" si="194"/>
        <v/>
      </c>
      <c r="M156" s="13" t="str">
        <f t="shared" si="195"/>
        <v/>
      </c>
      <c r="R156" s="17" t="str">
        <f ca="1">IF(OFFSET(SerbiaOfficialData!$F$17,(ROW(R154)*17)-18,0)=0,"",OFFSET(SerbiaOfficialData!$F$17,(ROW(R154)*17)-18,0))</f>
        <v/>
      </c>
      <c r="S156" t="str">
        <f t="shared" si="196"/>
        <v/>
      </c>
      <c r="T156" s="3" t="str">
        <f t="shared" si="197"/>
        <v/>
      </c>
      <c r="V156" t="str">
        <f ca="1">IF(OFFSET(SerbiaOfficialData!$F$8,(ROW(W154)*17)-17,0)=0,"",OFFSET(SerbiaOfficialData!$F$8,(ROW(W154)*17)-17,0))</f>
        <v/>
      </c>
      <c r="W156" t="str">
        <f ca="1">IF(OFFSET(SerbiaOfficialData!$F$11,(ROW(W154)*17)-17,0)=0,"",OFFSET(SerbiaOfficialData!$F$11,(ROW(W154)*17)-17,0))</f>
        <v/>
      </c>
      <c r="X156" s="3" t="str">
        <f t="shared" si="198"/>
        <v/>
      </c>
      <c r="Y156" s="3" t="str">
        <f t="shared" si="199"/>
        <v/>
      </c>
      <c r="Z156" t="str">
        <f ca="1">IF(OFFSET(SerbiaOfficialData!$F$9,(ROW(Z154)*17)-17,0)=0,"",OFFSET(SerbiaOfficialData!$F$9,(ROW(Z154)*17)-17,0))</f>
        <v/>
      </c>
      <c r="AA156" t="str">
        <f ca="1">IF(OFFSET(SerbiaOfficialData!$F$10,(ROW(AA154)*17)-17,0)=0,"",OFFSET(SerbiaOfficialData!$F$10,(ROW(AA154)*17)-17,0))</f>
        <v/>
      </c>
      <c r="AB156" t="str">
        <f ca="1">IF(OFFSET(SerbiaOfficialData!$F$12,(ROW(AA154)*17)-17,0)=0,"",OFFSET(SerbiaOfficialData!$F$12,(ROW(AA154)*17)-17,0))</f>
        <v/>
      </c>
      <c r="AC156" s="17">
        <f t="shared" si="207"/>
        <v>2602</v>
      </c>
      <c r="AD156" t="str">
        <f ca="1">IF(OFFSET(SerbiaOfficialData!$F$2,(ROW(AD154)*17)-17,0)=0,"",OFFSET(SerbiaOfficialData!$F$2,(ROW(AD154)*17)-17,0))</f>
        <v/>
      </c>
      <c r="AE156" s="3" t="str">
        <f t="shared" si="200"/>
        <v/>
      </c>
      <c r="AF156" s="15" t="str">
        <f t="shared" si="201"/>
        <v/>
      </c>
      <c r="AH156" t="str">
        <f ca="1">IF(OFFSET(SerbiaOfficialData!$F$3,(ROW(AH154)*17)-17,0)=0,"",OFFSET(SerbiaOfficialData!$F$3,(ROW(AH154)*17)-17,0))</f>
        <v/>
      </c>
      <c r="AI156" s="10" t="str">
        <f t="shared" si="202"/>
        <v/>
      </c>
      <c r="AJ156" s="3" t="str">
        <f t="shared" si="203"/>
        <v/>
      </c>
      <c r="AK156" s="4" t="str">
        <f t="shared" si="204"/>
        <v/>
      </c>
      <c r="AL156" s="3" t="str">
        <f t="shared" si="205"/>
        <v/>
      </c>
      <c r="AM156" s="3" t="str">
        <f t="shared" si="206"/>
        <v/>
      </c>
      <c r="AN156" s="4">
        <f ca="1">IF(_xlfn.FORECAST.ETS(AO156,$B$9:B155,$AO$9:AO155)&gt;0,_xlfn.FORECAST.ETS(AO156,$B$9:B155,$AO$9:AO155),0)</f>
        <v>17328.976109437652</v>
      </c>
      <c r="AO156" s="9">
        <f t="shared" si="190"/>
        <v>44049</v>
      </c>
    </row>
    <row r="157" spans="2:41" x14ac:dyDescent="0.25">
      <c r="B157" t="str">
        <f ca="1">IF(OFFSET(SerbiaOfficialData!$F$5,(ROW(B155)*17)-17,0)=0,"",OFFSET(SerbiaOfficialData!$F$5,(ROW(B155)*17)-17,0))</f>
        <v/>
      </c>
      <c r="D157" s="4">
        <f t="shared" si="189"/>
        <v>2622</v>
      </c>
      <c r="E157" s="10" t="str">
        <f ca="1">IF(OFFSET(SerbiaOfficialData!$F$4,(ROW(E155)*17)-17,0)=0,"",OFFSET(SerbiaOfficialData!$F$4,(ROW(E155)*17)-17,0))</f>
        <v/>
      </c>
      <c r="F157" s="2" t="str">
        <f t="shared" si="191"/>
        <v/>
      </c>
      <c r="G157" s="13" t="str">
        <f t="shared" si="192"/>
        <v/>
      </c>
      <c r="H157" s="2" t="str">
        <f t="shared" si="193"/>
        <v/>
      </c>
      <c r="I157" s="4" t="str">
        <f>IF($A157="","",(ROWS($B$3:B157)*LN(2))/(LN(B157)/$B$3))</f>
        <v/>
      </c>
      <c r="J157" t="str">
        <f ca="1">IF(OFFSET(SerbiaOfficialData!$F$7,(ROW(J155)*17)-17,0)=0,"",OFFSET(SerbiaOfficialData!$F$7,(ROW(J155)*17)-17,0))</f>
        <v/>
      </c>
      <c r="K157" s="11" t="str">
        <f ca="1">IF(OFFSET(SerbiaOfficialData!$F$6,(ROW(K155)*17)-17,0)=0,"",OFFSET(SerbiaOfficialData!$F$6,(ROW(K155)*17)-17,0))</f>
        <v/>
      </c>
      <c r="L157" s="12" t="str">
        <f t="shared" si="194"/>
        <v/>
      </c>
      <c r="M157" s="13" t="str">
        <f t="shared" si="195"/>
        <v/>
      </c>
      <c r="R157" s="17" t="str">
        <f ca="1">IF(OFFSET(SerbiaOfficialData!$F$17,(ROW(R155)*17)-18,0)=0,"",OFFSET(SerbiaOfficialData!$F$17,(ROW(R155)*17)-18,0))</f>
        <v/>
      </c>
      <c r="S157" t="str">
        <f t="shared" si="196"/>
        <v/>
      </c>
      <c r="T157" s="3" t="str">
        <f t="shared" si="197"/>
        <v/>
      </c>
      <c r="V157" t="str">
        <f ca="1">IF(OFFSET(SerbiaOfficialData!$F$8,(ROW(W155)*17)-17,0)=0,"",OFFSET(SerbiaOfficialData!$F$8,(ROW(W155)*17)-17,0))</f>
        <v/>
      </c>
      <c r="W157" t="str">
        <f ca="1">IF(OFFSET(SerbiaOfficialData!$F$11,(ROW(W155)*17)-17,0)=0,"",OFFSET(SerbiaOfficialData!$F$11,(ROW(W155)*17)-17,0))</f>
        <v/>
      </c>
      <c r="X157" s="3" t="str">
        <f t="shared" si="198"/>
        <v/>
      </c>
      <c r="Y157" s="3" t="str">
        <f t="shared" si="199"/>
        <v/>
      </c>
      <c r="Z157" t="str">
        <f ca="1">IF(OFFSET(SerbiaOfficialData!$F$9,(ROW(Z155)*17)-17,0)=0,"",OFFSET(SerbiaOfficialData!$F$9,(ROW(Z155)*17)-17,0))</f>
        <v/>
      </c>
      <c r="AA157" t="str">
        <f ca="1">IF(OFFSET(SerbiaOfficialData!$F$10,(ROW(AA155)*17)-17,0)=0,"",OFFSET(SerbiaOfficialData!$F$10,(ROW(AA155)*17)-17,0))</f>
        <v/>
      </c>
      <c r="AB157" t="str">
        <f ca="1">IF(OFFSET(SerbiaOfficialData!$F$12,(ROW(AA155)*17)-17,0)=0,"",OFFSET(SerbiaOfficialData!$F$12,(ROW(AA155)*17)-17,0))</f>
        <v/>
      </c>
      <c r="AC157" s="17">
        <f t="shared" si="207"/>
        <v>2619</v>
      </c>
      <c r="AD157" t="str">
        <f ca="1">IF(OFFSET(SerbiaOfficialData!$F$2,(ROW(AD155)*17)-17,0)=0,"",OFFSET(SerbiaOfficialData!$F$2,(ROW(AD155)*17)-17,0))</f>
        <v/>
      </c>
      <c r="AE157" s="3" t="str">
        <f t="shared" si="200"/>
        <v/>
      </c>
      <c r="AF157" s="15" t="str">
        <f t="shared" si="201"/>
        <v/>
      </c>
      <c r="AH157" t="str">
        <f ca="1">IF(OFFSET(SerbiaOfficialData!$F$3,(ROW(AH155)*17)-17,0)=0,"",OFFSET(SerbiaOfficialData!$F$3,(ROW(AH155)*17)-17,0))</f>
        <v/>
      </c>
      <c r="AI157" s="10" t="str">
        <f t="shared" si="202"/>
        <v/>
      </c>
      <c r="AJ157" s="3" t="str">
        <f t="shared" si="203"/>
        <v/>
      </c>
      <c r="AK157" s="4" t="str">
        <f t="shared" si="204"/>
        <v/>
      </c>
      <c r="AL157" s="3" t="str">
        <f t="shared" si="205"/>
        <v/>
      </c>
      <c r="AM157" s="3" t="str">
        <f t="shared" si="206"/>
        <v/>
      </c>
      <c r="AN157" s="4">
        <f ca="1">IF(_xlfn.FORECAST.ETS(AO157,$B$9:B156,$AO$9:AO156)&gt;0,_xlfn.FORECAST.ETS(AO157,$B$9:B156,$AO$9:AO156),0)</f>
        <v>17420.734295113547</v>
      </c>
      <c r="AO157" s="9">
        <f t="shared" si="190"/>
        <v>44050</v>
      </c>
    </row>
    <row r="158" spans="2:41" x14ac:dyDescent="0.25">
      <c r="B158" t="str">
        <f ca="1">IF(OFFSET(SerbiaOfficialData!$F$5,(ROW(B156)*17)-17,0)=0,"",OFFSET(SerbiaOfficialData!$F$5,(ROW(B156)*17)-17,0))</f>
        <v/>
      </c>
      <c r="D158" s="4">
        <f t="shared" si="189"/>
        <v>2639</v>
      </c>
      <c r="E158" s="10" t="str">
        <f ca="1">IF(OFFSET(SerbiaOfficialData!$F$4,(ROW(E156)*17)-17,0)=0,"",OFFSET(SerbiaOfficialData!$F$4,(ROW(E156)*17)-17,0))</f>
        <v/>
      </c>
      <c r="F158" s="2" t="str">
        <f t="shared" si="191"/>
        <v/>
      </c>
      <c r="G158" s="13" t="str">
        <f t="shared" si="192"/>
        <v/>
      </c>
      <c r="H158" s="2" t="str">
        <f t="shared" si="193"/>
        <v/>
      </c>
      <c r="I158" s="4" t="str">
        <f>IF($A158="","",(ROWS($B$3:B158)*LN(2))/(LN(B158)/$B$3))</f>
        <v/>
      </c>
      <c r="J158" t="str">
        <f ca="1">IF(OFFSET(SerbiaOfficialData!$F$7,(ROW(J156)*17)-17,0)=0,"",OFFSET(SerbiaOfficialData!$F$7,(ROW(J156)*17)-17,0))</f>
        <v/>
      </c>
      <c r="K158" s="11" t="str">
        <f ca="1">IF(OFFSET(SerbiaOfficialData!$F$6,(ROW(K156)*17)-17,0)=0,"",OFFSET(SerbiaOfficialData!$F$6,(ROW(K156)*17)-17,0))</f>
        <v/>
      </c>
      <c r="L158" s="12" t="str">
        <f t="shared" si="194"/>
        <v/>
      </c>
      <c r="M158" s="13" t="str">
        <f t="shared" si="195"/>
        <v/>
      </c>
      <c r="R158" s="17" t="str">
        <f ca="1">IF(OFFSET(SerbiaOfficialData!$F$17,(ROW(R156)*17)-18,0)=0,"",OFFSET(SerbiaOfficialData!$F$17,(ROW(R156)*17)-18,0))</f>
        <v/>
      </c>
      <c r="S158" t="str">
        <f t="shared" si="196"/>
        <v/>
      </c>
      <c r="T158" s="3" t="str">
        <f t="shared" si="197"/>
        <v/>
      </c>
      <c r="V158" t="str">
        <f ca="1">IF(OFFSET(SerbiaOfficialData!$F$8,(ROW(W156)*17)-17,0)=0,"",OFFSET(SerbiaOfficialData!$F$8,(ROW(W156)*17)-17,0))</f>
        <v/>
      </c>
      <c r="W158" t="str">
        <f ca="1">IF(OFFSET(SerbiaOfficialData!$F$11,(ROW(W156)*17)-17,0)=0,"",OFFSET(SerbiaOfficialData!$F$11,(ROW(W156)*17)-17,0))</f>
        <v/>
      </c>
      <c r="X158" s="3" t="str">
        <f t="shared" si="198"/>
        <v/>
      </c>
      <c r="Y158" s="3" t="str">
        <f t="shared" si="199"/>
        <v/>
      </c>
      <c r="Z158" t="str">
        <f ca="1">IF(OFFSET(SerbiaOfficialData!$F$9,(ROW(Z156)*17)-17,0)=0,"",OFFSET(SerbiaOfficialData!$F$9,(ROW(Z156)*17)-17,0))</f>
        <v/>
      </c>
      <c r="AA158" t="str">
        <f ca="1">IF(OFFSET(SerbiaOfficialData!$F$10,(ROW(AA156)*17)-17,0)=0,"",OFFSET(SerbiaOfficialData!$F$10,(ROW(AA156)*17)-17,0))</f>
        <v/>
      </c>
      <c r="AB158" t="str">
        <f ca="1">IF(OFFSET(SerbiaOfficialData!$F$12,(ROW(AA156)*17)-17,0)=0,"",OFFSET(SerbiaOfficialData!$F$12,(ROW(AA156)*17)-17,0))</f>
        <v/>
      </c>
      <c r="AC158" s="17">
        <f t="shared" si="207"/>
        <v>2636</v>
      </c>
      <c r="AD158" t="str">
        <f ca="1">IF(OFFSET(SerbiaOfficialData!$F$2,(ROW(AD156)*17)-17,0)=0,"",OFFSET(SerbiaOfficialData!$F$2,(ROW(AD156)*17)-17,0))</f>
        <v/>
      </c>
      <c r="AE158" s="3" t="str">
        <f t="shared" si="200"/>
        <v/>
      </c>
      <c r="AF158" s="15" t="str">
        <f t="shared" si="201"/>
        <v/>
      </c>
      <c r="AH158" t="str">
        <f ca="1">IF(OFFSET(SerbiaOfficialData!$F$3,(ROW(AH156)*17)-17,0)=0,"",OFFSET(SerbiaOfficialData!$F$3,(ROW(AH156)*17)-17,0))</f>
        <v/>
      </c>
      <c r="AI158" s="10" t="str">
        <f t="shared" si="202"/>
        <v/>
      </c>
      <c r="AJ158" s="3" t="str">
        <f t="shared" si="203"/>
        <v/>
      </c>
      <c r="AK158" s="4" t="str">
        <f t="shared" si="204"/>
        <v/>
      </c>
      <c r="AL158" s="3" t="str">
        <f t="shared" si="205"/>
        <v/>
      </c>
      <c r="AM158" s="3" t="str">
        <f t="shared" si="206"/>
        <v/>
      </c>
      <c r="AN158" s="4">
        <f ca="1">IF(_xlfn.FORECAST.ETS(AO158,$B$9:B157,$AO$9:AO157)&gt;0,_xlfn.FORECAST.ETS(AO158,$B$9:B157,$AO$9:AO157),0)</f>
        <v>17512.492480789442</v>
      </c>
      <c r="AO158" s="9">
        <f t="shared" si="190"/>
        <v>44051</v>
      </c>
    </row>
    <row r="159" spans="2:41" x14ac:dyDescent="0.25">
      <c r="B159" t="str">
        <f ca="1">IF(OFFSET(SerbiaOfficialData!$F$5,(ROW(B157)*17)-17,0)=0,"",OFFSET(SerbiaOfficialData!$F$5,(ROW(B157)*17)-17,0))</f>
        <v/>
      </c>
      <c r="D159" s="4">
        <f t="shared" si="189"/>
        <v>2656</v>
      </c>
      <c r="E159" s="10" t="str">
        <f ca="1">IF(OFFSET(SerbiaOfficialData!$F$4,(ROW(E157)*17)-17,0)=0,"",OFFSET(SerbiaOfficialData!$F$4,(ROW(E157)*17)-17,0))</f>
        <v/>
      </c>
      <c r="F159" s="2" t="str">
        <f t="shared" si="191"/>
        <v/>
      </c>
      <c r="G159" s="13" t="str">
        <f t="shared" si="192"/>
        <v/>
      </c>
      <c r="H159" s="2" t="str">
        <f t="shared" si="193"/>
        <v/>
      </c>
      <c r="I159" s="4" t="str">
        <f>IF($A159="","",(ROWS($B$3:B159)*LN(2))/(LN(B159)/$B$3))</f>
        <v/>
      </c>
      <c r="J159" t="str">
        <f ca="1">IF(OFFSET(SerbiaOfficialData!$F$7,(ROW(J157)*17)-17,0)=0,"",OFFSET(SerbiaOfficialData!$F$7,(ROW(J157)*17)-17,0))</f>
        <v/>
      </c>
      <c r="K159" s="11" t="str">
        <f ca="1">IF(OFFSET(SerbiaOfficialData!$F$6,(ROW(K157)*17)-17,0)=0,"",OFFSET(SerbiaOfficialData!$F$6,(ROW(K157)*17)-17,0))</f>
        <v/>
      </c>
      <c r="L159" s="12" t="str">
        <f t="shared" si="194"/>
        <v/>
      </c>
      <c r="M159" s="13" t="str">
        <f t="shared" si="195"/>
        <v/>
      </c>
      <c r="R159" s="17" t="str">
        <f ca="1">IF(OFFSET(SerbiaOfficialData!$F$17,(ROW(R157)*17)-18,0)=0,"",OFFSET(SerbiaOfficialData!$F$17,(ROW(R157)*17)-18,0))</f>
        <v/>
      </c>
      <c r="S159" t="str">
        <f t="shared" si="196"/>
        <v/>
      </c>
      <c r="T159" s="3" t="str">
        <f t="shared" si="197"/>
        <v/>
      </c>
      <c r="V159" t="str">
        <f ca="1">IF(OFFSET(SerbiaOfficialData!$F$8,(ROW(W157)*17)-17,0)=0,"",OFFSET(SerbiaOfficialData!$F$8,(ROW(W157)*17)-17,0))</f>
        <v/>
      </c>
      <c r="W159" t="str">
        <f ca="1">IF(OFFSET(SerbiaOfficialData!$F$11,(ROW(W157)*17)-17,0)=0,"",OFFSET(SerbiaOfficialData!$F$11,(ROW(W157)*17)-17,0))</f>
        <v/>
      </c>
      <c r="X159" s="3" t="str">
        <f t="shared" si="198"/>
        <v/>
      </c>
      <c r="Y159" s="3" t="str">
        <f t="shared" si="199"/>
        <v/>
      </c>
      <c r="Z159" t="str">
        <f ca="1">IF(OFFSET(SerbiaOfficialData!$F$9,(ROW(Z157)*17)-17,0)=0,"",OFFSET(SerbiaOfficialData!$F$9,(ROW(Z157)*17)-17,0))</f>
        <v/>
      </c>
      <c r="AA159" t="str">
        <f ca="1">IF(OFFSET(SerbiaOfficialData!$F$10,(ROW(AA157)*17)-17,0)=0,"",OFFSET(SerbiaOfficialData!$F$10,(ROW(AA157)*17)-17,0))</f>
        <v/>
      </c>
      <c r="AB159" t="str">
        <f ca="1">IF(OFFSET(SerbiaOfficialData!$F$12,(ROW(AA157)*17)-17,0)=0,"",OFFSET(SerbiaOfficialData!$F$12,(ROW(AA157)*17)-17,0))</f>
        <v/>
      </c>
      <c r="AC159" s="17">
        <f t="shared" si="207"/>
        <v>2653</v>
      </c>
      <c r="AD159" t="str">
        <f ca="1">IF(OFFSET(SerbiaOfficialData!$F$2,(ROW(AD157)*17)-17,0)=0,"",OFFSET(SerbiaOfficialData!$F$2,(ROW(AD157)*17)-17,0))</f>
        <v/>
      </c>
      <c r="AE159" s="3" t="str">
        <f t="shared" si="200"/>
        <v/>
      </c>
      <c r="AF159" s="15" t="str">
        <f t="shared" si="201"/>
        <v/>
      </c>
      <c r="AH159" t="str">
        <f ca="1">IF(OFFSET(SerbiaOfficialData!$F$3,(ROW(AH157)*17)-17,0)=0,"",OFFSET(SerbiaOfficialData!$F$3,(ROW(AH157)*17)-17,0))</f>
        <v/>
      </c>
      <c r="AI159" s="10" t="str">
        <f t="shared" si="202"/>
        <v/>
      </c>
      <c r="AJ159" s="3" t="str">
        <f t="shared" si="203"/>
        <v/>
      </c>
      <c r="AK159" s="4" t="str">
        <f t="shared" si="204"/>
        <v/>
      </c>
      <c r="AL159" s="3" t="str">
        <f t="shared" si="205"/>
        <v/>
      </c>
      <c r="AM159" s="3" t="str">
        <f t="shared" si="206"/>
        <v/>
      </c>
      <c r="AN159" s="4">
        <f ca="1">IF(_xlfn.FORECAST.ETS(AO159,$B$9:B158,$AO$9:AO158)&gt;0,_xlfn.FORECAST.ETS(AO159,$B$9:B158,$AO$9:AO158),0)</f>
        <v>17604.250666465341</v>
      </c>
      <c r="AO159" s="9">
        <f t="shared" si="190"/>
        <v>44052</v>
      </c>
    </row>
    <row r="160" spans="2:41" x14ac:dyDescent="0.25">
      <c r="B160" t="str">
        <f ca="1">IF(OFFSET(SerbiaOfficialData!$F$5,(ROW(B158)*17)-17,0)=0,"",OFFSET(SerbiaOfficialData!$F$5,(ROW(B158)*17)-17,0))</f>
        <v/>
      </c>
      <c r="D160" s="4">
        <f t="shared" si="189"/>
        <v>2673</v>
      </c>
      <c r="E160" s="10" t="str">
        <f ca="1">IF(OFFSET(SerbiaOfficialData!$F$4,(ROW(E158)*17)-17,0)=0,"",OFFSET(SerbiaOfficialData!$F$4,(ROW(E158)*17)-17,0))</f>
        <v/>
      </c>
      <c r="F160" s="2" t="str">
        <f t="shared" si="191"/>
        <v/>
      </c>
      <c r="G160" s="13" t="str">
        <f t="shared" si="192"/>
        <v/>
      </c>
      <c r="H160" s="2" t="str">
        <f t="shared" si="193"/>
        <v/>
      </c>
      <c r="I160" s="4" t="str">
        <f>IF($A160="","",(ROWS($B$3:B160)*LN(2))/(LN(B160)/$B$3))</f>
        <v/>
      </c>
      <c r="J160" t="str">
        <f ca="1">IF(OFFSET(SerbiaOfficialData!$F$7,(ROW(J158)*17)-17,0)=0,"",OFFSET(SerbiaOfficialData!$F$7,(ROW(J158)*17)-17,0))</f>
        <v/>
      </c>
      <c r="K160" s="11" t="str">
        <f ca="1">IF(OFFSET(SerbiaOfficialData!$F$6,(ROW(K158)*17)-17,0)=0,"",OFFSET(SerbiaOfficialData!$F$6,(ROW(K158)*17)-17,0))</f>
        <v/>
      </c>
      <c r="L160" s="12" t="str">
        <f t="shared" si="194"/>
        <v/>
      </c>
      <c r="M160" s="13" t="str">
        <f t="shared" si="195"/>
        <v/>
      </c>
      <c r="R160" s="17" t="str">
        <f ca="1">IF(OFFSET(SerbiaOfficialData!$F$17,(ROW(R158)*17)-18,0)=0,"",OFFSET(SerbiaOfficialData!$F$17,(ROW(R158)*17)-18,0))</f>
        <v/>
      </c>
      <c r="S160" t="str">
        <f t="shared" si="196"/>
        <v/>
      </c>
      <c r="T160" s="3" t="str">
        <f t="shared" si="197"/>
        <v/>
      </c>
      <c r="V160" t="str">
        <f ca="1">IF(OFFSET(SerbiaOfficialData!$F$8,(ROW(W158)*17)-17,0)=0,"",OFFSET(SerbiaOfficialData!$F$8,(ROW(W158)*17)-17,0))</f>
        <v/>
      </c>
      <c r="W160" t="str">
        <f ca="1">IF(OFFSET(SerbiaOfficialData!$F$11,(ROW(W158)*17)-17,0)=0,"",OFFSET(SerbiaOfficialData!$F$11,(ROW(W158)*17)-17,0))</f>
        <v/>
      </c>
      <c r="X160" s="3" t="str">
        <f t="shared" si="198"/>
        <v/>
      </c>
      <c r="Y160" s="3" t="str">
        <f t="shared" si="199"/>
        <v/>
      </c>
      <c r="Z160" t="str">
        <f ca="1">IF(OFFSET(SerbiaOfficialData!$F$9,(ROW(Z158)*17)-17,0)=0,"",OFFSET(SerbiaOfficialData!$F$9,(ROW(Z158)*17)-17,0))</f>
        <v/>
      </c>
      <c r="AA160" t="str">
        <f ca="1">IF(OFFSET(SerbiaOfficialData!$F$10,(ROW(AA158)*17)-17,0)=0,"",OFFSET(SerbiaOfficialData!$F$10,(ROW(AA158)*17)-17,0))</f>
        <v/>
      </c>
      <c r="AB160" t="str">
        <f ca="1">IF(OFFSET(SerbiaOfficialData!$F$12,(ROW(AA158)*17)-17,0)=0,"",OFFSET(SerbiaOfficialData!$F$12,(ROW(AA158)*17)-17,0))</f>
        <v/>
      </c>
      <c r="AC160" s="17">
        <f t="shared" si="207"/>
        <v>2670</v>
      </c>
      <c r="AD160" t="str">
        <f ca="1">IF(OFFSET(SerbiaOfficialData!$F$2,(ROW(AD158)*17)-17,0)=0,"",OFFSET(SerbiaOfficialData!$F$2,(ROW(AD158)*17)-17,0))</f>
        <v/>
      </c>
      <c r="AE160" s="3" t="str">
        <f t="shared" si="200"/>
        <v/>
      </c>
      <c r="AF160" s="15" t="str">
        <f t="shared" si="201"/>
        <v/>
      </c>
      <c r="AH160" t="str">
        <f ca="1">IF(OFFSET(SerbiaOfficialData!$F$3,(ROW(AH158)*17)-17,0)=0,"",OFFSET(SerbiaOfficialData!$F$3,(ROW(AH158)*17)-17,0))</f>
        <v/>
      </c>
      <c r="AI160" s="10" t="str">
        <f t="shared" si="202"/>
        <v/>
      </c>
      <c r="AJ160" s="3" t="str">
        <f t="shared" si="203"/>
        <v/>
      </c>
      <c r="AK160" s="4" t="str">
        <f t="shared" si="204"/>
        <v/>
      </c>
      <c r="AL160" s="3" t="str">
        <f t="shared" si="205"/>
        <v/>
      </c>
      <c r="AM160" s="3" t="str">
        <f t="shared" si="206"/>
        <v/>
      </c>
      <c r="AN160" s="4">
        <f ca="1">IF(_xlfn.FORECAST.ETS(AO160,$B$9:B159,$AO$9:AO159)&gt;0,_xlfn.FORECAST.ETS(AO160,$B$9:B159,$AO$9:AO159),0)</f>
        <v>17696.008852141236</v>
      </c>
      <c r="AO160" s="9">
        <f t="shared" si="190"/>
        <v>44053</v>
      </c>
    </row>
    <row r="161" spans="2:41" x14ac:dyDescent="0.25">
      <c r="B161" t="str">
        <f ca="1">IF(OFFSET(SerbiaOfficialData!$F$5,(ROW(B159)*17)-17,0)=0,"",OFFSET(SerbiaOfficialData!$F$5,(ROW(B159)*17)-17,0))</f>
        <v/>
      </c>
      <c r="D161" s="4">
        <f t="shared" si="189"/>
        <v>2690</v>
      </c>
      <c r="E161" s="10" t="str">
        <f ca="1">IF(OFFSET(SerbiaOfficialData!$F$4,(ROW(E159)*17)-17,0)=0,"",OFFSET(SerbiaOfficialData!$F$4,(ROW(E159)*17)-17,0))</f>
        <v/>
      </c>
      <c r="F161" s="2" t="str">
        <f t="shared" si="191"/>
        <v/>
      </c>
      <c r="G161" s="13" t="str">
        <f t="shared" si="192"/>
        <v/>
      </c>
      <c r="H161" s="2" t="str">
        <f t="shared" si="193"/>
        <v/>
      </c>
      <c r="I161" s="4" t="str">
        <f>IF($A161="","",(ROWS($B$3:B161)*LN(2))/(LN(B161)/$B$3))</f>
        <v/>
      </c>
      <c r="J161" t="str">
        <f ca="1">IF(OFFSET(SerbiaOfficialData!$F$7,(ROW(J159)*17)-17,0)=0,"",OFFSET(SerbiaOfficialData!$F$7,(ROW(J159)*17)-17,0))</f>
        <v/>
      </c>
      <c r="K161" s="11" t="str">
        <f ca="1">IF(OFFSET(SerbiaOfficialData!$F$6,(ROW(K159)*17)-17,0)=0,"",OFFSET(SerbiaOfficialData!$F$6,(ROW(K159)*17)-17,0))</f>
        <v/>
      </c>
      <c r="L161" s="12" t="str">
        <f t="shared" si="194"/>
        <v/>
      </c>
      <c r="M161" s="13" t="str">
        <f t="shared" si="195"/>
        <v/>
      </c>
      <c r="R161" s="17" t="str">
        <f ca="1">IF(OFFSET(SerbiaOfficialData!$F$17,(ROW(R159)*17)-18,0)=0,"",OFFSET(SerbiaOfficialData!$F$17,(ROW(R159)*17)-18,0))</f>
        <v/>
      </c>
      <c r="S161" t="str">
        <f t="shared" si="196"/>
        <v/>
      </c>
      <c r="T161" s="3" t="str">
        <f t="shared" si="197"/>
        <v/>
      </c>
      <c r="V161" t="str">
        <f ca="1">IF(OFFSET(SerbiaOfficialData!$F$8,(ROW(W159)*17)-17,0)=0,"",OFFSET(SerbiaOfficialData!$F$8,(ROW(W159)*17)-17,0))</f>
        <v/>
      </c>
      <c r="W161" t="str">
        <f ca="1">IF(OFFSET(SerbiaOfficialData!$F$11,(ROW(W159)*17)-17,0)=0,"",OFFSET(SerbiaOfficialData!$F$11,(ROW(W159)*17)-17,0))</f>
        <v/>
      </c>
      <c r="X161" s="3" t="str">
        <f t="shared" si="198"/>
        <v/>
      </c>
      <c r="Y161" s="3" t="str">
        <f t="shared" si="199"/>
        <v/>
      </c>
      <c r="Z161" t="str">
        <f ca="1">IF(OFFSET(SerbiaOfficialData!$F$9,(ROW(Z159)*17)-17,0)=0,"",OFFSET(SerbiaOfficialData!$F$9,(ROW(Z159)*17)-17,0))</f>
        <v/>
      </c>
      <c r="AA161" t="str">
        <f ca="1">IF(OFFSET(SerbiaOfficialData!$F$10,(ROW(AA159)*17)-17,0)=0,"",OFFSET(SerbiaOfficialData!$F$10,(ROW(AA159)*17)-17,0))</f>
        <v/>
      </c>
      <c r="AB161" t="str">
        <f ca="1">IF(OFFSET(SerbiaOfficialData!$F$12,(ROW(AA159)*17)-17,0)=0,"",OFFSET(SerbiaOfficialData!$F$12,(ROW(AA159)*17)-17,0))</f>
        <v/>
      </c>
      <c r="AC161" s="17">
        <f t="shared" si="207"/>
        <v>2687</v>
      </c>
      <c r="AD161" t="str">
        <f ca="1">IF(OFFSET(SerbiaOfficialData!$F$2,(ROW(AD159)*17)-17,0)=0,"",OFFSET(SerbiaOfficialData!$F$2,(ROW(AD159)*17)-17,0))</f>
        <v/>
      </c>
      <c r="AE161" s="3" t="str">
        <f t="shared" si="200"/>
        <v/>
      </c>
      <c r="AF161" s="15" t="str">
        <f t="shared" si="201"/>
        <v/>
      </c>
      <c r="AH161" t="str">
        <f ca="1">IF(OFFSET(SerbiaOfficialData!$F$3,(ROW(AH159)*17)-17,0)=0,"",OFFSET(SerbiaOfficialData!$F$3,(ROW(AH159)*17)-17,0))</f>
        <v/>
      </c>
      <c r="AI161" s="10" t="str">
        <f t="shared" si="202"/>
        <v/>
      </c>
      <c r="AJ161" s="3" t="str">
        <f t="shared" si="203"/>
        <v/>
      </c>
      <c r="AK161" s="4" t="str">
        <f t="shared" si="204"/>
        <v/>
      </c>
      <c r="AL161" s="3" t="str">
        <f t="shared" si="205"/>
        <v/>
      </c>
      <c r="AM161" s="3" t="str">
        <f t="shared" si="206"/>
        <v/>
      </c>
      <c r="AN161" s="4">
        <f ca="1">IF(_xlfn.FORECAST.ETS(AO161,$B$9:B160,$AO$9:AO160)&gt;0,_xlfn.FORECAST.ETS(AO161,$B$9:B160,$AO$9:AO160),0)</f>
        <v>17787.767037817131</v>
      </c>
      <c r="AO161" s="9">
        <f t="shared" si="190"/>
        <v>44054</v>
      </c>
    </row>
    <row r="162" spans="2:41" x14ac:dyDescent="0.25">
      <c r="B162" t="str">
        <f ca="1">IF(OFFSET(SerbiaOfficialData!$F$5,(ROW(B160)*17)-17,0)=0,"",OFFSET(SerbiaOfficialData!$F$5,(ROW(B160)*17)-17,0))</f>
        <v/>
      </c>
      <c r="D162" s="4">
        <f t="shared" si="189"/>
        <v>2707</v>
      </c>
      <c r="E162" s="10" t="str">
        <f ca="1">IF(OFFSET(SerbiaOfficialData!$F$4,(ROW(E160)*17)-17,0)=0,"",OFFSET(SerbiaOfficialData!$F$4,(ROW(E160)*17)-17,0))</f>
        <v/>
      </c>
      <c r="F162" s="2" t="str">
        <f t="shared" si="191"/>
        <v/>
      </c>
      <c r="G162" s="13" t="str">
        <f t="shared" si="192"/>
        <v/>
      </c>
      <c r="H162" s="2" t="str">
        <f t="shared" si="193"/>
        <v/>
      </c>
      <c r="I162" s="4" t="str">
        <f>IF($A162="","",(ROWS($B$3:B162)*LN(2))/(LN(B162)/$B$3))</f>
        <v/>
      </c>
      <c r="J162" t="str">
        <f ca="1">IF(OFFSET(SerbiaOfficialData!$F$7,(ROW(J160)*17)-17,0)=0,"",OFFSET(SerbiaOfficialData!$F$7,(ROW(J160)*17)-17,0))</f>
        <v/>
      </c>
      <c r="K162" s="11" t="str">
        <f ca="1">IF(OFFSET(SerbiaOfficialData!$F$6,(ROW(K160)*17)-17,0)=0,"",OFFSET(SerbiaOfficialData!$F$6,(ROW(K160)*17)-17,0))</f>
        <v/>
      </c>
      <c r="L162" s="12" t="str">
        <f t="shared" si="194"/>
        <v/>
      </c>
      <c r="M162" s="13" t="str">
        <f t="shared" si="195"/>
        <v/>
      </c>
      <c r="R162" s="17" t="str">
        <f ca="1">IF(OFFSET(SerbiaOfficialData!$F$17,(ROW(R160)*17)-18,0)=0,"",OFFSET(SerbiaOfficialData!$F$17,(ROW(R160)*17)-18,0))</f>
        <v/>
      </c>
      <c r="S162" t="str">
        <f t="shared" si="196"/>
        <v/>
      </c>
      <c r="T162" s="3" t="str">
        <f t="shared" si="197"/>
        <v/>
      </c>
      <c r="V162" t="str">
        <f ca="1">IF(OFFSET(SerbiaOfficialData!$F$8,(ROW(W160)*17)-17,0)=0,"",OFFSET(SerbiaOfficialData!$F$8,(ROW(W160)*17)-17,0))</f>
        <v/>
      </c>
      <c r="W162" t="str">
        <f ca="1">IF(OFFSET(SerbiaOfficialData!$F$11,(ROW(W160)*17)-17,0)=0,"",OFFSET(SerbiaOfficialData!$F$11,(ROW(W160)*17)-17,0))</f>
        <v/>
      </c>
      <c r="X162" s="3" t="str">
        <f t="shared" si="198"/>
        <v/>
      </c>
      <c r="Y162" s="3" t="str">
        <f t="shared" si="199"/>
        <v/>
      </c>
      <c r="Z162" t="str">
        <f ca="1">IF(OFFSET(SerbiaOfficialData!$F$9,(ROW(Z160)*17)-17,0)=0,"",OFFSET(SerbiaOfficialData!$F$9,(ROW(Z160)*17)-17,0))</f>
        <v/>
      </c>
      <c r="AA162" t="str">
        <f ca="1">IF(OFFSET(SerbiaOfficialData!$F$10,(ROW(AA160)*17)-17,0)=0,"",OFFSET(SerbiaOfficialData!$F$10,(ROW(AA160)*17)-17,0))</f>
        <v/>
      </c>
      <c r="AB162" t="str">
        <f ca="1">IF(OFFSET(SerbiaOfficialData!$F$12,(ROW(AA160)*17)-17,0)=0,"",OFFSET(SerbiaOfficialData!$F$12,(ROW(AA160)*17)-17,0))</f>
        <v/>
      </c>
      <c r="AC162" s="17">
        <f t="shared" si="207"/>
        <v>2704</v>
      </c>
      <c r="AD162" t="str">
        <f ca="1">IF(OFFSET(SerbiaOfficialData!$F$2,(ROW(AD160)*17)-17,0)=0,"",OFFSET(SerbiaOfficialData!$F$2,(ROW(AD160)*17)-17,0))</f>
        <v/>
      </c>
      <c r="AE162" s="3" t="str">
        <f t="shared" si="200"/>
        <v/>
      </c>
      <c r="AF162" s="15" t="str">
        <f t="shared" si="201"/>
        <v/>
      </c>
      <c r="AH162" t="str">
        <f ca="1">IF(OFFSET(SerbiaOfficialData!$F$3,(ROW(AH160)*17)-17,0)=0,"",OFFSET(SerbiaOfficialData!$F$3,(ROW(AH160)*17)-17,0))</f>
        <v/>
      </c>
      <c r="AI162" s="10" t="str">
        <f t="shared" si="202"/>
        <v/>
      </c>
      <c r="AJ162" s="3" t="str">
        <f t="shared" si="203"/>
        <v/>
      </c>
      <c r="AK162" s="4" t="str">
        <f t="shared" si="204"/>
        <v/>
      </c>
      <c r="AL162" s="3" t="str">
        <f t="shared" si="205"/>
        <v/>
      </c>
      <c r="AM162" s="3" t="str">
        <f t="shared" si="206"/>
        <v/>
      </c>
      <c r="AN162" s="4">
        <f ca="1">IF(_xlfn.FORECAST.ETS(AO162,$B$9:B161,$AO$9:AO161)&gt;0,_xlfn.FORECAST.ETS(AO162,$B$9:B161,$AO$9:AO161),0)</f>
        <v>17879.52522349303</v>
      </c>
      <c r="AO162" s="9">
        <f t="shared" si="190"/>
        <v>44055</v>
      </c>
    </row>
    <row r="163" spans="2:41" x14ac:dyDescent="0.25">
      <c r="B163" t="str">
        <f ca="1">IF(OFFSET(SerbiaOfficialData!$F$5,(ROW(B161)*17)-17,0)=0,"",OFFSET(SerbiaOfficialData!$F$5,(ROW(B161)*17)-17,0))</f>
        <v/>
      </c>
      <c r="D163" s="4">
        <f t="shared" si="189"/>
        <v>2724</v>
      </c>
      <c r="E163" s="10" t="str">
        <f ca="1">IF(OFFSET(SerbiaOfficialData!$F$4,(ROW(E161)*17)-17,0)=0,"",OFFSET(SerbiaOfficialData!$F$4,(ROW(E161)*17)-17,0))</f>
        <v/>
      </c>
      <c r="F163" s="2" t="str">
        <f t="shared" si="191"/>
        <v/>
      </c>
      <c r="G163" s="13" t="str">
        <f t="shared" si="192"/>
        <v/>
      </c>
      <c r="H163" s="2" t="str">
        <f t="shared" si="193"/>
        <v/>
      </c>
      <c r="I163" s="4" t="str">
        <f>IF($A163="","",(ROWS($B$3:B163)*LN(2))/(LN(B163)/$B$3))</f>
        <v/>
      </c>
      <c r="J163" t="str">
        <f ca="1">IF(OFFSET(SerbiaOfficialData!$F$7,(ROW(J161)*17)-17,0)=0,"",OFFSET(SerbiaOfficialData!$F$7,(ROW(J161)*17)-17,0))</f>
        <v/>
      </c>
      <c r="K163" s="11" t="str">
        <f ca="1">IF(OFFSET(SerbiaOfficialData!$F$6,(ROW(K161)*17)-17,0)=0,"",OFFSET(SerbiaOfficialData!$F$6,(ROW(K161)*17)-17,0))</f>
        <v/>
      </c>
      <c r="L163" s="12" t="str">
        <f t="shared" si="194"/>
        <v/>
      </c>
      <c r="M163" s="13" t="str">
        <f t="shared" si="195"/>
        <v/>
      </c>
      <c r="R163" s="17" t="str">
        <f ca="1">IF(OFFSET(SerbiaOfficialData!$F$17,(ROW(R161)*17)-18,0)=0,"",OFFSET(SerbiaOfficialData!$F$17,(ROW(R161)*17)-18,0))</f>
        <v/>
      </c>
      <c r="S163" t="str">
        <f t="shared" si="196"/>
        <v/>
      </c>
      <c r="T163" s="3" t="str">
        <f t="shared" si="197"/>
        <v/>
      </c>
      <c r="V163" t="str">
        <f ca="1">IF(OFFSET(SerbiaOfficialData!$F$8,(ROW(W161)*17)-17,0)=0,"",OFFSET(SerbiaOfficialData!$F$8,(ROW(W161)*17)-17,0))</f>
        <v/>
      </c>
      <c r="W163" t="str">
        <f ca="1">IF(OFFSET(SerbiaOfficialData!$F$11,(ROW(W161)*17)-17,0)=0,"",OFFSET(SerbiaOfficialData!$F$11,(ROW(W161)*17)-17,0))</f>
        <v/>
      </c>
      <c r="X163" s="3" t="str">
        <f t="shared" si="198"/>
        <v/>
      </c>
      <c r="Y163" s="3" t="str">
        <f t="shared" si="199"/>
        <v/>
      </c>
      <c r="Z163" t="str">
        <f ca="1">IF(OFFSET(SerbiaOfficialData!$F$9,(ROW(Z161)*17)-17,0)=0,"",OFFSET(SerbiaOfficialData!$F$9,(ROW(Z161)*17)-17,0))</f>
        <v/>
      </c>
      <c r="AA163" t="str">
        <f ca="1">IF(OFFSET(SerbiaOfficialData!$F$10,(ROW(AA161)*17)-17,0)=0,"",OFFSET(SerbiaOfficialData!$F$10,(ROW(AA161)*17)-17,0))</f>
        <v/>
      </c>
      <c r="AB163" t="str">
        <f ca="1">IF(OFFSET(SerbiaOfficialData!$F$12,(ROW(AA161)*17)-17,0)=0,"",OFFSET(SerbiaOfficialData!$F$12,(ROW(AA161)*17)-17,0))</f>
        <v/>
      </c>
      <c r="AC163" s="17">
        <f t="shared" si="207"/>
        <v>2721</v>
      </c>
      <c r="AD163" t="str">
        <f ca="1">IF(OFFSET(SerbiaOfficialData!$F$2,(ROW(AD161)*17)-17,0)=0,"",OFFSET(SerbiaOfficialData!$F$2,(ROW(AD161)*17)-17,0))</f>
        <v/>
      </c>
      <c r="AE163" s="3" t="str">
        <f t="shared" si="200"/>
        <v/>
      </c>
      <c r="AF163" s="15" t="str">
        <f t="shared" si="201"/>
        <v/>
      </c>
      <c r="AH163" t="str">
        <f ca="1">IF(OFFSET(SerbiaOfficialData!$F$3,(ROW(AH161)*17)-17,0)=0,"",OFFSET(SerbiaOfficialData!$F$3,(ROW(AH161)*17)-17,0))</f>
        <v/>
      </c>
      <c r="AI163" s="10" t="str">
        <f t="shared" si="202"/>
        <v/>
      </c>
      <c r="AJ163" s="3" t="str">
        <f t="shared" si="203"/>
        <v/>
      </c>
      <c r="AK163" s="4" t="str">
        <f t="shared" si="204"/>
        <v/>
      </c>
      <c r="AL163" s="3" t="str">
        <f t="shared" si="205"/>
        <v/>
      </c>
      <c r="AM163" s="3" t="str">
        <f t="shared" si="206"/>
        <v/>
      </c>
      <c r="AN163" s="4">
        <f ca="1">IF(_xlfn.FORECAST.ETS(AO163,$B$9:B162,$AO$9:AO162)&gt;0,_xlfn.FORECAST.ETS(AO163,$B$9:B162,$AO$9:AO162),0)</f>
        <v>17971.283409168926</v>
      </c>
      <c r="AO163" s="9">
        <f t="shared" si="190"/>
        <v>44056</v>
      </c>
    </row>
    <row r="164" spans="2:41" x14ac:dyDescent="0.25">
      <c r="B164" t="str">
        <f ca="1">IF(OFFSET(SerbiaOfficialData!$F$5,(ROW(B162)*17)-17,0)=0,"",OFFSET(SerbiaOfficialData!$F$5,(ROW(B162)*17)-17,0))</f>
        <v/>
      </c>
      <c r="D164" s="4">
        <f t="shared" si="189"/>
        <v>2741</v>
      </c>
      <c r="E164" s="10" t="str">
        <f ca="1">IF(OFFSET(SerbiaOfficialData!$F$4,(ROW(E162)*17)-17,0)=0,"",OFFSET(SerbiaOfficialData!$F$4,(ROW(E162)*17)-17,0))</f>
        <v/>
      </c>
      <c r="F164" s="2" t="str">
        <f t="shared" si="191"/>
        <v/>
      </c>
      <c r="G164" s="13" t="str">
        <f t="shared" si="192"/>
        <v/>
      </c>
      <c r="H164" s="2" t="str">
        <f t="shared" si="193"/>
        <v/>
      </c>
      <c r="I164" s="4" t="str">
        <f>IF($A164="","",(ROWS($B$3:B164)*LN(2))/(LN(B164)/$B$3))</f>
        <v/>
      </c>
      <c r="J164" t="str">
        <f ca="1">IF(OFFSET(SerbiaOfficialData!$F$7,(ROW(J162)*17)-17,0)=0,"",OFFSET(SerbiaOfficialData!$F$7,(ROW(J162)*17)-17,0))</f>
        <v/>
      </c>
      <c r="K164" s="11" t="str">
        <f ca="1">IF(OFFSET(SerbiaOfficialData!$F$6,(ROW(K162)*17)-17,0)=0,"",OFFSET(SerbiaOfficialData!$F$6,(ROW(K162)*17)-17,0))</f>
        <v/>
      </c>
      <c r="L164" s="12" t="str">
        <f t="shared" si="194"/>
        <v/>
      </c>
      <c r="M164" s="13" t="str">
        <f t="shared" si="195"/>
        <v/>
      </c>
      <c r="R164" s="17" t="str">
        <f ca="1">IF(OFFSET(SerbiaOfficialData!$F$17,(ROW(R162)*17)-18,0)=0,"",OFFSET(SerbiaOfficialData!$F$17,(ROW(R162)*17)-18,0))</f>
        <v/>
      </c>
      <c r="S164" t="str">
        <f t="shared" si="196"/>
        <v/>
      </c>
      <c r="T164" s="3" t="str">
        <f t="shared" si="197"/>
        <v/>
      </c>
      <c r="V164" t="str">
        <f ca="1">IF(OFFSET(SerbiaOfficialData!$F$8,(ROW(W162)*17)-17,0)=0,"",OFFSET(SerbiaOfficialData!$F$8,(ROW(W162)*17)-17,0))</f>
        <v/>
      </c>
      <c r="W164" t="str">
        <f ca="1">IF(OFFSET(SerbiaOfficialData!$F$11,(ROW(W162)*17)-17,0)=0,"",OFFSET(SerbiaOfficialData!$F$11,(ROW(W162)*17)-17,0))</f>
        <v/>
      </c>
      <c r="X164" s="3" t="str">
        <f t="shared" si="198"/>
        <v/>
      </c>
      <c r="Y164" s="3" t="str">
        <f t="shared" si="199"/>
        <v/>
      </c>
      <c r="Z164" t="str">
        <f ca="1">IF(OFFSET(SerbiaOfficialData!$F$9,(ROW(Z162)*17)-17,0)=0,"",OFFSET(SerbiaOfficialData!$F$9,(ROW(Z162)*17)-17,0))</f>
        <v/>
      </c>
      <c r="AA164" t="str">
        <f ca="1">IF(OFFSET(SerbiaOfficialData!$F$10,(ROW(AA162)*17)-17,0)=0,"",OFFSET(SerbiaOfficialData!$F$10,(ROW(AA162)*17)-17,0))</f>
        <v/>
      </c>
      <c r="AB164" t="str">
        <f ca="1">IF(OFFSET(SerbiaOfficialData!$F$12,(ROW(AA162)*17)-17,0)=0,"",OFFSET(SerbiaOfficialData!$F$12,(ROW(AA162)*17)-17,0))</f>
        <v/>
      </c>
      <c r="AC164" s="17">
        <f t="shared" si="207"/>
        <v>2738</v>
      </c>
      <c r="AD164" t="str">
        <f ca="1">IF(OFFSET(SerbiaOfficialData!$F$2,(ROW(AD162)*17)-17,0)=0,"",OFFSET(SerbiaOfficialData!$F$2,(ROW(AD162)*17)-17,0))</f>
        <v/>
      </c>
      <c r="AE164" s="3" t="str">
        <f t="shared" si="200"/>
        <v/>
      </c>
      <c r="AF164" s="15" t="str">
        <f t="shared" si="201"/>
        <v/>
      </c>
      <c r="AH164" t="str">
        <f ca="1">IF(OFFSET(SerbiaOfficialData!$F$3,(ROW(AH162)*17)-17,0)=0,"",OFFSET(SerbiaOfficialData!$F$3,(ROW(AH162)*17)-17,0))</f>
        <v/>
      </c>
      <c r="AI164" s="10" t="str">
        <f t="shared" si="202"/>
        <v/>
      </c>
      <c r="AJ164" s="3" t="str">
        <f t="shared" si="203"/>
        <v/>
      </c>
      <c r="AK164" s="4" t="str">
        <f t="shared" si="204"/>
        <v/>
      </c>
      <c r="AL164" s="3" t="str">
        <f t="shared" si="205"/>
        <v/>
      </c>
      <c r="AM164" s="3" t="str">
        <f t="shared" si="206"/>
        <v/>
      </c>
      <c r="AN164" s="4">
        <f ca="1">IF(_xlfn.FORECAST.ETS(AO164,$B$9:B163,$AO$9:AO163)&gt;0,_xlfn.FORECAST.ETS(AO164,$B$9:B163,$AO$9:AO163),0)</f>
        <v>18063.041594844821</v>
      </c>
      <c r="AO164" s="9">
        <f t="shared" si="190"/>
        <v>44057</v>
      </c>
    </row>
    <row r="165" spans="2:41" x14ac:dyDescent="0.25">
      <c r="B165" t="str">
        <f ca="1">IF(OFFSET(SerbiaOfficialData!$F$5,(ROW(B163)*17)-17,0)=0,"",OFFSET(SerbiaOfficialData!$F$5,(ROW(B163)*17)-17,0))</f>
        <v/>
      </c>
      <c r="D165" s="4">
        <f t="shared" si="189"/>
        <v>2758</v>
      </c>
      <c r="E165" s="10" t="str">
        <f ca="1">IF(OFFSET(SerbiaOfficialData!$F$4,(ROW(E163)*17)-17,0)=0,"",OFFSET(SerbiaOfficialData!$F$4,(ROW(E163)*17)-17,0))</f>
        <v/>
      </c>
      <c r="F165" s="2" t="str">
        <f t="shared" si="191"/>
        <v/>
      </c>
      <c r="G165" s="13" t="str">
        <f t="shared" si="192"/>
        <v/>
      </c>
      <c r="H165" s="2" t="str">
        <f t="shared" si="193"/>
        <v/>
      </c>
      <c r="I165" s="4" t="str">
        <f>IF($A165="","",(ROWS($B$3:B165)*LN(2))/(LN(B165)/$B$3))</f>
        <v/>
      </c>
      <c r="J165" t="str">
        <f ca="1">IF(OFFSET(SerbiaOfficialData!$F$7,(ROW(J163)*17)-17,0)=0,"",OFFSET(SerbiaOfficialData!$F$7,(ROW(J163)*17)-17,0))</f>
        <v/>
      </c>
      <c r="K165" s="11" t="str">
        <f ca="1">IF(OFFSET(SerbiaOfficialData!$F$6,(ROW(K163)*17)-17,0)=0,"",OFFSET(SerbiaOfficialData!$F$6,(ROW(K163)*17)-17,0))</f>
        <v/>
      </c>
      <c r="L165" s="12" t="str">
        <f t="shared" si="194"/>
        <v/>
      </c>
      <c r="M165" s="13" t="str">
        <f t="shared" si="195"/>
        <v/>
      </c>
      <c r="R165" s="17" t="str">
        <f ca="1">IF(OFFSET(SerbiaOfficialData!$F$17,(ROW(R163)*17)-18,0)=0,"",OFFSET(SerbiaOfficialData!$F$17,(ROW(R163)*17)-18,0))</f>
        <v/>
      </c>
      <c r="S165" t="str">
        <f t="shared" si="196"/>
        <v/>
      </c>
      <c r="T165" s="3" t="str">
        <f t="shared" si="197"/>
        <v/>
      </c>
      <c r="V165" t="str">
        <f ca="1">IF(OFFSET(SerbiaOfficialData!$F$8,(ROW(W163)*17)-17,0)=0,"",OFFSET(SerbiaOfficialData!$F$8,(ROW(W163)*17)-17,0))</f>
        <v/>
      </c>
      <c r="W165" t="str">
        <f ca="1">IF(OFFSET(SerbiaOfficialData!$F$11,(ROW(W163)*17)-17,0)=0,"",OFFSET(SerbiaOfficialData!$F$11,(ROW(W163)*17)-17,0))</f>
        <v/>
      </c>
      <c r="X165" s="3" t="str">
        <f t="shared" si="198"/>
        <v/>
      </c>
      <c r="Y165" s="3" t="str">
        <f t="shared" si="199"/>
        <v/>
      </c>
      <c r="Z165" t="str">
        <f ca="1">IF(OFFSET(SerbiaOfficialData!$F$9,(ROW(Z163)*17)-17,0)=0,"",OFFSET(SerbiaOfficialData!$F$9,(ROW(Z163)*17)-17,0))</f>
        <v/>
      </c>
      <c r="AA165" t="str">
        <f ca="1">IF(OFFSET(SerbiaOfficialData!$F$10,(ROW(AA163)*17)-17,0)=0,"",OFFSET(SerbiaOfficialData!$F$10,(ROW(AA163)*17)-17,0))</f>
        <v/>
      </c>
      <c r="AB165" t="str">
        <f ca="1">IF(OFFSET(SerbiaOfficialData!$F$12,(ROW(AA163)*17)-17,0)=0,"",OFFSET(SerbiaOfficialData!$F$12,(ROW(AA163)*17)-17,0))</f>
        <v/>
      </c>
      <c r="AC165" s="17">
        <f t="shared" si="207"/>
        <v>2755</v>
      </c>
      <c r="AD165" t="str">
        <f ca="1">IF(OFFSET(SerbiaOfficialData!$F$2,(ROW(AD163)*17)-17,0)=0,"",OFFSET(SerbiaOfficialData!$F$2,(ROW(AD163)*17)-17,0))</f>
        <v/>
      </c>
      <c r="AE165" s="3" t="str">
        <f t="shared" si="200"/>
        <v/>
      </c>
      <c r="AF165" s="15" t="str">
        <f t="shared" si="201"/>
        <v/>
      </c>
      <c r="AH165" t="str">
        <f ca="1">IF(OFFSET(SerbiaOfficialData!$F$3,(ROW(AH163)*17)-17,0)=0,"",OFFSET(SerbiaOfficialData!$F$3,(ROW(AH163)*17)-17,0))</f>
        <v/>
      </c>
      <c r="AI165" s="10" t="str">
        <f t="shared" si="202"/>
        <v/>
      </c>
      <c r="AJ165" s="3" t="str">
        <f t="shared" si="203"/>
        <v/>
      </c>
      <c r="AK165" s="4" t="str">
        <f t="shared" si="204"/>
        <v/>
      </c>
      <c r="AL165" s="3" t="str">
        <f t="shared" si="205"/>
        <v/>
      </c>
      <c r="AM165" s="3" t="str">
        <f t="shared" si="206"/>
        <v/>
      </c>
      <c r="AN165" s="4">
        <f ca="1">IF(_xlfn.FORECAST.ETS(AO165,$B$9:B164,$AO$9:AO164)&gt;0,_xlfn.FORECAST.ETS(AO165,$B$9:B164,$AO$9:AO164),0)</f>
        <v>18154.79978052072</v>
      </c>
      <c r="AO165" s="9">
        <f t="shared" si="190"/>
        <v>44058</v>
      </c>
    </row>
    <row r="166" spans="2:41" x14ac:dyDescent="0.25">
      <c r="B166" t="str">
        <f ca="1">IF(OFFSET(SerbiaOfficialData!$F$5,(ROW(B164)*17)-17,0)=0,"",OFFSET(SerbiaOfficialData!$F$5,(ROW(B164)*17)-17,0))</f>
        <v/>
      </c>
      <c r="D166" s="4">
        <f t="shared" si="189"/>
        <v>2775</v>
      </c>
      <c r="E166" s="10" t="str">
        <f ca="1">IF(OFFSET(SerbiaOfficialData!$F$4,(ROW(E164)*17)-17,0)=0,"",OFFSET(SerbiaOfficialData!$F$4,(ROW(E164)*17)-17,0))</f>
        <v/>
      </c>
      <c r="F166" s="2" t="str">
        <f t="shared" si="191"/>
        <v/>
      </c>
      <c r="G166" s="13" t="str">
        <f t="shared" si="192"/>
        <v/>
      </c>
      <c r="H166" s="2" t="str">
        <f t="shared" si="193"/>
        <v/>
      </c>
      <c r="I166" s="4" t="str">
        <f>IF($A166="","",(ROWS($B$3:B166)*LN(2))/(LN(B166)/$B$3))</f>
        <v/>
      </c>
      <c r="J166" t="str">
        <f ca="1">IF(OFFSET(SerbiaOfficialData!$F$7,(ROW(J164)*17)-17,0)=0,"",OFFSET(SerbiaOfficialData!$F$7,(ROW(J164)*17)-17,0))</f>
        <v/>
      </c>
      <c r="K166" s="11" t="str">
        <f ca="1">IF(OFFSET(SerbiaOfficialData!$F$6,(ROW(K164)*17)-17,0)=0,"",OFFSET(SerbiaOfficialData!$F$6,(ROW(K164)*17)-17,0))</f>
        <v/>
      </c>
      <c r="L166" s="12" t="str">
        <f t="shared" si="194"/>
        <v/>
      </c>
      <c r="M166" s="13" t="str">
        <f t="shared" si="195"/>
        <v/>
      </c>
      <c r="R166" s="17" t="str">
        <f ca="1">IF(OFFSET(SerbiaOfficialData!$F$17,(ROW(R164)*17)-18,0)=0,"",OFFSET(SerbiaOfficialData!$F$17,(ROW(R164)*17)-18,0))</f>
        <v/>
      </c>
      <c r="S166" t="str">
        <f t="shared" si="196"/>
        <v/>
      </c>
      <c r="T166" s="3" t="str">
        <f t="shared" si="197"/>
        <v/>
      </c>
      <c r="V166" t="str">
        <f ca="1">IF(OFFSET(SerbiaOfficialData!$F$8,(ROW(W164)*17)-17,0)=0,"",OFFSET(SerbiaOfficialData!$F$8,(ROW(W164)*17)-17,0))</f>
        <v/>
      </c>
      <c r="W166" t="str">
        <f ca="1">IF(OFFSET(SerbiaOfficialData!$F$11,(ROW(W164)*17)-17,0)=0,"",OFFSET(SerbiaOfficialData!$F$11,(ROW(W164)*17)-17,0))</f>
        <v/>
      </c>
      <c r="X166" s="3" t="str">
        <f t="shared" si="198"/>
        <v/>
      </c>
      <c r="Y166" s="3" t="str">
        <f t="shared" si="199"/>
        <v/>
      </c>
      <c r="Z166" t="str">
        <f ca="1">IF(OFFSET(SerbiaOfficialData!$F$9,(ROW(Z164)*17)-17,0)=0,"",OFFSET(SerbiaOfficialData!$F$9,(ROW(Z164)*17)-17,0))</f>
        <v/>
      </c>
      <c r="AA166" t="str">
        <f ca="1">IF(OFFSET(SerbiaOfficialData!$F$10,(ROW(AA164)*17)-17,0)=0,"",OFFSET(SerbiaOfficialData!$F$10,(ROW(AA164)*17)-17,0))</f>
        <v/>
      </c>
      <c r="AB166" t="str">
        <f ca="1">IF(OFFSET(SerbiaOfficialData!$F$12,(ROW(AA164)*17)-17,0)=0,"",OFFSET(SerbiaOfficialData!$F$12,(ROW(AA164)*17)-17,0))</f>
        <v/>
      </c>
      <c r="AC166" s="17">
        <f t="shared" si="207"/>
        <v>2772</v>
      </c>
      <c r="AD166" t="str">
        <f ca="1">IF(OFFSET(SerbiaOfficialData!$F$2,(ROW(AD164)*17)-17,0)=0,"",OFFSET(SerbiaOfficialData!$F$2,(ROW(AD164)*17)-17,0))</f>
        <v/>
      </c>
      <c r="AE166" s="3" t="str">
        <f t="shared" si="200"/>
        <v/>
      </c>
      <c r="AF166" s="15" t="str">
        <f t="shared" si="201"/>
        <v/>
      </c>
      <c r="AH166" t="str">
        <f ca="1">IF(OFFSET(SerbiaOfficialData!$F$3,(ROW(AH164)*17)-17,0)=0,"",OFFSET(SerbiaOfficialData!$F$3,(ROW(AH164)*17)-17,0))</f>
        <v/>
      </c>
      <c r="AI166" s="10" t="str">
        <f t="shared" si="202"/>
        <v/>
      </c>
      <c r="AJ166" s="3" t="str">
        <f t="shared" si="203"/>
        <v/>
      </c>
      <c r="AK166" s="4" t="str">
        <f t="shared" si="204"/>
        <v/>
      </c>
      <c r="AL166" s="3" t="str">
        <f t="shared" si="205"/>
        <v/>
      </c>
      <c r="AM166" s="3" t="str">
        <f t="shared" si="206"/>
        <v/>
      </c>
      <c r="AN166" s="4">
        <f ca="1">IF(_xlfn.FORECAST.ETS(AO166,$B$9:B165,$AO$9:AO165)&gt;0,_xlfn.FORECAST.ETS(AO166,$B$9:B165,$AO$9:AO165),0)</f>
        <v>18246.557966196615</v>
      </c>
      <c r="AO166" s="9">
        <f t="shared" si="190"/>
        <v>44059</v>
      </c>
    </row>
    <row r="167" spans="2:41" x14ac:dyDescent="0.25">
      <c r="B167" t="str">
        <f ca="1">IF(OFFSET(SerbiaOfficialData!$F$5,(ROW(B165)*17)-17,0)=0,"",OFFSET(SerbiaOfficialData!$F$5,(ROW(B165)*17)-17,0))</f>
        <v/>
      </c>
      <c r="D167" s="4">
        <f t="shared" si="189"/>
        <v>2792</v>
      </c>
      <c r="E167" s="10" t="str">
        <f ca="1">IF(OFFSET(SerbiaOfficialData!$F$4,(ROW(E165)*17)-17,0)=0,"",OFFSET(SerbiaOfficialData!$F$4,(ROW(E165)*17)-17,0))</f>
        <v/>
      </c>
      <c r="F167" s="2" t="str">
        <f t="shared" si="191"/>
        <v/>
      </c>
      <c r="G167" s="13" t="str">
        <f t="shared" si="192"/>
        <v/>
      </c>
      <c r="H167" s="2" t="str">
        <f t="shared" si="193"/>
        <v/>
      </c>
      <c r="I167" s="4" t="str">
        <f>IF($A167="","",(ROWS($B$3:B167)*LN(2))/(LN(B167)/$B$3))</f>
        <v/>
      </c>
      <c r="J167" t="str">
        <f ca="1">IF(OFFSET(SerbiaOfficialData!$F$7,(ROW(J165)*17)-17,0)=0,"",OFFSET(SerbiaOfficialData!$F$7,(ROW(J165)*17)-17,0))</f>
        <v/>
      </c>
      <c r="K167" s="11" t="str">
        <f ca="1">IF(OFFSET(SerbiaOfficialData!$F$6,(ROW(K165)*17)-17,0)=0,"",OFFSET(SerbiaOfficialData!$F$6,(ROW(K165)*17)-17,0))</f>
        <v/>
      </c>
      <c r="L167" s="12" t="str">
        <f t="shared" si="194"/>
        <v/>
      </c>
      <c r="M167" s="13" t="str">
        <f t="shared" si="195"/>
        <v/>
      </c>
      <c r="R167" s="17" t="str">
        <f ca="1">IF(OFFSET(SerbiaOfficialData!$F$17,(ROW(R165)*17)-18,0)=0,"",OFFSET(SerbiaOfficialData!$F$17,(ROW(R165)*17)-18,0))</f>
        <v/>
      </c>
      <c r="S167" t="str">
        <f t="shared" si="196"/>
        <v/>
      </c>
      <c r="T167" s="3" t="str">
        <f t="shared" si="197"/>
        <v/>
      </c>
      <c r="V167" t="str">
        <f ca="1">IF(OFFSET(SerbiaOfficialData!$F$8,(ROW(W165)*17)-17,0)=0,"",OFFSET(SerbiaOfficialData!$F$8,(ROW(W165)*17)-17,0))</f>
        <v/>
      </c>
      <c r="W167" t="str">
        <f ca="1">IF(OFFSET(SerbiaOfficialData!$F$11,(ROW(W165)*17)-17,0)=0,"",OFFSET(SerbiaOfficialData!$F$11,(ROW(W165)*17)-17,0))</f>
        <v/>
      </c>
      <c r="X167" s="3" t="str">
        <f t="shared" si="198"/>
        <v/>
      </c>
      <c r="Y167" s="3" t="str">
        <f t="shared" si="199"/>
        <v/>
      </c>
      <c r="Z167" t="str">
        <f ca="1">IF(OFFSET(SerbiaOfficialData!$F$9,(ROW(Z165)*17)-17,0)=0,"",OFFSET(SerbiaOfficialData!$F$9,(ROW(Z165)*17)-17,0))</f>
        <v/>
      </c>
      <c r="AA167" t="str">
        <f ca="1">IF(OFFSET(SerbiaOfficialData!$F$10,(ROW(AA165)*17)-17,0)=0,"",OFFSET(SerbiaOfficialData!$F$10,(ROW(AA165)*17)-17,0))</f>
        <v/>
      </c>
      <c r="AB167" t="str">
        <f ca="1">IF(OFFSET(SerbiaOfficialData!$F$12,(ROW(AA165)*17)-17,0)=0,"",OFFSET(SerbiaOfficialData!$F$12,(ROW(AA165)*17)-17,0))</f>
        <v/>
      </c>
      <c r="AC167" s="17">
        <f t="shared" si="207"/>
        <v>2789</v>
      </c>
      <c r="AD167" t="str">
        <f ca="1">IF(OFFSET(SerbiaOfficialData!$F$2,(ROW(AD165)*17)-17,0)=0,"",OFFSET(SerbiaOfficialData!$F$2,(ROW(AD165)*17)-17,0))</f>
        <v/>
      </c>
      <c r="AE167" s="3" t="str">
        <f t="shared" si="200"/>
        <v/>
      </c>
      <c r="AF167" s="15" t="str">
        <f t="shared" si="201"/>
        <v/>
      </c>
      <c r="AH167" t="str">
        <f ca="1">IF(OFFSET(SerbiaOfficialData!$F$3,(ROW(AH165)*17)-17,0)=0,"",OFFSET(SerbiaOfficialData!$F$3,(ROW(AH165)*17)-17,0))</f>
        <v/>
      </c>
      <c r="AI167" s="10" t="str">
        <f t="shared" si="202"/>
        <v/>
      </c>
      <c r="AJ167" s="3" t="str">
        <f t="shared" si="203"/>
        <v/>
      </c>
      <c r="AK167" s="4" t="str">
        <f t="shared" si="204"/>
        <v/>
      </c>
      <c r="AL167" s="3" t="str">
        <f t="shared" si="205"/>
        <v/>
      </c>
      <c r="AM167" s="3" t="str">
        <f t="shared" si="206"/>
        <v/>
      </c>
      <c r="AN167" s="4">
        <f ca="1">IF(_xlfn.FORECAST.ETS(AO167,$B$9:B166,$AO$9:AO166)&gt;0,_xlfn.FORECAST.ETS(AO167,$B$9:B166,$AO$9:AO166),0)</f>
        <v>18338.31615187251</v>
      </c>
      <c r="AO167" s="9">
        <f t="shared" si="190"/>
        <v>44060</v>
      </c>
    </row>
    <row r="168" spans="2:41" x14ac:dyDescent="0.25">
      <c r="B168" t="str">
        <f ca="1">IF(OFFSET(SerbiaOfficialData!$F$5,(ROW(B166)*17)-17,0)=0,"",OFFSET(SerbiaOfficialData!$F$5,(ROW(B166)*17)-17,0))</f>
        <v/>
      </c>
      <c r="D168" s="4">
        <f t="shared" si="189"/>
        <v>2809</v>
      </c>
      <c r="E168" s="10" t="str">
        <f ca="1">IF(OFFSET(SerbiaOfficialData!$F$4,(ROW(E166)*17)-17,0)=0,"",OFFSET(SerbiaOfficialData!$F$4,(ROW(E166)*17)-17,0))</f>
        <v/>
      </c>
      <c r="F168" s="2" t="str">
        <f t="shared" si="191"/>
        <v/>
      </c>
      <c r="G168" s="13" t="str">
        <f t="shared" si="192"/>
        <v/>
      </c>
      <c r="H168" s="2" t="str">
        <f t="shared" si="193"/>
        <v/>
      </c>
      <c r="I168" s="4" t="str">
        <f>IF($A168="","",(ROWS($B$3:B168)*LN(2))/(LN(B168)/$B$3))</f>
        <v/>
      </c>
      <c r="J168" t="str">
        <f ca="1">IF(OFFSET(SerbiaOfficialData!$F$7,(ROW(J166)*17)-17,0)=0,"",OFFSET(SerbiaOfficialData!$F$7,(ROW(J166)*17)-17,0))</f>
        <v/>
      </c>
      <c r="K168" s="11" t="str">
        <f ca="1">IF(OFFSET(SerbiaOfficialData!$F$6,(ROW(K166)*17)-17,0)=0,"",OFFSET(SerbiaOfficialData!$F$6,(ROW(K166)*17)-17,0))</f>
        <v/>
      </c>
      <c r="L168" s="12" t="str">
        <f t="shared" si="194"/>
        <v/>
      </c>
      <c r="M168" s="13" t="str">
        <f t="shared" si="195"/>
        <v/>
      </c>
      <c r="R168" s="17" t="str">
        <f ca="1">IF(OFFSET(SerbiaOfficialData!$F$17,(ROW(R166)*17)-18,0)=0,"",OFFSET(SerbiaOfficialData!$F$17,(ROW(R166)*17)-18,0))</f>
        <v/>
      </c>
      <c r="S168" t="str">
        <f t="shared" si="196"/>
        <v/>
      </c>
      <c r="T168" s="3" t="str">
        <f t="shared" si="197"/>
        <v/>
      </c>
      <c r="V168" t="str">
        <f ca="1">IF(OFFSET(SerbiaOfficialData!$F$8,(ROW(W166)*17)-17,0)=0,"",OFFSET(SerbiaOfficialData!$F$8,(ROW(W166)*17)-17,0))</f>
        <v/>
      </c>
      <c r="W168" t="str">
        <f ca="1">IF(OFFSET(SerbiaOfficialData!$F$11,(ROW(W166)*17)-17,0)=0,"",OFFSET(SerbiaOfficialData!$F$11,(ROW(W166)*17)-17,0))</f>
        <v/>
      </c>
      <c r="X168" s="3" t="str">
        <f t="shared" si="198"/>
        <v/>
      </c>
      <c r="Y168" s="3" t="str">
        <f t="shared" si="199"/>
        <v/>
      </c>
      <c r="Z168" t="str">
        <f ca="1">IF(OFFSET(SerbiaOfficialData!$F$9,(ROW(Z166)*17)-17,0)=0,"",OFFSET(SerbiaOfficialData!$F$9,(ROW(Z166)*17)-17,0))</f>
        <v/>
      </c>
      <c r="AA168" t="str">
        <f ca="1">IF(OFFSET(SerbiaOfficialData!$F$10,(ROW(AA166)*17)-17,0)=0,"",OFFSET(SerbiaOfficialData!$F$10,(ROW(AA166)*17)-17,0))</f>
        <v/>
      </c>
      <c r="AB168" t="str">
        <f ca="1">IF(OFFSET(SerbiaOfficialData!$F$12,(ROW(AA166)*17)-17,0)=0,"",OFFSET(SerbiaOfficialData!$F$12,(ROW(AA166)*17)-17,0))</f>
        <v/>
      </c>
      <c r="AC168" s="17">
        <f t="shared" si="207"/>
        <v>2806</v>
      </c>
      <c r="AD168" t="str">
        <f ca="1">IF(OFFSET(SerbiaOfficialData!$F$2,(ROW(AD166)*17)-17,0)=0,"",OFFSET(SerbiaOfficialData!$F$2,(ROW(AD166)*17)-17,0))</f>
        <v/>
      </c>
      <c r="AE168" s="3" t="str">
        <f t="shared" si="200"/>
        <v/>
      </c>
      <c r="AF168" s="15" t="str">
        <f t="shared" si="201"/>
        <v/>
      </c>
      <c r="AH168" t="str">
        <f ca="1">IF(OFFSET(SerbiaOfficialData!$F$3,(ROW(AH166)*17)-17,0)=0,"",OFFSET(SerbiaOfficialData!$F$3,(ROW(AH166)*17)-17,0))</f>
        <v/>
      </c>
      <c r="AI168" s="10" t="str">
        <f t="shared" si="202"/>
        <v/>
      </c>
      <c r="AJ168" s="3" t="str">
        <f t="shared" si="203"/>
        <v/>
      </c>
      <c r="AK168" s="4" t="str">
        <f t="shared" si="204"/>
        <v/>
      </c>
      <c r="AL168" s="3" t="str">
        <f t="shared" si="205"/>
        <v/>
      </c>
      <c r="AM168" s="3" t="str">
        <f t="shared" si="206"/>
        <v/>
      </c>
      <c r="AN168" s="4">
        <f ca="1">IF(_xlfn.FORECAST.ETS(AO168,$B$9:B167,$AO$9:AO167)&gt;0,_xlfn.FORECAST.ETS(AO168,$B$9:B167,$AO$9:AO167),0)</f>
        <v>18430.074337548409</v>
      </c>
      <c r="AO168" s="9">
        <f t="shared" si="190"/>
        <v>44061</v>
      </c>
    </row>
    <row r="169" spans="2:41" x14ac:dyDescent="0.25">
      <c r="B169" t="str">
        <f ca="1">IF(OFFSET(SerbiaOfficialData!$F$5,(ROW(B167)*17)-17,0)=0,"",OFFSET(SerbiaOfficialData!$F$5,(ROW(B167)*17)-17,0))</f>
        <v/>
      </c>
      <c r="D169" s="4">
        <f t="shared" si="189"/>
        <v>2826</v>
      </c>
      <c r="E169" s="10" t="str">
        <f ca="1">IF(OFFSET(SerbiaOfficialData!$F$4,(ROW(E167)*17)-17,0)=0,"",OFFSET(SerbiaOfficialData!$F$4,(ROW(E167)*17)-17,0))</f>
        <v/>
      </c>
      <c r="F169" s="2" t="str">
        <f t="shared" si="191"/>
        <v/>
      </c>
      <c r="G169" s="13" t="str">
        <f t="shared" si="192"/>
        <v/>
      </c>
      <c r="H169" s="2" t="str">
        <f t="shared" si="193"/>
        <v/>
      </c>
      <c r="I169" s="4" t="str">
        <f>IF($A169="","",(ROWS($B$3:B169)*LN(2))/(LN(B169)/$B$3))</f>
        <v/>
      </c>
      <c r="J169" t="str">
        <f ca="1">IF(OFFSET(SerbiaOfficialData!$F$7,(ROW(J167)*17)-17,0)=0,"",OFFSET(SerbiaOfficialData!$F$7,(ROW(J167)*17)-17,0))</f>
        <v/>
      </c>
      <c r="K169" s="11" t="str">
        <f ca="1">IF(OFFSET(SerbiaOfficialData!$F$6,(ROW(K167)*17)-17,0)=0,"",OFFSET(SerbiaOfficialData!$F$6,(ROW(K167)*17)-17,0))</f>
        <v/>
      </c>
      <c r="L169" s="12" t="str">
        <f t="shared" si="194"/>
        <v/>
      </c>
      <c r="M169" s="13" t="str">
        <f t="shared" si="195"/>
        <v/>
      </c>
      <c r="R169" s="17" t="str">
        <f ca="1">IF(OFFSET(SerbiaOfficialData!$F$17,(ROW(R167)*17)-18,0)=0,"",OFFSET(SerbiaOfficialData!$F$17,(ROW(R167)*17)-18,0))</f>
        <v/>
      </c>
      <c r="S169" t="str">
        <f t="shared" si="196"/>
        <v/>
      </c>
      <c r="T169" s="3" t="str">
        <f t="shared" si="197"/>
        <v/>
      </c>
      <c r="V169" t="str">
        <f ca="1">IF(OFFSET(SerbiaOfficialData!$F$8,(ROW(W167)*17)-17,0)=0,"",OFFSET(SerbiaOfficialData!$F$8,(ROW(W167)*17)-17,0))</f>
        <v/>
      </c>
      <c r="W169" t="str">
        <f ca="1">IF(OFFSET(SerbiaOfficialData!$F$11,(ROW(W167)*17)-17,0)=0,"",OFFSET(SerbiaOfficialData!$F$11,(ROW(W167)*17)-17,0))</f>
        <v/>
      </c>
      <c r="X169" s="3" t="str">
        <f t="shared" si="198"/>
        <v/>
      </c>
      <c r="Y169" s="3" t="str">
        <f t="shared" si="199"/>
        <v/>
      </c>
      <c r="Z169" t="str">
        <f ca="1">IF(OFFSET(SerbiaOfficialData!$F$9,(ROW(Z167)*17)-17,0)=0,"",OFFSET(SerbiaOfficialData!$F$9,(ROW(Z167)*17)-17,0))</f>
        <v/>
      </c>
      <c r="AA169" t="str">
        <f ca="1">IF(OFFSET(SerbiaOfficialData!$F$10,(ROW(AA167)*17)-17,0)=0,"",OFFSET(SerbiaOfficialData!$F$10,(ROW(AA167)*17)-17,0))</f>
        <v/>
      </c>
      <c r="AB169" t="str">
        <f ca="1">IF(OFFSET(SerbiaOfficialData!$F$12,(ROW(AA167)*17)-17,0)=0,"",OFFSET(SerbiaOfficialData!$F$12,(ROW(AA167)*17)-17,0))</f>
        <v/>
      </c>
      <c r="AC169" s="17">
        <f t="shared" si="207"/>
        <v>2823</v>
      </c>
      <c r="AD169" t="str">
        <f ca="1">IF(OFFSET(SerbiaOfficialData!$F$2,(ROW(AD167)*17)-17,0)=0,"",OFFSET(SerbiaOfficialData!$F$2,(ROW(AD167)*17)-17,0))</f>
        <v/>
      </c>
      <c r="AE169" s="3" t="str">
        <f t="shared" si="200"/>
        <v/>
      </c>
      <c r="AF169" s="15" t="str">
        <f t="shared" si="201"/>
        <v/>
      </c>
      <c r="AH169" t="str">
        <f ca="1">IF(OFFSET(SerbiaOfficialData!$F$3,(ROW(AH167)*17)-17,0)=0,"",OFFSET(SerbiaOfficialData!$F$3,(ROW(AH167)*17)-17,0))</f>
        <v/>
      </c>
      <c r="AI169" s="10" t="str">
        <f t="shared" si="202"/>
        <v/>
      </c>
      <c r="AJ169" s="3" t="str">
        <f t="shared" si="203"/>
        <v/>
      </c>
      <c r="AK169" s="4" t="str">
        <f t="shared" si="204"/>
        <v/>
      </c>
      <c r="AL169" s="3" t="str">
        <f t="shared" si="205"/>
        <v/>
      </c>
      <c r="AM169" s="3" t="str">
        <f t="shared" si="206"/>
        <v/>
      </c>
      <c r="AN169" s="4">
        <f ca="1">IF(_xlfn.FORECAST.ETS(AO169,$B$9:B168,$AO$9:AO168)&gt;0,_xlfn.FORECAST.ETS(AO169,$B$9:B168,$AO$9:AO168),0)</f>
        <v>18521.832523224304</v>
      </c>
      <c r="AO169" s="9">
        <f t="shared" si="190"/>
        <v>44062</v>
      </c>
    </row>
    <row r="170" spans="2:41" x14ac:dyDescent="0.25">
      <c r="B170" t="str">
        <f ca="1">IF(OFFSET(SerbiaOfficialData!$F$5,(ROW(B168)*17)-17,0)=0,"",OFFSET(SerbiaOfficialData!$F$5,(ROW(B168)*17)-17,0))</f>
        <v/>
      </c>
      <c r="D170" s="4">
        <f t="shared" si="189"/>
        <v>2843</v>
      </c>
      <c r="E170" s="10" t="str">
        <f ca="1">IF(OFFSET(SerbiaOfficialData!$F$4,(ROW(E168)*17)-17,0)=0,"",OFFSET(SerbiaOfficialData!$F$4,(ROW(E168)*17)-17,0))</f>
        <v/>
      </c>
      <c r="F170" s="2" t="str">
        <f t="shared" si="191"/>
        <v/>
      </c>
      <c r="G170" s="13" t="str">
        <f t="shared" si="192"/>
        <v/>
      </c>
      <c r="H170" s="2" t="str">
        <f t="shared" si="193"/>
        <v/>
      </c>
      <c r="I170" s="4" t="str">
        <f>IF($A170="","",(ROWS($B$3:B170)*LN(2))/(LN(B170)/$B$3))</f>
        <v/>
      </c>
      <c r="J170" t="str">
        <f ca="1">IF(OFFSET(SerbiaOfficialData!$F$7,(ROW(J168)*17)-17,0)=0,"",OFFSET(SerbiaOfficialData!$F$7,(ROW(J168)*17)-17,0))</f>
        <v/>
      </c>
      <c r="K170" s="11" t="str">
        <f ca="1">IF(OFFSET(SerbiaOfficialData!$F$6,(ROW(K168)*17)-17,0)=0,"",OFFSET(SerbiaOfficialData!$F$6,(ROW(K168)*17)-17,0))</f>
        <v/>
      </c>
      <c r="L170" s="12" t="str">
        <f t="shared" si="194"/>
        <v/>
      </c>
      <c r="M170" s="13" t="str">
        <f t="shared" si="195"/>
        <v/>
      </c>
      <c r="R170" s="17" t="str">
        <f ca="1">IF(OFFSET(SerbiaOfficialData!$F$17,(ROW(R168)*17)-18,0)=0,"",OFFSET(SerbiaOfficialData!$F$17,(ROW(R168)*17)-18,0))</f>
        <v/>
      </c>
      <c r="S170" t="str">
        <f t="shared" si="196"/>
        <v/>
      </c>
      <c r="T170" s="3" t="str">
        <f t="shared" si="197"/>
        <v/>
      </c>
      <c r="V170" t="str">
        <f ca="1">IF(OFFSET(SerbiaOfficialData!$F$8,(ROW(W168)*17)-17,0)=0,"",OFFSET(SerbiaOfficialData!$F$8,(ROW(W168)*17)-17,0))</f>
        <v/>
      </c>
      <c r="W170" t="str">
        <f ca="1">IF(OFFSET(SerbiaOfficialData!$F$11,(ROW(W168)*17)-17,0)=0,"",OFFSET(SerbiaOfficialData!$F$11,(ROW(W168)*17)-17,0))</f>
        <v/>
      </c>
      <c r="X170" s="3" t="str">
        <f t="shared" si="198"/>
        <v/>
      </c>
      <c r="Y170" s="3" t="str">
        <f t="shared" si="199"/>
        <v/>
      </c>
      <c r="Z170" t="str">
        <f ca="1">IF(OFFSET(SerbiaOfficialData!$F$9,(ROW(Z168)*17)-17,0)=0,"",OFFSET(SerbiaOfficialData!$F$9,(ROW(Z168)*17)-17,0))</f>
        <v/>
      </c>
      <c r="AA170" t="str">
        <f ca="1">IF(OFFSET(SerbiaOfficialData!$F$10,(ROW(AA168)*17)-17,0)=0,"",OFFSET(SerbiaOfficialData!$F$10,(ROW(AA168)*17)-17,0))</f>
        <v/>
      </c>
      <c r="AB170" t="str">
        <f ca="1">IF(OFFSET(SerbiaOfficialData!$F$12,(ROW(AA168)*17)-17,0)=0,"",OFFSET(SerbiaOfficialData!$F$12,(ROW(AA168)*17)-17,0))</f>
        <v/>
      </c>
      <c r="AC170" s="17">
        <f t="shared" si="207"/>
        <v>2840</v>
      </c>
      <c r="AD170" t="str">
        <f ca="1">IF(OFFSET(SerbiaOfficialData!$F$2,(ROW(AD168)*17)-17,0)=0,"",OFFSET(SerbiaOfficialData!$F$2,(ROW(AD168)*17)-17,0))</f>
        <v/>
      </c>
      <c r="AE170" s="3" t="str">
        <f t="shared" si="200"/>
        <v/>
      </c>
      <c r="AF170" s="15" t="str">
        <f t="shared" si="201"/>
        <v/>
      </c>
      <c r="AH170" t="str">
        <f ca="1">IF(OFFSET(SerbiaOfficialData!$F$3,(ROW(AH168)*17)-17,0)=0,"",OFFSET(SerbiaOfficialData!$F$3,(ROW(AH168)*17)-17,0))</f>
        <v/>
      </c>
      <c r="AI170" s="10" t="str">
        <f t="shared" si="202"/>
        <v/>
      </c>
      <c r="AJ170" s="3" t="str">
        <f t="shared" si="203"/>
        <v/>
      </c>
      <c r="AK170" s="4" t="str">
        <f t="shared" si="204"/>
        <v/>
      </c>
      <c r="AL170" s="3" t="str">
        <f t="shared" si="205"/>
        <v/>
      </c>
      <c r="AM170" s="3" t="str">
        <f t="shared" si="206"/>
        <v/>
      </c>
      <c r="AN170" s="4">
        <f ca="1">IF(_xlfn.FORECAST.ETS(AO170,$B$9:B169,$AO$9:AO169)&gt;0,_xlfn.FORECAST.ETS(AO170,$B$9:B169,$AO$9:AO169),0)</f>
        <v>18613.590708900199</v>
      </c>
      <c r="AO170" s="9">
        <f t="shared" si="190"/>
        <v>44063</v>
      </c>
    </row>
    <row r="171" spans="2:41" x14ac:dyDescent="0.25">
      <c r="B171" t="str">
        <f ca="1">IF(OFFSET(SerbiaOfficialData!$F$5,(ROW(B169)*17)-17,0)=0,"",OFFSET(SerbiaOfficialData!$F$5,(ROW(B169)*17)-17,0))</f>
        <v/>
      </c>
      <c r="D171" s="4">
        <f t="shared" si="189"/>
        <v>2860</v>
      </c>
      <c r="E171" s="10" t="str">
        <f ca="1">IF(OFFSET(SerbiaOfficialData!$F$4,(ROW(E169)*17)-17,0)=0,"",OFFSET(SerbiaOfficialData!$F$4,(ROW(E169)*17)-17,0))</f>
        <v/>
      </c>
      <c r="F171" s="2" t="str">
        <f t="shared" si="191"/>
        <v/>
      </c>
      <c r="G171" s="13" t="str">
        <f t="shared" si="192"/>
        <v/>
      </c>
      <c r="H171" s="2" t="str">
        <f t="shared" si="193"/>
        <v/>
      </c>
      <c r="I171" s="4" t="str">
        <f>IF($A171="","",(ROWS($B$3:B171)*LN(2))/(LN(B171)/$B$3))</f>
        <v/>
      </c>
      <c r="J171" t="str">
        <f ca="1">IF(OFFSET(SerbiaOfficialData!$F$7,(ROW(J169)*17)-17,0)=0,"",OFFSET(SerbiaOfficialData!$F$7,(ROW(J169)*17)-17,0))</f>
        <v/>
      </c>
      <c r="K171" s="11" t="str">
        <f ca="1">IF(OFFSET(SerbiaOfficialData!$F$6,(ROW(K169)*17)-17,0)=0,"",OFFSET(SerbiaOfficialData!$F$6,(ROW(K169)*17)-17,0))</f>
        <v/>
      </c>
      <c r="L171" s="12" t="str">
        <f t="shared" si="194"/>
        <v/>
      </c>
      <c r="M171" s="13" t="str">
        <f t="shared" si="195"/>
        <v/>
      </c>
      <c r="R171" s="17" t="str">
        <f ca="1">IF(OFFSET(SerbiaOfficialData!$F$17,(ROW(R169)*17)-18,0)=0,"",OFFSET(SerbiaOfficialData!$F$17,(ROW(R169)*17)-18,0))</f>
        <v/>
      </c>
      <c r="S171" t="str">
        <f t="shared" si="196"/>
        <v/>
      </c>
      <c r="T171" s="3" t="str">
        <f t="shared" si="197"/>
        <v/>
      </c>
      <c r="V171" t="str">
        <f ca="1">IF(OFFSET(SerbiaOfficialData!$F$8,(ROW(W169)*17)-17,0)=0,"",OFFSET(SerbiaOfficialData!$F$8,(ROW(W169)*17)-17,0))</f>
        <v/>
      </c>
      <c r="W171" t="str">
        <f ca="1">IF(OFFSET(SerbiaOfficialData!$F$11,(ROW(W169)*17)-17,0)=0,"",OFFSET(SerbiaOfficialData!$F$11,(ROW(W169)*17)-17,0))</f>
        <v/>
      </c>
      <c r="X171" s="3" t="str">
        <f t="shared" si="198"/>
        <v/>
      </c>
      <c r="Y171" s="3" t="str">
        <f t="shared" si="199"/>
        <v/>
      </c>
      <c r="Z171" t="str">
        <f ca="1">IF(OFFSET(SerbiaOfficialData!$F$9,(ROW(Z169)*17)-17,0)=0,"",OFFSET(SerbiaOfficialData!$F$9,(ROW(Z169)*17)-17,0))</f>
        <v/>
      </c>
      <c r="AA171" t="str">
        <f ca="1">IF(OFFSET(SerbiaOfficialData!$F$10,(ROW(AA169)*17)-17,0)=0,"",OFFSET(SerbiaOfficialData!$F$10,(ROW(AA169)*17)-17,0))</f>
        <v/>
      </c>
      <c r="AB171" t="str">
        <f ca="1">IF(OFFSET(SerbiaOfficialData!$F$12,(ROW(AA169)*17)-17,0)=0,"",OFFSET(SerbiaOfficialData!$F$12,(ROW(AA169)*17)-17,0))</f>
        <v/>
      </c>
      <c r="AC171" s="17">
        <f t="shared" si="207"/>
        <v>2857</v>
      </c>
      <c r="AD171" t="str">
        <f ca="1">IF(OFFSET(SerbiaOfficialData!$F$2,(ROW(AD169)*17)-17,0)=0,"",OFFSET(SerbiaOfficialData!$F$2,(ROW(AD169)*17)-17,0))</f>
        <v/>
      </c>
      <c r="AE171" s="3" t="str">
        <f t="shared" si="200"/>
        <v/>
      </c>
      <c r="AF171" s="15" t="str">
        <f t="shared" si="201"/>
        <v/>
      </c>
      <c r="AH171" t="str">
        <f ca="1">IF(OFFSET(SerbiaOfficialData!$F$3,(ROW(AH169)*17)-17,0)=0,"",OFFSET(SerbiaOfficialData!$F$3,(ROW(AH169)*17)-17,0))</f>
        <v/>
      </c>
      <c r="AI171" s="10" t="str">
        <f t="shared" si="202"/>
        <v/>
      </c>
      <c r="AJ171" s="3" t="str">
        <f t="shared" si="203"/>
        <v/>
      </c>
      <c r="AK171" s="4" t="str">
        <f t="shared" si="204"/>
        <v/>
      </c>
      <c r="AL171" s="3" t="str">
        <f t="shared" si="205"/>
        <v/>
      </c>
      <c r="AM171" s="3" t="str">
        <f t="shared" si="206"/>
        <v/>
      </c>
      <c r="AN171" s="4">
        <f ca="1">IF(_xlfn.FORECAST.ETS(AO171,$B$9:B170,$AO$9:AO170)&gt;0,_xlfn.FORECAST.ETS(AO171,$B$9:B170,$AO$9:AO170),0)</f>
        <v>18705.348894576098</v>
      </c>
      <c r="AO171" s="9">
        <f t="shared" si="190"/>
        <v>44064</v>
      </c>
    </row>
    <row r="172" spans="2:41" x14ac:dyDescent="0.25">
      <c r="B172" t="str">
        <f ca="1">IF(OFFSET(SerbiaOfficialData!$F$5,(ROW(B170)*17)-17,0)=0,"",OFFSET(SerbiaOfficialData!$F$5,(ROW(B170)*17)-17,0))</f>
        <v/>
      </c>
      <c r="D172" s="4">
        <f t="shared" si="189"/>
        <v>2877</v>
      </c>
      <c r="E172" s="10" t="str">
        <f ca="1">IF(OFFSET(SerbiaOfficialData!$F$4,(ROW(E170)*17)-17,0)=0,"",OFFSET(SerbiaOfficialData!$F$4,(ROW(E170)*17)-17,0))</f>
        <v/>
      </c>
      <c r="F172" s="2" t="str">
        <f t="shared" si="191"/>
        <v/>
      </c>
      <c r="G172" s="13" t="str">
        <f t="shared" si="192"/>
        <v/>
      </c>
      <c r="H172" s="2" t="str">
        <f t="shared" si="193"/>
        <v/>
      </c>
      <c r="I172" s="4" t="str">
        <f>IF($A172="","",(ROWS($B$3:B172)*LN(2))/(LN(B172)/$B$3))</f>
        <v/>
      </c>
      <c r="J172" t="str">
        <f ca="1">IF(OFFSET(SerbiaOfficialData!$F$7,(ROW(J170)*17)-17,0)=0,"",OFFSET(SerbiaOfficialData!$F$7,(ROW(J170)*17)-17,0))</f>
        <v/>
      </c>
      <c r="K172" s="11" t="str">
        <f ca="1">IF(OFFSET(SerbiaOfficialData!$F$6,(ROW(K170)*17)-17,0)=0,"",OFFSET(SerbiaOfficialData!$F$6,(ROW(K170)*17)-17,0))</f>
        <v/>
      </c>
      <c r="L172" s="12" t="str">
        <f t="shared" si="194"/>
        <v/>
      </c>
      <c r="M172" s="13" t="str">
        <f t="shared" si="195"/>
        <v/>
      </c>
      <c r="R172" s="17" t="str">
        <f ca="1">IF(OFFSET(SerbiaOfficialData!$F$17,(ROW(R170)*17)-18,0)=0,"",OFFSET(SerbiaOfficialData!$F$17,(ROW(R170)*17)-18,0))</f>
        <v/>
      </c>
      <c r="S172" t="str">
        <f t="shared" si="196"/>
        <v/>
      </c>
      <c r="T172" s="3" t="str">
        <f t="shared" si="197"/>
        <v/>
      </c>
      <c r="V172" t="str">
        <f ca="1">IF(OFFSET(SerbiaOfficialData!$F$8,(ROW(W170)*17)-17,0)=0,"",OFFSET(SerbiaOfficialData!$F$8,(ROW(W170)*17)-17,0))</f>
        <v/>
      </c>
      <c r="W172" t="str">
        <f ca="1">IF(OFFSET(SerbiaOfficialData!$F$11,(ROW(W170)*17)-17,0)=0,"",OFFSET(SerbiaOfficialData!$F$11,(ROW(W170)*17)-17,0))</f>
        <v/>
      </c>
      <c r="X172" s="3" t="str">
        <f t="shared" si="198"/>
        <v/>
      </c>
      <c r="Y172" s="3" t="str">
        <f t="shared" si="199"/>
        <v/>
      </c>
      <c r="Z172" t="str">
        <f ca="1">IF(OFFSET(SerbiaOfficialData!$F$9,(ROW(Z170)*17)-17,0)=0,"",OFFSET(SerbiaOfficialData!$F$9,(ROW(Z170)*17)-17,0))</f>
        <v/>
      </c>
      <c r="AA172" t="str">
        <f ca="1">IF(OFFSET(SerbiaOfficialData!$F$10,(ROW(AA170)*17)-17,0)=0,"",OFFSET(SerbiaOfficialData!$F$10,(ROW(AA170)*17)-17,0))</f>
        <v/>
      </c>
      <c r="AB172" t="str">
        <f ca="1">IF(OFFSET(SerbiaOfficialData!$F$12,(ROW(AA170)*17)-17,0)=0,"",OFFSET(SerbiaOfficialData!$F$12,(ROW(AA170)*17)-17,0))</f>
        <v/>
      </c>
      <c r="AC172" s="17">
        <f t="shared" si="207"/>
        <v>2874</v>
      </c>
      <c r="AD172" t="str">
        <f ca="1">IF(OFFSET(SerbiaOfficialData!$F$2,(ROW(AD170)*17)-17,0)=0,"",OFFSET(SerbiaOfficialData!$F$2,(ROW(AD170)*17)-17,0))</f>
        <v/>
      </c>
      <c r="AE172" s="3" t="str">
        <f t="shared" si="200"/>
        <v/>
      </c>
      <c r="AF172" s="15" t="str">
        <f t="shared" si="201"/>
        <v/>
      </c>
      <c r="AH172" t="str">
        <f ca="1">IF(OFFSET(SerbiaOfficialData!$F$3,(ROW(AH170)*17)-17,0)=0,"",OFFSET(SerbiaOfficialData!$F$3,(ROW(AH170)*17)-17,0))</f>
        <v/>
      </c>
      <c r="AI172" s="10" t="str">
        <f t="shared" si="202"/>
        <v/>
      </c>
      <c r="AJ172" s="3" t="str">
        <f t="shared" si="203"/>
        <v/>
      </c>
      <c r="AK172" s="4" t="str">
        <f t="shared" si="204"/>
        <v/>
      </c>
      <c r="AL172" s="3" t="str">
        <f t="shared" si="205"/>
        <v/>
      </c>
      <c r="AM172" s="3" t="str">
        <f t="shared" si="206"/>
        <v/>
      </c>
      <c r="AN172" s="4">
        <f ca="1">IF(_xlfn.FORECAST.ETS(AO172,$B$9:B171,$AO$9:AO171)&gt;0,_xlfn.FORECAST.ETS(AO172,$B$9:B171,$AO$9:AO171),0)</f>
        <v>18797.107080251993</v>
      </c>
      <c r="AO172" s="9">
        <f t="shared" si="190"/>
        <v>44065</v>
      </c>
    </row>
    <row r="173" spans="2:41" x14ac:dyDescent="0.25">
      <c r="B173" t="str">
        <f ca="1">IF(OFFSET(SerbiaOfficialData!$F$5,(ROW(B171)*17)-17,0)=0,"",OFFSET(SerbiaOfficialData!$F$5,(ROW(B171)*17)-17,0))</f>
        <v/>
      </c>
      <c r="D173" s="4">
        <f t="shared" si="189"/>
        <v>2894</v>
      </c>
      <c r="E173" s="10" t="str">
        <f ca="1">IF(OFFSET(SerbiaOfficialData!$F$4,(ROW(E171)*17)-17,0)=0,"",OFFSET(SerbiaOfficialData!$F$4,(ROW(E171)*17)-17,0))</f>
        <v/>
      </c>
      <c r="F173" s="2" t="str">
        <f t="shared" si="191"/>
        <v/>
      </c>
      <c r="G173" s="13" t="str">
        <f t="shared" si="192"/>
        <v/>
      </c>
      <c r="H173" s="2" t="str">
        <f t="shared" si="193"/>
        <v/>
      </c>
      <c r="I173" s="4" t="str">
        <f>IF($A173="","",(ROWS($B$3:B173)*LN(2))/(LN(B173)/$B$3))</f>
        <v/>
      </c>
      <c r="J173" t="str">
        <f ca="1">IF(OFFSET(SerbiaOfficialData!$F$7,(ROW(J171)*17)-17,0)=0,"",OFFSET(SerbiaOfficialData!$F$7,(ROW(J171)*17)-17,0))</f>
        <v/>
      </c>
      <c r="K173" s="11" t="str">
        <f ca="1">IF(OFFSET(SerbiaOfficialData!$F$6,(ROW(K171)*17)-17,0)=0,"",OFFSET(SerbiaOfficialData!$F$6,(ROW(K171)*17)-17,0))</f>
        <v/>
      </c>
      <c r="L173" s="12" t="str">
        <f t="shared" si="194"/>
        <v/>
      </c>
      <c r="M173" s="13" t="str">
        <f t="shared" si="195"/>
        <v/>
      </c>
      <c r="R173" s="17" t="str">
        <f ca="1">IF(OFFSET(SerbiaOfficialData!$F$17,(ROW(R171)*17)-18,0)=0,"",OFFSET(SerbiaOfficialData!$F$17,(ROW(R171)*17)-18,0))</f>
        <v/>
      </c>
      <c r="S173" t="str">
        <f t="shared" si="196"/>
        <v/>
      </c>
      <c r="T173" s="3" t="str">
        <f t="shared" si="197"/>
        <v/>
      </c>
      <c r="V173" t="str">
        <f ca="1">IF(OFFSET(SerbiaOfficialData!$F$8,(ROW(W171)*17)-17,0)=0,"",OFFSET(SerbiaOfficialData!$F$8,(ROW(W171)*17)-17,0))</f>
        <v/>
      </c>
      <c r="W173" t="str">
        <f ca="1">IF(OFFSET(SerbiaOfficialData!$F$11,(ROW(W171)*17)-17,0)=0,"",OFFSET(SerbiaOfficialData!$F$11,(ROW(W171)*17)-17,0))</f>
        <v/>
      </c>
      <c r="X173" s="3" t="str">
        <f t="shared" si="198"/>
        <v/>
      </c>
      <c r="Y173" s="3" t="str">
        <f t="shared" si="199"/>
        <v/>
      </c>
      <c r="Z173" t="str">
        <f ca="1">IF(OFFSET(SerbiaOfficialData!$F$9,(ROW(Z171)*17)-17,0)=0,"",OFFSET(SerbiaOfficialData!$F$9,(ROW(Z171)*17)-17,0))</f>
        <v/>
      </c>
      <c r="AA173" t="str">
        <f ca="1">IF(OFFSET(SerbiaOfficialData!$F$10,(ROW(AA171)*17)-17,0)=0,"",OFFSET(SerbiaOfficialData!$F$10,(ROW(AA171)*17)-17,0))</f>
        <v/>
      </c>
      <c r="AB173" t="str">
        <f ca="1">IF(OFFSET(SerbiaOfficialData!$F$12,(ROW(AA171)*17)-17,0)=0,"",OFFSET(SerbiaOfficialData!$F$12,(ROW(AA171)*17)-17,0))</f>
        <v/>
      </c>
      <c r="AC173" s="17">
        <f t="shared" si="207"/>
        <v>2891</v>
      </c>
      <c r="AD173" t="str">
        <f ca="1">IF(OFFSET(SerbiaOfficialData!$F$2,(ROW(AD171)*17)-17,0)=0,"",OFFSET(SerbiaOfficialData!$F$2,(ROW(AD171)*17)-17,0))</f>
        <v/>
      </c>
      <c r="AE173" s="3" t="str">
        <f t="shared" si="200"/>
        <v/>
      </c>
      <c r="AF173" s="15" t="str">
        <f t="shared" si="201"/>
        <v/>
      </c>
      <c r="AH173" t="str">
        <f ca="1">IF(OFFSET(SerbiaOfficialData!$F$3,(ROW(AH171)*17)-17,0)=0,"",OFFSET(SerbiaOfficialData!$F$3,(ROW(AH171)*17)-17,0))</f>
        <v/>
      </c>
      <c r="AI173" s="10" t="str">
        <f t="shared" si="202"/>
        <v/>
      </c>
      <c r="AJ173" s="3" t="str">
        <f t="shared" si="203"/>
        <v/>
      </c>
      <c r="AK173" s="4" t="str">
        <f t="shared" si="204"/>
        <v/>
      </c>
      <c r="AL173" s="3" t="str">
        <f t="shared" si="205"/>
        <v/>
      </c>
      <c r="AM173" s="3" t="str">
        <f t="shared" si="206"/>
        <v/>
      </c>
      <c r="AN173" s="4">
        <f ca="1">IF(_xlfn.FORECAST.ETS(AO173,$B$9:B172,$AO$9:AO172)&gt;0,_xlfn.FORECAST.ETS(AO173,$B$9:B172,$AO$9:AO172),0)</f>
        <v>18888.865265927889</v>
      </c>
      <c r="AO173" s="9">
        <f t="shared" si="190"/>
        <v>44066</v>
      </c>
    </row>
    <row r="174" spans="2:41" x14ac:dyDescent="0.25">
      <c r="B174" t="str">
        <f ca="1">IF(OFFSET(SerbiaOfficialData!$F$5,(ROW(B172)*17)-17,0)=0,"",OFFSET(SerbiaOfficialData!$F$5,(ROW(B172)*17)-17,0))</f>
        <v/>
      </c>
      <c r="D174" s="4">
        <f t="shared" si="189"/>
        <v>2911</v>
      </c>
      <c r="E174" s="10" t="str">
        <f ca="1">IF(OFFSET(SerbiaOfficialData!$F$4,(ROW(E172)*17)-17,0)=0,"",OFFSET(SerbiaOfficialData!$F$4,(ROW(E172)*17)-17,0))</f>
        <v/>
      </c>
      <c r="F174" s="2" t="str">
        <f t="shared" si="191"/>
        <v/>
      </c>
      <c r="G174" s="13" t="str">
        <f t="shared" si="192"/>
        <v/>
      </c>
      <c r="H174" s="2" t="str">
        <f t="shared" si="193"/>
        <v/>
      </c>
      <c r="I174" s="4" t="str">
        <f>IF($A174="","",(ROWS($B$3:B174)*LN(2))/(LN(B174)/$B$3))</f>
        <v/>
      </c>
      <c r="J174" t="str">
        <f ca="1">IF(OFFSET(SerbiaOfficialData!$F$7,(ROW(J172)*17)-17,0)=0,"",OFFSET(SerbiaOfficialData!$F$7,(ROW(J172)*17)-17,0))</f>
        <v/>
      </c>
      <c r="K174" s="11" t="str">
        <f ca="1">IF(OFFSET(SerbiaOfficialData!$F$6,(ROW(K172)*17)-17,0)=0,"",OFFSET(SerbiaOfficialData!$F$6,(ROW(K172)*17)-17,0))</f>
        <v/>
      </c>
      <c r="L174" s="12" t="str">
        <f t="shared" si="194"/>
        <v/>
      </c>
      <c r="M174" s="13" t="str">
        <f t="shared" si="195"/>
        <v/>
      </c>
      <c r="R174" s="17" t="str">
        <f ca="1">IF(OFFSET(SerbiaOfficialData!$F$17,(ROW(R172)*17)-18,0)=0,"",OFFSET(SerbiaOfficialData!$F$17,(ROW(R172)*17)-18,0))</f>
        <v/>
      </c>
      <c r="S174" t="str">
        <f t="shared" si="196"/>
        <v/>
      </c>
      <c r="T174" s="3" t="str">
        <f t="shared" si="197"/>
        <v/>
      </c>
      <c r="V174" t="str">
        <f ca="1">IF(OFFSET(SerbiaOfficialData!$F$8,(ROW(W172)*17)-17,0)=0,"",OFFSET(SerbiaOfficialData!$F$8,(ROW(W172)*17)-17,0))</f>
        <v/>
      </c>
      <c r="W174" t="str">
        <f ca="1">IF(OFFSET(SerbiaOfficialData!$F$11,(ROW(W172)*17)-17,0)=0,"",OFFSET(SerbiaOfficialData!$F$11,(ROW(W172)*17)-17,0))</f>
        <v/>
      </c>
      <c r="X174" s="3" t="str">
        <f t="shared" si="198"/>
        <v/>
      </c>
      <c r="Y174" s="3" t="str">
        <f t="shared" si="199"/>
        <v/>
      </c>
      <c r="Z174" t="str">
        <f ca="1">IF(OFFSET(SerbiaOfficialData!$F$9,(ROW(Z172)*17)-17,0)=0,"",OFFSET(SerbiaOfficialData!$F$9,(ROW(Z172)*17)-17,0))</f>
        <v/>
      </c>
      <c r="AA174" t="str">
        <f ca="1">IF(OFFSET(SerbiaOfficialData!$F$10,(ROW(AA172)*17)-17,0)=0,"",OFFSET(SerbiaOfficialData!$F$10,(ROW(AA172)*17)-17,0))</f>
        <v/>
      </c>
      <c r="AB174" t="str">
        <f ca="1">IF(OFFSET(SerbiaOfficialData!$F$12,(ROW(AA172)*17)-17,0)=0,"",OFFSET(SerbiaOfficialData!$F$12,(ROW(AA172)*17)-17,0))</f>
        <v/>
      </c>
      <c r="AC174" s="17">
        <f t="shared" si="207"/>
        <v>2908</v>
      </c>
      <c r="AD174" t="str">
        <f ca="1">IF(OFFSET(SerbiaOfficialData!$F$2,(ROW(AD172)*17)-17,0)=0,"",OFFSET(SerbiaOfficialData!$F$2,(ROW(AD172)*17)-17,0))</f>
        <v/>
      </c>
      <c r="AE174" s="3" t="str">
        <f t="shared" si="200"/>
        <v/>
      </c>
      <c r="AF174" s="15" t="str">
        <f t="shared" si="201"/>
        <v/>
      </c>
      <c r="AH174" t="str">
        <f ca="1">IF(OFFSET(SerbiaOfficialData!$F$3,(ROW(AH172)*17)-17,0)=0,"",OFFSET(SerbiaOfficialData!$F$3,(ROW(AH172)*17)-17,0))</f>
        <v/>
      </c>
      <c r="AI174" s="10" t="str">
        <f t="shared" si="202"/>
        <v/>
      </c>
      <c r="AJ174" s="3" t="str">
        <f t="shared" si="203"/>
        <v/>
      </c>
      <c r="AK174" s="4" t="str">
        <f t="shared" si="204"/>
        <v/>
      </c>
      <c r="AL174" s="3" t="str">
        <f t="shared" si="205"/>
        <v/>
      </c>
      <c r="AM174" s="3" t="str">
        <f t="shared" si="206"/>
        <v/>
      </c>
      <c r="AN174" s="4">
        <f ca="1">IF(_xlfn.FORECAST.ETS(AO174,$B$9:B173,$AO$9:AO173)&gt;0,_xlfn.FORECAST.ETS(AO174,$B$9:B173,$AO$9:AO173),0)</f>
        <v>18980.623451603788</v>
      </c>
      <c r="AO174" s="9">
        <f t="shared" si="190"/>
        <v>44067</v>
      </c>
    </row>
    <row r="175" spans="2:41" x14ac:dyDescent="0.25">
      <c r="B175" t="str">
        <f ca="1">IF(OFFSET(SerbiaOfficialData!$F$5,(ROW(B173)*17)-17,0)=0,"",OFFSET(SerbiaOfficialData!$F$5,(ROW(B173)*17)-17,0))</f>
        <v/>
      </c>
      <c r="D175" s="4">
        <f t="shared" si="189"/>
        <v>2928</v>
      </c>
      <c r="E175" s="10" t="str">
        <f ca="1">IF(OFFSET(SerbiaOfficialData!$F$4,(ROW(E173)*17)-17,0)=0,"",OFFSET(SerbiaOfficialData!$F$4,(ROW(E173)*17)-17,0))</f>
        <v/>
      </c>
      <c r="F175" s="2" t="str">
        <f t="shared" si="191"/>
        <v/>
      </c>
      <c r="G175" s="13" t="str">
        <f t="shared" si="192"/>
        <v/>
      </c>
      <c r="H175" s="2" t="str">
        <f t="shared" si="193"/>
        <v/>
      </c>
      <c r="I175" s="4" t="str">
        <f>IF($A175="","",(ROWS($B$3:B175)*LN(2))/(LN(B175)/$B$3))</f>
        <v/>
      </c>
      <c r="J175" t="str">
        <f ca="1">IF(OFFSET(SerbiaOfficialData!$F$7,(ROW(J173)*17)-17,0)=0,"",OFFSET(SerbiaOfficialData!$F$7,(ROW(J173)*17)-17,0))</f>
        <v/>
      </c>
      <c r="K175" s="11" t="str">
        <f ca="1">IF(OFFSET(SerbiaOfficialData!$F$6,(ROW(K173)*17)-17,0)=0,"",OFFSET(SerbiaOfficialData!$F$6,(ROW(K173)*17)-17,0))</f>
        <v/>
      </c>
      <c r="L175" s="12" t="str">
        <f t="shared" si="194"/>
        <v/>
      </c>
      <c r="M175" s="13" t="str">
        <f t="shared" si="195"/>
        <v/>
      </c>
      <c r="R175" s="17" t="str">
        <f ca="1">IF(OFFSET(SerbiaOfficialData!$F$17,(ROW(R173)*17)-18,0)=0,"",OFFSET(SerbiaOfficialData!$F$17,(ROW(R173)*17)-18,0))</f>
        <v/>
      </c>
      <c r="S175" t="str">
        <f t="shared" si="196"/>
        <v/>
      </c>
      <c r="T175" s="3" t="str">
        <f t="shared" si="197"/>
        <v/>
      </c>
      <c r="V175" t="str">
        <f ca="1">IF(OFFSET(SerbiaOfficialData!$F$8,(ROW(W173)*17)-17,0)=0,"",OFFSET(SerbiaOfficialData!$F$8,(ROW(W173)*17)-17,0))</f>
        <v/>
      </c>
      <c r="W175" t="str">
        <f ca="1">IF(OFFSET(SerbiaOfficialData!$F$11,(ROW(W173)*17)-17,0)=0,"",OFFSET(SerbiaOfficialData!$F$11,(ROW(W173)*17)-17,0))</f>
        <v/>
      </c>
      <c r="X175" s="3" t="str">
        <f t="shared" si="198"/>
        <v/>
      </c>
      <c r="Y175" s="3" t="str">
        <f t="shared" si="199"/>
        <v/>
      </c>
      <c r="Z175" t="str">
        <f ca="1">IF(OFFSET(SerbiaOfficialData!$F$9,(ROW(Z173)*17)-17,0)=0,"",OFFSET(SerbiaOfficialData!$F$9,(ROW(Z173)*17)-17,0))</f>
        <v/>
      </c>
      <c r="AA175" t="str">
        <f ca="1">IF(OFFSET(SerbiaOfficialData!$F$10,(ROW(AA173)*17)-17,0)=0,"",OFFSET(SerbiaOfficialData!$F$10,(ROW(AA173)*17)-17,0))</f>
        <v/>
      </c>
      <c r="AB175" t="str">
        <f ca="1">IF(OFFSET(SerbiaOfficialData!$F$12,(ROW(AA173)*17)-17,0)=0,"",OFFSET(SerbiaOfficialData!$F$12,(ROW(AA173)*17)-17,0))</f>
        <v/>
      </c>
      <c r="AC175" s="17">
        <f t="shared" si="207"/>
        <v>2925</v>
      </c>
      <c r="AD175" t="str">
        <f ca="1">IF(OFFSET(SerbiaOfficialData!$F$2,(ROW(AD173)*17)-17,0)=0,"",OFFSET(SerbiaOfficialData!$F$2,(ROW(AD173)*17)-17,0))</f>
        <v/>
      </c>
      <c r="AE175" s="3" t="str">
        <f t="shared" si="200"/>
        <v/>
      </c>
      <c r="AF175" s="15" t="str">
        <f t="shared" si="201"/>
        <v/>
      </c>
      <c r="AH175" t="str">
        <f ca="1">IF(OFFSET(SerbiaOfficialData!$F$3,(ROW(AH173)*17)-17,0)=0,"",OFFSET(SerbiaOfficialData!$F$3,(ROW(AH173)*17)-17,0))</f>
        <v/>
      </c>
      <c r="AI175" s="10" t="str">
        <f t="shared" si="202"/>
        <v/>
      </c>
      <c r="AJ175" s="3" t="str">
        <f t="shared" si="203"/>
        <v/>
      </c>
      <c r="AK175" s="4" t="str">
        <f t="shared" si="204"/>
        <v/>
      </c>
      <c r="AL175" s="3" t="str">
        <f t="shared" si="205"/>
        <v/>
      </c>
      <c r="AM175" s="3" t="str">
        <f t="shared" si="206"/>
        <v/>
      </c>
      <c r="AN175" s="4">
        <f ca="1">IF(_xlfn.FORECAST.ETS(AO175,$B$9:B174,$AO$9:AO174)&gt;0,_xlfn.FORECAST.ETS(AO175,$B$9:B174,$AO$9:AO174),0)</f>
        <v>19072.381637279683</v>
      </c>
      <c r="AO175" s="9">
        <f t="shared" si="190"/>
        <v>44068</v>
      </c>
    </row>
    <row r="176" spans="2:41" x14ac:dyDescent="0.25">
      <c r="B176" t="str">
        <f ca="1">IF(OFFSET(SerbiaOfficialData!$F$5,(ROW(B174)*17)-17,0)=0,"",OFFSET(SerbiaOfficialData!$F$5,(ROW(B174)*17)-17,0))</f>
        <v/>
      </c>
      <c r="D176" s="4">
        <f t="shared" si="189"/>
        <v>2945</v>
      </c>
      <c r="E176" s="10" t="str">
        <f ca="1">IF(OFFSET(SerbiaOfficialData!$F$4,(ROW(E174)*17)-17,0)=0,"",OFFSET(SerbiaOfficialData!$F$4,(ROW(E174)*17)-17,0))</f>
        <v/>
      </c>
      <c r="F176" s="2" t="str">
        <f t="shared" si="191"/>
        <v/>
      </c>
      <c r="G176" s="13" t="str">
        <f t="shared" si="192"/>
        <v/>
      </c>
      <c r="H176" s="2" t="str">
        <f t="shared" si="193"/>
        <v/>
      </c>
      <c r="I176" s="4" t="str">
        <f>IF($A176="","",(ROWS($B$3:B176)*LN(2))/(LN(B176)/$B$3))</f>
        <v/>
      </c>
      <c r="J176" t="str">
        <f ca="1">IF(OFFSET(SerbiaOfficialData!$F$7,(ROW(J174)*17)-17,0)=0,"",OFFSET(SerbiaOfficialData!$F$7,(ROW(J174)*17)-17,0))</f>
        <v/>
      </c>
      <c r="K176" s="11" t="str">
        <f ca="1">IF(OFFSET(SerbiaOfficialData!$F$6,(ROW(K174)*17)-17,0)=0,"",OFFSET(SerbiaOfficialData!$F$6,(ROW(K174)*17)-17,0))</f>
        <v/>
      </c>
      <c r="L176" s="12" t="str">
        <f t="shared" si="194"/>
        <v/>
      </c>
      <c r="M176" s="13" t="str">
        <f t="shared" si="195"/>
        <v/>
      </c>
      <c r="R176" s="17" t="str">
        <f ca="1">IF(OFFSET(SerbiaOfficialData!$F$17,(ROW(R174)*17)-18,0)=0,"",OFFSET(SerbiaOfficialData!$F$17,(ROW(R174)*17)-18,0))</f>
        <v/>
      </c>
      <c r="S176" t="str">
        <f t="shared" si="196"/>
        <v/>
      </c>
      <c r="T176" s="3" t="str">
        <f t="shared" si="197"/>
        <v/>
      </c>
      <c r="V176" t="str">
        <f ca="1">IF(OFFSET(SerbiaOfficialData!$F$8,(ROW(W174)*17)-17,0)=0,"",OFFSET(SerbiaOfficialData!$F$8,(ROW(W174)*17)-17,0))</f>
        <v/>
      </c>
      <c r="W176" t="str">
        <f ca="1">IF(OFFSET(SerbiaOfficialData!$F$11,(ROW(W174)*17)-17,0)=0,"",OFFSET(SerbiaOfficialData!$F$11,(ROW(W174)*17)-17,0))</f>
        <v/>
      </c>
      <c r="X176" s="3" t="str">
        <f t="shared" si="198"/>
        <v/>
      </c>
      <c r="Y176" s="3" t="str">
        <f t="shared" si="199"/>
        <v/>
      </c>
      <c r="Z176" t="str">
        <f ca="1">IF(OFFSET(SerbiaOfficialData!$F$9,(ROW(Z174)*17)-17,0)=0,"",OFFSET(SerbiaOfficialData!$F$9,(ROW(Z174)*17)-17,0))</f>
        <v/>
      </c>
      <c r="AA176" t="str">
        <f ca="1">IF(OFFSET(SerbiaOfficialData!$F$10,(ROW(AA174)*17)-17,0)=0,"",OFFSET(SerbiaOfficialData!$F$10,(ROW(AA174)*17)-17,0))</f>
        <v/>
      </c>
      <c r="AB176" t="str">
        <f ca="1">IF(OFFSET(SerbiaOfficialData!$F$12,(ROW(AA174)*17)-17,0)=0,"",OFFSET(SerbiaOfficialData!$F$12,(ROW(AA174)*17)-17,0))</f>
        <v/>
      </c>
      <c r="AC176" s="17">
        <f t="shared" si="207"/>
        <v>2942</v>
      </c>
      <c r="AD176" t="str">
        <f ca="1">IF(OFFSET(SerbiaOfficialData!$F$2,(ROW(AD174)*17)-17,0)=0,"",OFFSET(SerbiaOfficialData!$F$2,(ROW(AD174)*17)-17,0))</f>
        <v/>
      </c>
      <c r="AE176" s="3" t="str">
        <f t="shared" si="200"/>
        <v/>
      </c>
      <c r="AF176" s="15" t="str">
        <f t="shared" si="201"/>
        <v/>
      </c>
      <c r="AH176" t="str">
        <f ca="1">IF(OFFSET(SerbiaOfficialData!$F$3,(ROW(AH174)*17)-17,0)=0,"",OFFSET(SerbiaOfficialData!$F$3,(ROW(AH174)*17)-17,0))</f>
        <v/>
      </c>
      <c r="AI176" s="10" t="str">
        <f t="shared" si="202"/>
        <v/>
      </c>
      <c r="AJ176" s="3" t="str">
        <f t="shared" si="203"/>
        <v/>
      </c>
      <c r="AK176" s="4" t="str">
        <f t="shared" si="204"/>
        <v/>
      </c>
      <c r="AL176" s="3" t="str">
        <f t="shared" si="205"/>
        <v/>
      </c>
      <c r="AM176" s="3" t="str">
        <f t="shared" si="206"/>
        <v/>
      </c>
      <c r="AN176" s="4">
        <f ca="1">IF(_xlfn.FORECAST.ETS(AO176,$B$9:B175,$AO$9:AO175)&gt;0,_xlfn.FORECAST.ETS(AO176,$B$9:B175,$AO$9:AO175),0)</f>
        <v>19164.139822955578</v>
      </c>
      <c r="AO176" s="9">
        <f t="shared" si="190"/>
        <v>44069</v>
      </c>
    </row>
    <row r="177" spans="2:41" x14ac:dyDescent="0.25">
      <c r="B177" t="str">
        <f ca="1">IF(OFFSET(SerbiaOfficialData!$F$5,(ROW(B175)*17)-17,0)=0,"",OFFSET(SerbiaOfficialData!$F$5,(ROW(B175)*17)-17,0))</f>
        <v/>
      </c>
      <c r="D177" s="4">
        <f t="shared" si="189"/>
        <v>2962</v>
      </c>
      <c r="E177" s="10" t="str">
        <f ca="1">IF(OFFSET(SerbiaOfficialData!$F$4,(ROW(E175)*17)-17,0)=0,"",OFFSET(SerbiaOfficialData!$F$4,(ROW(E175)*17)-17,0))</f>
        <v/>
      </c>
      <c r="F177" s="2" t="str">
        <f t="shared" si="191"/>
        <v/>
      </c>
      <c r="G177" s="13" t="str">
        <f t="shared" si="192"/>
        <v/>
      </c>
      <c r="H177" s="2" t="str">
        <f t="shared" si="193"/>
        <v/>
      </c>
      <c r="I177" s="4" t="str">
        <f>IF($A177="","",(ROWS($B$3:B177)*LN(2))/(LN(B177)/$B$3))</f>
        <v/>
      </c>
      <c r="J177" t="str">
        <f ca="1">IF(OFFSET(SerbiaOfficialData!$F$7,(ROW(J175)*17)-17,0)=0,"",OFFSET(SerbiaOfficialData!$F$7,(ROW(J175)*17)-17,0))</f>
        <v/>
      </c>
      <c r="K177" s="11" t="str">
        <f ca="1">IF(OFFSET(SerbiaOfficialData!$F$6,(ROW(K175)*17)-17,0)=0,"",OFFSET(SerbiaOfficialData!$F$6,(ROW(K175)*17)-17,0))</f>
        <v/>
      </c>
      <c r="L177" s="12" t="str">
        <f t="shared" si="194"/>
        <v/>
      </c>
      <c r="M177" s="13" t="str">
        <f t="shared" si="195"/>
        <v/>
      </c>
      <c r="R177" s="17" t="str">
        <f ca="1">IF(OFFSET(SerbiaOfficialData!$F$17,(ROW(R175)*17)-18,0)=0,"",OFFSET(SerbiaOfficialData!$F$17,(ROW(R175)*17)-18,0))</f>
        <v/>
      </c>
      <c r="S177" t="str">
        <f t="shared" si="196"/>
        <v/>
      </c>
      <c r="T177" s="3" t="str">
        <f t="shared" si="197"/>
        <v/>
      </c>
      <c r="V177" t="str">
        <f ca="1">IF(OFFSET(SerbiaOfficialData!$F$8,(ROW(W175)*17)-17,0)=0,"",OFFSET(SerbiaOfficialData!$F$8,(ROW(W175)*17)-17,0))</f>
        <v/>
      </c>
      <c r="W177" t="str">
        <f ca="1">IF(OFFSET(SerbiaOfficialData!$F$11,(ROW(W175)*17)-17,0)=0,"",OFFSET(SerbiaOfficialData!$F$11,(ROW(W175)*17)-17,0))</f>
        <v/>
      </c>
      <c r="X177" s="3" t="str">
        <f t="shared" si="198"/>
        <v/>
      </c>
      <c r="Y177" s="3" t="str">
        <f t="shared" si="199"/>
        <v/>
      </c>
      <c r="Z177" t="str">
        <f ca="1">IF(OFFSET(SerbiaOfficialData!$F$9,(ROW(Z175)*17)-17,0)=0,"",OFFSET(SerbiaOfficialData!$F$9,(ROW(Z175)*17)-17,0))</f>
        <v/>
      </c>
      <c r="AA177" t="str">
        <f ca="1">IF(OFFSET(SerbiaOfficialData!$F$10,(ROW(AA175)*17)-17,0)=0,"",OFFSET(SerbiaOfficialData!$F$10,(ROW(AA175)*17)-17,0))</f>
        <v/>
      </c>
      <c r="AB177" t="str">
        <f ca="1">IF(OFFSET(SerbiaOfficialData!$F$12,(ROW(AA175)*17)-17,0)=0,"",OFFSET(SerbiaOfficialData!$F$12,(ROW(AA175)*17)-17,0))</f>
        <v/>
      </c>
      <c r="AC177" s="17">
        <f t="shared" si="207"/>
        <v>2959</v>
      </c>
      <c r="AD177" t="str">
        <f ca="1">IF(OFFSET(SerbiaOfficialData!$F$2,(ROW(AD175)*17)-17,0)=0,"",OFFSET(SerbiaOfficialData!$F$2,(ROW(AD175)*17)-17,0))</f>
        <v/>
      </c>
      <c r="AE177" s="3" t="str">
        <f t="shared" si="200"/>
        <v/>
      </c>
      <c r="AF177" s="15" t="str">
        <f t="shared" si="201"/>
        <v/>
      </c>
      <c r="AH177" t="str">
        <f ca="1">IF(OFFSET(SerbiaOfficialData!$F$3,(ROW(AH175)*17)-17,0)=0,"",OFFSET(SerbiaOfficialData!$F$3,(ROW(AH175)*17)-17,0))</f>
        <v/>
      </c>
      <c r="AI177" s="10" t="str">
        <f t="shared" si="202"/>
        <v/>
      </c>
      <c r="AJ177" s="3" t="str">
        <f t="shared" si="203"/>
        <v/>
      </c>
      <c r="AK177" s="4" t="str">
        <f t="shared" si="204"/>
        <v/>
      </c>
      <c r="AL177" s="3" t="str">
        <f t="shared" si="205"/>
        <v/>
      </c>
      <c r="AM177" s="3" t="str">
        <f t="shared" si="206"/>
        <v/>
      </c>
      <c r="AN177" s="4">
        <f ca="1">IF(_xlfn.FORECAST.ETS(AO177,$B$9:B176,$AO$9:AO176)&gt;0,_xlfn.FORECAST.ETS(AO177,$B$9:B176,$AO$9:AO176),0)</f>
        <v>19255.898008631477</v>
      </c>
      <c r="AO177" s="9">
        <f t="shared" si="190"/>
        <v>44070</v>
      </c>
    </row>
    <row r="178" spans="2:41" x14ac:dyDescent="0.25">
      <c r="B178" t="str">
        <f ca="1">IF(OFFSET(SerbiaOfficialData!$F$5,(ROW(B176)*17)-17,0)=0,"",OFFSET(SerbiaOfficialData!$F$5,(ROW(B176)*17)-17,0))</f>
        <v/>
      </c>
      <c r="D178" s="4">
        <f t="shared" si="189"/>
        <v>2979</v>
      </c>
      <c r="E178" s="10" t="str">
        <f ca="1">IF(OFFSET(SerbiaOfficialData!$F$4,(ROW(E176)*17)-17,0)=0,"",OFFSET(SerbiaOfficialData!$F$4,(ROW(E176)*17)-17,0))</f>
        <v/>
      </c>
      <c r="F178" s="2" t="str">
        <f t="shared" si="191"/>
        <v/>
      </c>
      <c r="G178" s="13" t="str">
        <f t="shared" si="192"/>
        <v/>
      </c>
      <c r="H178" s="2" t="str">
        <f t="shared" si="193"/>
        <v/>
      </c>
      <c r="I178" s="4" t="str">
        <f>IF($A178="","",(ROWS($B$3:B178)*LN(2))/(LN(B178)/$B$3))</f>
        <v/>
      </c>
      <c r="J178" t="str">
        <f ca="1">IF(OFFSET(SerbiaOfficialData!$F$7,(ROW(J176)*17)-17,0)=0,"",OFFSET(SerbiaOfficialData!$F$7,(ROW(J176)*17)-17,0))</f>
        <v/>
      </c>
      <c r="K178" s="11" t="str">
        <f ca="1">IF(OFFSET(SerbiaOfficialData!$F$6,(ROW(K176)*17)-17,0)=0,"",OFFSET(SerbiaOfficialData!$F$6,(ROW(K176)*17)-17,0))</f>
        <v/>
      </c>
      <c r="L178" s="12" t="str">
        <f t="shared" si="194"/>
        <v/>
      </c>
      <c r="M178" s="13" t="str">
        <f t="shared" si="195"/>
        <v/>
      </c>
      <c r="R178" s="17" t="str">
        <f ca="1">IF(OFFSET(SerbiaOfficialData!$F$17,(ROW(R176)*17)-18,0)=0,"",OFFSET(SerbiaOfficialData!$F$17,(ROW(R176)*17)-18,0))</f>
        <v/>
      </c>
      <c r="S178" t="str">
        <f t="shared" si="196"/>
        <v/>
      </c>
      <c r="T178" s="3" t="str">
        <f t="shared" si="197"/>
        <v/>
      </c>
      <c r="V178" t="str">
        <f ca="1">IF(OFFSET(SerbiaOfficialData!$F$8,(ROW(W176)*17)-17,0)=0,"",OFFSET(SerbiaOfficialData!$F$8,(ROW(W176)*17)-17,0))</f>
        <v/>
      </c>
      <c r="W178" t="str">
        <f ca="1">IF(OFFSET(SerbiaOfficialData!$F$11,(ROW(W176)*17)-17,0)=0,"",OFFSET(SerbiaOfficialData!$F$11,(ROW(W176)*17)-17,0))</f>
        <v/>
      </c>
      <c r="X178" s="3" t="str">
        <f t="shared" si="198"/>
        <v/>
      </c>
      <c r="Y178" s="3" t="str">
        <f t="shared" si="199"/>
        <v/>
      </c>
      <c r="Z178" t="str">
        <f ca="1">IF(OFFSET(SerbiaOfficialData!$F$9,(ROW(Z176)*17)-17,0)=0,"",OFFSET(SerbiaOfficialData!$F$9,(ROW(Z176)*17)-17,0))</f>
        <v/>
      </c>
      <c r="AA178" t="str">
        <f ca="1">IF(OFFSET(SerbiaOfficialData!$F$10,(ROW(AA176)*17)-17,0)=0,"",OFFSET(SerbiaOfficialData!$F$10,(ROW(AA176)*17)-17,0))</f>
        <v/>
      </c>
      <c r="AB178" t="str">
        <f ca="1">IF(OFFSET(SerbiaOfficialData!$F$12,(ROW(AA176)*17)-17,0)=0,"",OFFSET(SerbiaOfficialData!$F$12,(ROW(AA176)*17)-17,0))</f>
        <v/>
      </c>
      <c r="AC178" s="17">
        <f t="shared" si="207"/>
        <v>2976</v>
      </c>
      <c r="AD178" t="str">
        <f ca="1">IF(OFFSET(SerbiaOfficialData!$F$2,(ROW(AD176)*17)-17,0)=0,"",OFFSET(SerbiaOfficialData!$F$2,(ROW(AD176)*17)-17,0))</f>
        <v/>
      </c>
      <c r="AE178" s="3" t="str">
        <f t="shared" si="200"/>
        <v/>
      </c>
      <c r="AF178" s="15" t="str">
        <f t="shared" si="201"/>
        <v/>
      </c>
      <c r="AH178" t="str">
        <f ca="1">IF(OFFSET(SerbiaOfficialData!$F$3,(ROW(AH176)*17)-17,0)=0,"",OFFSET(SerbiaOfficialData!$F$3,(ROW(AH176)*17)-17,0))</f>
        <v/>
      </c>
      <c r="AI178" s="10" t="str">
        <f t="shared" si="202"/>
        <v/>
      </c>
      <c r="AJ178" s="3" t="str">
        <f t="shared" si="203"/>
        <v/>
      </c>
      <c r="AK178" s="4" t="str">
        <f t="shared" si="204"/>
        <v/>
      </c>
      <c r="AL178" s="3" t="str">
        <f t="shared" si="205"/>
        <v/>
      </c>
      <c r="AM178" s="3" t="str">
        <f t="shared" si="206"/>
        <v/>
      </c>
      <c r="AN178" s="4">
        <f ca="1">IF(_xlfn.FORECAST.ETS(AO178,$B$9:B177,$AO$9:AO177)&gt;0,_xlfn.FORECAST.ETS(AO178,$B$9:B177,$AO$9:AO177),0)</f>
        <v>19347.656194307372</v>
      </c>
      <c r="AO178" s="9">
        <f t="shared" si="190"/>
        <v>44071</v>
      </c>
    </row>
    <row r="179" spans="2:41" x14ac:dyDescent="0.25">
      <c r="B179" t="str">
        <f ca="1">IF(OFFSET(SerbiaOfficialData!$F$5,(ROW(B177)*17)-17,0)=0,"",OFFSET(SerbiaOfficialData!$F$5,(ROW(B177)*17)-17,0))</f>
        <v/>
      </c>
      <c r="D179" s="4">
        <f t="shared" si="189"/>
        <v>2996</v>
      </c>
      <c r="E179" s="10" t="str">
        <f ca="1">IF(OFFSET(SerbiaOfficialData!$F$4,(ROW(E177)*17)-17,0)=0,"",OFFSET(SerbiaOfficialData!$F$4,(ROW(E177)*17)-17,0))</f>
        <v/>
      </c>
      <c r="F179" s="2" t="str">
        <f t="shared" si="191"/>
        <v/>
      </c>
      <c r="G179" s="13" t="str">
        <f t="shared" si="192"/>
        <v/>
      </c>
      <c r="H179" s="2" t="str">
        <f t="shared" si="193"/>
        <v/>
      </c>
      <c r="I179" s="4" t="str">
        <f>IF($A179="","",(ROWS($B$3:B179)*LN(2))/(LN(B179)/$B$3))</f>
        <v/>
      </c>
      <c r="J179" t="str">
        <f ca="1">IF(OFFSET(SerbiaOfficialData!$F$7,(ROW(J177)*17)-17,0)=0,"",OFFSET(SerbiaOfficialData!$F$7,(ROW(J177)*17)-17,0))</f>
        <v/>
      </c>
      <c r="K179" s="11" t="str">
        <f ca="1">IF(OFFSET(SerbiaOfficialData!$F$6,(ROW(K177)*17)-17,0)=0,"",OFFSET(SerbiaOfficialData!$F$6,(ROW(K177)*17)-17,0))</f>
        <v/>
      </c>
      <c r="L179" s="12" t="str">
        <f t="shared" si="194"/>
        <v/>
      </c>
      <c r="M179" s="13" t="str">
        <f t="shared" si="195"/>
        <v/>
      </c>
      <c r="R179" s="17" t="str">
        <f ca="1">IF(OFFSET(SerbiaOfficialData!$F$17,(ROW(R177)*17)-18,0)=0,"",OFFSET(SerbiaOfficialData!$F$17,(ROW(R177)*17)-18,0))</f>
        <v/>
      </c>
      <c r="S179" t="str">
        <f t="shared" si="196"/>
        <v/>
      </c>
      <c r="T179" s="3" t="str">
        <f t="shared" si="197"/>
        <v/>
      </c>
      <c r="V179" t="str">
        <f ca="1">IF(OFFSET(SerbiaOfficialData!$F$8,(ROW(W177)*17)-17,0)=0,"",OFFSET(SerbiaOfficialData!$F$8,(ROW(W177)*17)-17,0))</f>
        <v/>
      </c>
      <c r="W179" t="str">
        <f ca="1">IF(OFFSET(SerbiaOfficialData!$F$11,(ROW(W177)*17)-17,0)=0,"",OFFSET(SerbiaOfficialData!$F$11,(ROW(W177)*17)-17,0))</f>
        <v/>
      </c>
      <c r="X179" s="3" t="str">
        <f t="shared" si="198"/>
        <v/>
      </c>
      <c r="Y179" s="3" t="str">
        <f t="shared" si="199"/>
        <v/>
      </c>
      <c r="Z179" t="str">
        <f ca="1">IF(OFFSET(SerbiaOfficialData!$F$9,(ROW(Z177)*17)-17,0)=0,"",OFFSET(SerbiaOfficialData!$F$9,(ROW(Z177)*17)-17,0))</f>
        <v/>
      </c>
      <c r="AA179" t="str">
        <f ca="1">IF(OFFSET(SerbiaOfficialData!$F$10,(ROW(AA177)*17)-17,0)=0,"",OFFSET(SerbiaOfficialData!$F$10,(ROW(AA177)*17)-17,0))</f>
        <v/>
      </c>
      <c r="AB179" t="str">
        <f ca="1">IF(OFFSET(SerbiaOfficialData!$F$12,(ROW(AA177)*17)-17,0)=0,"",OFFSET(SerbiaOfficialData!$F$12,(ROW(AA177)*17)-17,0))</f>
        <v/>
      </c>
      <c r="AC179" s="17">
        <f t="shared" si="207"/>
        <v>2993</v>
      </c>
      <c r="AD179" t="str">
        <f ca="1">IF(OFFSET(SerbiaOfficialData!$F$2,(ROW(AD177)*17)-17,0)=0,"",OFFSET(SerbiaOfficialData!$F$2,(ROW(AD177)*17)-17,0))</f>
        <v/>
      </c>
      <c r="AE179" s="3" t="str">
        <f t="shared" si="200"/>
        <v/>
      </c>
      <c r="AF179" s="15" t="str">
        <f t="shared" si="201"/>
        <v/>
      </c>
      <c r="AH179" t="str">
        <f ca="1">IF(OFFSET(SerbiaOfficialData!$F$3,(ROW(AH177)*17)-17,0)=0,"",OFFSET(SerbiaOfficialData!$F$3,(ROW(AH177)*17)-17,0))</f>
        <v/>
      </c>
      <c r="AI179" s="10" t="str">
        <f t="shared" si="202"/>
        <v/>
      </c>
      <c r="AJ179" s="3" t="str">
        <f t="shared" si="203"/>
        <v/>
      </c>
      <c r="AK179" s="4" t="str">
        <f t="shared" si="204"/>
        <v/>
      </c>
      <c r="AL179" s="3" t="str">
        <f t="shared" si="205"/>
        <v/>
      </c>
      <c r="AM179" s="3" t="str">
        <f t="shared" si="206"/>
        <v/>
      </c>
      <c r="AN179" s="4">
        <f ca="1">IF(_xlfn.FORECAST.ETS(AO179,$B$9:B178,$AO$9:AO178)&gt;0,_xlfn.FORECAST.ETS(AO179,$B$9:B178,$AO$9:AO178),0)</f>
        <v>19439.414379983267</v>
      </c>
      <c r="AO179" s="9">
        <f t="shared" si="190"/>
        <v>44072</v>
      </c>
    </row>
    <row r="180" spans="2:41" x14ac:dyDescent="0.25">
      <c r="B180" t="str">
        <f ca="1">IF(OFFSET(SerbiaOfficialData!$F$5,(ROW(B178)*17)-17,0)=0,"",OFFSET(SerbiaOfficialData!$F$5,(ROW(B178)*17)-17,0))</f>
        <v/>
      </c>
      <c r="D180" s="4">
        <f t="shared" si="189"/>
        <v>3013</v>
      </c>
      <c r="E180" s="10" t="str">
        <f ca="1">IF(OFFSET(SerbiaOfficialData!$F$4,(ROW(E178)*17)-17,0)=0,"",OFFSET(SerbiaOfficialData!$F$4,(ROW(E178)*17)-17,0))</f>
        <v/>
      </c>
      <c r="F180" s="2" t="str">
        <f t="shared" si="191"/>
        <v/>
      </c>
      <c r="G180" s="13" t="str">
        <f t="shared" si="192"/>
        <v/>
      </c>
      <c r="H180" s="2" t="str">
        <f t="shared" si="193"/>
        <v/>
      </c>
      <c r="I180" s="4" t="str">
        <f>IF($A180="","",(ROWS($B$3:B180)*LN(2))/(LN(B180)/$B$3))</f>
        <v/>
      </c>
      <c r="J180" t="str">
        <f ca="1">IF(OFFSET(SerbiaOfficialData!$F$7,(ROW(J178)*17)-17,0)=0,"",OFFSET(SerbiaOfficialData!$F$7,(ROW(J178)*17)-17,0))</f>
        <v/>
      </c>
      <c r="K180" s="11" t="str">
        <f ca="1">IF(OFFSET(SerbiaOfficialData!$F$6,(ROW(K178)*17)-17,0)=0,"",OFFSET(SerbiaOfficialData!$F$6,(ROW(K178)*17)-17,0))</f>
        <v/>
      </c>
      <c r="L180" s="12" t="str">
        <f t="shared" si="194"/>
        <v/>
      </c>
      <c r="M180" s="13" t="str">
        <f t="shared" si="195"/>
        <v/>
      </c>
      <c r="R180" s="17" t="str">
        <f ca="1">IF(OFFSET(SerbiaOfficialData!$F$17,(ROW(R178)*17)-18,0)=0,"",OFFSET(SerbiaOfficialData!$F$17,(ROW(R178)*17)-18,0))</f>
        <v/>
      </c>
      <c r="S180" t="str">
        <f t="shared" si="196"/>
        <v/>
      </c>
      <c r="T180" s="3" t="str">
        <f t="shared" si="197"/>
        <v/>
      </c>
      <c r="V180" t="str">
        <f ca="1">IF(OFFSET(SerbiaOfficialData!$F$8,(ROW(W178)*17)-17,0)=0,"",OFFSET(SerbiaOfficialData!$F$8,(ROW(W178)*17)-17,0))</f>
        <v/>
      </c>
      <c r="W180" t="str">
        <f ca="1">IF(OFFSET(SerbiaOfficialData!$F$11,(ROW(W178)*17)-17,0)=0,"",OFFSET(SerbiaOfficialData!$F$11,(ROW(W178)*17)-17,0))</f>
        <v/>
      </c>
      <c r="X180" s="3" t="str">
        <f t="shared" si="198"/>
        <v/>
      </c>
      <c r="Y180" s="3" t="str">
        <f t="shared" si="199"/>
        <v/>
      </c>
      <c r="Z180" t="str">
        <f ca="1">IF(OFFSET(SerbiaOfficialData!$F$9,(ROW(Z178)*17)-17,0)=0,"",OFFSET(SerbiaOfficialData!$F$9,(ROW(Z178)*17)-17,0))</f>
        <v/>
      </c>
      <c r="AA180" t="str">
        <f ca="1">IF(OFFSET(SerbiaOfficialData!$F$10,(ROW(AA178)*17)-17,0)=0,"",OFFSET(SerbiaOfficialData!$F$10,(ROW(AA178)*17)-17,0))</f>
        <v/>
      </c>
      <c r="AB180" t="str">
        <f ca="1">IF(OFFSET(SerbiaOfficialData!$F$12,(ROW(AA178)*17)-17,0)=0,"",OFFSET(SerbiaOfficialData!$F$12,(ROW(AA178)*17)-17,0))</f>
        <v/>
      </c>
      <c r="AC180" s="17">
        <f t="shared" si="207"/>
        <v>3010</v>
      </c>
      <c r="AD180" t="str">
        <f ca="1">IF(OFFSET(SerbiaOfficialData!$F$2,(ROW(AD178)*17)-17,0)=0,"",OFFSET(SerbiaOfficialData!$F$2,(ROW(AD178)*17)-17,0))</f>
        <v/>
      </c>
      <c r="AE180" s="3" t="str">
        <f t="shared" si="200"/>
        <v/>
      </c>
      <c r="AF180" s="15" t="str">
        <f t="shared" si="201"/>
        <v/>
      </c>
      <c r="AH180" t="str">
        <f ca="1">IF(OFFSET(SerbiaOfficialData!$F$3,(ROW(AH178)*17)-17,0)=0,"",OFFSET(SerbiaOfficialData!$F$3,(ROW(AH178)*17)-17,0))</f>
        <v/>
      </c>
      <c r="AI180" s="10" t="str">
        <f t="shared" si="202"/>
        <v/>
      </c>
      <c r="AJ180" s="3" t="str">
        <f t="shared" si="203"/>
        <v/>
      </c>
      <c r="AK180" s="4" t="str">
        <f t="shared" si="204"/>
        <v/>
      </c>
      <c r="AL180" s="3" t="str">
        <f t="shared" si="205"/>
        <v/>
      </c>
      <c r="AM180" s="3" t="str">
        <f t="shared" si="206"/>
        <v/>
      </c>
      <c r="AN180" s="4">
        <f ca="1">IF(_xlfn.FORECAST.ETS(AO180,$B$9:B179,$AO$9:AO179)&gt;0,_xlfn.FORECAST.ETS(AO180,$B$9:B179,$AO$9:AO179),0)</f>
        <v>19531.172565659166</v>
      </c>
      <c r="AO180" s="9">
        <f t="shared" si="190"/>
        <v>44073</v>
      </c>
    </row>
    <row r="181" spans="2:41" x14ac:dyDescent="0.25">
      <c r="B181" t="str">
        <f ca="1">IF(OFFSET(SerbiaOfficialData!$F$5,(ROW(B179)*17)-17,0)=0,"",OFFSET(SerbiaOfficialData!$F$5,(ROW(B179)*17)-17,0))</f>
        <v/>
      </c>
      <c r="D181" s="4">
        <f t="shared" si="189"/>
        <v>3030</v>
      </c>
      <c r="E181" s="10" t="str">
        <f ca="1">IF(OFFSET(SerbiaOfficialData!$F$4,(ROW(E179)*17)-17,0)=0,"",OFFSET(SerbiaOfficialData!$F$4,(ROW(E179)*17)-17,0))</f>
        <v/>
      </c>
      <c r="F181" s="2" t="str">
        <f t="shared" si="191"/>
        <v/>
      </c>
      <c r="G181" s="13" t="str">
        <f t="shared" si="192"/>
        <v/>
      </c>
      <c r="H181" s="2" t="str">
        <f t="shared" si="193"/>
        <v/>
      </c>
      <c r="I181" s="4" t="str">
        <f>IF($A181="","",(ROWS($B$3:B181)*LN(2))/(LN(B181)/$B$3))</f>
        <v/>
      </c>
      <c r="J181" t="str">
        <f ca="1">IF(OFFSET(SerbiaOfficialData!$F$7,(ROW(J179)*17)-17,0)=0,"",OFFSET(SerbiaOfficialData!$F$7,(ROW(J179)*17)-17,0))</f>
        <v/>
      </c>
      <c r="K181" s="11" t="str">
        <f ca="1">IF(OFFSET(SerbiaOfficialData!$F$6,(ROW(K179)*17)-17,0)=0,"",OFFSET(SerbiaOfficialData!$F$6,(ROW(K179)*17)-17,0))</f>
        <v/>
      </c>
      <c r="L181" s="12" t="str">
        <f t="shared" si="194"/>
        <v/>
      </c>
      <c r="M181" s="13" t="str">
        <f t="shared" si="195"/>
        <v/>
      </c>
      <c r="R181" s="17" t="str">
        <f ca="1">IF(OFFSET(SerbiaOfficialData!$F$17,(ROW(R179)*17)-18,0)=0,"",OFFSET(SerbiaOfficialData!$F$17,(ROW(R179)*17)-18,0))</f>
        <v/>
      </c>
      <c r="S181" t="str">
        <f t="shared" si="196"/>
        <v/>
      </c>
      <c r="T181" s="3" t="str">
        <f t="shared" si="197"/>
        <v/>
      </c>
      <c r="V181" t="str">
        <f ca="1">IF(OFFSET(SerbiaOfficialData!$F$8,(ROW(W179)*17)-17,0)=0,"",OFFSET(SerbiaOfficialData!$F$8,(ROW(W179)*17)-17,0))</f>
        <v/>
      </c>
      <c r="W181" t="str">
        <f ca="1">IF(OFFSET(SerbiaOfficialData!$F$11,(ROW(W179)*17)-17,0)=0,"",OFFSET(SerbiaOfficialData!$F$11,(ROW(W179)*17)-17,0))</f>
        <v/>
      </c>
      <c r="X181" s="3" t="str">
        <f t="shared" si="198"/>
        <v/>
      </c>
      <c r="Y181" s="3" t="str">
        <f t="shared" si="199"/>
        <v/>
      </c>
      <c r="Z181" t="str">
        <f ca="1">IF(OFFSET(SerbiaOfficialData!$F$9,(ROW(Z179)*17)-17,0)=0,"",OFFSET(SerbiaOfficialData!$F$9,(ROW(Z179)*17)-17,0))</f>
        <v/>
      </c>
      <c r="AA181" t="str">
        <f ca="1">IF(OFFSET(SerbiaOfficialData!$F$10,(ROW(AA179)*17)-17,0)=0,"",OFFSET(SerbiaOfficialData!$F$10,(ROW(AA179)*17)-17,0))</f>
        <v/>
      </c>
      <c r="AB181" t="str">
        <f ca="1">IF(OFFSET(SerbiaOfficialData!$F$12,(ROW(AA179)*17)-17,0)=0,"",OFFSET(SerbiaOfficialData!$F$12,(ROW(AA179)*17)-17,0))</f>
        <v/>
      </c>
      <c r="AC181" s="17">
        <f t="shared" si="207"/>
        <v>3027</v>
      </c>
      <c r="AD181" t="str">
        <f ca="1">IF(OFFSET(SerbiaOfficialData!$F$2,(ROW(AD179)*17)-17,0)=0,"",OFFSET(SerbiaOfficialData!$F$2,(ROW(AD179)*17)-17,0))</f>
        <v/>
      </c>
      <c r="AE181" s="3" t="str">
        <f t="shared" si="200"/>
        <v/>
      </c>
      <c r="AF181" s="15" t="str">
        <f t="shared" si="201"/>
        <v/>
      </c>
      <c r="AH181" t="str">
        <f ca="1">IF(OFFSET(SerbiaOfficialData!$F$3,(ROW(AH179)*17)-17,0)=0,"",OFFSET(SerbiaOfficialData!$F$3,(ROW(AH179)*17)-17,0))</f>
        <v/>
      </c>
      <c r="AI181" s="10" t="str">
        <f t="shared" si="202"/>
        <v/>
      </c>
      <c r="AJ181" s="3" t="str">
        <f t="shared" si="203"/>
        <v/>
      </c>
      <c r="AK181" s="4" t="str">
        <f t="shared" si="204"/>
        <v/>
      </c>
      <c r="AL181" s="3" t="str">
        <f t="shared" si="205"/>
        <v/>
      </c>
      <c r="AM181" s="3" t="str">
        <f t="shared" si="206"/>
        <v/>
      </c>
      <c r="AN181" s="4">
        <f ca="1">IF(_xlfn.FORECAST.ETS(AO181,$B$9:B180,$AO$9:AO180)&gt;0,_xlfn.FORECAST.ETS(AO181,$B$9:B180,$AO$9:AO180),0)</f>
        <v>19622.930751335061</v>
      </c>
      <c r="AO181" s="9">
        <f t="shared" si="190"/>
        <v>44074</v>
      </c>
    </row>
    <row r="182" spans="2:41" x14ac:dyDescent="0.25">
      <c r="B182" t="str">
        <f ca="1">IF(OFFSET(SerbiaOfficialData!$F$5,(ROW(B180)*17)-17,0)=0,"",OFFSET(SerbiaOfficialData!$F$5,(ROW(B180)*17)-17,0))</f>
        <v/>
      </c>
      <c r="D182" s="4">
        <f t="shared" si="189"/>
        <v>3047</v>
      </c>
      <c r="E182" s="10" t="str">
        <f ca="1">IF(OFFSET(SerbiaOfficialData!$F$4,(ROW(E180)*17)-17,0)=0,"",OFFSET(SerbiaOfficialData!$F$4,(ROW(E180)*17)-17,0))</f>
        <v/>
      </c>
      <c r="F182" s="2" t="str">
        <f t="shared" si="191"/>
        <v/>
      </c>
      <c r="G182" s="13" t="str">
        <f t="shared" si="192"/>
        <v/>
      </c>
      <c r="H182" s="2" t="str">
        <f t="shared" si="193"/>
        <v/>
      </c>
      <c r="I182" s="4" t="str">
        <f>IF($A182="","",(ROWS($B$3:B182)*LN(2))/(LN(B182)/$B$3))</f>
        <v/>
      </c>
      <c r="J182" t="str">
        <f ca="1">IF(OFFSET(SerbiaOfficialData!$F$7,(ROW(J180)*17)-17,0)=0,"",OFFSET(SerbiaOfficialData!$F$7,(ROW(J180)*17)-17,0))</f>
        <v/>
      </c>
      <c r="K182" s="11" t="str">
        <f ca="1">IF(OFFSET(SerbiaOfficialData!$F$6,(ROW(K180)*17)-17,0)=0,"",OFFSET(SerbiaOfficialData!$F$6,(ROW(K180)*17)-17,0))</f>
        <v/>
      </c>
      <c r="L182" s="12" t="str">
        <f t="shared" si="194"/>
        <v/>
      </c>
      <c r="M182" s="13" t="str">
        <f t="shared" si="195"/>
        <v/>
      </c>
      <c r="R182" s="17" t="str">
        <f ca="1">IF(OFFSET(SerbiaOfficialData!$F$17,(ROW(R180)*17)-18,0)=0,"",OFFSET(SerbiaOfficialData!$F$17,(ROW(R180)*17)-18,0))</f>
        <v/>
      </c>
      <c r="S182" t="str">
        <f t="shared" si="196"/>
        <v/>
      </c>
      <c r="T182" s="3" t="str">
        <f t="shared" si="197"/>
        <v/>
      </c>
      <c r="V182" t="str">
        <f ca="1">IF(OFFSET(SerbiaOfficialData!$F$8,(ROW(W180)*17)-17,0)=0,"",OFFSET(SerbiaOfficialData!$F$8,(ROW(W180)*17)-17,0))</f>
        <v/>
      </c>
      <c r="W182" t="str">
        <f ca="1">IF(OFFSET(SerbiaOfficialData!$F$11,(ROW(W180)*17)-17,0)=0,"",OFFSET(SerbiaOfficialData!$F$11,(ROW(W180)*17)-17,0))</f>
        <v/>
      </c>
      <c r="X182" s="3" t="str">
        <f t="shared" si="198"/>
        <v/>
      </c>
      <c r="Y182" s="3" t="str">
        <f t="shared" si="199"/>
        <v/>
      </c>
      <c r="Z182" t="str">
        <f ca="1">IF(OFFSET(SerbiaOfficialData!$F$9,(ROW(Z180)*17)-17,0)=0,"",OFFSET(SerbiaOfficialData!$F$9,(ROW(Z180)*17)-17,0))</f>
        <v/>
      </c>
      <c r="AA182" t="str">
        <f ca="1">IF(OFFSET(SerbiaOfficialData!$F$10,(ROW(AA180)*17)-17,0)=0,"",OFFSET(SerbiaOfficialData!$F$10,(ROW(AA180)*17)-17,0))</f>
        <v/>
      </c>
      <c r="AB182" t="str">
        <f ca="1">IF(OFFSET(SerbiaOfficialData!$F$12,(ROW(AA180)*17)-17,0)=0,"",OFFSET(SerbiaOfficialData!$F$12,(ROW(AA180)*17)-17,0))</f>
        <v/>
      </c>
      <c r="AC182" s="17">
        <f t="shared" si="207"/>
        <v>3044</v>
      </c>
      <c r="AD182" t="str">
        <f ca="1">IF(OFFSET(SerbiaOfficialData!$F$2,(ROW(AD180)*17)-17,0)=0,"",OFFSET(SerbiaOfficialData!$F$2,(ROW(AD180)*17)-17,0))</f>
        <v/>
      </c>
      <c r="AE182" s="3" t="str">
        <f t="shared" si="200"/>
        <v/>
      </c>
      <c r="AF182" s="15" t="str">
        <f t="shared" si="201"/>
        <v/>
      </c>
      <c r="AH182" t="str">
        <f ca="1">IF(OFFSET(SerbiaOfficialData!$F$3,(ROW(AH180)*17)-17,0)=0,"",OFFSET(SerbiaOfficialData!$F$3,(ROW(AH180)*17)-17,0))</f>
        <v/>
      </c>
      <c r="AI182" s="10" t="str">
        <f t="shared" si="202"/>
        <v/>
      </c>
      <c r="AJ182" s="3" t="str">
        <f t="shared" si="203"/>
        <v/>
      </c>
      <c r="AK182" s="4" t="str">
        <f t="shared" si="204"/>
        <v/>
      </c>
      <c r="AL182" s="3" t="str">
        <f t="shared" si="205"/>
        <v/>
      </c>
      <c r="AM182" s="3" t="str">
        <f t="shared" si="206"/>
        <v/>
      </c>
      <c r="AN182" s="4">
        <f ca="1">IF(_xlfn.FORECAST.ETS(AO182,$B$9:B181,$AO$9:AO181)&gt;0,_xlfn.FORECAST.ETS(AO182,$B$9:B181,$AO$9:AO181),0)</f>
        <v>19714.688937010957</v>
      </c>
      <c r="AO182" s="9">
        <f t="shared" si="190"/>
        <v>44075</v>
      </c>
    </row>
    <row r="183" spans="2:41" x14ac:dyDescent="0.25">
      <c r="B183" t="str">
        <f ca="1">IF(OFFSET(SerbiaOfficialData!$F$5,(ROW(B181)*17)-17,0)=0,"",OFFSET(SerbiaOfficialData!$F$5,(ROW(B181)*17)-17,0))</f>
        <v/>
      </c>
      <c r="D183" s="4">
        <f t="shared" si="189"/>
        <v>3064</v>
      </c>
      <c r="E183" s="10" t="str">
        <f ca="1">IF(OFFSET(SerbiaOfficialData!$F$4,(ROW(E181)*17)-17,0)=0,"",OFFSET(SerbiaOfficialData!$F$4,(ROW(E181)*17)-17,0))</f>
        <v/>
      </c>
      <c r="F183" s="2" t="str">
        <f t="shared" si="191"/>
        <v/>
      </c>
      <c r="G183" s="13" t="str">
        <f t="shared" si="192"/>
        <v/>
      </c>
      <c r="H183" s="2" t="str">
        <f t="shared" si="193"/>
        <v/>
      </c>
      <c r="I183" s="4" t="str">
        <f>IF($A183="","",(ROWS($B$3:B183)*LN(2))/(LN(B183)/$B$3))</f>
        <v/>
      </c>
      <c r="J183" t="str">
        <f ca="1">IF(OFFSET(SerbiaOfficialData!$F$7,(ROW(J181)*17)-17,0)=0,"",OFFSET(SerbiaOfficialData!$F$7,(ROW(J181)*17)-17,0))</f>
        <v/>
      </c>
      <c r="K183" s="11" t="str">
        <f ca="1">IF(OFFSET(SerbiaOfficialData!$F$6,(ROW(K181)*17)-17,0)=0,"",OFFSET(SerbiaOfficialData!$F$6,(ROW(K181)*17)-17,0))</f>
        <v/>
      </c>
      <c r="L183" s="12" t="str">
        <f t="shared" si="194"/>
        <v/>
      </c>
      <c r="M183" s="13" t="str">
        <f t="shared" si="195"/>
        <v/>
      </c>
      <c r="R183" s="17" t="str">
        <f ca="1">IF(OFFSET(SerbiaOfficialData!$F$17,(ROW(R181)*17)-18,0)=0,"",OFFSET(SerbiaOfficialData!$F$17,(ROW(R181)*17)-18,0))</f>
        <v/>
      </c>
      <c r="S183" t="str">
        <f t="shared" si="196"/>
        <v/>
      </c>
      <c r="T183" s="3" t="str">
        <f t="shared" si="197"/>
        <v/>
      </c>
      <c r="V183" t="str">
        <f ca="1">IF(OFFSET(SerbiaOfficialData!$F$8,(ROW(W181)*17)-17,0)=0,"",OFFSET(SerbiaOfficialData!$F$8,(ROW(W181)*17)-17,0))</f>
        <v/>
      </c>
      <c r="W183" t="str">
        <f ca="1">IF(OFFSET(SerbiaOfficialData!$F$11,(ROW(W181)*17)-17,0)=0,"",OFFSET(SerbiaOfficialData!$F$11,(ROW(W181)*17)-17,0))</f>
        <v/>
      </c>
      <c r="X183" s="3" t="str">
        <f t="shared" si="198"/>
        <v/>
      </c>
      <c r="Y183" s="3" t="str">
        <f t="shared" si="199"/>
        <v/>
      </c>
      <c r="Z183" t="str">
        <f ca="1">IF(OFFSET(SerbiaOfficialData!$F$9,(ROW(Z181)*17)-17,0)=0,"",OFFSET(SerbiaOfficialData!$F$9,(ROW(Z181)*17)-17,0))</f>
        <v/>
      </c>
      <c r="AA183" t="str">
        <f ca="1">IF(OFFSET(SerbiaOfficialData!$F$10,(ROW(AA181)*17)-17,0)=0,"",OFFSET(SerbiaOfficialData!$F$10,(ROW(AA181)*17)-17,0))</f>
        <v/>
      </c>
      <c r="AB183" t="str">
        <f ca="1">IF(OFFSET(SerbiaOfficialData!$F$12,(ROW(AA181)*17)-17,0)=0,"",OFFSET(SerbiaOfficialData!$F$12,(ROW(AA181)*17)-17,0))</f>
        <v/>
      </c>
      <c r="AC183" s="17">
        <f t="shared" si="207"/>
        <v>3061</v>
      </c>
      <c r="AD183" t="str">
        <f ca="1">IF(OFFSET(SerbiaOfficialData!$F$2,(ROW(AD181)*17)-17,0)=0,"",OFFSET(SerbiaOfficialData!$F$2,(ROW(AD181)*17)-17,0))</f>
        <v/>
      </c>
      <c r="AE183" s="3" t="str">
        <f t="shared" si="200"/>
        <v/>
      </c>
      <c r="AF183" s="15" t="str">
        <f t="shared" si="201"/>
        <v/>
      </c>
      <c r="AH183" t="str">
        <f ca="1">IF(OFFSET(SerbiaOfficialData!$F$3,(ROW(AH181)*17)-17,0)=0,"",OFFSET(SerbiaOfficialData!$F$3,(ROW(AH181)*17)-17,0))</f>
        <v/>
      </c>
      <c r="AI183" s="10" t="str">
        <f t="shared" si="202"/>
        <v/>
      </c>
      <c r="AJ183" s="3" t="str">
        <f t="shared" si="203"/>
        <v/>
      </c>
      <c r="AK183" s="4" t="str">
        <f t="shared" si="204"/>
        <v/>
      </c>
      <c r="AL183" s="3" t="str">
        <f t="shared" si="205"/>
        <v/>
      </c>
      <c r="AM183" s="3" t="str">
        <f t="shared" si="206"/>
        <v/>
      </c>
      <c r="AN183" s="4">
        <f ca="1">IF(_xlfn.FORECAST.ETS(AO183,$B$9:B182,$AO$9:AO182)&gt;0,_xlfn.FORECAST.ETS(AO183,$B$9:B182,$AO$9:AO182),0)</f>
        <v>19806.447122686855</v>
      </c>
      <c r="AO183" s="9">
        <f t="shared" si="190"/>
        <v>44076</v>
      </c>
    </row>
    <row r="184" spans="2:41" x14ac:dyDescent="0.25">
      <c r="B184" t="str">
        <f ca="1">IF(OFFSET(SerbiaOfficialData!$F$5,(ROW(B182)*17)-17,0)=0,"",OFFSET(SerbiaOfficialData!$F$5,(ROW(B182)*17)-17,0))</f>
        <v/>
      </c>
      <c r="D184" s="4">
        <f t="shared" si="189"/>
        <v>3081</v>
      </c>
      <c r="E184" s="10" t="str">
        <f ca="1">IF(OFFSET(SerbiaOfficialData!$F$4,(ROW(E182)*17)-17,0)=0,"",OFFSET(SerbiaOfficialData!$F$4,(ROW(E182)*17)-17,0))</f>
        <v/>
      </c>
      <c r="F184" s="2" t="str">
        <f t="shared" si="191"/>
        <v/>
      </c>
      <c r="G184" s="13" t="str">
        <f t="shared" si="192"/>
        <v/>
      </c>
      <c r="H184" s="2" t="str">
        <f t="shared" si="193"/>
        <v/>
      </c>
      <c r="I184" s="4" t="str">
        <f>IF($A184="","",(ROWS($B$3:B184)*LN(2))/(LN(B184)/$B$3))</f>
        <v/>
      </c>
      <c r="J184" t="str">
        <f ca="1">IF(OFFSET(SerbiaOfficialData!$F$7,(ROW(J182)*17)-17,0)=0,"",OFFSET(SerbiaOfficialData!$F$7,(ROW(J182)*17)-17,0))</f>
        <v/>
      </c>
      <c r="K184" s="11" t="str">
        <f ca="1">IF(OFFSET(SerbiaOfficialData!$F$6,(ROW(K182)*17)-17,0)=0,"",OFFSET(SerbiaOfficialData!$F$6,(ROW(K182)*17)-17,0))</f>
        <v/>
      </c>
      <c r="L184" s="12" t="str">
        <f t="shared" si="194"/>
        <v/>
      </c>
      <c r="M184" s="13" t="str">
        <f t="shared" si="195"/>
        <v/>
      </c>
      <c r="R184" s="17" t="str">
        <f ca="1">IF(OFFSET(SerbiaOfficialData!$F$17,(ROW(R182)*17)-18,0)=0,"",OFFSET(SerbiaOfficialData!$F$17,(ROW(R182)*17)-18,0))</f>
        <v/>
      </c>
      <c r="S184" t="str">
        <f t="shared" si="196"/>
        <v/>
      </c>
      <c r="T184" s="3" t="str">
        <f t="shared" si="197"/>
        <v/>
      </c>
      <c r="V184" t="str">
        <f ca="1">IF(OFFSET(SerbiaOfficialData!$F$8,(ROW(W182)*17)-17,0)=0,"",OFFSET(SerbiaOfficialData!$F$8,(ROW(W182)*17)-17,0))</f>
        <v/>
      </c>
      <c r="W184" t="str">
        <f ca="1">IF(OFFSET(SerbiaOfficialData!$F$11,(ROW(W182)*17)-17,0)=0,"",OFFSET(SerbiaOfficialData!$F$11,(ROW(W182)*17)-17,0))</f>
        <v/>
      </c>
      <c r="X184" s="3" t="str">
        <f t="shared" si="198"/>
        <v/>
      </c>
      <c r="Y184" s="3" t="str">
        <f t="shared" si="199"/>
        <v/>
      </c>
      <c r="Z184" t="str">
        <f ca="1">IF(OFFSET(SerbiaOfficialData!$F$9,(ROW(Z182)*17)-17,0)=0,"",OFFSET(SerbiaOfficialData!$F$9,(ROW(Z182)*17)-17,0))</f>
        <v/>
      </c>
      <c r="AA184" t="str">
        <f ca="1">IF(OFFSET(SerbiaOfficialData!$F$10,(ROW(AA182)*17)-17,0)=0,"",OFFSET(SerbiaOfficialData!$F$10,(ROW(AA182)*17)-17,0))</f>
        <v/>
      </c>
      <c r="AB184" t="str">
        <f ca="1">IF(OFFSET(SerbiaOfficialData!$F$12,(ROW(AA182)*17)-17,0)=0,"",OFFSET(SerbiaOfficialData!$F$12,(ROW(AA182)*17)-17,0))</f>
        <v/>
      </c>
      <c r="AC184" s="17">
        <f t="shared" si="207"/>
        <v>3078</v>
      </c>
      <c r="AD184" t="str">
        <f ca="1">IF(OFFSET(SerbiaOfficialData!$F$2,(ROW(AD182)*17)-17,0)=0,"",OFFSET(SerbiaOfficialData!$F$2,(ROW(AD182)*17)-17,0))</f>
        <v/>
      </c>
      <c r="AE184" s="3" t="str">
        <f t="shared" si="200"/>
        <v/>
      </c>
      <c r="AF184" s="15" t="str">
        <f t="shared" si="201"/>
        <v/>
      </c>
      <c r="AH184" t="str">
        <f ca="1">IF(OFFSET(SerbiaOfficialData!$F$3,(ROW(AH182)*17)-17,0)=0,"",OFFSET(SerbiaOfficialData!$F$3,(ROW(AH182)*17)-17,0))</f>
        <v/>
      </c>
      <c r="AI184" s="10" t="str">
        <f t="shared" si="202"/>
        <v/>
      </c>
      <c r="AJ184" s="3" t="str">
        <f t="shared" si="203"/>
        <v/>
      </c>
      <c r="AK184" s="4" t="str">
        <f t="shared" si="204"/>
        <v/>
      </c>
      <c r="AL184" s="3" t="str">
        <f t="shared" si="205"/>
        <v/>
      </c>
      <c r="AM184" s="3" t="str">
        <f t="shared" si="206"/>
        <v/>
      </c>
      <c r="AN184" s="4">
        <f ca="1">IF(_xlfn.FORECAST.ETS(AO184,$B$9:B183,$AO$9:AO183)&gt;0,_xlfn.FORECAST.ETS(AO184,$B$9:B183,$AO$9:AO183),0)</f>
        <v>19898.205308362751</v>
      </c>
      <c r="AO184" s="9">
        <f t="shared" si="190"/>
        <v>44077</v>
      </c>
    </row>
    <row r="185" spans="2:41" x14ac:dyDescent="0.25">
      <c r="B185" t="str">
        <f ca="1">IF(OFFSET(SerbiaOfficialData!$F$5,(ROW(B183)*17)-17,0)=0,"",OFFSET(SerbiaOfficialData!$F$5,(ROW(B183)*17)-17,0))</f>
        <v/>
      </c>
      <c r="D185" s="4">
        <f t="shared" si="189"/>
        <v>3098</v>
      </c>
      <c r="E185" s="10" t="str">
        <f ca="1">IF(OFFSET(SerbiaOfficialData!$F$4,(ROW(E183)*17)-17,0)=0,"",OFFSET(SerbiaOfficialData!$F$4,(ROW(E183)*17)-17,0))</f>
        <v/>
      </c>
      <c r="F185" s="2" t="str">
        <f t="shared" si="191"/>
        <v/>
      </c>
      <c r="G185" s="13" t="str">
        <f t="shared" si="192"/>
        <v/>
      </c>
      <c r="H185" s="2" t="str">
        <f t="shared" si="193"/>
        <v/>
      </c>
      <c r="I185" s="4" t="str">
        <f>IF($A185="","",(ROWS($B$3:B185)*LN(2))/(LN(B185)/$B$3))</f>
        <v/>
      </c>
      <c r="J185" t="str">
        <f ca="1">IF(OFFSET(SerbiaOfficialData!$F$7,(ROW(J183)*17)-17,0)=0,"",OFFSET(SerbiaOfficialData!$F$7,(ROW(J183)*17)-17,0))</f>
        <v/>
      </c>
      <c r="K185" s="11" t="str">
        <f ca="1">IF(OFFSET(SerbiaOfficialData!$F$6,(ROW(K183)*17)-17,0)=0,"",OFFSET(SerbiaOfficialData!$F$6,(ROW(K183)*17)-17,0))</f>
        <v/>
      </c>
      <c r="L185" s="12" t="str">
        <f t="shared" si="194"/>
        <v/>
      </c>
      <c r="M185" s="13" t="str">
        <f t="shared" si="195"/>
        <v/>
      </c>
      <c r="R185" s="17" t="str">
        <f ca="1">IF(OFFSET(SerbiaOfficialData!$F$17,(ROW(R183)*17)-18,0)=0,"",OFFSET(SerbiaOfficialData!$F$17,(ROW(R183)*17)-18,0))</f>
        <v/>
      </c>
      <c r="S185" t="str">
        <f t="shared" si="196"/>
        <v/>
      </c>
      <c r="T185" s="3" t="str">
        <f t="shared" si="197"/>
        <v/>
      </c>
      <c r="V185" t="str">
        <f ca="1">IF(OFFSET(SerbiaOfficialData!$F$8,(ROW(W183)*17)-17,0)=0,"",OFFSET(SerbiaOfficialData!$F$8,(ROW(W183)*17)-17,0))</f>
        <v/>
      </c>
      <c r="W185" t="str">
        <f ca="1">IF(OFFSET(SerbiaOfficialData!$F$11,(ROW(W183)*17)-17,0)=0,"",OFFSET(SerbiaOfficialData!$F$11,(ROW(W183)*17)-17,0))</f>
        <v/>
      </c>
      <c r="X185" s="3" t="str">
        <f t="shared" si="198"/>
        <v/>
      </c>
      <c r="Y185" s="3" t="str">
        <f t="shared" si="199"/>
        <v/>
      </c>
      <c r="Z185" t="str">
        <f ca="1">IF(OFFSET(SerbiaOfficialData!$F$9,(ROW(Z183)*17)-17,0)=0,"",OFFSET(SerbiaOfficialData!$F$9,(ROW(Z183)*17)-17,0))</f>
        <v/>
      </c>
      <c r="AA185" t="str">
        <f ca="1">IF(OFFSET(SerbiaOfficialData!$F$10,(ROW(AA183)*17)-17,0)=0,"",OFFSET(SerbiaOfficialData!$F$10,(ROW(AA183)*17)-17,0))</f>
        <v/>
      </c>
      <c r="AB185" t="str">
        <f ca="1">IF(OFFSET(SerbiaOfficialData!$F$12,(ROW(AA183)*17)-17,0)=0,"",OFFSET(SerbiaOfficialData!$F$12,(ROW(AA183)*17)-17,0))</f>
        <v/>
      </c>
      <c r="AC185" s="17">
        <f t="shared" si="207"/>
        <v>3095</v>
      </c>
      <c r="AD185" t="str">
        <f ca="1">IF(OFFSET(SerbiaOfficialData!$F$2,(ROW(AD183)*17)-17,0)=0,"",OFFSET(SerbiaOfficialData!$F$2,(ROW(AD183)*17)-17,0))</f>
        <v/>
      </c>
      <c r="AE185" s="3" t="str">
        <f t="shared" si="200"/>
        <v/>
      </c>
      <c r="AF185" s="15" t="str">
        <f t="shared" si="201"/>
        <v/>
      </c>
      <c r="AH185" t="str">
        <f ca="1">IF(OFFSET(SerbiaOfficialData!$F$3,(ROW(AH183)*17)-17,0)=0,"",OFFSET(SerbiaOfficialData!$F$3,(ROW(AH183)*17)-17,0))</f>
        <v/>
      </c>
      <c r="AI185" s="10" t="str">
        <f t="shared" si="202"/>
        <v/>
      </c>
      <c r="AJ185" s="3" t="str">
        <f t="shared" si="203"/>
        <v/>
      </c>
      <c r="AK185" s="4" t="str">
        <f t="shared" si="204"/>
        <v/>
      </c>
      <c r="AL185" s="3" t="str">
        <f t="shared" si="205"/>
        <v/>
      </c>
      <c r="AM185" s="3" t="str">
        <f t="shared" si="206"/>
        <v/>
      </c>
      <c r="AN185" s="4">
        <f ca="1">IF(_xlfn.FORECAST.ETS(AO185,$B$9:B184,$AO$9:AO184)&gt;0,_xlfn.FORECAST.ETS(AO185,$B$9:B184,$AO$9:AO184),0)</f>
        <v>19989.963494038646</v>
      </c>
      <c r="AO185" s="9">
        <f t="shared" si="190"/>
        <v>44078</v>
      </c>
    </row>
    <row r="186" spans="2:41" x14ac:dyDescent="0.25">
      <c r="B186" t="str">
        <f ca="1">IF(OFFSET(SerbiaOfficialData!$F$5,(ROW(B184)*17)-17,0)=0,"",OFFSET(SerbiaOfficialData!$F$5,(ROW(B184)*17)-17,0))</f>
        <v/>
      </c>
      <c r="D186" s="4">
        <f t="shared" si="189"/>
        <v>3115</v>
      </c>
      <c r="E186" s="10" t="str">
        <f ca="1">IF(OFFSET(SerbiaOfficialData!$F$4,(ROW(E184)*17)-17,0)=0,"",OFFSET(SerbiaOfficialData!$F$4,(ROW(E184)*17)-17,0))</f>
        <v/>
      </c>
      <c r="F186" s="2" t="str">
        <f t="shared" si="191"/>
        <v/>
      </c>
      <c r="G186" s="13" t="str">
        <f t="shared" si="192"/>
        <v/>
      </c>
      <c r="H186" s="2" t="str">
        <f t="shared" si="193"/>
        <v/>
      </c>
      <c r="I186" s="4" t="str">
        <f>IF($A186="","",(ROWS($B$3:B186)*LN(2))/(LN(B186)/$B$3))</f>
        <v/>
      </c>
      <c r="J186" t="str">
        <f ca="1">IF(OFFSET(SerbiaOfficialData!$F$7,(ROW(J184)*17)-17,0)=0,"",OFFSET(SerbiaOfficialData!$F$7,(ROW(J184)*17)-17,0))</f>
        <v/>
      </c>
      <c r="K186" s="11" t="str">
        <f ca="1">IF(OFFSET(SerbiaOfficialData!$F$6,(ROW(K184)*17)-17,0)=0,"",OFFSET(SerbiaOfficialData!$F$6,(ROW(K184)*17)-17,0))</f>
        <v/>
      </c>
      <c r="L186" s="12" t="str">
        <f t="shared" si="194"/>
        <v/>
      </c>
      <c r="M186" s="13" t="str">
        <f t="shared" si="195"/>
        <v/>
      </c>
      <c r="R186" s="17" t="str">
        <f ca="1">IF(OFFSET(SerbiaOfficialData!$F$17,(ROW(R184)*17)-18,0)=0,"",OFFSET(SerbiaOfficialData!$F$17,(ROW(R184)*17)-18,0))</f>
        <v/>
      </c>
      <c r="S186" t="str">
        <f t="shared" si="196"/>
        <v/>
      </c>
      <c r="T186" s="3" t="str">
        <f t="shared" si="197"/>
        <v/>
      </c>
      <c r="V186" t="str">
        <f ca="1">IF(OFFSET(SerbiaOfficialData!$F$8,(ROW(W184)*17)-17,0)=0,"",OFFSET(SerbiaOfficialData!$F$8,(ROW(W184)*17)-17,0))</f>
        <v/>
      </c>
      <c r="W186" t="str">
        <f ca="1">IF(OFFSET(SerbiaOfficialData!$F$11,(ROW(W184)*17)-17,0)=0,"",OFFSET(SerbiaOfficialData!$F$11,(ROW(W184)*17)-17,0))</f>
        <v/>
      </c>
      <c r="X186" s="3" t="str">
        <f t="shared" si="198"/>
        <v/>
      </c>
      <c r="Y186" s="3" t="str">
        <f t="shared" si="199"/>
        <v/>
      </c>
      <c r="Z186" t="str">
        <f ca="1">IF(OFFSET(SerbiaOfficialData!$F$9,(ROW(Z184)*17)-17,0)=0,"",OFFSET(SerbiaOfficialData!$F$9,(ROW(Z184)*17)-17,0))</f>
        <v/>
      </c>
      <c r="AA186" t="str">
        <f ca="1">IF(OFFSET(SerbiaOfficialData!$F$10,(ROW(AA184)*17)-17,0)=0,"",OFFSET(SerbiaOfficialData!$F$10,(ROW(AA184)*17)-17,0))</f>
        <v/>
      </c>
      <c r="AB186" t="str">
        <f ca="1">IF(OFFSET(SerbiaOfficialData!$F$12,(ROW(AA184)*17)-17,0)=0,"",OFFSET(SerbiaOfficialData!$F$12,(ROW(AA184)*17)-17,0))</f>
        <v/>
      </c>
      <c r="AC186" s="17">
        <f t="shared" si="207"/>
        <v>3112</v>
      </c>
      <c r="AD186" t="str">
        <f ca="1">IF(OFFSET(SerbiaOfficialData!$F$2,(ROW(AD184)*17)-17,0)=0,"",OFFSET(SerbiaOfficialData!$F$2,(ROW(AD184)*17)-17,0))</f>
        <v/>
      </c>
      <c r="AE186" s="3" t="str">
        <f t="shared" si="200"/>
        <v/>
      </c>
      <c r="AF186" s="15" t="str">
        <f t="shared" si="201"/>
        <v/>
      </c>
      <c r="AH186" t="str">
        <f ca="1">IF(OFFSET(SerbiaOfficialData!$F$3,(ROW(AH184)*17)-17,0)=0,"",OFFSET(SerbiaOfficialData!$F$3,(ROW(AH184)*17)-17,0))</f>
        <v/>
      </c>
      <c r="AI186" s="10" t="str">
        <f t="shared" si="202"/>
        <v/>
      </c>
      <c r="AJ186" s="3" t="str">
        <f t="shared" si="203"/>
        <v/>
      </c>
      <c r="AK186" s="4" t="str">
        <f t="shared" si="204"/>
        <v/>
      </c>
      <c r="AL186" s="3" t="str">
        <f t="shared" si="205"/>
        <v/>
      </c>
      <c r="AM186" s="3" t="str">
        <f t="shared" si="206"/>
        <v/>
      </c>
      <c r="AN186" s="4">
        <f ca="1">IF(_xlfn.FORECAST.ETS(AO186,$B$9:B185,$AO$9:AO185)&gt;0,_xlfn.FORECAST.ETS(AO186,$B$9:B185,$AO$9:AO185),0)</f>
        <v>20081.721679714545</v>
      </c>
      <c r="AO186" s="9">
        <f t="shared" si="190"/>
        <v>44079</v>
      </c>
    </row>
    <row r="187" spans="2:41" x14ac:dyDescent="0.25">
      <c r="B187" t="str">
        <f ca="1">IF(OFFSET(SerbiaOfficialData!$F$5,(ROW(B185)*17)-17,0)=0,"",OFFSET(SerbiaOfficialData!$F$5,(ROW(B185)*17)-17,0))</f>
        <v/>
      </c>
      <c r="D187" s="4">
        <f t="shared" si="189"/>
        <v>3132</v>
      </c>
      <c r="E187" s="10" t="str">
        <f ca="1">IF(OFFSET(SerbiaOfficialData!$F$4,(ROW(E185)*17)-17,0)=0,"",OFFSET(SerbiaOfficialData!$F$4,(ROW(E185)*17)-17,0))</f>
        <v/>
      </c>
      <c r="F187" s="2" t="str">
        <f t="shared" si="191"/>
        <v/>
      </c>
      <c r="G187" s="13" t="str">
        <f t="shared" si="192"/>
        <v/>
      </c>
      <c r="H187" s="2" t="str">
        <f t="shared" si="193"/>
        <v/>
      </c>
      <c r="I187" s="4" t="str">
        <f>IF($A187="","",(ROWS($B$3:B187)*LN(2))/(LN(B187)/$B$3))</f>
        <v/>
      </c>
      <c r="J187" t="str">
        <f ca="1">IF(OFFSET(SerbiaOfficialData!$F$7,(ROW(J185)*17)-17,0)=0,"",OFFSET(SerbiaOfficialData!$F$7,(ROW(J185)*17)-17,0))</f>
        <v/>
      </c>
      <c r="K187" s="11" t="str">
        <f ca="1">IF(OFFSET(SerbiaOfficialData!$F$6,(ROW(K185)*17)-17,0)=0,"",OFFSET(SerbiaOfficialData!$F$6,(ROW(K185)*17)-17,0))</f>
        <v/>
      </c>
      <c r="L187" s="12" t="str">
        <f t="shared" si="194"/>
        <v/>
      </c>
      <c r="M187" s="13" t="str">
        <f t="shared" si="195"/>
        <v/>
      </c>
      <c r="R187" s="17" t="str">
        <f ca="1">IF(OFFSET(SerbiaOfficialData!$F$17,(ROW(R185)*17)-18,0)=0,"",OFFSET(SerbiaOfficialData!$F$17,(ROW(R185)*17)-18,0))</f>
        <v/>
      </c>
      <c r="S187" t="str">
        <f t="shared" si="196"/>
        <v/>
      </c>
      <c r="T187" s="3" t="str">
        <f t="shared" si="197"/>
        <v/>
      </c>
      <c r="V187" t="str">
        <f ca="1">IF(OFFSET(SerbiaOfficialData!$F$8,(ROW(W185)*17)-17,0)=0,"",OFFSET(SerbiaOfficialData!$F$8,(ROW(W185)*17)-17,0))</f>
        <v/>
      </c>
      <c r="W187" t="str">
        <f ca="1">IF(OFFSET(SerbiaOfficialData!$F$11,(ROW(W185)*17)-17,0)=0,"",OFFSET(SerbiaOfficialData!$F$11,(ROW(W185)*17)-17,0))</f>
        <v/>
      </c>
      <c r="X187" s="3" t="str">
        <f t="shared" si="198"/>
        <v/>
      </c>
      <c r="Y187" s="3" t="str">
        <f t="shared" si="199"/>
        <v/>
      </c>
      <c r="Z187" t="str">
        <f ca="1">IF(OFFSET(SerbiaOfficialData!$F$9,(ROW(Z185)*17)-17,0)=0,"",OFFSET(SerbiaOfficialData!$F$9,(ROW(Z185)*17)-17,0))</f>
        <v/>
      </c>
      <c r="AA187" t="str">
        <f ca="1">IF(OFFSET(SerbiaOfficialData!$F$10,(ROW(AA185)*17)-17,0)=0,"",OFFSET(SerbiaOfficialData!$F$10,(ROW(AA185)*17)-17,0))</f>
        <v/>
      </c>
      <c r="AB187" t="str">
        <f ca="1">IF(OFFSET(SerbiaOfficialData!$F$12,(ROW(AA185)*17)-17,0)=0,"",OFFSET(SerbiaOfficialData!$F$12,(ROW(AA185)*17)-17,0))</f>
        <v/>
      </c>
      <c r="AC187" s="17">
        <f t="shared" si="207"/>
        <v>3129</v>
      </c>
      <c r="AD187" t="str">
        <f ca="1">IF(OFFSET(SerbiaOfficialData!$F$2,(ROW(AD185)*17)-17,0)=0,"",OFFSET(SerbiaOfficialData!$F$2,(ROW(AD185)*17)-17,0))</f>
        <v/>
      </c>
      <c r="AE187" s="3" t="str">
        <f t="shared" si="200"/>
        <v/>
      </c>
      <c r="AF187" s="15" t="str">
        <f t="shared" si="201"/>
        <v/>
      </c>
      <c r="AH187" t="str">
        <f ca="1">IF(OFFSET(SerbiaOfficialData!$F$3,(ROW(AH185)*17)-17,0)=0,"",OFFSET(SerbiaOfficialData!$F$3,(ROW(AH185)*17)-17,0))</f>
        <v/>
      </c>
      <c r="AI187" s="10" t="str">
        <f t="shared" si="202"/>
        <v/>
      </c>
      <c r="AJ187" s="3" t="str">
        <f t="shared" si="203"/>
        <v/>
      </c>
      <c r="AK187" s="4" t="str">
        <f t="shared" si="204"/>
        <v/>
      </c>
      <c r="AL187" s="3" t="str">
        <f t="shared" si="205"/>
        <v/>
      </c>
      <c r="AM187" s="3" t="str">
        <f t="shared" si="206"/>
        <v/>
      </c>
      <c r="AN187" s="4">
        <f ca="1">IF(_xlfn.FORECAST.ETS(AO187,$B$9:B186,$AO$9:AO186)&gt;0,_xlfn.FORECAST.ETS(AO187,$B$9:B186,$AO$9:AO186),0)</f>
        <v>20173.47986539044</v>
      </c>
      <c r="AO187" s="9">
        <f t="shared" si="190"/>
        <v>44080</v>
      </c>
    </row>
    <row r="188" spans="2:41" x14ac:dyDescent="0.25">
      <c r="B188" t="str">
        <f ca="1">IF(OFFSET(SerbiaOfficialData!$F$5,(ROW(B186)*17)-17,0)=0,"",OFFSET(SerbiaOfficialData!$F$5,(ROW(B186)*17)-17,0))</f>
        <v/>
      </c>
      <c r="D188" s="4">
        <f t="shared" si="189"/>
        <v>3149</v>
      </c>
      <c r="E188" s="10" t="str">
        <f ca="1">IF(OFFSET(SerbiaOfficialData!$F$4,(ROW(E186)*17)-17,0)=0,"",OFFSET(SerbiaOfficialData!$F$4,(ROW(E186)*17)-17,0))</f>
        <v/>
      </c>
      <c r="F188" s="2" t="str">
        <f t="shared" si="191"/>
        <v/>
      </c>
      <c r="G188" s="13" t="str">
        <f t="shared" si="192"/>
        <v/>
      </c>
      <c r="H188" s="2" t="str">
        <f t="shared" si="193"/>
        <v/>
      </c>
      <c r="I188" s="4" t="str">
        <f>IF($A188="","",(ROWS($B$3:B188)*LN(2))/(LN(B188)/$B$3))</f>
        <v/>
      </c>
      <c r="J188" t="str">
        <f ca="1">IF(OFFSET(SerbiaOfficialData!$F$7,(ROW(J186)*17)-17,0)=0,"",OFFSET(SerbiaOfficialData!$F$7,(ROW(J186)*17)-17,0))</f>
        <v/>
      </c>
      <c r="K188" s="11" t="str">
        <f ca="1">IF(OFFSET(SerbiaOfficialData!$F$6,(ROW(K186)*17)-17,0)=0,"",OFFSET(SerbiaOfficialData!$F$6,(ROW(K186)*17)-17,0))</f>
        <v/>
      </c>
      <c r="L188" s="12" t="str">
        <f t="shared" si="194"/>
        <v/>
      </c>
      <c r="M188" s="13" t="str">
        <f t="shared" si="195"/>
        <v/>
      </c>
      <c r="R188" s="17" t="str">
        <f ca="1">IF(OFFSET(SerbiaOfficialData!$F$17,(ROW(R186)*17)-18,0)=0,"",OFFSET(SerbiaOfficialData!$F$17,(ROW(R186)*17)-18,0))</f>
        <v/>
      </c>
      <c r="S188" t="str">
        <f t="shared" si="196"/>
        <v/>
      </c>
      <c r="T188" s="3" t="str">
        <f t="shared" si="197"/>
        <v/>
      </c>
      <c r="V188" t="str">
        <f ca="1">IF(OFFSET(SerbiaOfficialData!$F$8,(ROW(W186)*17)-17,0)=0,"",OFFSET(SerbiaOfficialData!$F$8,(ROW(W186)*17)-17,0))</f>
        <v/>
      </c>
      <c r="W188" t="str">
        <f ca="1">IF(OFFSET(SerbiaOfficialData!$F$11,(ROW(W186)*17)-17,0)=0,"",OFFSET(SerbiaOfficialData!$F$11,(ROW(W186)*17)-17,0))</f>
        <v/>
      </c>
      <c r="X188" s="3" t="str">
        <f t="shared" si="198"/>
        <v/>
      </c>
      <c r="Y188" s="3" t="str">
        <f t="shared" si="199"/>
        <v/>
      </c>
      <c r="Z188" t="str">
        <f ca="1">IF(OFFSET(SerbiaOfficialData!$F$9,(ROW(Z186)*17)-17,0)=0,"",OFFSET(SerbiaOfficialData!$F$9,(ROW(Z186)*17)-17,0))</f>
        <v/>
      </c>
      <c r="AA188" t="str">
        <f ca="1">IF(OFFSET(SerbiaOfficialData!$F$10,(ROW(AA186)*17)-17,0)=0,"",OFFSET(SerbiaOfficialData!$F$10,(ROW(AA186)*17)-17,0))</f>
        <v/>
      </c>
      <c r="AB188" t="str">
        <f ca="1">IF(OFFSET(SerbiaOfficialData!$F$12,(ROW(AA186)*17)-17,0)=0,"",OFFSET(SerbiaOfficialData!$F$12,(ROW(AA186)*17)-17,0))</f>
        <v/>
      </c>
      <c r="AC188" s="17">
        <f t="shared" si="207"/>
        <v>3146</v>
      </c>
      <c r="AD188" t="str">
        <f ca="1">IF(OFFSET(SerbiaOfficialData!$F$2,(ROW(AD186)*17)-17,0)=0,"",OFFSET(SerbiaOfficialData!$F$2,(ROW(AD186)*17)-17,0))</f>
        <v/>
      </c>
      <c r="AE188" s="3" t="str">
        <f t="shared" si="200"/>
        <v/>
      </c>
      <c r="AF188" s="15" t="str">
        <f t="shared" si="201"/>
        <v/>
      </c>
      <c r="AH188" t="str">
        <f ca="1">IF(OFFSET(SerbiaOfficialData!$F$3,(ROW(AH186)*17)-17,0)=0,"",OFFSET(SerbiaOfficialData!$F$3,(ROW(AH186)*17)-17,0))</f>
        <v/>
      </c>
      <c r="AI188" s="10" t="str">
        <f t="shared" si="202"/>
        <v/>
      </c>
      <c r="AJ188" s="3" t="str">
        <f t="shared" si="203"/>
        <v/>
      </c>
      <c r="AK188" s="4" t="str">
        <f t="shared" si="204"/>
        <v/>
      </c>
      <c r="AL188" s="3" t="str">
        <f t="shared" si="205"/>
        <v/>
      </c>
      <c r="AM188" s="3" t="str">
        <f t="shared" si="206"/>
        <v/>
      </c>
      <c r="AN188" s="4">
        <f ca="1">IF(_xlfn.FORECAST.ETS(AO188,$B$9:B187,$AO$9:AO187)&gt;0,_xlfn.FORECAST.ETS(AO188,$B$9:B187,$AO$9:AO187),0)</f>
        <v>20265.238051066335</v>
      </c>
      <c r="AO188" s="9">
        <f t="shared" si="190"/>
        <v>44081</v>
      </c>
    </row>
    <row r="189" spans="2:41" x14ac:dyDescent="0.25">
      <c r="B189" t="str">
        <f ca="1">IF(OFFSET(SerbiaOfficialData!$F$5,(ROW(B187)*17)-17,0)=0,"",OFFSET(SerbiaOfficialData!$F$5,(ROW(B187)*17)-17,0))</f>
        <v/>
      </c>
      <c r="D189" s="4">
        <f t="shared" si="189"/>
        <v>3166</v>
      </c>
      <c r="E189" s="10" t="str">
        <f ca="1">IF(OFFSET(SerbiaOfficialData!$F$4,(ROW(E187)*17)-17,0)=0,"",OFFSET(SerbiaOfficialData!$F$4,(ROW(E187)*17)-17,0))</f>
        <v/>
      </c>
      <c r="F189" s="2" t="str">
        <f t="shared" si="191"/>
        <v/>
      </c>
      <c r="G189" s="13" t="str">
        <f t="shared" si="192"/>
        <v/>
      </c>
      <c r="H189" s="2" t="str">
        <f t="shared" si="193"/>
        <v/>
      </c>
      <c r="I189" s="4" t="str">
        <f>IF($A189="","",(ROWS($B$3:B189)*LN(2))/(LN(B189)/$B$3))</f>
        <v/>
      </c>
      <c r="J189" t="str">
        <f ca="1">IF(OFFSET(SerbiaOfficialData!$F$7,(ROW(J187)*17)-17,0)=0,"",OFFSET(SerbiaOfficialData!$F$7,(ROW(J187)*17)-17,0))</f>
        <v/>
      </c>
      <c r="K189" s="11" t="str">
        <f ca="1">IF(OFFSET(SerbiaOfficialData!$F$6,(ROW(K187)*17)-17,0)=0,"",OFFSET(SerbiaOfficialData!$F$6,(ROW(K187)*17)-17,0))</f>
        <v/>
      </c>
      <c r="L189" s="12" t="str">
        <f t="shared" si="194"/>
        <v/>
      </c>
      <c r="M189" s="13" t="str">
        <f t="shared" si="195"/>
        <v/>
      </c>
      <c r="R189" s="17" t="str">
        <f ca="1">IF(OFFSET(SerbiaOfficialData!$F$17,(ROW(R187)*17)-18,0)=0,"",OFFSET(SerbiaOfficialData!$F$17,(ROW(R187)*17)-18,0))</f>
        <v/>
      </c>
      <c r="S189" t="str">
        <f t="shared" si="196"/>
        <v/>
      </c>
      <c r="T189" s="3" t="str">
        <f t="shared" si="197"/>
        <v/>
      </c>
      <c r="V189" t="str">
        <f ca="1">IF(OFFSET(SerbiaOfficialData!$F$8,(ROW(W187)*17)-17,0)=0,"",OFFSET(SerbiaOfficialData!$F$8,(ROW(W187)*17)-17,0))</f>
        <v/>
      </c>
      <c r="W189" t="str">
        <f ca="1">IF(OFFSET(SerbiaOfficialData!$F$11,(ROW(W187)*17)-17,0)=0,"",OFFSET(SerbiaOfficialData!$F$11,(ROW(W187)*17)-17,0))</f>
        <v/>
      </c>
      <c r="X189" s="3" t="str">
        <f t="shared" si="198"/>
        <v/>
      </c>
      <c r="Y189" s="3" t="str">
        <f t="shared" si="199"/>
        <v/>
      </c>
      <c r="Z189" t="str">
        <f ca="1">IF(OFFSET(SerbiaOfficialData!$F$9,(ROW(Z187)*17)-17,0)=0,"",OFFSET(SerbiaOfficialData!$F$9,(ROW(Z187)*17)-17,0))</f>
        <v/>
      </c>
      <c r="AA189" t="str">
        <f ca="1">IF(OFFSET(SerbiaOfficialData!$F$10,(ROW(AA187)*17)-17,0)=0,"",OFFSET(SerbiaOfficialData!$F$10,(ROW(AA187)*17)-17,0))</f>
        <v/>
      </c>
      <c r="AB189" t="str">
        <f ca="1">IF(OFFSET(SerbiaOfficialData!$F$12,(ROW(AA187)*17)-17,0)=0,"",OFFSET(SerbiaOfficialData!$F$12,(ROW(AA187)*17)-17,0))</f>
        <v/>
      </c>
      <c r="AC189" s="17">
        <f t="shared" si="207"/>
        <v>3163</v>
      </c>
      <c r="AD189" t="str">
        <f ca="1">IF(OFFSET(SerbiaOfficialData!$F$2,(ROW(AD187)*17)-17,0)=0,"",OFFSET(SerbiaOfficialData!$F$2,(ROW(AD187)*17)-17,0))</f>
        <v/>
      </c>
      <c r="AE189" s="3" t="str">
        <f t="shared" si="200"/>
        <v/>
      </c>
      <c r="AF189" s="15" t="str">
        <f t="shared" si="201"/>
        <v/>
      </c>
      <c r="AH189" t="str">
        <f ca="1">IF(OFFSET(SerbiaOfficialData!$F$3,(ROW(AH187)*17)-17,0)=0,"",OFFSET(SerbiaOfficialData!$F$3,(ROW(AH187)*17)-17,0))</f>
        <v/>
      </c>
      <c r="AI189" s="10" t="str">
        <f t="shared" si="202"/>
        <v/>
      </c>
      <c r="AJ189" s="3" t="str">
        <f t="shared" si="203"/>
        <v/>
      </c>
      <c r="AK189" s="4" t="str">
        <f t="shared" si="204"/>
        <v/>
      </c>
      <c r="AL189" s="3" t="str">
        <f t="shared" si="205"/>
        <v/>
      </c>
      <c r="AM189" s="3" t="str">
        <f t="shared" si="206"/>
        <v/>
      </c>
      <c r="AN189" s="4">
        <f ca="1">IF(_xlfn.FORECAST.ETS(AO189,$B$9:B188,$AO$9:AO188)&gt;0,_xlfn.FORECAST.ETS(AO189,$B$9:B188,$AO$9:AO188),0)</f>
        <v>20356.996236742234</v>
      </c>
      <c r="AO189" s="9">
        <f t="shared" si="190"/>
        <v>44082</v>
      </c>
    </row>
    <row r="190" spans="2:41" x14ac:dyDescent="0.25">
      <c r="B190" t="str">
        <f ca="1">IF(OFFSET(SerbiaOfficialData!$F$5,(ROW(B188)*17)-17,0)=0,"",OFFSET(SerbiaOfficialData!$F$5,(ROW(B188)*17)-17,0))</f>
        <v/>
      </c>
      <c r="D190" s="4">
        <f t="shared" si="189"/>
        <v>3183</v>
      </c>
      <c r="E190" s="10" t="str">
        <f ca="1">IF(OFFSET(SerbiaOfficialData!$F$4,(ROW(E188)*17)-17,0)=0,"",OFFSET(SerbiaOfficialData!$F$4,(ROW(E188)*17)-17,0))</f>
        <v/>
      </c>
      <c r="F190" s="2" t="str">
        <f t="shared" si="191"/>
        <v/>
      </c>
      <c r="G190" s="13" t="str">
        <f t="shared" si="192"/>
        <v/>
      </c>
      <c r="H190" s="2" t="str">
        <f t="shared" si="193"/>
        <v/>
      </c>
      <c r="I190" s="4" t="str">
        <f>IF($A190="","",(ROWS($B$3:B190)*LN(2))/(LN(B190)/$B$3))</f>
        <v/>
      </c>
      <c r="J190" t="str">
        <f ca="1">IF(OFFSET(SerbiaOfficialData!$F$7,(ROW(J188)*17)-17,0)=0,"",OFFSET(SerbiaOfficialData!$F$7,(ROW(J188)*17)-17,0))</f>
        <v/>
      </c>
      <c r="K190" s="11" t="str">
        <f ca="1">IF(OFFSET(SerbiaOfficialData!$F$6,(ROW(K188)*17)-17,0)=0,"",OFFSET(SerbiaOfficialData!$F$6,(ROW(K188)*17)-17,0))</f>
        <v/>
      </c>
      <c r="L190" s="12" t="str">
        <f t="shared" si="194"/>
        <v/>
      </c>
      <c r="M190" s="13" t="str">
        <f t="shared" si="195"/>
        <v/>
      </c>
      <c r="R190" s="17" t="str">
        <f ca="1">IF(OFFSET(SerbiaOfficialData!$F$17,(ROW(R188)*17)-18,0)=0,"",OFFSET(SerbiaOfficialData!$F$17,(ROW(R188)*17)-18,0))</f>
        <v/>
      </c>
      <c r="S190" t="str">
        <f t="shared" si="196"/>
        <v/>
      </c>
      <c r="T190" s="3" t="str">
        <f t="shared" si="197"/>
        <v/>
      </c>
      <c r="V190" t="str">
        <f ca="1">IF(OFFSET(SerbiaOfficialData!$F$8,(ROW(W188)*17)-17,0)=0,"",OFFSET(SerbiaOfficialData!$F$8,(ROW(W188)*17)-17,0))</f>
        <v/>
      </c>
      <c r="W190" t="str">
        <f ca="1">IF(OFFSET(SerbiaOfficialData!$F$11,(ROW(W188)*17)-17,0)=0,"",OFFSET(SerbiaOfficialData!$F$11,(ROW(W188)*17)-17,0))</f>
        <v/>
      </c>
      <c r="X190" s="3" t="str">
        <f t="shared" si="198"/>
        <v/>
      </c>
      <c r="Y190" s="3" t="str">
        <f t="shared" si="199"/>
        <v/>
      </c>
      <c r="Z190" t="str">
        <f ca="1">IF(OFFSET(SerbiaOfficialData!$F$9,(ROW(Z188)*17)-17,0)=0,"",OFFSET(SerbiaOfficialData!$F$9,(ROW(Z188)*17)-17,0))</f>
        <v/>
      </c>
      <c r="AA190" t="str">
        <f ca="1">IF(OFFSET(SerbiaOfficialData!$F$10,(ROW(AA188)*17)-17,0)=0,"",OFFSET(SerbiaOfficialData!$F$10,(ROW(AA188)*17)-17,0))</f>
        <v/>
      </c>
      <c r="AB190" t="str">
        <f ca="1">IF(OFFSET(SerbiaOfficialData!$F$12,(ROW(AA188)*17)-17,0)=0,"",OFFSET(SerbiaOfficialData!$F$12,(ROW(AA188)*17)-17,0))</f>
        <v/>
      </c>
      <c r="AC190" s="17">
        <f t="shared" si="207"/>
        <v>3180</v>
      </c>
      <c r="AD190" t="str">
        <f ca="1">IF(OFFSET(SerbiaOfficialData!$F$2,(ROW(AD188)*17)-17,0)=0,"",OFFSET(SerbiaOfficialData!$F$2,(ROW(AD188)*17)-17,0))</f>
        <v/>
      </c>
      <c r="AE190" s="3" t="str">
        <f t="shared" si="200"/>
        <v/>
      </c>
      <c r="AF190" s="15" t="str">
        <f t="shared" si="201"/>
        <v/>
      </c>
      <c r="AH190" t="str">
        <f ca="1">IF(OFFSET(SerbiaOfficialData!$F$3,(ROW(AH188)*17)-17,0)=0,"",OFFSET(SerbiaOfficialData!$F$3,(ROW(AH188)*17)-17,0))</f>
        <v/>
      </c>
      <c r="AI190" s="10" t="str">
        <f t="shared" si="202"/>
        <v/>
      </c>
      <c r="AJ190" s="3" t="str">
        <f t="shared" si="203"/>
        <v/>
      </c>
      <c r="AK190" s="4" t="str">
        <f t="shared" si="204"/>
        <v/>
      </c>
      <c r="AL190" s="3" t="str">
        <f t="shared" si="205"/>
        <v/>
      </c>
      <c r="AM190" s="3" t="str">
        <f t="shared" si="206"/>
        <v/>
      </c>
      <c r="AN190" s="4">
        <f ca="1">IF(_xlfn.FORECAST.ETS(AO190,$B$9:B189,$AO$9:AO189)&gt;0,_xlfn.FORECAST.ETS(AO190,$B$9:B189,$AO$9:AO189),0)</f>
        <v>20448.754422418129</v>
      </c>
      <c r="AO190" s="9">
        <f t="shared" si="190"/>
        <v>44083</v>
      </c>
    </row>
    <row r="191" spans="2:41" x14ac:dyDescent="0.25">
      <c r="B191" t="str">
        <f ca="1">IF(OFFSET(SerbiaOfficialData!$F$5,(ROW(B189)*17)-17,0)=0,"",OFFSET(SerbiaOfficialData!$F$5,(ROW(B189)*17)-17,0))</f>
        <v/>
      </c>
      <c r="D191" s="4">
        <f t="shared" si="189"/>
        <v>3200</v>
      </c>
      <c r="E191" s="10" t="str">
        <f ca="1">IF(OFFSET(SerbiaOfficialData!$F$4,(ROW(E189)*17)-17,0)=0,"",OFFSET(SerbiaOfficialData!$F$4,(ROW(E189)*17)-17,0))</f>
        <v/>
      </c>
      <c r="F191" s="2" t="str">
        <f t="shared" si="191"/>
        <v/>
      </c>
      <c r="G191" s="13" t="str">
        <f t="shared" si="192"/>
        <v/>
      </c>
      <c r="H191" s="2" t="str">
        <f t="shared" si="193"/>
        <v/>
      </c>
      <c r="I191" s="4" t="str">
        <f>IF($A191="","",(ROWS($B$3:B191)*LN(2))/(LN(B191)/$B$3))</f>
        <v/>
      </c>
      <c r="J191" t="str">
        <f ca="1">IF(OFFSET(SerbiaOfficialData!$F$7,(ROW(J189)*17)-17,0)=0,"",OFFSET(SerbiaOfficialData!$F$7,(ROW(J189)*17)-17,0))</f>
        <v/>
      </c>
      <c r="K191" s="11" t="str">
        <f ca="1">IF(OFFSET(SerbiaOfficialData!$F$6,(ROW(K189)*17)-17,0)=0,"",OFFSET(SerbiaOfficialData!$F$6,(ROW(K189)*17)-17,0))</f>
        <v/>
      </c>
      <c r="L191" s="12" t="str">
        <f t="shared" si="194"/>
        <v/>
      </c>
      <c r="M191" s="13" t="str">
        <f t="shared" si="195"/>
        <v/>
      </c>
      <c r="R191" s="17" t="str">
        <f ca="1">IF(OFFSET(SerbiaOfficialData!$F$17,(ROW(R189)*17)-18,0)=0,"",OFFSET(SerbiaOfficialData!$F$17,(ROW(R189)*17)-18,0))</f>
        <v/>
      </c>
      <c r="S191" t="str">
        <f t="shared" si="196"/>
        <v/>
      </c>
      <c r="T191" s="3" t="str">
        <f t="shared" si="197"/>
        <v/>
      </c>
      <c r="V191" t="str">
        <f ca="1">IF(OFFSET(SerbiaOfficialData!$F$8,(ROW(W189)*17)-17,0)=0,"",OFFSET(SerbiaOfficialData!$F$8,(ROW(W189)*17)-17,0))</f>
        <v/>
      </c>
      <c r="W191" t="str">
        <f ca="1">IF(OFFSET(SerbiaOfficialData!$F$11,(ROW(W189)*17)-17,0)=0,"",OFFSET(SerbiaOfficialData!$F$11,(ROW(W189)*17)-17,0))</f>
        <v/>
      </c>
      <c r="X191" s="3" t="str">
        <f t="shared" si="198"/>
        <v/>
      </c>
      <c r="Y191" s="3" t="str">
        <f t="shared" si="199"/>
        <v/>
      </c>
      <c r="Z191" t="str">
        <f ca="1">IF(OFFSET(SerbiaOfficialData!$F$9,(ROW(Z189)*17)-17,0)=0,"",OFFSET(SerbiaOfficialData!$F$9,(ROW(Z189)*17)-17,0))</f>
        <v/>
      </c>
      <c r="AA191" t="str">
        <f ca="1">IF(OFFSET(SerbiaOfficialData!$F$10,(ROW(AA189)*17)-17,0)=0,"",OFFSET(SerbiaOfficialData!$F$10,(ROW(AA189)*17)-17,0))</f>
        <v/>
      </c>
      <c r="AB191" t="str">
        <f ca="1">IF(OFFSET(SerbiaOfficialData!$F$12,(ROW(AA189)*17)-17,0)=0,"",OFFSET(SerbiaOfficialData!$F$12,(ROW(AA189)*17)-17,0))</f>
        <v/>
      </c>
      <c r="AC191" s="17">
        <f t="shared" si="207"/>
        <v>3197</v>
      </c>
      <c r="AD191" t="str">
        <f ca="1">IF(OFFSET(SerbiaOfficialData!$F$2,(ROW(AD189)*17)-17,0)=0,"",OFFSET(SerbiaOfficialData!$F$2,(ROW(AD189)*17)-17,0))</f>
        <v/>
      </c>
      <c r="AE191" s="3" t="str">
        <f t="shared" si="200"/>
        <v/>
      </c>
      <c r="AF191" s="15" t="str">
        <f t="shared" si="201"/>
        <v/>
      </c>
      <c r="AH191" t="str">
        <f ca="1">IF(OFFSET(SerbiaOfficialData!$F$3,(ROW(AH189)*17)-17,0)=0,"",OFFSET(SerbiaOfficialData!$F$3,(ROW(AH189)*17)-17,0))</f>
        <v/>
      </c>
      <c r="AI191" s="10" t="str">
        <f t="shared" si="202"/>
        <v/>
      </c>
      <c r="AJ191" s="3" t="str">
        <f t="shared" si="203"/>
        <v/>
      </c>
      <c r="AK191" s="4" t="str">
        <f t="shared" si="204"/>
        <v/>
      </c>
      <c r="AL191" s="3" t="str">
        <f t="shared" si="205"/>
        <v/>
      </c>
      <c r="AM191" s="3" t="str">
        <f t="shared" si="206"/>
        <v/>
      </c>
      <c r="AN191" s="4">
        <f ca="1">IF(_xlfn.FORECAST.ETS(AO191,$B$9:B190,$AO$9:AO190)&gt;0,_xlfn.FORECAST.ETS(AO191,$B$9:B190,$AO$9:AO190),0)</f>
        <v>20540.512608094024</v>
      </c>
      <c r="AO191" s="9">
        <f t="shared" si="190"/>
        <v>44084</v>
      </c>
    </row>
    <row r="192" spans="2:41" x14ac:dyDescent="0.25">
      <c r="B192" t="str">
        <f ca="1">IF(OFFSET(SerbiaOfficialData!$F$5,(ROW(B190)*17)-17,0)=0,"",OFFSET(SerbiaOfficialData!$F$5,(ROW(B190)*17)-17,0))</f>
        <v/>
      </c>
      <c r="D192" s="4">
        <f t="shared" si="189"/>
        <v>3217</v>
      </c>
      <c r="E192" s="10" t="str">
        <f ca="1">IF(OFFSET(SerbiaOfficialData!$F$4,(ROW(E190)*17)-17,0)=0,"",OFFSET(SerbiaOfficialData!$F$4,(ROW(E190)*17)-17,0))</f>
        <v/>
      </c>
      <c r="F192" s="2" t="str">
        <f t="shared" si="191"/>
        <v/>
      </c>
      <c r="G192" s="13" t="str">
        <f t="shared" si="192"/>
        <v/>
      </c>
      <c r="H192" s="2" t="str">
        <f t="shared" si="193"/>
        <v/>
      </c>
      <c r="I192" s="4" t="str">
        <f>IF($A192="","",(ROWS($B$3:B192)*LN(2))/(LN(B192)/$B$3))</f>
        <v/>
      </c>
      <c r="J192" t="str">
        <f ca="1">IF(OFFSET(SerbiaOfficialData!$F$7,(ROW(J190)*17)-17,0)=0,"",OFFSET(SerbiaOfficialData!$F$7,(ROW(J190)*17)-17,0))</f>
        <v/>
      </c>
      <c r="K192" s="11" t="str">
        <f ca="1">IF(OFFSET(SerbiaOfficialData!$F$6,(ROW(K190)*17)-17,0)=0,"",OFFSET(SerbiaOfficialData!$F$6,(ROW(K190)*17)-17,0))</f>
        <v/>
      </c>
      <c r="L192" s="12" t="str">
        <f t="shared" si="194"/>
        <v/>
      </c>
      <c r="M192" s="13" t="str">
        <f t="shared" si="195"/>
        <v/>
      </c>
      <c r="R192" s="17" t="str">
        <f ca="1">IF(OFFSET(SerbiaOfficialData!$F$17,(ROW(R190)*17)-18,0)=0,"",OFFSET(SerbiaOfficialData!$F$17,(ROW(R190)*17)-18,0))</f>
        <v/>
      </c>
      <c r="S192" t="str">
        <f t="shared" si="196"/>
        <v/>
      </c>
      <c r="T192" s="3" t="str">
        <f t="shared" si="197"/>
        <v/>
      </c>
      <c r="V192" t="str">
        <f ca="1">IF(OFFSET(SerbiaOfficialData!$F$8,(ROW(W190)*17)-17,0)=0,"",OFFSET(SerbiaOfficialData!$F$8,(ROW(W190)*17)-17,0))</f>
        <v/>
      </c>
      <c r="W192" t="str">
        <f ca="1">IF(OFFSET(SerbiaOfficialData!$F$11,(ROW(W190)*17)-17,0)=0,"",OFFSET(SerbiaOfficialData!$F$11,(ROW(W190)*17)-17,0))</f>
        <v/>
      </c>
      <c r="X192" s="3" t="str">
        <f t="shared" si="198"/>
        <v/>
      </c>
      <c r="Y192" s="3" t="str">
        <f t="shared" si="199"/>
        <v/>
      </c>
      <c r="Z192" t="str">
        <f ca="1">IF(OFFSET(SerbiaOfficialData!$F$9,(ROW(Z190)*17)-17,0)=0,"",OFFSET(SerbiaOfficialData!$F$9,(ROW(Z190)*17)-17,0))</f>
        <v/>
      </c>
      <c r="AA192" t="str">
        <f ca="1">IF(OFFSET(SerbiaOfficialData!$F$10,(ROW(AA190)*17)-17,0)=0,"",OFFSET(SerbiaOfficialData!$F$10,(ROW(AA190)*17)-17,0))</f>
        <v/>
      </c>
      <c r="AB192" t="str">
        <f ca="1">IF(OFFSET(SerbiaOfficialData!$F$12,(ROW(AA190)*17)-17,0)=0,"",OFFSET(SerbiaOfficialData!$F$12,(ROW(AA190)*17)-17,0))</f>
        <v/>
      </c>
      <c r="AC192" s="17">
        <f t="shared" si="207"/>
        <v>3214</v>
      </c>
      <c r="AD192" t="str">
        <f ca="1">IF(OFFSET(SerbiaOfficialData!$F$2,(ROW(AD190)*17)-17,0)=0,"",OFFSET(SerbiaOfficialData!$F$2,(ROW(AD190)*17)-17,0))</f>
        <v/>
      </c>
      <c r="AE192" s="3" t="str">
        <f t="shared" si="200"/>
        <v/>
      </c>
      <c r="AF192" s="15" t="str">
        <f t="shared" si="201"/>
        <v/>
      </c>
      <c r="AH192" t="str">
        <f ca="1">IF(OFFSET(SerbiaOfficialData!$F$3,(ROW(AH190)*17)-17,0)=0,"",OFFSET(SerbiaOfficialData!$F$3,(ROW(AH190)*17)-17,0))</f>
        <v/>
      </c>
      <c r="AI192" s="10" t="str">
        <f t="shared" si="202"/>
        <v/>
      </c>
      <c r="AJ192" s="3" t="str">
        <f t="shared" si="203"/>
        <v/>
      </c>
      <c r="AK192" s="4" t="str">
        <f t="shared" si="204"/>
        <v/>
      </c>
      <c r="AL192" s="3" t="str">
        <f t="shared" si="205"/>
        <v/>
      </c>
      <c r="AM192" s="3" t="str">
        <f t="shared" si="206"/>
        <v/>
      </c>
      <c r="AN192" s="4">
        <f ca="1">IF(_xlfn.FORECAST.ETS(AO192,$B$9:B191,$AO$9:AO191)&gt;0,_xlfn.FORECAST.ETS(AO192,$B$9:B191,$AO$9:AO191),0)</f>
        <v>20632.270793769923</v>
      </c>
      <c r="AO192" s="9">
        <f t="shared" si="190"/>
        <v>44085</v>
      </c>
    </row>
    <row r="193" spans="2:41" x14ac:dyDescent="0.25">
      <c r="B193" t="str">
        <f ca="1">IF(OFFSET(SerbiaOfficialData!$F$5,(ROW(B191)*17)-17,0)=0,"",OFFSET(SerbiaOfficialData!$F$5,(ROW(B191)*17)-17,0))</f>
        <v/>
      </c>
      <c r="D193" s="4">
        <f t="shared" si="189"/>
        <v>3234</v>
      </c>
      <c r="E193" s="10" t="str">
        <f ca="1">IF(OFFSET(SerbiaOfficialData!$F$4,(ROW(E191)*17)-17,0)=0,"",OFFSET(SerbiaOfficialData!$F$4,(ROW(E191)*17)-17,0))</f>
        <v/>
      </c>
      <c r="F193" s="2" t="str">
        <f t="shared" si="191"/>
        <v/>
      </c>
      <c r="G193" s="13" t="str">
        <f t="shared" si="192"/>
        <v/>
      </c>
      <c r="H193" s="2" t="str">
        <f t="shared" si="193"/>
        <v/>
      </c>
      <c r="I193" s="4" t="str">
        <f>IF($A193="","",(ROWS($B$3:B193)*LN(2))/(LN(B193)/$B$3))</f>
        <v/>
      </c>
      <c r="J193" t="str">
        <f ca="1">IF(OFFSET(SerbiaOfficialData!$F$7,(ROW(J191)*17)-17,0)=0,"",OFFSET(SerbiaOfficialData!$F$7,(ROW(J191)*17)-17,0))</f>
        <v/>
      </c>
      <c r="K193" s="11" t="str">
        <f ca="1">IF(OFFSET(SerbiaOfficialData!$F$6,(ROW(K191)*17)-17,0)=0,"",OFFSET(SerbiaOfficialData!$F$6,(ROW(K191)*17)-17,0))</f>
        <v/>
      </c>
      <c r="L193" s="12" t="str">
        <f t="shared" si="194"/>
        <v/>
      </c>
      <c r="M193" s="13" t="str">
        <f t="shared" si="195"/>
        <v/>
      </c>
      <c r="R193" s="17" t="str">
        <f ca="1">IF(OFFSET(SerbiaOfficialData!$F$17,(ROW(R191)*17)-18,0)=0,"",OFFSET(SerbiaOfficialData!$F$17,(ROW(R191)*17)-18,0))</f>
        <v/>
      </c>
      <c r="S193" t="str">
        <f t="shared" si="196"/>
        <v/>
      </c>
      <c r="T193" s="3" t="str">
        <f t="shared" si="197"/>
        <v/>
      </c>
      <c r="V193" t="str">
        <f ca="1">IF(OFFSET(SerbiaOfficialData!$F$8,(ROW(W191)*17)-17,0)=0,"",OFFSET(SerbiaOfficialData!$F$8,(ROW(W191)*17)-17,0))</f>
        <v/>
      </c>
      <c r="W193" t="str">
        <f ca="1">IF(OFFSET(SerbiaOfficialData!$F$11,(ROW(W191)*17)-17,0)=0,"",OFFSET(SerbiaOfficialData!$F$11,(ROW(W191)*17)-17,0))</f>
        <v/>
      </c>
      <c r="X193" s="3" t="str">
        <f t="shared" si="198"/>
        <v/>
      </c>
      <c r="Y193" s="3" t="str">
        <f t="shared" si="199"/>
        <v/>
      </c>
      <c r="Z193" t="str">
        <f ca="1">IF(OFFSET(SerbiaOfficialData!$F$9,(ROW(Z191)*17)-17,0)=0,"",OFFSET(SerbiaOfficialData!$F$9,(ROW(Z191)*17)-17,0))</f>
        <v/>
      </c>
      <c r="AA193" t="str">
        <f ca="1">IF(OFFSET(SerbiaOfficialData!$F$10,(ROW(AA191)*17)-17,0)=0,"",OFFSET(SerbiaOfficialData!$F$10,(ROW(AA191)*17)-17,0))</f>
        <v/>
      </c>
      <c r="AB193" t="str">
        <f ca="1">IF(OFFSET(SerbiaOfficialData!$F$12,(ROW(AA191)*17)-17,0)=0,"",OFFSET(SerbiaOfficialData!$F$12,(ROW(AA191)*17)-17,0))</f>
        <v/>
      </c>
      <c r="AC193" s="17">
        <f t="shared" si="207"/>
        <v>3231</v>
      </c>
      <c r="AD193" t="str">
        <f ca="1">IF(OFFSET(SerbiaOfficialData!$F$2,(ROW(AD191)*17)-17,0)=0,"",OFFSET(SerbiaOfficialData!$F$2,(ROW(AD191)*17)-17,0))</f>
        <v/>
      </c>
      <c r="AE193" s="3" t="str">
        <f t="shared" si="200"/>
        <v/>
      </c>
      <c r="AF193" s="15" t="str">
        <f t="shared" si="201"/>
        <v/>
      </c>
      <c r="AH193" t="str">
        <f ca="1">IF(OFFSET(SerbiaOfficialData!$F$3,(ROW(AH191)*17)-17,0)=0,"",OFFSET(SerbiaOfficialData!$F$3,(ROW(AH191)*17)-17,0))</f>
        <v/>
      </c>
      <c r="AI193" s="10" t="str">
        <f t="shared" si="202"/>
        <v/>
      </c>
      <c r="AJ193" s="3" t="str">
        <f t="shared" si="203"/>
        <v/>
      </c>
      <c r="AK193" s="4" t="str">
        <f t="shared" si="204"/>
        <v/>
      </c>
      <c r="AL193" s="3" t="str">
        <f t="shared" si="205"/>
        <v/>
      </c>
      <c r="AM193" s="3" t="str">
        <f t="shared" si="206"/>
        <v/>
      </c>
      <c r="AN193" s="4">
        <f ca="1">IF(_xlfn.FORECAST.ETS(AO193,$B$9:B192,$AO$9:AO192)&gt;0,_xlfn.FORECAST.ETS(AO193,$B$9:B192,$AO$9:AO192),0)</f>
        <v>20724.028979445819</v>
      </c>
      <c r="AO193" s="9">
        <f t="shared" si="190"/>
        <v>44086</v>
      </c>
    </row>
    <row r="194" spans="2:41" x14ac:dyDescent="0.25">
      <c r="B194" t="str">
        <f ca="1">IF(OFFSET(SerbiaOfficialData!$F$5,(ROW(B192)*17)-17,0)=0,"",OFFSET(SerbiaOfficialData!$F$5,(ROW(B192)*17)-17,0))</f>
        <v/>
      </c>
      <c r="D194" s="4">
        <f t="shared" si="189"/>
        <v>3251</v>
      </c>
      <c r="E194" s="10" t="str">
        <f ca="1">IF(OFFSET(SerbiaOfficialData!$F$4,(ROW(E192)*17)-17,0)=0,"",OFFSET(SerbiaOfficialData!$F$4,(ROW(E192)*17)-17,0))</f>
        <v/>
      </c>
      <c r="F194" s="2" t="str">
        <f t="shared" si="191"/>
        <v/>
      </c>
      <c r="G194" s="13" t="str">
        <f t="shared" si="192"/>
        <v/>
      </c>
      <c r="H194" s="2" t="str">
        <f t="shared" si="193"/>
        <v/>
      </c>
      <c r="I194" s="4" t="str">
        <f>IF($A194="","",(ROWS($B$3:B194)*LN(2))/(LN(B194)/$B$3))</f>
        <v/>
      </c>
      <c r="J194" t="str">
        <f ca="1">IF(OFFSET(SerbiaOfficialData!$F$7,(ROW(J192)*17)-17,0)=0,"",OFFSET(SerbiaOfficialData!$F$7,(ROW(J192)*17)-17,0))</f>
        <v/>
      </c>
      <c r="K194" s="11" t="str">
        <f ca="1">IF(OFFSET(SerbiaOfficialData!$F$6,(ROW(K192)*17)-17,0)=0,"",OFFSET(SerbiaOfficialData!$F$6,(ROW(K192)*17)-17,0))</f>
        <v/>
      </c>
      <c r="L194" s="12" t="str">
        <f t="shared" si="194"/>
        <v/>
      </c>
      <c r="M194" s="13" t="str">
        <f t="shared" si="195"/>
        <v/>
      </c>
      <c r="R194" s="17" t="str">
        <f ca="1">IF(OFFSET(SerbiaOfficialData!$F$17,(ROW(R192)*17)-18,0)=0,"",OFFSET(SerbiaOfficialData!$F$17,(ROW(R192)*17)-18,0))</f>
        <v/>
      </c>
      <c r="S194" t="str">
        <f t="shared" si="196"/>
        <v/>
      </c>
      <c r="T194" s="3" t="str">
        <f t="shared" si="197"/>
        <v/>
      </c>
      <c r="V194" t="str">
        <f ca="1">IF(OFFSET(SerbiaOfficialData!$F$8,(ROW(W192)*17)-17,0)=0,"",OFFSET(SerbiaOfficialData!$F$8,(ROW(W192)*17)-17,0))</f>
        <v/>
      </c>
      <c r="W194" t="str">
        <f ca="1">IF(OFFSET(SerbiaOfficialData!$F$11,(ROW(W192)*17)-17,0)=0,"",OFFSET(SerbiaOfficialData!$F$11,(ROW(W192)*17)-17,0))</f>
        <v/>
      </c>
      <c r="X194" s="3" t="str">
        <f t="shared" si="198"/>
        <v/>
      </c>
      <c r="Y194" s="3" t="str">
        <f t="shared" si="199"/>
        <v/>
      </c>
      <c r="Z194" t="str">
        <f ca="1">IF(OFFSET(SerbiaOfficialData!$F$9,(ROW(Z192)*17)-17,0)=0,"",OFFSET(SerbiaOfficialData!$F$9,(ROW(Z192)*17)-17,0))</f>
        <v/>
      </c>
      <c r="AA194" t="str">
        <f ca="1">IF(OFFSET(SerbiaOfficialData!$F$10,(ROW(AA192)*17)-17,0)=0,"",OFFSET(SerbiaOfficialData!$F$10,(ROW(AA192)*17)-17,0))</f>
        <v/>
      </c>
      <c r="AB194" t="str">
        <f ca="1">IF(OFFSET(SerbiaOfficialData!$F$12,(ROW(AA192)*17)-17,0)=0,"",OFFSET(SerbiaOfficialData!$F$12,(ROW(AA192)*17)-17,0))</f>
        <v/>
      </c>
      <c r="AC194" s="17">
        <f t="shared" si="207"/>
        <v>3248</v>
      </c>
      <c r="AD194" t="str">
        <f ca="1">IF(OFFSET(SerbiaOfficialData!$F$2,(ROW(AD192)*17)-17,0)=0,"",OFFSET(SerbiaOfficialData!$F$2,(ROW(AD192)*17)-17,0))</f>
        <v/>
      </c>
      <c r="AE194" s="3" t="str">
        <f t="shared" si="200"/>
        <v/>
      </c>
      <c r="AF194" s="15" t="str">
        <f t="shared" si="201"/>
        <v/>
      </c>
      <c r="AH194" t="str">
        <f ca="1">IF(OFFSET(SerbiaOfficialData!$F$3,(ROW(AH192)*17)-17,0)=0,"",OFFSET(SerbiaOfficialData!$F$3,(ROW(AH192)*17)-17,0))</f>
        <v/>
      </c>
      <c r="AI194" s="10" t="str">
        <f t="shared" si="202"/>
        <v/>
      </c>
      <c r="AJ194" s="3" t="str">
        <f t="shared" si="203"/>
        <v/>
      </c>
      <c r="AK194" s="4" t="str">
        <f t="shared" si="204"/>
        <v/>
      </c>
      <c r="AL194" s="3" t="str">
        <f t="shared" si="205"/>
        <v/>
      </c>
      <c r="AM194" s="3" t="str">
        <f t="shared" si="206"/>
        <v/>
      </c>
      <c r="AN194" s="4">
        <f ca="1">IF(_xlfn.FORECAST.ETS(AO194,$B$9:B193,$AO$9:AO193)&gt;0,_xlfn.FORECAST.ETS(AO194,$B$9:B193,$AO$9:AO193),0)</f>
        <v>20815.787165121714</v>
      </c>
      <c r="AO194" s="9">
        <f t="shared" si="190"/>
        <v>44087</v>
      </c>
    </row>
    <row r="195" spans="2:41" x14ac:dyDescent="0.25">
      <c r="B195" t="str">
        <f ca="1">IF(OFFSET(SerbiaOfficialData!$F$5,(ROW(B193)*17)-17,0)=0,"",OFFSET(SerbiaOfficialData!$F$5,(ROW(B193)*17)-17,0))</f>
        <v/>
      </c>
      <c r="D195" s="4">
        <f t="shared" si="189"/>
        <v>3268</v>
      </c>
      <c r="E195" s="10" t="str">
        <f ca="1">IF(OFFSET(SerbiaOfficialData!$F$4,(ROW(E193)*17)-17,0)=0,"",OFFSET(SerbiaOfficialData!$F$4,(ROW(E193)*17)-17,0))</f>
        <v/>
      </c>
      <c r="F195" s="2" t="str">
        <f t="shared" si="191"/>
        <v/>
      </c>
      <c r="G195" s="13" t="str">
        <f t="shared" si="192"/>
        <v/>
      </c>
      <c r="H195" s="2" t="str">
        <f t="shared" si="193"/>
        <v/>
      </c>
      <c r="I195" s="4" t="str">
        <f>IF($A195="","",(ROWS($B$3:B195)*LN(2))/(LN(B195)/$B$3))</f>
        <v/>
      </c>
      <c r="J195" t="str">
        <f ca="1">IF(OFFSET(SerbiaOfficialData!$F$7,(ROW(J193)*17)-17,0)=0,"",OFFSET(SerbiaOfficialData!$F$7,(ROW(J193)*17)-17,0))</f>
        <v/>
      </c>
      <c r="K195" s="11" t="str">
        <f ca="1">IF(OFFSET(SerbiaOfficialData!$F$6,(ROW(K193)*17)-17,0)=0,"",OFFSET(SerbiaOfficialData!$F$6,(ROW(K193)*17)-17,0))</f>
        <v/>
      </c>
      <c r="L195" s="12" t="str">
        <f t="shared" si="194"/>
        <v/>
      </c>
      <c r="M195" s="13" t="str">
        <f t="shared" si="195"/>
        <v/>
      </c>
      <c r="R195" s="17" t="str">
        <f ca="1">IF(OFFSET(SerbiaOfficialData!$F$17,(ROW(R193)*17)-18,0)=0,"",OFFSET(SerbiaOfficialData!$F$17,(ROW(R193)*17)-18,0))</f>
        <v/>
      </c>
      <c r="S195" t="str">
        <f t="shared" si="196"/>
        <v/>
      </c>
      <c r="T195" s="3" t="str">
        <f t="shared" si="197"/>
        <v/>
      </c>
      <c r="V195" t="str">
        <f ca="1">IF(OFFSET(SerbiaOfficialData!$F$8,(ROW(W193)*17)-17,0)=0,"",OFFSET(SerbiaOfficialData!$F$8,(ROW(W193)*17)-17,0))</f>
        <v/>
      </c>
      <c r="W195" t="str">
        <f ca="1">IF(OFFSET(SerbiaOfficialData!$F$11,(ROW(W193)*17)-17,0)=0,"",OFFSET(SerbiaOfficialData!$F$11,(ROW(W193)*17)-17,0))</f>
        <v/>
      </c>
      <c r="X195" s="3" t="str">
        <f t="shared" si="198"/>
        <v/>
      </c>
      <c r="Y195" s="3" t="str">
        <f t="shared" si="199"/>
        <v/>
      </c>
      <c r="Z195" t="str">
        <f ca="1">IF(OFFSET(SerbiaOfficialData!$F$9,(ROW(Z193)*17)-17,0)=0,"",OFFSET(SerbiaOfficialData!$F$9,(ROW(Z193)*17)-17,0))</f>
        <v/>
      </c>
      <c r="AA195" t="str">
        <f ca="1">IF(OFFSET(SerbiaOfficialData!$F$10,(ROW(AA193)*17)-17,0)=0,"",OFFSET(SerbiaOfficialData!$F$10,(ROW(AA193)*17)-17,0))</f>
        <v/>
      </c>
      <c r="AB195" t="str">
        <f ca="1">IF(OFFSET(SerbiaOfficialData!$F$12,(ROW(AA193)*17)-17,0)=0,"",OFFSET(SerbiaOfficialData!$F$12,(ROW(AA193)*17)-17,0))</f>
        <v/>
      </c>
      <c r="AC195" s="17">
        <f t="shared" si="207"/>
        <v>3265</v>
      </c>
      <c r="AD195" t="str">
        <f ca="1">IF(OFFSET(SerbiaOfficialData!$F$2,(ROW(AD193)*17)-17,0)=0,"",OFFSET(SerbiaOfficialData!$F$2,(ROW(AD193)*17)-17,0))</f>
        <v/>
      </c>
      <c r="AE195" s="3" t="str">
        <f t="shared" si="200"/>
        <v/>
      </c>
      <c r="AF195" s="15" t="str">
        <f t="shared" si="201"/>
        <v/>
      </c>
      <c r="AH195" t="str">
        <f ca="1">IF(OFFSET(SerbiaOfficialData!$F$3,(ROW(AH193)*17)-17,0)=0,"",OFFSET(SerbiaOfficialData!$F$3,(ROW(AH193)*17)-17,0))</f>
        <v/>
      </c>
      <c r="AI195" s="10" t="str">
        <f t="shared" si="202"/>
        <v/>
      </c>
      <c r="AJ195" s="3" t="str">
        <f t="shared" si="203"/>
        <v/>
      </c>
      <c r="AK195" s="4" t="str">
        <f t="shared" si="204"/>
        <v/>
      </c>
      <c r="AL195" s="3" t="str">
        <f t="shared" si="205"/>
        <v/>
      </c>
      <c r="AM195" s="3" t="str">
        <f t="shared" si="206"/>
        <v/>
      </c>
      <c r="AN195" s="4">
        <f ca="1">IF(_xlfn.FORECAST.ETS(AO195,$B$9:B194,$AO$9:AO194)&gt;0,_xlfn.FORECAST.ETS(AO195,$B$9:B194,$AO$9:AO194),0)</f>
        <v>20907.545350797613</v>
      </c>
      <c r="AO195" s="9">
        <f t="shared" si="190"/>
        <v>44088</v>
      </c>
    </row>
    <row r="196" spans="2:41" x14ac:dyDescent="0.25">
      <c r="B196" t="str">
        <f ca="1">IF(OFFSET(SerbiaOfficialData!$F$5,(ROW(B194)*17)-17,0)=0,"",OFFSET(SerbiaOfficialData!$F$5,(ROW(B194)*17)-17,0))</f>
        <v/>
      </c>
      <c r="D196" s="4">
        <f t="shared" ref="D196:D250" si="208">(ROW(E194)*17)-16+3</f>
        <v>3285</v>
      </c>
      <c r="E196" s="10" t="str">
        <f ca="1">IF(OFFSET(SerbiaOfficialData!$F$4,(ROW(E194)*17)-17,0)=0,"",OFFSET(SerbiaOfficialData!$F$4,(ROW(E194)*17)-17,0))</f>
        <v/>
      </c>
      <c r="F196" s="2" t="str">
        <f t="shared" si="191"/>
        <v/>
      </c>
      <c r="G196" s="13" t="str">
        <f t="shared" si="192"/>
        <v/>
      </c>
      <c r="H196" s="2" t="str">
        <f t="shared" si="193"/>
        <v/>
      </c>
      <c r="I196" s="4" t="str">
        <f>IF($A196="","",(ROWS($B$3:B196)*LN(2))/(LN(B196)/$B$3))</f>
        <v/>
      </c>
      <c r="J196" t="str">
        <f ca="1">IF(OFFSET(SerbiaOfficialData!$F$7,(ROW(J194)*17)-17,0)=0,"",OFFSET(SerbiaOfficialData!$F$7,(ROW(J194)*17)-17,0))</f>
        <v/>
      </c>
      <c r="K196" s="11" t="str">
        <f ca="1">IF(OFFSET(SerbiaOfficialData!$F$6,(ROW(K194)*17)-17,0)=0,"",OFFSET(SerbiaOfficialData!$F$6,(ROW(K194)*17)-17,0))</f>
        <v/>
      </c>
      <c r="L196" s="12" t="str">
        <f t="shared" si="194"/>
        <v/>
      </c>
      <c r="M196" s="13" t="str">
        <f t="shared" si="195"/>
        <v/>
      </c>
      <c r="R196" s="17" t="str">
        <f ca="1">IF(OFFSET(SerbiaOfficialData!$F$17,(ROW(R194)*17)-18,0)=0,"",OFFSET(SerbiaOfficialData!$F$17,(ROW(R194)*17)-18,0))</f>
        <v/>
      </c>
      <c r="S196" t="str">
        <f t="shared" si="196"/>
        <v/>
      </c>
      <c r="T196" s="3" t="str">
        <f t="shared" si="197"/>
        <v/>
      </c>
      <c r="V196" t="str">
        <f ca="1">IF(OFFSET(SerbiaOfficialData!$F$8,(ROW(W194)*17)-17,0)=0,"",OFFSET(SerbiaOfficialData!$F$8,(ROW(W194)*17)-17,0))</f>
        <v/>
      </c>
      <c r="W196" t="str">
        <f ca="1">IF(OFFSET(SerbiaOfficialData!$F$11,(ROW(W194)*17)-17,0)=0,"",OFFSET(SerbiaOfficialData!$F$11,(ROW(W194)*17)-17,0))</f>
        <v/>
      </c>
      <c r="X196" s="3" t="str">
        <f t="shared" si="198"/>
        <v/>
      </c>
      <c r="Y196" s="3" t="str">
        <f t="shared" si="199"/>
        <v/>
      </c>
      <c r="Z196" t="str">
        <f ca="1">IF(OFFSET(SerbiaOfficialData!$F$9,(ROW(Z194)*17)-17,0)=0,"",OFFSET(SerbiaOfficialData!$F$9,(ROW(Z194)*17)-17,0))</f>
        <v/>
      </c>
      <c r="AA196" t="str">
        <f ca="1">IF(OFFSET(SerbiaOfficialData!$F$10,(ROW(AA194)*17)-17,0)=0,"",OFFSET(SerbiaOfficialData!$F$10,(ROW(AA194)*17)-17,0))</f>
        <v/>
      </c>
      <c r="AB196" t="str">
        <f ca="1">IF(OFFSET(SerbiaOfficialData!$F$12,(ROW(AA194)*17)-17,0)=0,"",OFFSET(SerbiaOfficialData!$F$12,(ROW(AA194)*17)-17,0))</f>
        <v/>
      </c>
      <c r="AC196" s="17">
        <f t="shared" si="207"/>
        <v>3282</v>
      </c>
      <c r="AD196" t="str">
        <f ca="1">IF(OFFSET(SerbiaOfficialData!$F$2,(ROW(AD194)*17)-17,0)=0,"",OFFSET(SerbiaOfficialData!$F$2,(ROW(AD194)*17)-17,0))</f>
        <v/>
      </c>
      <c r="AE196" s="3" t="str">
        <f t="shared" si="200"/>
        <v/>
      </c>
      <c r="AF196" s="15" t="str">
        <f t="shared" si="201"/>
        <v/>
      </c>
      <c r="AH196" t="str">
        <f ca="1">IF(OFFSET(SerbiaOfficialData!$F$3,(ROW(AH194)*17)-17,0)=0,"",OFFSET(SerbiaOfficialData!$F$3,(ROW(AH194)*17)-17,0))</f>
        <v/>
      </c>
      <c r="AI196" s="10" t="str">
        <f t="shared" si="202"/>
        <v/>
      </c>
      <c r="AJ196" s="3" t="str">
        <f t="shared" si="203"/>
        <v/>
      </c>
      <c r="AK196" s="4" t="str">
        <f t="shared" si="204"/>
        <v/>
      </c>
      <c r="AL196" s="3" t="str">
        <f t="shared" si="205"/>
        <v/>
      </c>
      <c r="AM196" s="3" t="str">
        <f t="shared" si="206"/>
        <v/>
      </c>
      <c r="AN196" s="4">
        <f ca="1">IF(_xlfn.FORECAST.ETS(AO196,$B$9:B195,$AO$9:AO195)&gt;0,_xlfn.FORECAST.ETS(AO196,$B$9:B195,$AO$9:AO195),0)</f>
        <v>20999.303536473508</v>
      </c>
      <c r="AO196" s="9">
        <f t="shared" ref="AO196:AO250" si="209">AO195+1</f>
        <v>44089</v>
      </c>
    </row>
    <row r="197" spans="2:41" x14ac:dyDescent="0.25">
      <c r="B197" t="str">
        <f ca="1">IF(OFFSET(SerbiaOfficialData!$F$5,(ROW(B195)*17)-17,0)=0,"",OFFSET(SerbiaOfficialData!$F$5,(ROW(B195)*17)-17,0))</f>
        <v/>
      </c>
      <c r="D197" s="4">
        <f t="shared" si="208"/>
        <v>3302</v>
      </c>
      <c r="E197" s="10" t="str">
        <f ca="1">IF(OFFSET(SerbiaOfficialData!$F$4,(ROW(E195)*17)-17,0)=0,"",OFFSET(SerbiaOfficialData!$F$4,(ROW(E195)*17)-17,0))</f>
        <v/>
      </c>
      <c r="F197" s="2" t="str">
        <f t="shared" ref="F197:F250" si="210">IF($A197="","",E197/B196)</f>
        <v/>
      </c>
      <c r="G197" s="13" t="str">
        <f t="shared" ref="G197:G250" si="211">IF($A197="","",AVERAGE(((SUM(E188:E197)-E188)/(SUM(B188:B197)-B188))))</f>
        <v/>
      </c>
      <c r="H197" s="2" t="str">
        <f t="shared" ref="H197:H250" si="212">IF($A197="","",E197/B197)</f>
        <v/>
      </c>
      <c r="I197" s="4" t="str">
        <f>IF($A197="","",(ROWS($B$3:B197)*LN(2))/(LN(B197)/$B$3))</f>
        <v/>
      </c>
      <c r="J197" t="str">
        <f ca="1">IF(OFFSET(SerbiaOfficialData!$F$7,(ROW(J195)*17)-17,0)=0,"",OFFSET(SerbiaOfficialData!$F$7,(ROW(J195)*17)-17,0))</f>
        <v/>
      </c>
      <c r="K197" s="11" t="str">
        <f ca="1">IF(OFFSET(SerbiaOfficialData!$F$6,(ROW(K195)*17)-17,0)=0,"",OFFSET(SerbiaOfficialData!$F$6,(ROW(K195)*17)-17,0))</f>
        <v/>
      </c>
      <c r="L197" s="12" t="str">
        <f t="shared" ref="L197:L250" si="213">IF($A197="","",E197/K197)</f>
        <v/>
      </c>
      <c r="M197" s="13" t="str">
        <f t="shared" ref="M197:M250" si="214">IF($A197="","",AVERAGE(((SUM(E188:E197)-E188)/(SUM(K188:K197)-K188))))</f>
        <v/>
      </c>
      <c r="R197" s="17" t="str">
        <f ca="1">IF(OFFSET(SerbiaOfficialData!$F$17,(ROW(R195)*17)-18,0)=0,"",OFFSET(SerbiaOfficialData!$F$17,(ROW(R195)*17)-18,0))</f>
        <v/>
      </c>
      <c r="S197" t="str">
        <f t="shared" ref="S197:S250" si="215">IF($A197="","",R197-R196)</f>
        <v/>
      </c>
      <c r="T197" s="3" t="str">
        <f t="shared" ref="T197:T250" si="216">IF($A197="","",R197/B188)</f>
        <v/>
      </c>
      <c r="V197" t="str">
        <f ca="1">IF(OFFSET(SerbiaOfficialData!$F$8,(ROW(W195)*17)-17,0)=0,"",OFFSET(SerbiaOfficialData!$F$8,(ROW(W195)*17)-17,0))</f>
        <v/>
      </c>
      <c r="W197" t="str">
        <f ca="1">IF(OFFSET(SerbiaOfficialData!$F$11,(ROW(W195)*17)-17,0)=0,"",OFFSET(SerbiaOfficialData!$F$11,(ROW(W195)*17)-17,0))</f>
        <v/>
      </c>
      <c r="X197" s="3" t="str">
        <f t="shared" ref="X197:X250" si="217">IF($A197="","",W197/B197)</f>
        <v/>
      </c>
      <c r="Y197" s="3" t="str">
        <f t="shared" ref="Y197:Y250" si="218">IF($A197="","",W197/B188)</f>
        <v/>
      </c>
      <c r="Z197" t="str">
        <f ca="1">IF(OFFSET(SerbiaOfficialData!$F$9,(ROW(Z195)*17)-17,0)=0,"",OFFSET(SerbiaOfficialData!$F$9,(ROW(Z195)*17)-17,0))</f>
        <v/>
      </c>
      <c r="AA197" t="str">
        <f ca="1">IF(OFFSET(SerbiaOfficialData!$F$10,(ROW(AA195)*17)-17,0)=0,"",OFFSET(SerbiaOfficialData!$F$10,(ROW(AA195)*17)-17,0))</f>
        <v/>
      </c>
      <c r="AB197" t="str">
        <f ca="1">IF(OFFSET(SerbiaOfficialData!$F$12,(ROW(AA195)*17)-17,0)=0,"",OFFSET(SerbiaOfficialData!$F$12,(ROW(AA195)*17)-17,0))</f>
        <v/>
      </c>
      <c r="AC197" s="17">
        <f t="shared" si="207"/>
        <v>3299</v>
      </c>
      <c r="AD197" t="str">
        <f ca="1">IF(OFFSET(SerbiaOfficialData!$F$2,(ROW(AD195)*17)-17,0)=0,"",OFFSET(SerbiaOfficialData!$F$2,(ROW(AD195)*17)-17,0))</f>
        <v/>
      </c>
      <c r="AE197" s="3" t="str">
        <f t="shared" ref="AE197:AE250" si="219">IF($A197="","",AD197/C197)</f>
        <v/>
      </c>
      <c r="AF197" s="15" t="str">
        <f t="shared" ref="AF197:AF250" si="220">IF($A197="","",W197+AD197)</f>
        <v/>
      </c>
      <c r="AH197" t="str">
        <f ca="1">IF(OFFSET(SerbiaOfficialData!$F$3,(ROW(AH195)*17)-17,0)=0,"",OFFSET(SerbiaOfficialData!$F$3,(ROW(AH195)*17)-17,0))</f>
        <v/>
      </c>
      <c r="AI197" s="10" t="str">
        <f t="shared" ref="AI197:AI250" si="221">IF($A197="","",AH197-AH196)</f>
        <v/>
      </c>
      <c r="AJ197" s="3" t="str">
        <f t="shared" ref="AJ197:AJ250" si="222">IF($A197="","",(AH197+W197)/B197)</f>
        <v/>
      </c>
      <c r="AK197" s="4" t="str">
        <f t="shared" ref="AK197:AK250" si="223">IF($A197="","",B197-R197-W197-AH197)</f>
        <v/>
      </c>
      <c r="AL197" s="3" t="str">
        <f t="shared" ref="AL197:AL250" si="224">IF($A197="","",AD197/C197)</f>
        <v/>
      </c>
      <c r="AM197" s="3" t="str">
        <f t="shared" ref="AM197:AM250" si="225">IF($A197="","",AK197/B197)</f>
        <v/>
      </c>
      <c r="AN197" s="4">
        <f ca="1">IF(_xlfn.FORECAST.ETS(AO197,$B$9:B196,$AO$9:AO196)&gt;0,_xlfn.FORECAST.ETS(AO197,$B$9:B196,$AO$9:AO196),0)</f>
        <v>21091.061722149403</v>
      </c>
      <c r="AO197" s="9">
        <f t="shared" si="209"/>
        <v>44090</v>
      </c>
    </row>
    <row r="198" spans="2:41" x14ac:dyDescent="0.25">
      <c r="B198" t="str">
        <f ca="1">IF(OFFSET(SerbiaOfficialData!$F$5,(ROW(B196)*17)-17,0)=0,"",OFFSET(SerbiaOfficialData!$F$5,(ROW(B196)*17)-17,0))</f>
        <v/>
      </c>
      <c r="D198" s="4">
        <f t="shared" si="208"/>
        <v>3319</v>
      </c>
      <c r="E198" s="10" t="str">
        <f ca="1">IF(OFFSET(SerbiaOfficialData!$F$4,(ROW(E196)*17)-17,0)=0,"",OFFSET(SerbiaOfficialData!$F$4,(ROW(E196)*17)-17,0))</f>
        <v/>
      </c>
      <c r="F198" s="2" t="str">
        <f t="shared" si="210"/>
        <v/>
      </c>
      <c r="G198" s="13" t="str">
        <f t="shared" si="211"/>
        <v/>
      </c>
      <c r="H198" s="2" t="str">
        <f t="shared" si="212"/>
        <v/>
      </c>
      <c r="I198" s="4" t="str">
        <f>IF($A198="","",(ROWS($B$3:B198)*LN(2))/(LN(B198)/$B$3))</f>
        <v/>
      </c>
      <c r="J198" t="str">
        <f ca="1">IF(OFFSET(SerbiaOfficialData!$F$7,(ROW(J196)*17)-17,0)=0,"",OFFSET(SerbiaOfficialData!$F$7,(ROW(J196)*17)-17,0))</f>
        <v/>
      </c>
      <c r="K198" s="11" t="str">
        <f ca="1">IF(OFFSET(SerbiaOfficialData!$F$6,(ROW(K196)*17)-17,0)=0,"",OFFSET(SerbiaOfficialData!$F$6,(ROW(K196)*17)-17,0))</f>
        <v/>
      </c>
      <c r="L198" s="12" t="str">
        <f t="shared" si="213"/>
        <v/>
      </c>
      <c r="M198" s="13" t="str">
        <f t="shared" si="214"/>
        <v/>
      </c>
      <c r="R198" s="17" t="str">
        <f ca="1">IF(OFFSET(SerbiaOfficialData!$F$17,(ROW(R196)*17)-18,0)=0,"",OFFSET(SerbiaOfficialData!$F$17,(ROW(R196)*17)-18,0))</f>
        <v/>
      </c>
      <c r="S198" t="str">
        <f t="shared" si="215"/>
        <v/>
      </c>
      <c r="T198" s="3" t="str">
        <f t="shared" si="216"/>
        <v/>
      </c>
      <c r="V198" t="str">
        <f ca="1">IF(OFFSET(SerbiaOfficialData!$F$8,(ROW(W196)*17)-17,0)=0,"",OFFSET(SerbiaOfficialData!$F$8,(ROW(W196)*17)-17,0))</f>
        <v/>
      </c>
      <c r="W198" t="str">
        <f ca="1">IF(OFFSET(SerbiaOfficialData!$F$11,(ROW(W196)*17)-17,0)=0,"",OFFSET(SerbiaOfficialData!$F$11,(ROW(W196)*17)-17,0))</f>
        <v/>
      </c>
      <c r="X198" s="3" t="str">
        <f t="shared" si="217"/>
        <v/>
      </c>
      <c r="Y198" s="3" t="str">
        <f t="shared" si="218"/>
        <v/>
      </c>
      <c r="Z198" t="str">
        <f ca="1">IF(OFFSET(SerbiaOfficialData!$F$9,(ROW(Z196)*17)-17,0)=0,"",OFFSET(SerbiaOfficialData!$F$9,(ROW(Z196)*17)-17,0))</f>
        <v/>
      </c>
      <c r="AA198" t="str">
        <f ca="1">IF(OFFSET(SerbiaOfficialData!$F$10,(ROW(AA196)*17)-17,0)=0,"",OFFSET(SerbiaOfficialData!$F$10,(ROW(AA196)*17)-17,0))</f>
        <v/>
      </c>
      <c r="AB198" t="str">
        <f ca="1">IF(OFFSET(SerbiaOfficialData!$F$12,(ROW(AA196)*17)-17,0)=0,"",OFFSET(SerbiaOfficialData!$F$12,(ROW(AA196)*17)-17,0))</f>
        <v/>
      </c>
      <c r="AC198" s="17">
        <f t="shared" si="207"/>
        <v>3316</v>
      </c>
      <c r="AD198" t="str">
        <f ca="1">IF(OFFSET(SerbiaOfficialData!$F$2,(ROW(AD196)*17)-17,0)=0,"",OFFSET(SerbiaOfficialData!$F$2,(ROW(AD196)*17)-17,0))</f>
        <v/>
      </c>
      <c r="AE198" s="3" t="str">
        <f t="shared" si="219"/>
        <v/>
      </c>
      <c r="AF198" s="15" t="str">
        <f t="shared" si="220"/>
        <v/>
      </c>
      <c r="AH198" t="str">
        <f ca="1">IF(OFFSET(SerbiaOfficialData!$F$3,(ROW(AH196)*17)-17,0)=0,"",OFFSET(SerbiaOfficialData!$F$3,(ROW(AH196)*17)-17,0))</f>
        <v/>
      </c>
      <c r="AI198" s="10" t="str">
        <f t="shared" si="221"/>
        <v/>
      </c>
      <c r="AJ198" s="3" t="str">
        <f t="shared" si="222"/>
        <v/>
      </c>
      <c r="AK198" s="4" t="str">
        <f t="shared" si="223"/>
        <v/>
      </c>
      <c r="AL198" s="3" t="str">
        <f t="shared" si="224"/>
        <v/>
      </c>
      <c r="AM198" s="3" t="str">
        <f t="shared" si="225"/>
        <v/>
      </c>
      <c r="AN198" s="4">
        <f ca="1">IF(_xlfn.FORECAST.ETS(AO198,$B$9:B197,$AO$9:AO197)&gt;0,_xlfn.FORECAST.ETS(AO198,$B$9:B197,$AO$9:AO197),0)</f>
        <v>21182.819907825302</v>
      </c>
      <c r="AO198" s="9">
        <f t="shared" si="209"/>
        <v>44091</v>
      </c>
    </row>
    <row r="199" spans="2:41" x14ac:dyDescent="0.25">
      <c r="B199" t="str">
        <f ca="1">IF(OFFSET(SerbiaOfficialData!$F$5,(ROW(B197)*17)-17,0)=0,"",OFFSET(SerbiaOfficialData!$F$5,(ROW(B197)*17)-17,0))</f>
        <v/>
      </c>
      <c r="D199" s="4">
        <f t="shared" si="208"/>
        <v>3336</v>
      </c>
      <c r="E199" s="10" t="str">
        <f ca="1">IF(OFFSET(SerbiaOfficialData!$F$4,(ROW(E197)*17)-17,0)=0,"",OFFSET(SerbiaOfficialData!$F$4,(ROW(E197)*17)-17,0))</f>
        <v/>
      </c>
      <c r="F199" s="2" t="str">
        <f t="shared" si="210"/>
        <v/>
      </c>
      <c r="G199" s="13" t="str">
        <f t="shared" si="211"/>
        <v/>
      </c>
      <c r="H199" s="2" t="str">
        <f t="shared" si="212"/>
        <v/>
      </c>
      <c r="I199" s="4" t="str">
        <f>IF($A199="","",(ROWS($B$3:B199)*LN(2))/(LN(B199)/$B$3))</f>
        <v/>
      </c>
      <c r="J199" t="str">
        <f ca="1">IF(OFFSET(SerbiaOfficialData!$F$7,(ROW(J197)*17)-17,0)=0,"",OFFSET(SerbiaOfficialData!$F$7,(ROW(J197)*17)-17,0))</f>
        <v/>
      </c>
      <c r="K199" s="11" t="str">
        <f ca="1">IF(OFFSET(SerbiaOfficialData!$F$6,(ROW(K197)*17)-17,0)=0,"",OFFSET(SerbiaOfficialData!$F$6,(ROW(K197)*17)-17,0))</f>
        <v/>
      </c>
      <c r="L199" s="12" t="str">
        <f t="shared" si="213"/>
        <v/>
      </c>
      <c r="M199" s="13" t="str">
        <f t="shared" si="214"/>
        <v/>
      </c>
      <c r="R199" s="17" t="str">
        <f ca="1">IF(OFFSET(SerbiaOfficialData!$F$17,(ROW(R197)*17)-18,0)=0,"",OFFSET(SerbiaOfficialData!$F$17,(ROW(R197)*17)-18,0))</f>
        <v/>
      </c>
      <c r="S199" t="str">
        <f t="shared" si="215"/>
        <v/>
      </c>
      <c r="T199" s="3" t="str">
        <f t="shared" si="216"/>
        <v/>
      </c>
      <c r="V199" t="str">
        <f ca="1">IF(OFFSET(SerbiaOfficialData!$F$8,(ROW(W197)*17)-17,0)=0,"",OFFSET(SerbiaOfficialData!$F$8,(ROW(W197)*17)-17,0))</f>
        <v/>
      </c>
      <c r="W199" t="str">
        <f ca="1">IF(OFFSET(SerbiaOfficialData!$F$11,(ROW(W197)*17)-17,0)=0,"",OFFSET(SerbiaOfficialData!$F$11,(ROW(W197)*17)-17,0))</f>
        <v/>
      </c>
      <c r="X199" s="3" t="str">
        <f t="shared" si="217"/>
        <v/>
      </c>
      <c r="Y199" s="3" t="str">
        <f t="shared" si="218"/>
        <v/>
      </c>
      <c r="Z199" t="str">
        <f ca="1">IF(OFFSET(SerbiaOfficialData!$F$9,(ROW(Z197)*17)-17,0)=0,"",OFFSET(SerbiaOfficialData!$F$9,(ROW(Z197)*17)-17,0))</f>
        <v/>
      </c>
      <c r="AA199" t="str">
        <f ca="1">IF(OFFSET(SerbiaOfficialData!$F$10,(ROW(AA197)*17)-17,0)=0,"",OFFSET(SerbiaOfficialData!$F$10,(ROW(AA197)*17)-17,0))</f>
        <v/>
      </c>
      <c r="AB199" t="str">
        <f ca="1">IF(OFFSET(SerbiaOfficialData!$F$12,(ROW(AA197)*17)-17,0)=0,"",OFFSET(SerbiaOfficialData!$F$12,(ROW(AA197)*17)-17,0))</f>
        <v/>
      </c>
      <c r="AC199" s="17">
        <f t="shared" si="207"/>
        <v>3333</v>
      </c>
      <c r="AD199" t="str">
        <f ca="1">IF(OFFSET(SerbiaOfficialData!$F$2,(ROW(AD197)*17)-17,0)=0,"",OFFSET(SerbiaOfficialData!$F$2,(ROW(AD197)*17)-17,0))</f>
        <v/>
      </c>
      <c r="AE199" s="3" t="str">
        <f t="shared" si="219"/>
        <v/>
      </c>
      <c r="AF199" s="15" t="str">
        <f t="shared" si="220"/>
        <v/>
      </c>
      <c r="AH199" t="str">
        <f ca="1">IF(OFFSET(SerbiaOfficialData!$F$3,(ROW(AH197)*17)-17,0)=0,"",OFFSET(SerbiaOfficialData!$F$3,(ROW(AH197)*17)-17,0))</f>
        <v/>
      </c>
      <c r="AI199" s="10" t="str">
        <f t="shared" si="221"/>
        <v/>
      </c>
      <c r="AJ199" s="3" t="str">
        <f t="shared" si="222"/>
        <v/>
      </c>
      <c r="AK199" s="4" t="str">
        <f t="shared" si="223"/>
        <v/>
      </c>
      <c r="AL199" s="3" t="str">
        <f t="shared" si="224"/>
        <v/>
      </c>
      <c r="AM199" s="3" t="str">
        <f t="shared" si="225"/>
        <v/>
      </c>
      <c r="AN199" s="4">
        <f ca="1">IF(_xlfn.FORECAST.ETS(AO199,$B$9:B198,$AO$9:AO198)&gt;0,_xlfn.FORECAST.ETS(AO199,$B$9:B198,$AO$9:AO198),0)</f>
        <v>21274.578093501197</v>
      </c>
      <c r="AO199" s="9">
        <f t="shared" si="209"/>
        <v>44092</v>
      </c>
    </row>
    <row r="200" spans="2:41" x14ac:dyDescent="0.25">
      <c r="B200" t="str">
        <f ca="1">IF(OFFSET(SerbiaOfficialData!$F$5,(ROW(B198)*17)-17,0)=0,"",OFFSET(SerbiaOfficialData!$F$5,(ROW(B198)*17)-17,0))</f>
        <v/>
      </c>
      <c r="D200" s="4">
        <f t="shared" si="208"/>
        <v>3353</v>
      </c>
      <c r="E200" s="10" t="str">
        <f ca="1">IF(OFFSET(SerbiaOfficialData!$F$4,(ROW(E198)*17)-17,0)=0,"",OFFSET(SerbiaOfficialData!$F$4,(ROW(E198)*17)-17,0))</f>
        <v/>
      </c>
      <c r="F200" s="2" t="str">
        <f t="shared" si="210"/>
        <v/>
      </c>
      <c r="G200" s="13" t="str">
        <f t="shared" si="211"/>
        <v/>
      </c>
      <c r="H200" s="2" t="str">
        <f t="shared" si="212"/>
        <v/>
      </c>
      <c r="I200" s="4" t="str">
        <f>IF($A200="","",(ROWS($B$3:B200)*LN(2))/(LN(B200)/$B$3))</f>
        <v/>
      </c>
      <c r="J200" t="str">
        <f ca="1">IF(OFFSET(SerbiaOfficialData!$F$7,(ROW(J198)*17)-17,0)=0,"",OFFSET(SerbiaOfficialData!$F$7,(ROW(J198)*17)-17,0))</f>
        <v/>
      </c>
      <c r="K200" s="11" t="str">
        <f ca="1">IF(OFFSET(SerbiaOfficialData!$F$6,(ROW(K198)*17)-17,0)=0,"",OFFSET(SerbiaOfficialData!$F$6,(ROW(K198)*17)-17,0))</f>
        <v/>
      </c>
      <c r="L200" s="12" t="str">
        <f t="shared" si="213"/>
        <v/>
      </c>
      <c r="M200" s="13" t="str">
        <f t="shared" si="214"/>
        <v/>
      </c>
      <c r="R200" s="17" t="str">
        <f ca="1">IF(OFFSET(SerbiaOfficialData!$F$17,(ROW(R198)*17)-18,0)=0,"",OFFSET(SerbiaOfficialData!$F$17,(ROW(R198)*17)-18,0))</f>
        <v/>
      </c>
      <c r="S200" t="str">
        <f t="shared" si="215"/>
        <v/>
      </c>
      <c r="T200" s="3" t="str">
        <f t="shared" si="216"/>
        <v/>
      </c>
      <c r="V200" t="str">
        <f ca="1">IF(OFFSET(SerbiaOfficialData!$F$8,(ROW(W198)*17)-17,0)=0,"",OFFSET(SerbiaOfficialData!$F$8,(ROW(W198)*17)-17,0))</f>
        <v/>
      </c>
      <c r="W200" t="str">
        <f ca="1">IF(OFFSET(SerbiaOfficialData!$F$11,(ROW(W198)*17)-17,0)=0,"",OFFSET(SerbiaOfficialData!$F$11,(ROW(W198)*17)-17,0))</f>
        <v/>
      </c>
      <c r="X200" s="3" t="str">
        <f t="shared" si="217"/>
        <v/>
      </c>
      <c r="Y200" s="3" t="str">
        <f t="shared" si="218"/>
        <v/>
      </c>
      <c r="Z200" t="str">
        <f ca="1">IF(OFFSET(SerbiaOfficialData!$F$9,(ROW(Z198)*17)-17,0)=0,"",OFFSET(SerbiaOfficialData!$F$9,(ROW(Z198)*17)-17,0))</f>
        <v/>
      </c>
      <c r="AA200" t="str">
        <f ca="1">IF(OFFSET(SerbiaOfficialData!$F$10,(ROW(AA198)*17)-17,0)=0,"",OFFSET(SerbiaOfficialData!$F$10,(ROW(AA198)*17)-17,0))</f>
        <v/>
      </c>
      <c r="AB200" t="str">
        <f ca="1">IF(OFFSET(SerbiaOfficialData!$F$12,(ROW(AA198)*17)-17,0)=0,"",OFFSET(SerbiaOfficialData!$F$12,(ROW(AA198)*17)-17,0))</f>
        <v/>
      </c>
      <c r="AC200" s="17">
        <f t="shared" si="207"/>
        <v>3350</v>
      </c>
      <c r="AD200" t="str">
        <f ca="1">IF(OFFSET(SerbiaOfficialData!$F$2,(ROW(AD198)*17)-17,0)=0,"",OFFSET(SerbiaOfficialData!$F$2,(ROW(AD198)*17)-17,0))</f>
        <v/>
      </c>
      <c r="AE200" s="3" t="str">
        <f t="shared" si="219"/>
        <v/>
      </c>
      <c r="AF200" s="15" t="str">
        <f t="shared" si="220"/>
        <v/>
      </c>
      <c r="AH200" t="str">
        <f ca="1">IF(OFFSET(SerbiaOfficialData!$F$3,(ROW(AH198)*17)-17,0)=0,"",OFFSET(SerbiaOfficialData!$F$3,(ROW(AH198)*17)-17,0))</f>
        <v/>
      </c>
      <c r="AI200" s="10" t="str">
        <f t="shared" si="221"/>
        <v/>
      </c>
      <c r="AJ200" s="3" t="str">
        <f t="shared" si="222"/>
        <v/>
      </c>
      <c r="AK200" s="4" t="str">
        <f t="shared" si="223"/>
        <v/>
      </c>
      <c r="AL200" s="3" t="str">
        <f t="shared" si="224"/>
        <v/>
      </c>
      <c r="AM200" s="3" t="str">
        <f t="shared" si="225"/>
        <v/>
      </c>
      <c r="AN200" s="4">
        <f ca="1">IF(_xlfn.FORECAST.ETS(AO200,$B$9:B199,$AO$9:AO199)&gt;0,_xlfn.FORECAST.ETS(AO200,$B$9:B199,$AO$9:AO199),0)</f>
        <v>21366.336279177092</v>
      </c>
      <c r="AO200" s="9">
        <f t="shared" si="209"/>
        <v>44093</v>
      </c>
    </row>
    <row r="201" spans="2:41" x14ac:dyDescent="0.25">
      <c r="B201" t="str">
        <f ca="1">IF(OFFSET(SerbiaOfficialData!$F$5,(ROW(B199)*17)-17,0)=0,"",OFFSET(SerbiaOfficialData!$F$5,(ROW(B199)*17)-17,0))</f>
        <v/>
      </c>
      <c r="D201" s="4">
        <f t="shared" si="208"/>
        <v>3370</v>
      </c>
      <c r="E201" s="10" t="str">
        <f ca="1">IF(OFFSET(SerbiaOfficialData!$F$4,(ROW(E199)*17)-17,0)=0,"",OFFSET(SerbiaOfficialData!$F$4,(ROW(E199)*17)-17,0))</f>
        <v/>
      </c>
      <c r="F201" s="2" t="str">
        <f t="shared" si="210"/>
        <v/>
      </c>
      <c r="G201" s="13" t="str">
        <f t="shared" si="211"/>
        <v/>
      </c>
      <c r="H201" s="2" t="str">
        <f t="shared" si="212"/>
        <v/>
      </c>
      <c r="I201" s="4" t="str">
        <f>IF($A201="","",(ROWS($B$3:B201)*LN(2))/(LN(B201)/$B$3))</f>
        <v/>
      </c>
      <c r="J201" t="str">
        <f ca="1">IF(OFFSET(SerbiaOfficialData!$F$7,(ROW(J199)*17)-17,0)=0,"",OFFSET(SerbiaOfficialData!$F$7,(ROW(J199)*17)-17,0))</f>
        <v/>
      </c>
      <c r="K201" s="11" t="str">
        <f ca="1">IF(OFFSET(SerbiaOfficialData!$F$6,(ROW(K199)*17)-17,0)=0,"",OFFSET(SerbiaOfficialData!$F$6,(ROW(K199)*17)-17,0))</f>
        <v/>
      </c>
      <c r="L201" s="12" t="str">
        <f t="shared" si="213"/>
        <v/>
      </c>
      <c r="M201" s="13" t="str">
        <f t="shared" si="214"/>
        <v/>
      </c>
      <c r="R201" s="17" t="str">
        <f ca="1">IF(OFFSET(SerbiaOfficialData!$F$17,(ROW(R199)*17)-18,0)=0,"",OFFSET(SerbiaOfficialData!$F$17,(ROW(R199)*17)-18,0))</f>
        <v/>
      </c>
      <c r="S201" t="str">
        <f t="shared" si="215"/>
        <v/>
      </c>
      <c r="T201" s="3" t="str">
        <f t="shared" si="216"/>
        <v/>
      </c>
      <c r="V201" t="str">
        <f ca="1">IF(OFFSET(SerbiaOfficialData!$F$8,(ROW(W199)*17)-17,0)=0,"",OFFSET(SerbiaOfficialData!$F$8,(ROW(W199)*17)-17,0))</f>
        <v/>
      </c>
      <c r="W201" t="str">
        <f ca="1">IF(OFFSET(SerbiaOfficialData!$F$11,(ROW(W199)*17)-17,0)=0,"",OFFSET(SerbiaOfficialData!$F$11,(ROW(W199)*17)-17,0))</f>
        <v/>
      </c>
      <c r="X201" s="3" t="str">
        <f t="shared" si="217"/>
        <v/>
      </c>
      <c r="Y201" s="3" t="str">
        <f t="shared" si="218"/>
        <v/>
      </c>
      <c r="Z201" t="str">
        <f ca="1">IF(OFFSET(SerbiaOfficialData!$F$9,(ROW(Z199)*17)-17,0)=0,"",OFFSET(SerbiaOfficialData!$F$9,(ROW(Z199)*17)-17,0))</f>
        <v/>
      </c>
      <c r="AA201" t="str">
        <f ca="1">IF(OFFSET(SerbiaOfficialData!$F$10,(ROW(AA199)*17)-17,0)=0,"",OFFSET(SerbiaOfficialData!$F$10,(ROW(AA199)*17)-17,0))</f>
        <v/>
      </c>
      <c r="AB201" t="str">
        <f ca="1">IF(OFFSET(SerbiaOfficialData!$F$12,(ROW(AA199)*17)-17,0)=0,"",OFFSET(SerbiaOfficialData!$F$12,(ROW(AA199)*17)-17,0))</f>
        <v/>
      </c>
      <c r="AC201" s="17">
        <f t="shared" si="207"/>
        <v>3367</v>
      </c>
      <c r="AD201" t="str">
        <f ca="1">IF(OFFSET(SerbiaOfficialData!$F$2,(ROW(AD199)*17)-17,0)=0,"",OFFSET(SerbiaOfficialData!$F$2,(ROW(AD199)*17)-17,0))</f>
        <v/>
      </c>
      <c r="AE201" s="3" t="str">
        <f t="shared" si="219"/>
        <v/>
      </c>
      <c r="AF201" s="15" t="str">
        <f t="shared" si="220"/>
        <v/>
      </c>
      <c r="AH201" t="str">
        <f ca="1">IF(OFFSET(SerbiaOfficialData!$F$3,(ROW(AH199)*17)-17,0)=0,"",OFFSET(SerbiaOfficialData!$F$3,(ROW(AH199)*17)-17,0))</f>
        <v/>
      </c>
      <c r="AI201" s="10" t="str">
        <f t="shared" si="221"/>
        <v/>
      </c>
      <c r="AJ201" s="3" t="str">
        <f t="shared" si="222"/>
        <v/>
      </c>
      <c r="AK201" s="4" t="str">
        <f t="shared" si="223"/>
        <v/>
      </c>
      <c r="AL201" s="3" t="str">
        <f t="shared" si="224"/>
        <v/>
      </c>
      <c r="AM201" s="3" t="str">
        <f t="shared" si="225"/>
        <v/>
      </c>
      <c r="AN201" s="4">
        <f ca="1">IF(_xlfn.FORECAST.ETS(AO201,$B$9:B200,$AO$9:AO200)&gt;0,_xlfn.FORECAST.ETS(AO201,$B$9:B200,$AO$9:AO200),0)</f>
        <v>21458.094464852991</v>
      </c>
      <c r="AO201" s="9">
        <f t="shared" si="209"/>
        <v>44094</v>
      </c>
    </row>
    <row r="202" spans="2:41" x14ac:dyDescent="0.25">
      <c r="B202" t="str">
        <f ca="1">IF(OFFSET(SerbiaOfficialData!$F$5,(ROW(B200)*17)-17,0)=0,"",OFFSET(SerbiaOfficialData!$F$5,(ROW(B200)*17)-17,0))</f>
        <v/>
      </c>
      <c r="D202" s="4">
        <f t="shared" si="208"/>
        <v>3387</v>
      </c>
      <c r="E202" s="10" t="str">
        <f ca="1">IF(OFFSET(SerbiaOfficialData!$F$4,(ROW(E200)*17)-17,0)=0,"",OFFSET(SerbiaOfficialData!$F$4,(ROW(E200)*17)-17,0))</f>
        <v/>
      </c>
      <c r="F202" s="2" t="str">
        <f t="shared" si="210"/>
        <v/>
      </c>
      <c r="G202" s="13" t="str">
        <f t="shared" si="211"/>
        <v/>
      </c>
      <c r="H202" s="2" t="str">
        <f t="shared" si="212"/>
        <v/>
      </c>
      <c r="I202" s="4" t="str">
        <f>IF($A202="","",(ROWS($B$3:B202)*LN(2))/(LN(B202)/$B$3))</f>
        <v/>
      </c>
      <c r="J202" t="str">
        <f ca="1">IF(OFFSET(SerbiaOfficialData!$F$7,(ROW(J200)*17)-17,0)=0,"",OFFSET(SerbiaOfficialData!$F$7,(ROW(J200)*17)-17,0))</f>
        <v/>
      </c>
      <c r="K202" s="11" t="str">
        <f ca="1">IF(OFFSET(SerbiaOfficialData!$F$6,(ROW(K200)*17)-17,0)=0,"",OFFSET(SerbiaOfficialData!$F$6,(ROW(K200)*17)-17,0))</f>
        <v/>
      </c>
      <c r="L202" s="12" t="str">
        <f t="shared" si="213"/>
        <v/>
      </c>
      <c r="M202" s="13" t="str">
        <f t="shared" si="214"/>
        <v/>
      </c>
      <c r="R202" s="17" t="str">
        <f ca="1">IF(OFFSET(SerbiaOfficialData!$F$17,(ROW(R200)*17)-18,0)=0,"",OFFSET(SerbiaOfficialData!$F$17,(ROW(R200)*17)-18,0))</f>
        <v/>
      </c>
      <c r="S202" t="str">
        <f t="shared" si="215"/>
        <v/>
      </c>
      <c r="T202" s="3" t="str">
        <f t="shared" si="216"/>
        <v/>
      </c>
      <c r="V202" t="str">
        <f ca="1">IF(OFFSET(SerbiaOfficialData!$F$8,(ROW(W200)*17)-17,0)=0,"",OFFSET(SerbiaOfficialData!$F$8,(ROW(W200)*17)-17,0))</f>
        <v/>
      </c>
      <c r="W202" t="str">
        <f ca="1">IF(OFFSET(SerbiaOfficialData!$F$11,(ROW(W200)*17)-17,0)=0,"",OFFSET(SerbiaOfficialData!$F$11,(ROW(W200)*17)-17,0))</f>
        <v/>
      </c>
      <c r="X202" s="3" t="str">
        <f t="shared" si="217"/>
        <v/>
      </c>
      <c r="Y202" s="3" t="str">
        <f t="shared" si="218"/>
        <v/>
      </c>
      <c r="Z202" t="str">
        <f ca="1">IF(OFFSET(SerbiaOfficialData!$F$9,(ROW(Z200)*17)-17,0)=0,"",OFFSET(SerbiaOfficialData!$F$9,(ROW(Z200)*17)-17,0))</f>
        <v/>
      </c>
      <c r="AA202" t="str">
        <f ca="1">IF(OFFSET(SerbiaOfficialData!$F$10,(ROW(AA200)*17)-17,0)=0,"",OFFSET(SerbiaOfficialData!$F$10,(ROW(AA200)*17)-17,0))</f>
        <v/>
      </c>
      <c r="AB202" t="str">
        <f ca="1">IF(OFFSET(SerbiaOfficialData!$F$12,(ROW(AA200)*17)-17,0)=0,"",OFFSET(SerbiaOfficialData!$F$12,(ROW(AA200)*17)-17,0))</f>
        <v/>
      </c>
      <c r="AC202" s="17">
        <f t="shared" si="207"/>
        <v>3384</v>
      </c>
      <c r="AD202" t="str">
        <f ca="1">IF(OFFSET(SerbiaOfficialData!$F$2,(ROW(AD200)*17)-17,0)=0,"",OFFSET(SerbiaOfficialData!$F$2,(ROW(AD200)*17)-17,0))</f>
        <v/>
      </c>
      <c r="AE202" s="3" t="str">
        <f t="shared" si="219"/>
        <v/>
      </c>
      <c r="AF202" s="15" t="str">
        <f t="shared" si="220"/>
        <v/>
      </c>
      <c r="AH202" t="str">
        <f ca="1">IF(OFFSET(SerbiaOfficialData!$F$3,(ROW(AH200)*17)-17,0)=0,"",OFFSET(SerbiaOfficialData!$F$3,(ROW(AH200)*17)-17,0))</f>
        <v/>
      </c>
      <c r="AI202" s="10" t="str">
        <f t="shared" si="221"/>
        <v/>
      </c>
      <c r="AJ202" s="3" t="str">
        <f t="shared" si="222"/>
        <v/>
      </c>
      <c r="AK202" s="4" t="str">
        <f t="shared" si="223"/>
        <v/>
      </c>
      <c r="AL202" s="3" t="str">
        <f t="shared" si="224"/>
        <v/>
      </c>
      <c r="AM202" s="3" t="str">
        <f t="shared" si="225"/>
        <v/>
      </c>
      <c r="AN202" s="4">
        <f ca="1">IF(_xlfn.FORECAST.ETS(AO202,$B$9:B201,$AO$9:AO201)&gt;0,_xlfn.FORECAST.ETS(AO202,$B$9:B201,$AO$9:AO201),0)</f>
        <v>21549.852650528886</v>
      </c>
      <c r="AO202" s="9">
        <f t="shared" si="209"/>
        <v>44095</v>
      </c>
    </row>
    <row r="203" spans="2:41" x14ac:dyDescent="0.25">
      <c r="B203" t="str">
        <f ca="1">IF(OFFSET(SerbiaOfficialData!$F$5,(ROW(B201)*17)-17,0)=0,"",OFFSET(SerbiaOfficialData!$F$5,(ROW(B201)*17)-17,0))</f>
        <v/>
      </c>
      <c r="D203" s="4">
        <f t="shared" si="208"/>
        <v>3404</v>
      </c>
      <c r="E203" s="10" t="str">
        <f ca="1">IF(OFFSET(SerbiaOfficialData!$F$4,(ROW(E201)*17)-17,0)=0,"",OFFSET(SerbiaOfficialData!$F$4,(ROW(E201)*17)-17,0))</f>
        <v/>
      </c>
      <c r="F203" s="2" t="str">
        <f t="shared" si="210"/>
        <v/>
      </c>
      <c r="G203" s="13" t="str">
        <f t="shared" si="211"/>
        <v/>
      </c>
      <c r="H203" s="2" t="str">
        <f t="shared" si="212"/>
        <v/>
      </c>
      <c r="I203" s="4" t="str">
        <f>IF($A203="","",(ROWS($B$3:B203)*LN(2))/(LN(B203)/$B$3))</f>
        <v/>
      </c>
      <c r="J203" t="str">
        <f ca="1">IF(OFFSET(SerbiaOfficialData!$F$7,(ROW(J201)*17)-17,0)=0,"",OFFSET(SerbiaOfficialData!$F$7,(ROW(J201)*17)-17,0))</f>
        <v/>
      </c>
      <c r="K203" s="11" t="str">
        <f ca="1">IF(OFFSET(SerbiaOfficialData!$F$6,(ROW(K201)*17)-17,0)=0,"",OFFSET(SerbiaOfficialData!$F$6,(ROW(K201)*17)-17,0))</f>
        <v/>
      </c>
      <c r="L203" s="12" t="str">
        <f t="shared" si="213"/>
        <v/>
      </c>
      <c r="M203" s="13" t="str">
        <f t="shared" si="214"/>
        <v/>
      </c>
      <c r="R203" s="17" t="str">
        <f ca="1">IF(OFFSET(SerbiaOfficialData!$F$17,(ROW(R201)*17)-18,0)=0,"",OFFSET(SerbiaOfficialData!$F$17,(ROW(R201)*17)-18,0))</f>
        <v/>
      </c>
      <c r="S203" t="str">
        <f t="shared" si="215"/>
        <v/>
      </c>
      <c r="T203" s="3" t="str">
        <f t="shared" si="216"/>
        <v/>
      </c>
      <c r="V203" t="str">
        <f ca="1">IF(OFFSET(SerbiaOfficialData!$F$8,(ROW(W201)*17)-17,0)=0,"",OFFSET(SerbiaOfficialData!$F$8,(ROW(W201)*17)-17,0))</f>
        <v/>
      </c>
      <c r="W203" t="str">
        <f ca="1">IF(OFFSET(SerbiaOfficialData!$F$11,(ROW(W201)*17)-17,0)=0,"",OFFSET(SerbiaOfficialData!$F$11,(ROW(W201)*17)-17,0))</f>
        <v/>
      </c>
      <c r="X203" s="3" t="str">
        <f t="shared" si="217"/>
        <v/>
      </c>
      <c r="Y203" s="3" t="str">
        <f t="shared" si="218"/>
        <v/>
      </c>
      <c r="Z203" t="str">
        <f ca="1">IF(OFFSET(SerbiaOfficialData!$F$9,(ROW(Z201)*17)-17,0)=0,"",OFFSET(SerbiaOfficialData!$F$9,(ROW(Z201)*17)-17,0))</f>
        <v/>
      </c>
      <c r="AA203" t="str">
        <f ca="1">IF(OFFSET(SerbiaOfficialData!$F$10,(ROW(AA201)*17)-17,0)=0,"",OFFSET(SerbiaOfficialData!$F$10,(ROW(AA201)*17)-17,0))</f>
        <v/>
      </c>
      <c r="AB203" t="str">
        <f ca="1">IF(OFFSET(SerbiaOfficialData!$F$12,(ROW(AA201)*17)-17,0)=0,"",OFFSET(SerbiaOfficialData!$F$12,(ROW(AA201)*17)-17,0))</f>
        <v/>
      </c>
      <c r="AC203" s="17">
        <f t="shared" si="207"/>
        <v>3401</v>
      </c>
      <c r="AD203" t="str">
        <f ca="1">IF(OFFSET(SerbiaOfficialData!$F$2,(ROW(AD201)*17)-17,0)=0,"",OFFSET(SerbiaOfficialData!$F$2,(ROW(AD201)*17)-17,0))</f>
        <v/>
      </c>
      <c r="AE203" s="3" t="str">
        <f t="shared" si="219"/>
        <v/>
      </c>
      <c r="AF203" s="15" t="str">
        <f t="shared" si="220"/>
        <v/>
      </c>
      <c r="AH203" t="str">
        <f ca="1">IF(OFFSET(SerbiaOfficialData!$F$3,(ROW(AH201)*17)-17,0)=0,"",OFFSET(SerbiaOfficialData!$F$3,(ROW(AH201)*17)-17,0))</f>
        <v/>
      </c>
      <c r="AI203" s="10" t="str">
        <f t="shared" si="221"/>
        <v/>
      </c>
      <c r="AJ203" s="3" t="str">
        <f t="shared" si="222"/>
        <v/>
      </c>
      <c r="AK203" s="4" t="str">
        <f t="shared" si="223"/>
        <v/>
      </c>
      <c r="AL203" s="3" t="str">
        <f t="shared" si="224"/>
        <v/>
      </c>
      <c r="AM203" s="3" t="str">
        <f t="shared" si="225"/>
        <v/>
      </c>
      <c r="AN203" s="4">
        <f ca="1">IF(_xlfn.FORECAST.ETS(AO203,$B$9:B202,$AO$9:AO202)&gt;0,_xlfn.FORECAST.ETS(AO203,$B$9:B202,$AO$9:AO202),0)</f>
        <v>21641.610836204782</v>
      </c>
      <c r="AO203" s="9">
        <f t="shared" si="209"/>
        <v>44096</v>
      </c>
    </row>
    <row r="204" spans="2:41" x14ac:dyDescent="0.25">
      <c r="B204" t="str">
        <f ca="1">IF(OFFSET(SerbiaOfficialData!$F$5,(ROW(B202)*17)-17,0)=0,"",OFFSET(SerbiaOfficialData!$F$5,(ROW(B202)*17)-17,0))</f>
        <v/>
      </c>
      <c r="D204" s="4">
        <f t="shared" si="208"/>
        <v>3421</v>
      </c>
      <c r="E204" s="10" t="str">
        <f ca="1">IF(OFFSET(SerbiaOfficialData!$F$4,(ROW(E202)*17)-17,0)=0,"",OFFSET(SerbiaOfficialData!$F$4,(ROW(E202)*17)-17,0))</f>
        <v/>
      </c>
      <c r="F204" s="2" t="str">
        <f t="shared" si="210"/>
        <v/>
      </c>
      <c r="G204" s="13" t="str">
        <f t="shared" si="211"/>
        <v/>
      </c>
      <c r="H204" s="2" t="str">
        <f t="shared" si="212"/>
        <v/>
      </c>
      <c r="I204" s="4" t="str">
        <f>IF($A204="","",(ROWS($B$3:B204)*LN(2))/(LN(B204)/$B$3))</f>
        <v/>
      </c>
      <c r="J204" t="str">
        <f ca="1">IF(OFFSET(SerbiaOfficialData!$F$7,(ROW(J202)*17)-17,0)=0,"",OFFSET(SerbiaOfficialData!$F$7,(ROW(J202)*17)-17,0))</f>
        <v/>
      </c>
      <c r="K204" s="11" t="str">
        <f ca="1">IF(OFFSET(SerbiaOfficialData!$F$6,(ROW(K202)*17)-17,0)=0,"",OFFSET(SerbiaOfficialData!$F$6,(ROW(K202)*17)-17,0))</f>
        <v/>
      </c>
      <c r="L204" s="12" t="str">
        <f t="shared" si="213"/>
        <v/>
      </c>
      <c r="M204" s="13" t="str">
        <f t="shared" si="214"/>
        <v/>
      </c>
      <c r="R204" s="17" t="str">
        <f ca="1">IF(OFFSET(SerbiaOfficialData!$F$17,(ROW(R202)*17)-18,0)=0,"",OFFSET(SerbiaOfficialData!$F$17,(ROW(R202)*17)-18,0))</f>
        <v/>
      </c>
      <c r="S204" t="str">
        <f t="shared" si="215"/>
        <v/>
      </c>
      <c r="T204" s="3" t="str">
        <f t="shared" si="216"/>
        <v/>
      </c>
      <c r="V204" t="str">
        <f ca="1">IF(OFFSET(SerbiaOfficialData!$F$8,(ROW(W202)*17)-17,0)=0,"",OFFSET(SerbiaOfficialData!$F$8,(ROW(W202)*17)-17,0))</f>
        <v/>
      </c>
      <c r="W204" t="str">
        <f ca="1">IF(OFFSET(SerbiaOfficialData!$F$11,(ROW(W202)*17)-17,0)=0,"",OFFSET(SerbiaOfficialData!$F$11,(ROW(W202)*17)-17,0))</f>
        <v/>
      </c>
      <c r="X204" s="3" t="str">
        <f t="shared" si="217"/>
        <v/>
      </c>
      <c r="Y204" s="3" t="str">
        <f t="shared" si="218"/>
        <v/>
      </c>
      <c r="Z204" t="str">
        <f ca="1">IF(OFFSET(SerbiaOfficialData!$F$9,(ROW(Z202)*17)-17,0)=0,"",OFFSET(SerbiaOfficialData!$F$9,(ROW(Z202)*17)-17,0))</f>
        <v/>
      </c>
      <c r="AA204" t="str">
        <f ca="1">IF(OFFSET(SerbiaOfficialData!$F$10,(ROW(AA202)*17)-17,0)=0,"",OFFSET(SerbiaOfficialData!$F$10,(ROW(AA202)*17)-17,0))</f>
        <v/>
      </c>
      <c r="AB204" t="str">
        <f ca="1">IF(OFFSET(SerbiaOfficialData!$F$12,(ROW(AA202)*17)-17,0)=0,"",OFFSET(SerbiaOfficialData!$F$12,(ROW(AA202)*17)-17,0))</f>
        <v/>
      </c>
      <c r="AC204" s="17">
        <f t="shared" si="207"/>
        <v>3418</v>
      </c>
      <c r="AD204" t="str">
        <f ca="1">IF(OFFSET(SerbiaOfficialData!$F$2,(ROW(AD202)*17)-17,0)=0,"",OFFSET(SerbiaOfficialData!$F$2,(ROW(AD202)*17)-17,0))</f>
        <v/>
      </c>
      <c r="AE204" s="3" t="str">
        <f t="shared" si="219"/>
        <v/>
      </c>
      <c r="AF204" s="15" t="str">
        <f t="shared" si="220"/>
        <v/>
      </c>
      <c r="AH204" t="str">
        <f ca="1">IF(OFFSET(SerbiaOfficialData!$F$3,(ROW(AH202)*17)-17,0)=0,"",OFFSET(SerbiaOfficialData!$F$3,(ROW(AH202)*17)-17,0))</f>
        <v/>
      </c>
      <c r="AI204" s="10" t="str">
        <f t="shared" si="221"/>
        <v/>
      </c>
      <c r="AJ204" s="3" t="str">
        <f t="shared" si="222"/>
        <v/>
      </c>
      <c r="AK204" s="4" t="str">
        <f t="shared" si="223"/>
        <v/>
      </c>
      <c r="AL204" s="3" t="str">
        <f t="shared" si="224"/>
        <v/>
      </c>
      <c r="AM204" s="3" t="str">
        <f t="shared" si="225"/>
        <v/>
      </c>
      <c r="AN204" s="4">
        <f ca="1">IF(_xlfn.FORECAST.ETS(AO204,$B$9:B203,$AO$9:AO203)&gt;0,_xlfn.FORECAST.ETS(AO204,$B$9:B203,$AO$9:AO203),0)</f>
        <v>21733.369021880681</v>
      </c>
      <c r="AO204" s="9">
        <f t="shared" si="209"/>
        <v>44097</v>
      </c>
    </row>
    <row r="205" spans="2:41" x14ac:dyDescent="0.25">
      <c r="B205" t="str">
        <f ca="1">IF(OFFSET(SerbiaOfficialData!$F$5,(ROW(B203)*17)-17,0)=0,"",OFFSET(SerbiaOfficialData!$F$5,(ROW(B203)*17)-17,0))</f>
        <v/>
      </c>
      <c r="D205" s="4">
        <f t="shared" si="208"/>
        <v>3438</v>
      </c>
      <c r="E205" s="10" t="str">
        <f ca="1">IF(OFFSET(SerbiaOfficialData!$F$4,(ROW(E203)*17)-17,0)=0,"",OFFSET(SerbiaOfficialData!$F$4,(ROW(E203)*17)-17,0))</f>
        <v/>
      </c>
      <c r="F205" s="2" t="str">
        <f t="shared" si="210"/>
        <v/>
      </c>
      <c r="G205" s="13" t="str">
        <f t="shared" si="211"/>
        <v/>
      </c>
      <c r="H205" s="2" t="str">
        <f t="shared" si="212"/>
        <v/>
      </c>
      <c r="I205" s="4" t="str">
        <f>IF($A205="","",(ROWS($B$3:B205)*LN(2))/(LN(B205)/$B$3))</f>
        <v/>
      </c>
      <c r="J205" t="str">
        <f ca="1">IF(OFFSET(SerbiaOfficialData!$F$7,(ROW(J203)*17)-17,0)=0,"",OFFSET(SerbiaOfficialData!$F$7,(ROW(J203)*17)-17,0))</f>
        <v/>
      </c>
      <c r="K205" s="11" t="str">
        <f ca="1">IF(OFFSET(SerbiaOfficialData!$F$6,(ROW(K203)*17)-17,0)=0,"",OFFSET(SerbiaOfficialData!$F$6,(ROW(K203)*17)-17,0))</f>
        <v/>
      </c>
      <c r="L205" s="12" t="str">
        <f t="shared" si="213"/>
        <v/>
      </c>
      <c r="M205" s="13" t="str">
        <f t="shared" si="214"/>
        <v/>
      </c>
      <c r="R205" s="17" t="str">
        <f ca="1">IF(OFFSET(SerbiaOfficialData!$F$17,(ROW(R203)*17)-18,0)=0,"",OFFSET(SerbiaOfficialData!$F$17,(ROW(R203)*17)-18,0))</f>
        <v/>
      </c>
      <c r="S205" t="str">
        <f t="shared" si="215"/>
        <v/>
      </c>
      <c r="T205" s="3" t="str">
        <f t="shared" si="216"/>
        <v/>
      </c>
      <c r="V205" t="str">
        <f ca="1">IF(OFFSET(SerbiaOfficialData!$F$8,(ROW(W203)*17)-17,0)=0,"",OFFSET(SerbiaOfficialData!$F$8,(ROW(W203)*17)-17,0))</f>
        <v/>
      </c>
      <c r="W205" t="str">
        <f ca="1">IF(OFFSET(SerbiaOfficialData!$F$11,(ROW(W203)*17)-17,0)=0,"",OFFSET(SerbiaOfficialData!$F$11,(ROW(W203)*17)-17,0))</f>
        <v/>
      </c>
      <c r="X205" s="3" t="str">
        <f t="shared" si="217"/>
        <v/>
      </c>
      <c r="Y205" s="3" t="str">
        <f t="shared" si="218"/>
        <v/>
      </c>
      <c r="Z205" t="str">
        <f ca="1">IF(OFFSET(SerbiaOfficialData!$F$9,(ROW(Z203)*17)-17,0)=0,"",OFFSET(SerbiaOfficialData!$F$9,(ROW(Z203)*17)-17,0))</f>
        <v/>
      </c>
      <c r="AA205" t="str">
        <f ca="1">IF(OFFSET(SerbiaOfficialData!$F$10,(ROW(AA203)*17)-17,0)=0,"",OFFSET(SerbiaOfficialData!$F$10,(ROW(AA203)*17)-17,0))</f>
        <v/>
      </c>
      <c r="AB205" t="str">
        <f ca="1">IF(OFFSET(SerbiaOfficialData!$F$12,(ROW(AA203)*17)-17,0)=0,"",OFFSET(SerbiaOfficialData!$F$12,(ROW(AA203)*17)-17,0))</f>
        <v/>
      </c>
      <c r="AC205" s="17">
        <f t="shared" si="207"/>
        <v>3435</v>
      </c>
      <c r="AD205" t="str">
        <f ca="1">IF(OFFSET(SerbiaOfficialData!$F$2,(ROW(AD203)*17)-17,0)=0,"",OFFSET(SerbiaOfficialData!$F$2,(ROW(AD203)*17)-17,0))</f>
        <v/>
      </c>
      <c r="AE205" s="3" t="str">
        <f t="shared" si="219"/>
        <v/>
      </c>
      <c r="AF205" s="15" t="str">
        <f t="shared" si="220"/>
        <v/>
      </c>
      <c r="AH205" t="str">
        <f ca="1">IF(OFFSET(SerbiaOfficialData!$F$3,(ROW(AH203)*17)-17,0)=0,"",OFFSET(SerbiaOfficialData!$F$3,(ROW(AH203)*17)-17,0))</f>
        <v/>
      </c>
      <c r="AI205" s="10" t="str">
        <f t="shared" si="221"/>
        <v/>
      </c>
      <c r="AJ205" s="3" t="str">
        <f t="shared" si="222"/>
        <v/>
      </c>
      <c r="AK205" s="4" t="str">
        <f t="shared" si="223"/>
        <v/>
      </c>
      <c r="AL205" s="3" t="str">
        <f t="shared" si="224"/>
        <v/>
      </c>
      <c r="AM205" s="3" t="str">
        <f t="shared" si="225"/>
        <v/>
      </c>
      <c r="AN205" s="4">
        <f ca="1">IF(_xlfn.FORECAST.ETS(AO205,$B$9:B204,$AO$9:AO204)&gt;0,_xlfn.FORECAST.ETS(AO205,$B$9:B204,$AO$9:AO204),0)</f>
        <v>21825.127207556576</v>
      </c>
      <c r="AO205" s="9">
        <f t="shared" si="209"/>
        <v>44098</v>
      </c>
    </row>
    <row r="206" spans="2:41" x14ac:dyDescent="0.25">
      <c r="B206" t="str">
        <f ca="1">IF(OFFSET(SerbiaOfficialData!$F$5,(ROW(B204)*17)-17,0)=0,"",OFFSET(SerbiaOfficialData!$F$5,(ROW(B204)*17)-17,0))</f>
        <v/>
      </c>
      <c r="D206" s="4">
        <f t="shared" si="208"/>
        <v>3455</v>
      </c>
      <c r="E206" s="10" t="str">
        <f ca="1">IF(OFFSET(SerbiaOfficialData!$F$4,(ROW(E204)*17)-17,0)=0,"",OFFSET(SerbiaOfficialData!$F$4,(ROW(E204)*17)-17,0))</f>
        <v/>
      </c>
      <c r="F206" s="2" t="str">
        <f t="shared" si="210"/>
        <v/>
      </c>
      <c r="G206" s="13" t="str">
        <f t="shared" si="211"/>
        <v/>
      </c>
      <c r="H206" s="2" t="str">
        <f t="shared" si="212"/>
        <v/>
      </c>
      <c r="I206" s="4" t="str">
        <f>IF($A206="","",(ROWS($B$3:B206)*LN(2))/(LN(B206)/$B$3))</f>
        <v/>
      </c>
      <c r="J206" t="str">
        <f ca="1">IF(OFFSET(SerbiaOfficialData!$F$7,(ROW(J204)*17)-17,0)=0,"",OFFSET(SerbiaOfficialData!$F$7,(ROW(J204)*17)-17,0))</f>
        <v/>
      </c>
      <c r="K206" s="11" t="str">
        <f ca="1">IF(OFFSET(SerbiaOfficialData!$F$6,(ROW(K204)*17)-17,0)=0,"",OFFSET(SerbiaOfficialData!$F$6,(ROW(K204)*17)-17,0))</f>
        <v/>
      </c>
      <c r="L206" s="12" t="str">
        <f t="shared" si="213"/>
        <v/>
      </c>
      <c r="M206" s="13" t="str">
        <f t="shared" si="214"/>
        <v/>
      </c>
      <c r="R206" s="17" t="str">
        <f ca="1">IF(OFFSET(SerbiaOfficialData!$F$17,(ROW(R204)*17)-18,0)=0,"",OFFSET(SerbiaOfficialData!$F$17,(ROW(R204)*17)-18,0))</f>
        <v/>
      </c>
      <c r="S206" t="str">
        <f t="shared" si="215"/>
        <v/>
      </c>
      <c r="T206" s="3" t="str">
        <f t="shared" si="216"/>
        <v/>
      </c>
      <c r="V206" t="str">
        <f ca="1">IF(OFFSET(SerbiaOfficialData!$F$8,(ROW(W204)*17)-17,0)=0,"",OFFSET(SerbiaOfficialData!$F$8,(ROW(W204)*17)-17,0))</f>
        <v/>
      </c>
      <c r="W206" t="str">
        <f ca="1">IF(OFFSET(SerbiaOfficialData!$F$11,(ROW(W204)*17)-17,0)=0,"",OFFSET(SerbiaOfficialData!$F$11,(ROW(W204)*17)-17,0))</f>
        <v/>
      </c>
      <c r="X206" s="3" t="str">
        <f t="shared" si="217"/>
        <v/>
      </c>
      <c r="Y206" s="3" t="str">
        <f t="shared" si="218"/>
        <v/>
      </c>
      <c r="Z206" t="str">
        <f ca="1">IF(OFFSET(SerbiaOfficialData!$F$9,(ROW(Z204)*17)-17,0)=0,"",OFFSET(SerbiaOfficialData!$F$9,(ROW(Z204)*17)-17,0))</f>
        <v/>
      </c>
      <c r="AA206" t="str">
        <f ca="1">IF(OFFSET(SerbiaOfficialData!$F$10,(ROW(AA204)*17)-17,0)=0,"",OFFSET(SerbiaOfficialData!$F$10,(ROW(AA204)*17)-17,0))</f>
        <v/>
      </c>
      <c r="AB206" t="str">
        <f ca="1">IF(OFFSET(SerbiaOfficialData!$F$12,(ROW(AA204)*17)-17,0)=0,"",OFFSET(SerbiaOfficialData!$F$12,(ROW(AA204)*17)-17,0))</f>
        <v/>
      </c>
      <c r="AC206" s="17">
        <f t="shared" si="207"/>
        <v>3452</v>
      </c>
      <c r="AD206" t="str">
        <f ca="1">IF(OFFSET(SerbiaOfficialData!$F$2,(ROW(AD204)*17)-17,0)=0,"",OFFSET(SerbiaOfficialData!$F$2,(ROW(AD204)*17)-17,0))</f>
        <v/>
      </c>
      <c r="AE206" s="3" t="str">
        <f t="shared" si="219"/>
        <v/>
      </c>
      <c r="AF206" s="15" t="str">
        <f t="shared" si="220"/>
        <v/>
      </c>
      <c r="AH206" t="str">
        <f ca="1">IF(OFFSET(SerbiaOfficialData!$F$3,(ROW(AH204)*17)-17,0)=0,"",OFFSET(SerbiaOfficialData!$F$3,(ROW(AH204)*17)-17,0))</f>
        <v/>
      </c>
      <c r="AI206" s="10" t="str">
        <f t="shared" si="221"/>
        <v/>
      </c>
      <c r="AJ206" s="3" t="str">
        <f t="shared" si="222"/>
        <v/>
      </c>
      <c r="AK206" s="4" t="str">
        <f t="shared" si="223"/>
        <v/>
      </c>
      <c r="AL206" s="3" t="str">
        <f t="shared" si="224"/>
        <v/>
      </c>
      <c r="AM206" s="3" t="str">
        <f t="shared" si="225"/>
        <v/>
      </c>
      <c r="AN206" s="4">
        <f ca="1">IF(_xlfn.FORECAST.ETS(AO206,$B$9:B205,$AO$9:AO205)&gt;0,_xlfn.FORECAST.ETS(AO206,$B$9:B205,$AO$9:AO205),0)</f>
        <v>21916.885393232471</v>
      </c>
      <c r="AO206" s="9">
        <f t="shared" si="209"/>
        <v>44099</v>
      </c>
    </row>
    <row r="207" spans="2:41" x14ac:dyDescent="0.25">
      <c r="B207" t="str">
        <f ca="1">IF(OFFSET(SerbiaOfficialData!$F$5,(ROW(B205)*17)-17,0)=0,"",OFFSET(SerbiaOfficialData!$F$5,(ROW(B205)*17)-17,0))</f>
        <v/>
      </c>
      <c r="D207" s="4">
        <f t="shared" si="208"/>
        <v>3472</v>
      </c>
      <c r="E207" s="10" t="str">
        <f ca="1">IF(OFFSET(SerbiaOfficialData!$F$4,(ROW(E205)*17)-17,0)=0,"",OFFSET(SerbiaOfficialData!$F$4,(ROW(E205)*17)-17,0))</f>
        <v/>
      </c>
      <c r="F207" s="2" t="str">
        <f t="shared" si="210"/>
        <v/>
      </c>
      <c r="G207" s="13" t="str">
        <f t="shared" si="211"/>
        <v/>
      </c>
      <c r="H207" s="2" t="str">
        <f t="shared" si="212"/>
        <v/>
      </c>
      <c r="I207" s="4" t="str">
        <f>IF($A207="","",(ROWS($B$3:B207)*LN(2))/(LN(B207)/$B$3))</f>
        <v/>
      </c>
      <c r="J207" t="str">
        <f ca="1">IF(OFFSET(SerbiaOfficialData!$F$7,(ROW(J205)*17)-17,0)=0,"",OFFSET(SerbiaOfficialData!$F$7,(ROW(J205)*17)-17,0))</f>
        <v/>
      </c>
      <c r="K207" s="11" t="str">
        <f ca="1">IF(OFFSET(SerbiaOfficialData!$F$6,(ROW(K205)*17)-17,0)=0,"",OFFSET(SerbiaOfficialData!$F$6,(ROW(K205)*17)-17,0))</f>
        <v/>
      </c>
      <c r="L207" s="12" t="str">
        <f t="shared" si="213"/>
        <v/>
      </c>
      <c r="M207" s="13" t="str">
        <f t="shared" si="214"/>
        <v/>
      </c>
      <c r="R207" s="17" t="str">
        <f ca="1">IF(OFFSET(SerbiaOfficialData!$F$17,(ROW(R205)*17)-18,0)=0,"",OFFSET(SerbiaOfficialData!$F$17,(ROW(R205)*17)-18,0))</f>
        <v/>
      </c>
      <c r="S207" t="str">
        <f t="shared" si="215"/>
        <v/>
      </c>
      <c r="T207" s="3" t="str">
        <f t="shared" si="216"/>
        <v/>
      </c>
      <c r="V207" t="str">
        <f ca="1">IF(OFFSET(SerbiaOfficialData!$F$8,(ROW(W205)*17)-17,0)=0,"",OFFSET(SerbiaOfficialData!$F$8,(ROW(W205)*17)-17,0))</f>
        <v/>
      </c>
      <c r="W207" t="str">
        <f ca="1">IF(OFFSET(SerbiaOfficialData!$F$11,(ROW(W205)*17)-17,0)=0,"",OFFSET(SerbiaOfficialData!$F$11,(ROW(W205)*17)-17,0))</f>
        <v/>
      </c>
      <c r="X207" s="3" t="str">
        <f t="shared" si="217"/>
        <v/>
      </c>
      <c r="Y207" s="3" t="str">
        <f t="shared" si="218"/>
        <v/>
      </c>
      <c r="Z207" t="str">
        <f ca="1">IF(OFFSET(SerbiaOfficialData!$F$9,(ROW(Z205)*17)-17,0)=0,"",OFFSET(SerbiaOfficialData!$F$9,(ROW(Z205)*17)-17,0))</f>
        <v/>
      </c>
      <c r="AA207" t="str">
        <f ca="1">IF(OFFSET(SerbiaOfficialData!$F$10,(ROW(AA205)*17)-17,0)=0,"",OFFSET(SerbiaOfficialData!$F$10,(ROW(AA205)*17)-17,0))</f>
        <v/>
      </c>
      <c r="AB207" t="str">
        <f ca="1">IF(OFFSET(SerbiaOfficialData!$F$12,(ROW(AA205)*17)-17,0)=0,"",OFFSET(SerbiaOfficialData!$F$12,(ROW(AA205)*17)-17,0))</f>
        <v/>
      </c>
      <c r="AC207" s="17">
        <f t="shared" si="207"/>
        <v>3469</v>
      </c>
      <c r="AD207" t="str">
        <f ca="1">IF(OFFSET(SerbiaOfficialData!$F$2,(ROW(AD205)*17)-17,0)=0,"",OFFSET(SerbiaOfficialData!$F$2,(ROW(AD205)*17)-17,0))</f>
        <v/>
      </c>
      <c r="AE207" s="3" t="str">
        <f t="shared" si="219"/>
        <v/>
      </c>
      <c r="AF207" s="15" t="str">
        <f t="shared" si="220"/>
        <v/>
      </c>
      <c r="AH207" t="str">
        <f ca="1">IF(OFFSET(SerbiaOfficialData!$F$3,(ROW(AH205)*17)-17,0)=0,"",OFFSET(SerbiaOfficialData!$F$3,(ROW(AH205)*17)-17,0))</f>
        <v/>
      </c>
      <c r="AI207" s="10" t="str">
        <f t="shared" si="221"/>
        <v/>
      </c>
      <c r="AJ207" s="3" t="str">
        <f t="shared" si="222"/>
        <v/>
      </c>
      <c r="AK207" s="4" t="str">
        <f t="shared" si="223"/>
        <v/>
      </c>
      <c r="AL207" s="3" t="str">
        <f t="shared" si="224"/>
        <v/>
      </c>
      <c r="AM207" s="3" t="str">
        <f t="shared" si="225"/>
        <v/>
      </c>
      <c r="AN207" s="4">
        <f ca="1">IF(_xlfn.FORECAST.ETS(AO207,$B$9:B206,$AO$9:AO206)&gt;0,_xlfn.FORECAST.ETS(AO207,$B$9:B206,$AO$9:AO206),0)</f>
        <v>22008.64357890837</v>
      </c>
      <c r="AO207" s="9">
        <f t="shared" si="209"/>
        <v>44100</v>
      </c>
    </row>
    <row r="208" spans="2:41" x14ac:dyDescent="0.25">
      <c r="B208" t="str">
        <f ca="1">IF(OFFSET(SerbiaOfficialData!$F$5,(ROW(B206)*17)-17,0)=0,"",OFFSET(SerbiaOfficialData!$F$5,(ROW(B206)*17)-17,0))</f>
        <v/>
      </c>
      <c r="D208" s="4">
        <f t="shared" si="208"/>
        <v>3489</v>
      </c>
      <c r="E208" s="10" t="str">
        <f ca="1">IF(OFFSET(SerbiaOfficialData!$F$4,(ROW(E206)*17)-17,0)=0,"",OFFSET(SerbiaOfficialData!$F$4,(ROW(E206)*17)-17,0))</f>
        <v/>
      </c>
      <c r="F208" s="2" t="str">
        <f t="shared" si="210"/>
        <v/>
      </c>
      <c r="G208" s="13" t="str">
        <f t="shared" si="211"/>
        <v/>
      </c>
      <c r="H208" s="2" t="str">
        <f t="shared" si="212"/>
        <v/>
      </c>
      <c r="I208" s="4" t="str">
        <f>IF($A208="","",(ROWS($B$3:B208)*LN(2))/(LN(B208)/$B$3))</f>
        <v/>
      </c>
      <c r="J208" t="str">
        <f ca="1">IF(OFFSET(SerbiaOfficialData!$F$7,(ROW(J206)*17)-17,0)=0,"",OFFSET(SerbiaOfficialData!$F$7,(ROW(J206)*17)-17,0))</f>
        <v/>
      </c>
      <c r="K208" s="11" t="str">
        <f ca="1">IF(OFFSET(SerbiaOfficialData!$F$6,(ROW(K206)*17)-17,0)=0,"",OFFSET(SerbiaOfficialData!$F$6,(ROW(K206)*17)-17,0))</f>
        <v/>
      </c>
      <c r="L208" s="12" t="str">
        <f t="shared" si="213"/>
        <v/>
      </c>
      <c r="M208" s="13" t="str">
        <f t="shared" si="214"/>
        <v/>
      </c>
      <c r="R208" s="17" t="str">
        <f ca="1">IF(OFFSET(SerbiaOfficialData!$F$17,(ROW(R206)*17)-18,0)=0,"",OFFSET(SerbiaOfficialData!$F$17,(ROW(R206)*17)-18,0))</f>
        <v/>
      </c>
      <c r="S208" t="str">
        <f t="shared" si="215"/>
        <v/>
      </c>
      <c r="T208" s="3" t="str">
        <f t="shared" si="216"/>
        <v/>
      </c>
      <c r="V208" t="str">
        <f ca="1">IF(OFFSET(SerbiaOfficialData!$F$8,(ROW(W206)*17)-17,0)=0,"",OFFSET(SerbiaOfficialData!$F$8,(ROW(W206)*17)-17,0))</f>
        <v/>
      </c>
      <c r="W208" t="str">
        <f ca="1">IF(OFFSET(SerbiaOfficialData!$F$11,(ROW(W206)*17)-17,0)=0,"",OFFSET(SerbiaOfficialData!$F$11,(ROW(W206)*17)-17,0))</f>
        <v/>
      </c>
      <c r="X208" s="3" t="str">
        <f t="shared" si="217"/>
        <v/>
      </c>
      <c r="Y208" s="3" t="str">
        <f t="shared" si="218"/>
        <v/>
      </c>
      <c r="Z208" t="str">
        <f ca="1">IF(OFFSET(SerbiaOfficialData!$F$9,(ROW(Z206)*17)-17,0)=0,"",OFFSET(SerbiaOfficialData!$F$9,(ROW(Z206)*17)-17,0))</f>
        <v/>
      </c>
      <c r="AA208" t="str">
        <f ca="1">IF(OFFSET(SerbiaOfficialData!$F$10,(ROW(AA206)*17)-17,0)=0,"",OFFSET(SerbiaOfficialData!$F$10,(ROW(AA206)*17)-17,0))</f>
        <v/>
      </c>
      <c r="AB208" t="str">
        <f ca="1">IF(OFFSET(SerbiaOfficialData!$F$12,(ROW(AA206)*17)-17,0)=0,"",OFFSET(SerbiaOfficialData!$F$12,(ROW(AA206)*17)-17,0))</f>
        <v/>
      </c>
      <c r="AC208" s="17">
        <f t="shared" si="207"/>
        <v>3486</v>
      </c>
      <c r="AD208" t="str">
        <f ca="1">IF(OFFSET(SerbiaOfficialData!$F$2,(ROW(AD206)*17)-17,0)=0,"",OFFSET(SerbiaOfficialData!$F$2,(ROW(AD206)*17)-17,0))</f>
        <v/>
      </c>
      <c r="AE208" s="3" t="str">
        <f t="shared" si="219"/>
        <v/>
      </c>
      <c r="AF208" s="15" t="str">
        <f t="shared" si="220"/>
        <v/>
      </c>
      <c r="AH208" t="str">
        <f ca="1">IF(OFFSET(SerbiaOfficialData!$F$3,(ROW(AH206)*17)-17,0)=0,"",OFFSET(SerbiaOfficialData!$F$3,(ROW(AH206)*17)-17,0))</f>
        <v/>
      </c>
      <c r="AI208" s="10" t="str">
        <f t="shared" si="221"/>
        <v/>
      </c>
      <c r="AJ208" s="3" t="str">
        <f t="shared" si="222"/>
        <v/>
      </c>
      <c r="AK208" s="4" t="str">
        <f t="shared" si="223"/>
        <v/>
      </c>
      <c r="AL208" s="3" t="str">
        <f t="shared" si="224"/>
        <v/>
      </c>
      <c r="AM208" s="3" t="str">
        <f t="shared" si="225"/>
        <v/>
      </c>
      <c r="AN208" s="4">
        <f ca="1">IF(_xlfn.FORECAST.ETS(AO208,$B$9:B207,$AO$9:AO207)&gt;0,_xlfn.FORECAST.ETS(AO208,$B$9:B207,$AO$9:AO207),0)</f>
        <v>22100.401764584265</v>
      </c>
      <c r="AO208" s="9">
        <f t="shared" si="209"/>
        <v>44101</v>
      </c>
    </row>
    <row r="209" spans="2:41" x14ac:dyDescent="0.25">
      <c r="B209" t="str">
        <f ca="1">IF(OFFSET(SerbiaOfficialData!$F$5,(ROW(B207)*17)-17,0)=0,"",OFFSET(SerbiaOfficialData!$F$5,(ROW(B207)*17)-17,0))</f>
        <v/>
      </c>
      <c r="D209" s="4">
        <f t="shared" si="208"/>
        <v>3506</v>
      </c>
      <c r="E209" s="10" t="str">
        <f ca="1">IF(OFFSET(SerbiaOfficialData!$F$4,(ROW(E207)*17)-17,0)=0,"",OFFSET(SerbiaOfficialData!$F$4,(ROW(E207)*17)-17,0))</f>
        <v/>
      </c>
      <c r="F209" s="2" t="str">
        <f t="shared" si="210"/>
        <v/>
      </c>
      <c r="G209" s="13" t="str">
        <f t="shared" si="211"/>
        <v/>
      </c>
      <c r="H209" s="2" t="str">
        <f t="shared" si="212"/>
        <v/>
      </c>
      <c r="I209" s="4" t="str">
        <f>IF($A209="","",(ROWS($B$3:B209)*LN(2))/(LN(B209)/$B$3))</f>
        <v/>
      </c>
      <c r="J209" t="str">
        <f ca="1">IF(OFFSET(SerbiaOfficialData!$F$7,(ROW(J207)*17)-17,0)=0,"",OFFSET(SerbiaOfficialData!$F$7,(ROW(J207)*17)-17,0))</f>
        <v/>
      </c>
      <c r="K209" s="11" t="str">
        <f ca="1">IF(OFFSET(SerbiaOfficialData!$F$6,(ROW(K207)*17)-17,0)=0,"",OFFSET(SerbiaOfficialData!$F$6,(ROW(K207)*17)-17,0))</f>
        <v/>
      </c>
      <c r="L209" s="12" t="str">
        <f t="shared" si="213"/>
        <v/>
      </c>
      <c r="M209" s="13" t="str">
        <f t="shared" si="214"/>
        <v/>
      </c>
      <c r="R209" s="17" t="str">
        <f ca="1">IF(OFFSET(SerbiaOfficialData!$F$17,(ROW(R207)*17)-18,0)=0,"",OFFSET(SerbiaOfficialData!$F$17,(ROW(R207)*17)-18,0))</f>
        <v/>
      </c>
      <c r="S209" t="str">
        <f t="shared" si="215"/>
        <v/>
      </c>
      <c r="T209" s="3" t="str">
        <f t="shared" si="216"/>
        <v/>
      </c>
      <c r="V209" t="str">
        <f ca="1">IF(OFFSET(SerbiaOfficialData!$F$8,(ROW(W207)*17)-17,0)=0,"",OFFSET(SerbiaOfficialData!$F$8,(ROW(W207)*17)-17,0))</f>
        <v/>
      </c>
      <c r="W209" t="str">
        <f ca="1">IF(OFFSET(SerbiaOfficialData!$F$11,(ROW(W207)*17)-17,0)=0,"",OFFSET(SerbiaOfficialData!$F$11,(ROW(W207)*17)-17,0))</f>
        <v/>
      </c>
      <c r="X209" s="3" t="str">
        <f t="shared" si="217"/>
        <v/>
      </c>
      <c r="Y209" s="3" t="str">
        <f t="shared" si="218"/>
        <v/>
      </c>
      <c r="Z209" t="str">
        <f ca="1">IF(OFFSET(SerbiaOfficialData!$F$9,(ROW(Z207)*17)-17,0)=0,"",OFFSET(SerbiaOfficialData!$F$9,(ROW(Z207)*17)-17,0))</f>
        <v/>
      </c>
      <c r="AA209" t="str">
        <f ca="1">IF(OFFSET(SerbiaOfficialData!$F$10,(ROW(AA207)*17)-17,0)=0,"",OFFSET(SerbiaOfficialData!$F$10,(ROW(AA207)*17)-17,0))</f>
        <v/>
      </c>
      <c r="AB209" t="str">
        <f ca="1">IF(OFFSET(SerbiaOfficialData!$F$12,(ROW(AA207)*17)-17,0)=0,"",OFFSET(SerbiaOfficialData!$F$12,(ROW(AA207)*17)-17,0))</f>
        <v/>
      </c>
      <c r="AC209" s="17">
        <f t="shared" si="207"/>
        <v>3503</v>
      </c>
      <c r="AD209" t="str">
        <f ca="1">IF(OFFSET(SerbiaOfficialData!$F$2,(ROW(AD207)*17)-17,0)=0,"",OFFSET(SerbiaOfficialData!$F$2,(ROW(AD207)*17)-17,0))</f>
        <v/>
      </c>
      <c r="AE209" s="3" t="str">
        <f t="shared" si="219"/>
        <v/>
      </c>
      <c r="AF209" s="15" t="str">
        <f t="shared" si="220"/>
        <v/>
      </c>
      <c r="AH209" t="str">
        <f ca="1">IF(OFFSET(SerbiaOfficialData!$F$3,(ROW(AH207)*17)-17,0)=0,"",OFFSET(SerbiaOfficialData!$F$3,(ROW(AH207)*17)-17,0))</f>
        <v/>
      </c>
      <c r="AI209" s="10" t="str">
        <f t="shared" si="221"/>
        <v/>
      </c>
      <c r="AJ209" s="3" t="str">
        <f t="shared" si="222"/>
        <v/>
      </c>
      <c r="AK209" s="4" t="str">
        <f t="shared" si="223"/>
        <v/>
      </c>
      <c r="AL209" s="3" t="str">
        <f t="shared" si="224"/>
        <v/>
      </c>
      <c r="AM209" s="3" t="str">
        <f t="shared" si="225"/>
        <v/>
      </c>
      <c r="AN209" s="4">
        <f ca="1">IF(_xlfn.FORECAST.ETS(AO209,$B$9:B208,$AO$9:AO208)&gt;0,_xlfn.FORECAST.ETS(AO209,$B$9:B208,$AO$9:AO208),0)</f>
        <v>22192.15995026016</v>
      </c>
      <c r="AO209" s="9">
        <f t="shared" si="209"/>
        <v>44102</v>
      </c>
    </row>
    <row r="210" spans="2:41" x14ac:dyDescent="0.25">
      <c r="B210" t="str">
        <f ca="1">IF(OFFSET(SerbiaOfficialData!$F$5,(ROW(B208)*17)-17,0)=0,"",OFFSET(SerbiaOfficialData!$F$5,(ROW(B208)*17)-17,0))</f>
        <v/>
      </c>
      <c r="D210" s="4">
        <f t="shared" si="208"/>
        <v>3523</v>
      </c>
      <c r="E210" s="10" t="str">
        <f ca="1">IF(OFFSET(SerbiaOfficialData!$F$4,(ROW(E208)*17)-17,0)=0,"",OFFSET(SerbiaOfficialData!$F$4,(ROW(E208)*17)-17,0))</f>
        <v/>
      </c>
      <c r="F210" s="2" t="str">
        <f t="shared" si="210"/>
        <v/>
      </c>
      <c r="G210" s="13" t="str">
        <f t="shared" si="211"/>
        <v/>
      </c>
      <c r="H210" s="2" t="str">
        <f t="shared" si="212"/>
        <v/>
      </c>
      <c r="I210" s="4" t="str">
        <f>IF($A210="","",(ROWS($B$3:B210)*LN(2))/(LN(B210)/$B$3))</f>
        <v/>
      </c>
      <c r="J210" t="str">
        <f ca="1">IF(OFFSET(SerbiaOfficialData!$F$7,(ROW(J208)*17)-17,0)=0,"",OFFSET(SerbiaOfficialData!$F$7,(ROW(J208)*17)-17,0))</f>
        <v/>
      </c>
      <c r="K210" s="11" t="str">
        <f ca="1">IF(OFFSET(SerbiaOfficialData!$F$6,(ROW(K208)*17)-17,0)=0,"",OFFSET(SerbiaOfficialData!$F$6,(ROW(K208)*17)-17,0))</f>
        <v/>
      </c>
      <c r="L210" s="12" t="str">
        <f t="shared" si="213"/>
        <v/>
      </c>
      <c r="M210" s="13" t="str">
        <f t="shared" si="214"/>
        <v/>
      </c>
      <c r="R210" s="17" t="str">
        <f ca="1">IF(OFFSET(SerbiaOfficialData!$F$17,(ROW(R208)*17)-18,0)=0,"",OFFSET(SerbiaOfficialData!$F$17,(ROW(R208)*17)-18,0))</f>
        <v/>
      </c>
      <c r="S210" t="str">
        <f t="shared" si="215"/>
        <v/>
      </c>
      <c r="T210" s="3" t="str">
        <f t="shared" si="216"/>
        <v/>
      </c>
      <c r="V210" t="str">
        <f ca="1">IF(OFFSET(SerbiaOfficialData!$F$8,(ROW(W208)*17)-17,0)=0,"",OFFSET(SerbiaOfficialData!$F$8,(ROW(W208)*17)-17,0))</f>
        <v/>
      </c>
      <c r="W210" t="str">
        <f ca="1">IF(OFFSET(SerbiaOfficialData!$F$11,(ROW(W208)*17)-17,0)=0,"",OFFSET(SerbiaOfficialData!$F$11,(ROW(W208)*17)-17,0))</f>
        <v/>
      </c>
      <c r="X210" s="3" t="str">
        <f t="shared" si="217"/>
        <v/>
      </c>
      <c r="Y210" s="3" t="str">
        <f t="shared" si="218"/>
        <v/>
      </c>
      <c r="Z210" t="str">
        <f ca="1">IF(OFFSET(SerbiaOfficialData!$F$9,(ROW(Z208)*17)-17,0)=0,"",OFFSET(SerbiaOfficialData!$F$9,(ROW(Z208)*17)-17,0))</f>
        <v/>
      </c>
      <c r="AA210" t="str">
        <f ca="1">IF(OFFSET(SerbiaOfficialData!$F$10,(ROW(AA208)*17)-17,0)=0,"",OFFSET(SerbiaOfficialData!$F$10,(ROW(AA208)*17)-17,0))</f>
        <v/>
      </c>
      <c r="AB210" t="str">
        <f ca="1">IF(OFFSET(SerbiaOfficialData!$F$12,(ROW(AA208)*17)-17,0)=0,"",OFFSET(SerbiaOfficialData!$F$12,(ROW(AA208)*17)-17,0))</f>
        <v/>
      </c>
      <c r="AC210" s="17">
        <f t="shared" ref="AC210:AC250" si="226">(ROW(AD208)*17)-18+2</f>
        <v>3520</v>
      </c>
      <c r="AD210" t="str">
        <f ca="1">IF(OFFSET(SerbiaOfficialData!$F$2,(ROW(AD208)*17)-17,0)=0,"",OFFSET(SerbiaOfficialData!$F$2,(ROW(AD208)*17)-17,0))</f>
        <v/>
      </c>
      <c r="AE210" s="3" t="str">
        <f t="shared" si="219"/>
        <v/>
      </c>
      <c r="AF210" s="15" t="str">
        <f t="shared" si="220"/>
        <v/>
      </c>
      <c r="AH210" t="str">
        <f ca="1">IF(OFFSET(SerbiaOfficialData!$F$3,(ROW(AH208)*17)-17,0)=0,"",OFFSET(SerbiaOfficialData!$F$3,(ROW(AH208)*17)-17,0))</f>
        <v/>
      </c>
      <c r="AI210" s="10" t="str">
        <f t="shared" si="221"/>
        <v/>
      </c>
      <c r="AJ210" s="3" t="str">
        <f t="shared" si="222"/>
        <v/>
      </c>
      <c r="AK210" s="4" t="str">
        <f t="shared" si="223"/>
        <v/>
      </c>
      <c r="AL210" s="3" t="str">
        <f t="shared" si="224"/>
        <v/>
      </c>
      <c r="AM210" s="3" t="str">
        <f t="shared" si="225"/>
        <v/>
      </c>
      <c r="AN210" s="4">
        <f ca="1">IF(_xlfn.FORECAST.ETS(AO210,$B$9:B209,$AO$9:AO209)&gt;0,_xlfn.FORECAST.ETS(AO210,$B$9:B209,$AO$9:AO209),0)</f>
        <v>22283.918135936059</v>
      </c>
      <c r="AO210" s="9">
        <f t="shared" si="209"/>
        <v>44103</v>
      </c>
    </row>
    <row r="211" spans="2:41" x14ac:dyDescent="0.25">
      <c r="B211" t="str">
        <f ca="1">IF(OFFSET(SerbiaOfficialData!$F$5,(ROW(B209)*17)-17,0)=0,"",OFFSET(SerbiaOfficialData!$F$5,(ROW(B209)*17)-17,0))</f>
        <v/>
      </c>
      <c r="D211" s="4">
        <f t="shared" si="208"/>
        <v>3540</v>
      </c>
      <c r="E211" s="10" t="str">
        <f ca="1">IF(OFFSET(SerbiaOfficialData!$F$4,(ROW(E209)*17)-17,0)=0,"",OFFSET(SerbiaOfficialData!$F$4,(ROW(E209)*17)-17,0))</f>
        <v/>
      </c>
      <c r="F211" s="2" t="str">
        <f t="shared" si="210"/>
        <v/>
      </c>
      <c r="G211" s="13" t="str">
        <f t="shared" si="211"/>
        <v/>
      </c>
      <c r="H211" s="2" t="str">
        <f t="shared" si="212"/>
        <v/>
      </c>
      <c r="I211" s="4" t="str">
        <f>IF($A211="","",(ROWS($B$3:B211)*LN(2))/(LN(B211)/$B$3))</f>
        <v/>
      </c>
      <c r="J211" t="str">
        <f ca="1">IF(OFFSET(SerbiaOfficialData!$F$7,(ROW(J209)*17)-17,0)=0,"",OFFSET(SerbiaOfficialData!$F$7,(ROW(J209)*17)-17,0))</f>
        <v/>
      </c>
      <c r="K211" s="11" t="str">
        <f ca="1">IF(OFFSET(SerbiaOfficialData!$F$6,(ROW(K209)*17)-17,0)=0,"",OFFSET(SerbiaOfficialData!$F$6,(ROW(K209)*17)-17,0))</f>
        <v/>
      </c>
      <c r="L211" s="12" t="str">
        <f t="shared" si="213"/>
        <v/>
      </c>
      <c r="M211" s="13" t="str">
        <f t="shared" si="214"/>
        <v/>
      </c>
      <c r="R211" s="17" t="str">
        <f ca="1">IF(OFFSET(SerbiaOfficialData!$F$17,(ROW(R209)*17)-18,0)=0,"",OFFSET(SerbiaOfficialData!$F$17,(ROW(R209)*17)-18,0))</f>
        <v/>
      </c>
      <c r="S211" t="str">
        <f t="shared" si="215"/>
        <v/>
      </c>
      <c r="T211" s="3" t="str">
        <f t="shared" si="216"/>
        <v/>
      </c>
      <c r="V211" t="str">
        <f ca="1">IF(OFFSET(SerbiaOfficialData!$F$8,(ROW(W209)*17)-17,0)=0,"",OFFSET(SerbiaOfficialData!$F$8,(ROW(W209)*17)-17,0))</f>
        <v/>
      </c>
      <c r="W211" t="str">
        <f ca="1">IF(OFFSET(SerbiaOfficialData!$F$11,(ROW(W209)*17)-17,0)=0,"",OFFSET(SerbiaOfficialData!$F$11,(ROW(W209)*17)-17,0))</f>
        <v/>
      </c>
      <c r="X211" s="3" t="str">
        <f t="shared" si="217"/>
        <v/>
      </c>
      <c r="Y211" s="3" t="str">
        <f t="shared" si="218"/>
        <v/>
      </c>
      <c r="Z211" t="str">
        <f ca="1">IF(OFFSET(SerbiaOfficialData!$F$9,(ROW(Z209)*17)-17,0)=0,"",OFFSET(SerbiaOfficialData!$F$9,(ROW(Z209)*17)-17,0))</f>
        <v/>
      </c>
      <c r="AA211" t="str">
        <f ca="1">IF(OFFSET(SerbiaOfficialData!$F$10,(ROW(AA209)*17)-17,0)=0,"",OFFSET(SerbiaOfficialData!$F$10,(ROW(AA209)*17)-17,0))</f>
        <v/>
      </c>
      <c r="AB211" t="str">
        <f ca="1">IF(OFFSET(SerbiaOfficialData!$F$12,(ROW(AA209)*17)-17,0)=0,"",OFFSET(SerbiaOfficialData!$F$12,(ROW(AA209)*17)-17,0))</f>
        <v/>
      </c>
      <c r="AC211" s="17">
        <f t="shared" si="226"/>
        <v>3537</v>
      </c>
      <c r="AD211" t="str">
        <f ca="1">IF(OFFSET(SerbiaOfficialData!$F$2,(ROW(AD209)*17)-17,0)=0,"",OFFSET(SerbiaOfficialData!$F$2,(ROW(AD209)*17)-17,0))</f>
        <v/>
      </c>
      <c r="AE211" s="3" t="str">
        <f t="shared" si="219"/>
        <v/>
      </c>
      <c r="AF211" s="15" t="str">
        <f t="shared" si="220"/>
        <v/>
      </c>
      <c r="AH211" t="str">
        <f ca="1">IF(OFFSET(SerbiaOfficialData!$F$3,(ROW(AH209)*17)-17,0)=0,"",OFFSET(SerbiaOfficialData!$F$3,(ROW(AH209)*17)-17,0))</f>
        <v/>
      </c>
      <c r="AI211" s="10" t="str">
        <f t="shared" si="221"/>
        <v/>
      </c>
      <c r="AJ211" s="3" t="str">
        <f t="shared" si="222"/>
        <v/>
      </c>
      <c r="AK211" s="4" t="str">
        <f t="shared" si="223"/>
        <v/>
      </c>
      <c r="AL211" s="3" t="str">
        <f t="shared" si="224"/>
        <v/>
      </c>
      <c r="AM211" s="3" t="str">
        <f t="shared" si="225"/>
        <v/>
      </c>
      <c r="AN211" s="4">
        <f ca="1">IF(_xlfn.FORECAST.ETS(AO211,$B$9:B210,$AO$9:AO210)&gt;0,_xlfn.FORECAST.ETS(AO211,$B$9:B210,$AO$9:AO210),0)</f>
        <v>22375.676321611954</v>
      </c>
      <c r="AO211" s="9">
        <f t="shared" si="209"/>
        <v>44104</v>
      </c>
    </row>
    <row r="212" spans="2:41" x14ac:dyDescent="0.25">
      <c r="B212" t="str">
        <f ca="1">IF(OFFSET(SerbiaOfficialData!$F$5,(ROW(B210)*17)-17,0)=0,"",OFFSET(SerbiaOfficialData!$F$5,(ROW(B210)*17)-17,0))</f>
        <v/>
      </c>
      <c r="D212" s="4">
        <f t="shared" si="208"/>
        <v>3557</v>
      </c>
      <c r="E212" s="10" t="str">
        <f ca="1">IF(OFFSET(SerbiaOfficialData!$F$4,(ROW(E210)*17)-17,0)=0,"",OFFSET(SerbiaOfficialData!$F$4,(ROW(E210)*17)-17,0))</f>
        <v/>
      </c>
      <c r="F212" s="2" t="str">
        <f t="shared" si="210"/>
        <v/>
      </c>
      <c r="G212" s="13" t="str">
        <f t="shared" si="211"/>
        <v/>
      </c>
      <c r="H212" s="2" t="str">
        <f t="shared" si="212"/>
        <v/>
      </c>
      <c r="I212" s="4" t="str">
        <f>IF($A212="","",(ROWS($B$3:B212)*LN(2))/(LN(B212)/$B$3))</f>
        <v/>
      </c>
      <c r="J212" t="str">
        <f ca="1">IF(OFFSET(SerbiaOfficialData!$F$7,(ROW(J210)*17)-17,0)=0,"",OFFSET(SerbiaOfficialData!$F$7,(ROW(J210)*17)-17,0))</f>
        <v/>
      </c>
      <c r="K212" s="11" t="str">
        <f ca="1">IF(OFFSET(SerbiaOfficialData!$F$6,(ROW(K210)*17)-17,0)=0,"",OFFSET(SerbiaOfficialData!$F$6,(ROW(K210)*17)-17,0))</f>
        <v/>
      </c>
      <c r="L212" s="12" t="str">
        <f t="shared" si="213"/>
        <v/>
      </c>
      <c r="M212" s="13" t="str">
        <f t="shared" si="214"/>
        <v/>
      </c>
      <c r="R212" s="17" t="str">
        <f ca="1">IF(OFFSET(SerbiaOfficialData!$F$17,(ROW(R210)*17)-18,0)=0,"",OFFSET(SerbiaOfficialData!$F$17,(ROW(R210)*17)-18,0))</f>
        <v/>
      </c>
      <c r="S212" t="str">
        <f t="shared" si="215"/>
        <v/>
      </c>
      <c r="T212" s="3" t="str">
        <f t="shared" si="216"/>
        <v/>
      </c>
      <c r="V212" t="str">
        <f ca="1">IF(OFFSET(SerbiaOfficialData!$F$8,(ROW(W210)*17)-17,0)=0,"",OFFSET(SerbiaOfficialData!$F$8,(ROW(W210)*17)-17,0))</f>
        <v/>
      </c>
      <c r="W212" t="str">
        <f ca="1">IF(OFFSET(SerbiaOfficialData!$F$11,(ROW(W210)*17)-17,0)=0,"",OFFSET(SerbiaOfficialData!$F$11,(ROW(W210)*17)-17,0))</f>
        <v/>
      </c>
      <c r="X212" s="3" t="str">
        <f t="shared" si="217"/>
        <v/>
      </c>
      <c r="Y212" s="3" t="str">
        <f t="shared" si="218"/>
        <v/>
      </c>
      <c r="Z212" t="str">
        <f ca="1">IF(OFFSET(SerbiaOfficialData!$F$9,(ROW(Z210)*17)-17,0)=0,"",OFFSET(SerbiaOfficialData!$F$9,(ROW(Z210)*17)-17,0))</f>
        <v/>
      </c>
      <c r="AA212" t="str">
        <f ca="1">IF(OFFSET(SerbiaOfficialData!$F$10,(ROW(AA210)*17)-17,0)=0,"",OFFSET(SerbiaOfficialData!$F$10,(ROW(AA210)*17)-17,0))</f>
        <v/>
      </c>
      <c r="AB212" t="str">
        <f ca="1">IF(OFFSET(SerbiaOfficialData!$F$12,(ROW(AA210)*17)-17,0)=0,"",OFFSET(SerbiaOfficialData!$F$12,(ROW(AA210)*17)-17,0))</f>
        <v/>
      </c>
      <c r="AC212" s="17">
        <f t="shared" si="226"/>
        <v>3554</v>
      </c>
      <c r="AD212" t="str">
        <f ca="1">IF(OFFSET(SerbiaOfficialData!$F$2,(ROW(AD210)*17)-17,0)=0,"",OFFSET(SerbiaOfficialData!$F$2,(ROW(AD210)*17)-17,0))</f>
        <v/>
      </c>
      <c r="AE212" s="3" t="str">
        <f t="shared" si="219"/>
        <v/>
      </c>
      <c r="AF212" s="15" t="str">
        <f t="shared" si="220"/>
        <v/>
      </c>
      <c r="AH212" t="str">
        <f ca="1">IF(OFFSET(SerbiaOfficialData!$F$3,(ROW(AH210)*17)-17,0)=0,"",OFFSET(SerbiaOfficialData!$F$3,(ROW(AH210)*17)-17,0))</f>
        <v/>
      </c>
      <c r="AI212" s="10" t="str">
        <f t="shared" si="221"/>
        <v/>
      </c>
      <c r="AJ212" s="3" t="str">
        <f t="shared" si="222"/>
        <v/>
      </c>
      <c r="AK212" s="4" t="str">
        <f t="shared" si="223"/>
        <v/>
      </c>
      <c r="AL212" s="3" t="str">
        <f t="shared" si="224"/>
        <v/>
      </c>
      <c r="AM212" s="3" t="str">
        <f t="shared" si="225"/>
        <v/>
      </c>
      <c r="AN212" s="4">
        <f ca="1">IF(_xlfn.FORECAST.ETS(AO212,$B$9:B211,$AO$9:AO211)&gt;0,_xlfn.FORECAST.ETS(AO212,$B$9:B211,$AO$9:AO211),0)</f>
        <v>22467.43450728785</v>
      </c>
      <c r="AO212" s="9">
        <f t="shared" si="209"/>
        <v>44105</v>
      </c>
    </row>
    <row r="213" spans="2:41" x14ac:dyDescent="0.25">
      <c r="B213" t="str">
        <f ca="1">IF(OFFSET(SerbiaOfficialData!$F$5,(ROW(B211)*17)-17,0)=0,"",OFFSET(SerbiaOfficialData!$F$5,(ROW(B211)*17)-17,0))</f>
        <v/>
      </c>
      <c r="D213" s="4">
        <f t="shared" si="208"/>
        <v>3574</v>
      </c>
      <c r="E213" s="10" t="str">
        <f ca="1">IF(OFFSET(SerbiaOfficialData!$F$4,(ROW(E211)*17)-17,0)=0,"",OFFSET(SerbiaOfficialData!$F$4,(ROW(E211)*17)-17,0))</f>
        <v/>
      </c>
      <c r="F213" s="2" t="str">
        <f t="shared" si="210"/>
        <v/>
      </c>
      <c r="G213" s="13" t="str">
        <f t="shared" si="211"/>
        <v/>
      </c>
      <c r="H213" s="2" t="str">
        <f t="shared" si="212"/>
        <v/>
      </c>
      <c r="I213" s="4" t="str">
        <f>IF($A213="","",(ROWS($B$3:B213)*LN(2))/(LN(B213)/$B$3))</f>
        <v/>
      </c>
      <c r="J213" t="str">
        <f ca="1">IF(OFFSET(SerbiaOfficialData!$F$7,(ROW(J211)*17)-17,0)=0,"",OFFSET(SerbiaOfficialData!$F$7,(ROW(J211)*17)-17,0))</f>
        <v/>
      </c>
      <c r="K213" s="11" t="str">
        <f ca="1">IF(OFFSET(SerbiaOfficialData!$F$6,(ROW(K211)*17)-17,0)=0,"",OFFSET(SerbiaOfficialData!$F$6,(ROW(K211)*17)-17,0))</f>
        <v/>
      </c>
      <c r="L213" s="12" t="str">
        <f t="shared" si="213"/>
        <v/>
      </c>
      <c r="M213" s="13" t="str">
        <f t="shared" si="214"/>
        <v/>
      </c>
      <c r="R213" s="17" t="str">
        <f ca="1">IF(OFFSET(SerbiaOfficialData!$F$17,(ROW(R211)*17)-18,0)=0,"",OFFSET(SerbiaOfficialData!$F$17,(ROW(R211)*17)-18,0))</f>
        <v/>
      </c>
      <c r="S213" t="str">
        <f t="shared" si="215"/>
        <v/>
      </c>
      <c r="T213" s="3" t="str">
        <f t="shared" si="216"/>
        <v/>
      </c>
      <c r="V213" t="str">
        <f ca="1">IF(OFFSET(SerbiaOfficialData!$F$8,(ROW(W211)*17)-17,0)=0,"",OFFSET(SerbiaOfficialData!$F$8,(ROW(W211)*17)-17,0))</f>
        <v/>
      </c>
      <c r="W213" t="str">
        <f ca="1">IF(OFFSET(SerbiaOfficialData!$F$11,(ROW(W211)*17)-17,0)=0,"",OFFSET(SerbiaOfficialData!$F$11,(ROW(W211)*17)-17,0))</f>
        <v/>
      </c>
      <c r="X213" s="3" t="str">
        <f t="shared" si="217"/>
        <v/>
      </c>
      <c r="Y213" s="3" t="str">
        <f t="shared" si="218"/>
        <v/>
      </c>
      <c r="Z213" t="str">
        <f ca="1">IF(OFFSET(SerbiaOfficialData!$F$9,(ROW(Z211)*17)-17,0)=0,"",OFFSET(SerbiaOfficialData!$F$9,(ROW(Z211)*17)-17,0))</f>
        <v/>
      </c>
      <c r="AA213" t="str">
        <f ca="1">IF(OFFSET(SerbiaOfficialData!$F$10,(ROW(AA211)*17)-17,0)=0,"",OFFSET(SerbiaOfficialData!$F$10,(ROW(AA211)*17)-17,0))</f>
        <v/>
      </c>
      <c r="AB213" t="str">
        <f ca="1">IF(OFFSET(SerbiaOfficialData!$F$12,(ROW(AA211)*17)-17,0)=0,"",OFFSET(SerbiaOfficialData!$F$12,(ROW(AA211)*17)-17,0))</f>
        <v/>
      </c>
      <c r="AC213" s="17">
        <f t="shared" si="226"/>
        <v>3571</v>
      </c>
      <c r="AD213" t="str">
        <f ca="1">IF(OFFSET(SerbiaOfficialData!$F$2,(ROW(AD211)*17)-17,0)=0,"",OFFSET(SerbiaOfficialData!$F$2,(ROW(AD211)*17)-17,0))</f>
        <v/>
      </c>
      <c r="AE213" s="3" t="str">
        <f t="shared" si="219"/>
        <v/>
      </c>
      <c r="AF213" s="15" t="str">
        <f t="shared" si="220"/>
        <v/>
      </c>
      <c r="AH213" t="str">
        <f ca="1">IF(OFFSET(SerbiaOfficialData!$F$3,(ROW(AH211)*17)-17,0)=0,"",OFFSET(SerbiaOfficialData!$F$3,(ROW(AH211)*17)-17,0))</f>
        <v/>
      </c>
      <c r="AI213" s="10" t="str">
        <f t="shared" si="221"/>
        <v/>
      </c>
      <c r="AJ213" s="3" t="str">
        <f t="shared" si="222"/>
        <v/>
      </c>
      <c r="AK213" s="4" t="str">
        <f t="shared" si="223"/>
        <v/>
      </c>
      <c r="AL213" s="3" t="str">
        <f t="shared" si="224"/>
        <v/>
      </c>
      <c r="AM213" s="3" t="str">
        <f t="shared" si="225"/>
        <v/>
      </c>
      <c r="AN213" s="4">
        <f ca="1">IF(_xlfn.FORECAST.ETS(AO213,$B$9:B212,$AO$9:AO212)&gt;0,_xlfn.FORECAST.ETS(AO213,$B$9:B212,$AO$9:AO212),0)</f>
        <v>22559.192692963748</v>
      </c>
      <c r="AO213" s="9">
        <f t="shared" si="209"/>
        <v>44106</v>
      </c>
    </row>
    <row r="214" spans="2:41" x14ac:dyDescent="0.25">
      <c r="B214" t="str">
        <f ca="1">IF(OFFSET(SerbiaOfficialData!$F$5,(ROW(B212)*17)-17,0)=0,"",OFFSET(SerbiaOfficialData!$F$5,(ROW(B212)*17)-17,0))</f>
        <v/>
      </c>
      <c r="D214" s="4">
        <f t="shared" si="208"/>
        <v>3591</v>
      </c>
      <c r="E214" s="10" t="str">
        <f ca="1">IF(OFFSET(SerbiaOfficialData!$F$4,(ROW(E212)*17)-17,0)=0,"",OFFSET(SerbiaOfficialData!$F$4,(ROW(E212)*17)-17,0))</f>
        <v/>
      </c>
      <c r="F214" s="2" t="str">
        <f t="shared" si="210"/>
        <v/>
      </c>
      <c r="G214" s="13" t="str">
        <f t="shared" si="211"/>
        <v/>
      </c>
      <c r="H214" s="2" t="str">
        <f t="shared" si="212"/>
        <v/>
      </c>
      <c r="I214" s="4" t="str">
        <f>IF($A214="","",(ROWS($B$3:B214)*LN(2))/(LN(B214)/$B$3))</f>
        <v/>
      </c>
      <c r="J214" t="str">
        <f ca="1">IF(OFFSET(SerbiaOfficialData!$F$7,(ROW(J212)*17)-17,0)=0,"",OFFSET(SerbiaOfficialData!$F$7,(ROW(J212)*17)-17,0))</f>
        <v/>
      </c>
      <c r="K214" s="11" t="str">
        <f ca="1">IF(OFFSET(SerbiaOfficialData!$F$6,(ROW(K212)*17)-17,0)=0,"",OFFSET(SerbiaOfficialData!$F$6,(ROW(K212)*17)-17,0))</f>
        <v/>
      </c>
      <c r="L214" s="12" t="str">
        <f t="shared" si="213"/>
        <v/>
      </c>
      <c r="M214" s="13" t="str">
        <f t="shared" si="214"/>
        <v/>
      </c>
      <c r="R214" s="17" t="str">
        <f ca="1">IF(OFFSET(SerbiaOfficialData!$F$17,(ROW(R212)*17)-18,0)=0,"",OFFSET(SerbiaOfficialData!$F$17,(ROW(R212)*17)-18,0))</f>
        <v/>
      </c>
      <c r="S214" t="str">
        <f t="shared" si="215"/>
        <v/>
      </c>
      <c r="T214" s="3" t="str">
        <f t="shared" si="216"/>
        <v/>
      </c>
      <c r="V214" t="str">
        <f ca="1">IF(OFFSET(SerbiaOfficialData!$F$8,(ROW(W212)*17)-17,0)=0,"",OFFSET(SerbiaOfficialData!$F$8,(ROW(W212)*17)-17,0))</f>
        <v/>
      </c>
      <c r="W214" t="str">
        <f ca="1">IF(OFFSET(SerbiaOfficialData!$F$11,(ROW(W212)*17)-17,0)=0,"",OFFSET(SerbiaOfficialData!$F$11,(ROW(W212)*17)-17,0))</f>
        <v/>
      </c>
      <c r="X214" s="3" t="str">
        <f t="shared" si="217"/>
        <v/>
      </c>
      <c r="Y214" s="3" t="str">
        <f t="shared" si="218"/>
        <v/>
      </c>
      <c r="Z214" t="str">
        <f ca="1">IF(OFFSET(SerbiaOfficialData!$F$9,(ROW(Z212)*17)-17,0)=0,"",OFFSET(SerbiaOfficialData!$F$9,(ROW(Z212)*17)-17,0))</f>
        <v/>
      </c>
      <c r="AA214" t="str">
        <f ca="1">IF(OFFSET(SerbiaOfficialData!$F$10,(ROW(AA212)*17)-17,0)=0,"",OFFSET(SerbiaOfficialData!$F$10,(ROW(AA212)*17)-17,0))</f>
        <v/>
      </c>
      <c r="AB214" t="str">
        <f ca="1">IF(OFFSET(SerbiaOfficialData!$F$12,(ROW(AA212)*17)-17,0)=0,"",OFFSET(SerbiaOfficialData!$F$12,(ROW(AA212)*17)-17,0))</f>
        <v/>
      </c>
      <c r="AC214" s="17">
        <f t="shared" si="226"/>
        <v>3588</v>
      </c>
      <c r="AD214" t="str">
        <f ca="1">IF(OFFSET(SerbiaOfficialData!$F$2,(ROW(AD212)*17)-17,0)=0,"",OFFSET(SerbiaOfficialData!$F$2,(ROW(AD212)*17)-17,0))</f>
        <v/>
      </c>
      <c r="AE214" s="3" t="str">
        <f t="shared" si="219"/>
        <v/>
      </c>
      <c r="AF214" s="15" t="str">
        <f t="shared" si="220"/>
        <v/>
      </c>
      <c r="AH214" t="str">
        <f ca="1">IF(OFFSET(SerbiaOfficialData!$F$3,(ROW(AH212)*17)-17,0)=0,"",OFFSET(SerbiaOfficialData!$F$3,(ROW(AH212)*17)-17,0))</f>
        <v/>
      </c>
      <c r="AI214" s="10" t="str">
        <f t="shared" si="221"/>
        <v/>
      </c>
      <c r="AJ214" s="3" t="str">
        <f t="shared" si="222"/>
        <v/>
      </c>
      <c r="AK214" s="4" t="str">
        <f t="shared" si="223"/>
        <v/>
      </c>
      <c r="AL214" s="3" t="str">
        <f t="shared" si="224"/>
        <v/>
      </c>
      <c r="AM214" s="3" t="str">
        <f t="shared" si="225"/>
        <v/>
      </c>
      <c r="AN214" s="4">
        <f ca="1">IF(_xlfn.FORECAST.ETS(AO214,$B$9:B213,$AO$9:AO213)&gt;0,_xlfn.FORECAST.ETS(AO214,$B$9:B213,$AO$9:AO213),0)</f>
        <v>22650.950878639644</v>
      </c>
      <c r="AO214" s="9">
        <f t="shared" si="209"/>
        <v>44107</v>
      </c>
    </row>
    <row r="215" spans="2:41" x14ac:dyDescent="0.25">
      <c r="B215" t="str">
        <f ca="1">IF(OFFSET(SerbiaOfficialData!$F$5,(ROW(B213)*17)-17,0)=0,"",OFFSET(SerbiaOfficialData!$F$5,(ROW(B213)*17)-17,0))</f>
        <v/>
      </c>
      <c r="D215" s="4">
        <f t="shared" si="208"/>
        <v>3608</v>
      </c>
      <c r="E215" s="10" t="str">
        <f ca="1">IF(OFFSET(SerbiaOfficialData!$F$4,(ROW(E213)*17)-17,0)=0,"",OFFSET(SerbiaOfficialData!$F$4,(ROW(E213)*17)-17,0))</f>
        <v/>
      </c>
      <c r="F215" s="2" t="str">
        <f t="shared" si="210"/>
        <v/>
      </c>
      <c r="G215" s="13" t="str">
        <f t="shared" si="211"/>
        <v/>
      </c>
      <c r="H215" s="2" t="str">
        <f t="shared" si="212"/>
        <v/>
      </c>
      <c r="I215" s="4" t="str">
        <f>IF($A215="","",(ROWS($B$3:B215)*LN(2))/(LN(B215)/$B$3))</f>
        <v/>
      </c>
      <c r="J215" t="str">
        <f ca="1">IF(OFFSET(SerbiaOfficialData!$F$7,(ROW(J213)*17)-17,0)=0,"",OFFSET(SerbiaOfficialData!$F$7,(ROW(J213)*17)-17,0))</f>
        <v/>
      </c>
      <c r="K215" s="11" t="str">
        <f ca="1">IF(OFFSET(SerbiaOfficialData!$F$6,(ROW(K213)*17)-17,0)=0,"",OFFSET(SerbiaOfficialData!$F$6,(ROW(K213)*17)-17,0))</f>
        <v/>
      </c>
      <c r="L215" s="12" t="str">
        <f t="shared" si="213"/>
        <v/>
      </c>
      <c r="M215" s="13" t="str">
        <f t="shared" si="214"/>
        <v/>
      </c>
      <c r="R215" s="17" t="str">
        <f ca="1">IF(OFFSET(SerbiaOfficialData!$F$17,(ROW(R213)*17)-18,0)=0,"",OFFSET(SerbiaOfficialData!$F$17,(ROW(R213)*17)-18,0))</f>
        <v/>
      </c>
      <c r="S215" t="str">
        <f t="shared" si="215"/>
        <v/>
      </c>
      <c r="T215" s="3" t="str">
        <f t="shared" si="216"/>
        <v/>
      </c>
      <c r="V215" t="str">
        <f ca="1">IF(OFFSET(SerbiaOfficialData!$F$8,(ROW(W213)*17)-17,0)=0,"",OFFSET(SerbiaOfficialData!$F$8,(ROW(W213)*17)-17,0))</f>
        <v/>
      </c>
      <c r="W215" t="str">
        <f ca="1">IF(OFFSET(SerbiaOfficialData!$F$11,(ROW(W213)*17)-17,0)=0,"",OFFSET(SerbiaOfficialData!$F$11,(ROW(W213)*17)-17,0))</f>
        <v/>
      </c>
      <c r="X215" s="3" t="str">
        <f t="shared" si="217"/>
        <v/>
      </c>
      <c r="Y215" s="3" t="str">
        <f t="shared" si="218"/>
        <v/>
      </c>
      <c r="Z215" t="str">
        <f ca="1">IF(OFFSET(SerbiaOfficialData!$F$9,(ROW(Z213)*17)-17,0)=0,"",OFFSET(SerbiaOfficialData!$F$9,(ROW(Z213)*17)-17,0))</f>
        <v/>
      </c>
      <c r="AA215" t="str">
        <f ca="1">IF(OFFSET(SerbiaOfficialData!$F$10,(ROW(AA213)*17)-17,0)=0,"",OFFSET(SerbiaOfficialData!$F$10,(ROW(AA213)*17)-17,0))</f>
        <v/>
      </c>
      <c r="AB215" t="str">
        <f ca="1">IF(OFFSET(SerbiaOfficialData!$F$12,(ROW(AA213)*17)-17,0)=0,"",OFFSET(SerbiaOfficialData!$F$12,(ROW(AA213)*17)-17,0))</f>
        <v/>
      </c>
      <c r="AC215" s="17">
        <f t="shared" si="226"/>
        <v>3605</v>
      </c>
      <c r="AD215" t="str">
        <f ca="1">IF(OFFSET(SerbiaOfficialData!$F$2,(ROW(AD213)*17)-17,0)=0,"",OFFSET(SerbiaOfficialData!$F$2,(ROW(AD213)*17)-17,0))</f>
        <v/>
      </c>
      <c r="AE215" s="3" t="str">
        <f t="shared" si="219"/>
        <v/>
      </c>
      <c r="AF215" s="15" t="str">
        <f t="shared" si="220"/>
        <v/>
      </c>
      <c r="AH215" t="str">
        <f ca="1">IF(OFFSET(SerbiaOfficialData!$F$3,(ROW(AH213)*17)-17,0)=0,"",OFFSET(SerbiaOfficialData!$F$3,(ROW(AH213)*17)-17,0))</f>
        <v/>
      </c>
      <c r="AI215" s="10" t="str">
        <f t="shared" si="221"/>
        <v/>
      </c>
      <c r="AJ215" s="3" t="str">
        <f t="shared" si="222"/>
        <v/>
      </c>
      <c r="AK215" s="4" t="str">
        <f t="shared" si="223"/>
        <v/>
      </c>
      <c r="AL215" s="3" t="str">
        <f t="shared" si="224"/>
        <v/>
      </c>
      <c r="AM215" s="3" t="str">
        <f t="shared" si="225"/>
        <v/>
      </c>
      <c r="AN215" s="4">
        <f ca="1">IF(_xlfn.FORECAST.ETS(AO215,$B$9:B214,$AO$9:AO214)&gt;0,_xlfn.FORECAST.ETS(AO215,$B$9:B214,$AO$9:AO214),0)</f>
        <v>22742.709064315539</v>
      </c>
      <c r="AO215" s="9">
        <f t="shared" si="209"/>
        <v>44108</v>
      </c>
    </row>
    <row r="216" spans="2:41" x14ac:dyDescent="0.25">
      <c r="B216" t="str">
        <f ca="1">IF(OFFSET(SerbiaOfficialData!$F$5,(ROW(B214)*17)-17,0)=0,"",OFFSET(SerbiaOfficialData!$F$5,(ROW(B214)*17)-17,0))</f>
        <v/>
      </c>
      <c r="D216" s="4">
        <f t="shared" si="208"/>
        <v>3625</v>
      </c>
      <c r="E216" s="10" t="str">
        <f ca="1">IF(OFFSET(SerbiaOfficialData!$F$4,(ROW(E214)*17)-17,0)=0,"",OFFSET(SerbiaOfficialData!$F$4,(ROW(E214)*17)-17,0))</f>
        <v/>
      </c>
      <c r="F216" s="2" t="str">
        <f t="shared" si="210"/>
        <v/>
      </c>
      <c r="G216" s="13" t="str">
        <f t="shared" si="211"/>
        <v/>
      </c>
      <c r="H216" s="2" t="str">
        <f t="shared" si="212"/>
        <v/>
      </c>
      <c r="I216" s="4" t="str">
        <f>IF($A216="","",(ROWS($B$3:B216)*LN(2))/(LN(B216)/$B$3))</f>
        <v/>
      </c>
      <c r="J216" t="str">
        <f ca="1">IF(OFFSET(SerbiaOfficialData!$F$7,(ROW(J214)*17)-17,0)=0,"",OFFSET(SerbiaOfficialData!$F$7,(ROW(J214)*17)-17,0))</f>
        <v/>
      </c>
      <c r="K216" s="11" t="str">
        <f ca="1">IF(OFFSET(SerbiaOfficialData!$F$6,(ROW(K214)*17)-17,0)=0,"",OFFSET(SerbiaOfficialData!$F$6,(ROW(K214)*17)-17,0))</f>
        <v/>
      </c>
      <c r="L216" s="12" t="str">
        <f t="shared" si="213"/>
        <v/>
      </c>
      <c r="M216" s="13" t="str">
        <f t="shared" si="214"/>
        <v/>
      </c>
      <c r="R216" s="17" t="str">
        <f ca="1">IF(OFFSET(SerbiaOfficialData!$F$17,(ROW(R214)*17)-18,0)=0,"",OFFSET(SerbiaOfficialData!$F$17,(ROW(R214)*17)-18,0))</f>
        <v/>
      </c>
      <c r="S216" t="str">
        <f t="shared" si="215"/>
        <v/>
      </c>
      <c r="T216" s="3" t="str">
        <f t="shared" si="216"/>
        <v/>
      </c>
      <c r="V216" t="str">
        <f ca="1">IF(OFFSET(SerbiaOfficialData!$F$8,(ROW(W214)*17)-17,0)=0,"",OFFSET(SerbiaOfficialData!$F$8,(ROW(W214)*17)-17,0))</f>
        <v/>
      </c>
      <c r="W216" t="str">
        <f ca="1">IF(OFFSET(SerbiaOfficialData!$F$11,(ROW(W214)*17)-17,0)=0,"",OFFSET(SerbiaOfficialData!$F$11,(ROW(W214)*17)-17,0))</f>
        <v/>
      </c>
      <c r="X216" s="3" t="str">
        <f t="shared" si="217"/>
        <v/>
      </c>
      <c r="Y216" s="3" t="str">
        <f t="shared" si="218"/>
        <v/>
      </c>
      <c r="Z216" t="str">
        <f ca="1">IF(OFFSET(SerbiaOfficialData!$F$9,(ROW(Z214)*17)-17,0)=0,"",OFFSET(SerbiaOfficialData!$F$9,(ROW(Z214)*17)-17,0))</f>
        <v/>
      </c>
      <c r="AA216" t="str">
        <f ca="1">IF(OFFSET(SerbiaOfficialData!$F$10,(ROW(AA214)*17)-17,0)=0,"",OFFSET(SerbiaOfficialData!$F$10,(ROW(AA214)*17)-17,0))</f>
        <v/>
      </c>
      <c r="AB216" t="str">
        <f ca="1">IF(OFFSET(SerbiaOfficialData!$F$12,(ROW(AA214)*17)-17,0)=0,"",OFFSET(SerbiaOfficialData!$F$12,(ROW(AA214)*17)-17,0))</f>
        <v/>
      </c>
      <c r="AC216" s="17">
        <f t="shared" si="226"/>
        <v>3622</v>
      </c>
      <c r="AD216" t="str">
        <f ca="1">IF(OFFSET(SerbiaOfficialData!$F$2,(ROW(AD214)*17)-17,0)=0,"",OFFSET(SerbiaOfficialData!$F$2,(ROW(AD214)*17)-17,0))</f>
        <v/>
      </c>
      <c r="AE216" s="3" t="str">
        <f t="shared" si="219"/>
        <v/>
      </c>
      <c r="AF216" s="15" t="str">
        <f t="shared" si="220"/>
        <v/>
      </c>
      <c r="AH216" t="str">
        <f ca="1">IF(OFFSET(SerbiaOfficialData!$F$3,(ROW(AH214)*17)-17,0)=0,"",OFFSET(SerbiaOfficialData!$F$3,(ROW(AH214)*17)-17,0))</f>
        <v/>
      </c>
      <c r="AI216" s="10" t="str">
        <f t="shared" si="221"/>
        <v/>
      </c>
      <c r="AJ216" s="3" t="str">
        <f t="shared" si="222"/>
        <v/>
      </c>
      <c r="AK216" s="4" t="str">
        <f t="shared" si="223"/>
        <v/>
      </c>
      <c r="AL216" s="3" t="str">
        <f t="shared" si="224"/>
        <v/>
      </c>
      <c r="AM216" s="3" t="str">
        <f t="shared" si="225"/>
        <v/>
      </c>
      <c r="AN216" s="4">
        <f ca="1">IF(_xlfn.FORECAST.ETS(AO216,$B$9:B215,$AO$9:AO215)&gt;0,_xlfn.FORECAST.ETS(AO216,$B$9:B215,$AO$9:AO215),0)</f>
        <v>22834.467249991438</v>
      </c>
      <c r="AO216" s="9">
        <f t="shared" si="209"/>
        <v>44109</v>
      </c>
    </row>
    <row r="217" spans="2:41" x14ac:dyDescent="0.25">
      <c r="B217" t="str">
        <f ca="1">IF(OFFSET(SerbiaOfficialData!$F$5,(ROW(B215)*17)-17,0)=0,"",OFFSET(SerbiaOfficialData!$F$5,(ROW(B215)*17)-17,0))</f>
        <v/>
      </c>
      <c r="D217" s="4">
        <f t="shared" si="208"/>
        <v>3642</v>
      </c>
      <c r="E217" s="10" t="str">
        <f ca="1">IF(OFFSET(SerbiaOfficialData!$F$4,(ROW(E215)*17)-17,0)=0,"",OFFSET(SerbiaOfficialData!$F$4,(ROW(E215)*17)-17,0))</f>
        <v/>
      </c>
      <c r="F217" s="2" t="str">
        <f t="shared" si="210"/>
        <v/>
      </c>
      <c r="G217" s="13" t="str">
        <f t="shared" si="211"/>
        <v/>
      </c>
      <c r="H217" s="2" t="str">
        <f t="shared" si="212"/>
        <v/>
      </c>
      <c r="I217" s="4" t="str">
        <f>IF($A217="","",(ROWS($B$3:B217)*LN(2))/(LN(B217)/$B$3))</f>
        <v/>
      </c>
      <c r="J217" t="str">
        <f ca="1">IF(OFFSET(SerbiaOfficialData!$F$7,(ROW(J215)*17)-17,0)=0,"",OFFSET(SerbiaOfficialData!$F$7,(ROW(J215)*17)-17,0))</f>
        <v/>
      </c>
      <c r="K217" s="11" t="str">
        <f ca="1">IF(OFFSET(SerbiaOfficialData!$F$6,(ROW(K215)*17)-17,0)=0,"",OFFSET(SerbiaOfficialData!$F$6,(ROW(K215)*17)-17,0))</f>
        <v/>
      </c>
      <c r="L217" s="12" t="str">
        <f t="shared" si="213"/>
        <v/>
      </c>
      <c r="M217" s="13" t="str">
        <f t="shared" si="214"/>
        <v/>
      </c>
      <c r="R217" s="17" t="str">
        <f ca="1">IF(OFFSET(SerbiaOfficialData!$F$17,(ROW(R215)*17)-18,0)=0,"",OFFSET(SerbiaOfficialData!$F$17,(ROW(R215)*17)-18,0))</f>
        <v/>
      </c>
      <c r="S217" t="str">
        <f t="shared" si="215"/>
        <v/>
      </c>
      <c r="T217" s="3" t="str">
        <f t="shared" si="216"/>
        <v/>
      </c>
      <c r="V217" t="str">
        <f ca="1">IF(OFFSET(SerbiaOfficialData!$F$8,(ROW(W215)*17)-17,0)=0,"",OFFSET(SerbiaOfficialData!$F$8,(ROW(W215)*17)-17,0))</f>
        <v/>
      </c>
      <c r="W217" t="str">
        <f ca="1">IF(OFFSET(SerbiaOfficialData!$F$11,(ROW(W215)*17)-17,0)=0,"",OFFSET(SerbiaOfficialData!$F$11,(ROW(W215)*17)-17,0))</f>
        <v/>
      </c>
      <c r="X217" s="3" t="str">
        <f t="shared" si="217"/>
        <v/>
      </c>
      <c r="Y217" s="3" t="str">
        <f t="shared" si="218"/>
        <v/>
      </c>
      <c r="Z217" t="str">
        <f ca="1">IF(OFFSET(SerbiaOfficialData!$F$9,(ROW(Z215)*17)-17,0)=0,"",OFFSET(SerbiaOfficialData!$F$9,(ROW(Z215)*17)-17,0))</f>
        <v/>
      </c>
      <c r="AA217" t="str">
        <f ca="1">IF(OFFSET(SerbiaOfficialData!$F$10,(ROW(AA215)*17)-17,0)=0,"",OFFSET(SerbiaOfficialData!$F$10,(ROW(AA215)*17)-17,0))</f>
        <v/>
      </c>
      <c r="AB217" t="str">
        <f ca="1">IF(OFFSET(SerbiaOfficialData!$F$12,(ROW(AA215)*17)-17,0)=0,"",OFFSET(SerbiaOfficialData!$F$12,(ROW(AA215)*17)-17,0))</f>
        <v/>
      </c>
      <c r="AC217" s="17">
        <f t="shared" si="226"/>
        <v>3639</v>
      </c>
      <c r="AD217" t="str">
        <f ca="1">IF(OFFSET(SerbiaOfficialData!$F$2,(ROW(AD215)*17)-17,0)=0,"",OFFSET(SerbiaOfficialData!$F$2,(ROW(AD215)*17)-17,0))</f>
        <v/>
      </c>
      <c r="AE217" s="3" t="str">
        <f t="shared" si="219"/>
        <v/>
      </c>
      <c r="AF217" s="15" t="str">
        <f t="shared" si="220"/>
        <v/>
      </c>
      <c r="AH217" t="str">
        <f ca="1">IF(OFFSET(SerbiaOfficialData!$F$3,(ROW(AH215)*17)-17,0)=0,"",OFFSET(SerbiaOfficialData!$F$3,(ROW(AH215)*17)-17,0))</f>
        <v/>
      </c>
      <c r="AI217" s="10" t="str">
        <f t="shared" si="221"/>
        <v/>
      </c>
      <c r="AJ217" s="3" t="str">
        <f t="shared" si="222"/>
        <v/>
      </c>
      <c r="AK217" s="4" t="str">
        <f t="shared" si="223"/>
        <v/>
      </c>
      <c r="AL217" s="3" t="str">
        <f t="shared" si="224"/>
        <v/>
      </c>
      <c r="AM217" s="3" t="str">
        <f t="shared" si="225"/>
        <v/>
      </c>
      <c r="AN217" s="4">
        <f ca="1">IF(_xlfn.FORECAST.ETS(AO217,$B$9:B216,$AO$9:AO216)&gt;0,_xlfn.FORECAST.ETS(AO217,$B$9:B216,$AO$9:AO216),0)</f>
        <v>22926.225435667333</v>
      </c>
      <c r="AO217" s="9">
        <f t="shared" si="209"/>
        <v>44110</v>
      </c>
    </row>
    <row r="218" spans="2:41" x14ac:dyDescent="0.25">
      <c r="B218" t="str">
        <f ca="1">IF(OFFSET(SerbiaOfficialData!$F$5,(ROW(B216)*17)-17,0)=0,"",OFFSET(SerbiaOfficialData!$F$5,(ROW(B216)*17)-17,0))</f>
        <v/>
      </c>
      <c r="D218" s="4">
        <f t="shared" si="208"/>
        <v>3659</v>
      </c>
      <c r="E218" s="10" t="str">
        <f ca="1">IF(OFFSET(SerbiaOfficialData!$F$4,(ROW(E216)*17)-17,0)=0,"",OFFSET(SerbiaOfficialData!$F$4,(ROW(E216)*17)-17,0))</f>
        <v/>
      </c>
      <c r="F218" s="2" t="str">
        <f t="shared" si="210"/>
        <v/>
      </c>
      <c r="G218" s="13" t="str">
        <f t="shared" si="211"/>
        <v/>
      </c>
      <c r="H218" s="2" t="str">
        <f t="shared" si="212"/>
        <v/>
      </c>
      <c r="I218" s="4" t="str">
        <f>IF($A218="","",(ROWS($B$3:B218)*LN(2))/(LN(B218)/$B$3))</f>
        <v/>
      </c>
      <c r="J218" t="str">
        <f ca="1">IF(OFFSET(SerbiaOfficialData!$F$7,(ROW(J216)*17)-17,0)=0,"",OFFSET(SerbiaOfficialData!$F$7,(ROW(J216)*17)-17,0))</f>
        <v/>
      </c>
      <c r="K218" s="11" t="str">
        <f ca="1">IF(OFFSET(SerbiaOfficialData!$F$6,(ROW(K216)*17)-17,0)=0,"",OFFSET(SerbiaOfficialData!$F$6,(ROW(K216)*17)-17,0))</f>
        <v/>
      </c>
      <c r="L218" s="12" t="str">
        <f t="shared" si="213"/>
        <v/>
      </c>
      <c r="M218" s="13" t="str">
        <f t="shared" si="214"/>
        <v/>
      </c>
      <c r="R218" s="17" t="str">
        <f ca="1">IF(OFFSET(SerbiaOfficialData!$F$17,(ROW(R216)*17)-18,0)=0,"",OFFSET(SerbiaOfficialData!$F$17,(ROW(R216)*17)-18,0))</f>
        <v/>
      </c>
      <c r="S218" t="str">
        <f t="shared" si="215"/>
        <v/>
      </c>
      <c r="T218" s="3" t="str">
        <f t="shared" si="216"/>
        <v/>
      </c>
      <c r="V218" t="str">
        <f ca="1">IF(OFFSET(SerbiaOfficialData!$F$8,(ROW(W216)*17)-17,0)=0,"",OFFSET(SerbiaOfficialData!$F$8,(ROW(W216)*17)-17,0))</f>
        <v/>
      </c>
      <c r="W218" t="str">
        <f ca="1">IF(OFFSET(SerbiaOfficialData!$F$11,(ROW(W216)*17)-17,0)=0,"",OFFSET(SerbiaOfficialData!$F$11,(ROW(W216)*17)-17,0))</f>
        <v/>
      </c>
      <c r="X218" s="3" t="str">
        <f t="shared" si="217"/>
        <v/>
      </c>
      <c r="Y218" s="3" t="str">
        <f t="shared" si="218"/>
        <v/>
      </c>
      <c r="Z218" t="str">
        <f ca="1">IF(OFFSET(SerbiaOfficialData!$F$9,(ROW(Z216)*17)-17,0)=0,"",OFFSET(SerbiaOfficialData!$F$9,(ROW(Z216)*17)-17,0))</f>
        <v/>
      </c>
      <c r="AA218" t="str">
        <f ca="1">IF(OFFSET(SerbiaOfficialData!$F$10,(ROW(AA216)*17)-17,0)=0,"",OFFSET(SerbiaOfficialData!$F$10,(ROW(AA216)*17)-17,0))</f>
        <v/>
      </c>
      <c r="AB218" t="str">
        <f ca="1">IF(OFFSET(SerbiaOfficialData!$F$12,(ROW(AA216)*17)-17,0)=0,"",OFFSET(SerbiaOfficialData!$F$12,(ROW(AA216)*17)-17,0))</f>
        <v/>
      </c>
      <c r="AC218" s="17">
        <f t="shared" si="226"/>
        <v>3656</v>
      </c>
      <c r="AD218" t="str">
        <f ca="1">IF(OFFSET(SerbiaOfficialData!$F$2,(ROW(AD216)*17)-17,0)=0,"",OFFSET(SerbiaOfficialData!$F$2,(ROW(AD216)*17)-17,0))</f>
        <v/>
      </c>
      <c r="AE218" s="3" t="str">
        <f t="shared" si="219"/>
        <v/>
      </c>
      <c r="AF218" s="15" t="str">
        <f t="shared" si="220"/>
        <v/>
      </c>
      <c r="AH218" t="str">
        <f ca="1">IF(OFFSET(SerbiaOfficialData!$F$3,(ROW(AH216)*17)-17,0)=0,"",OFFSET(SerbiaOfficialData!$F$3,(ROW(AH216)*17)-17,0))</f>
        <v/>
      </c>
      <c r="AI218" s="10" t="str">
        <f t="shared" si="221"/>
        <v/>
      </c>
      <c r="AJ218" s="3" t="str">
        <f t="shared" si="222"/>
        <v/>
      </c>
      <c r="AK218" s="4" t="str">
        <f t="shared" si="223"/>
        <v/>
      </c>
      <c r="AL218" s="3" t="str">
        <f t="shared" si="224"/>
        <v/>
      </c>
      <c r="AM218" s="3" t="str">
        <f t="shared" si="225"/>
        <v/>
      </c>
      <c r="AN218" s="4">
        <f ca="1">IF(_xlfn.FORECAST.ETS(AO218,$B$9:B217,$AO$9:AO217)&gt;0,_xlfn.FORECAST.ETS(AO218,$B$9:B217,$AO$9:AO217),0)</f>
        <v>23017.983621343228</v>
      </c>
      <c r="AO218" s="9">
        <f t="shared" si="209"/>
        <v>44111</v>
      </c>
    </row>
    <row r="219" spans="2:41" x14ac:dyDescent="0.25">
      <c r="B219" t="str">
        <f ca="1">IF(OFFSET(SerbiaOfficialData!$F$5,(ROW(B217)*17)-17,0)=0,"",OFFSET(SerbiaOfficialData!$F$5,(ROW(B217)*17)-17,0))</f>
        <v/>
      </c>
      <c r="D219" s="4">
        <f t="shared" si="208"/>
        <v>3676</v>
      </c>
      <c r="E219" s="10" t="str">
        <f ca="1">IF(OFFSET(SerbiaOfficialData!$F$4,(ROW(E217)*17)-17,0)=0,"",OFFSET(SerbiaOfficialData!$F$4,(ROW(E217)*17)-17,0))</f>
        <v/>
      </c>
      <c r="F219" s="2" t="str">
        <f t="shared" si="210"/>
        <v/>
      </c>
      <c r="G219" s="13" t="str">
        <f t="shared" si="211"/>
        <v/>
      </c>
      <c r="H219" s="2" t="str">
        <f t="shared" si="212"/>
        <v/>
      </c>
      <c r="I219" s="4" t="str">
        <f>IF($A219="","",(ROWS($B$3:B219)*LN(2))/(LN(B219)/$B$3))</f>
        <v/>
      </c>
      <c r="J219" t="str">
        <f ca="1">IF(OFFSET(SerbiaOfficialData!$F$7,(ROW(J217)*17)-17,0)=0,"",OFFSET(SerbiaOfficialData!$F$7,(ROW(J217)*17)-17,0))</f>
        <v/>
      </c>
      <c r="K219" s="11" t="str">
        <f ca="1">IF(OFFSET(SerbiaOfficialData!$F$6,(ROW(K217)*17)-17,0)=0,"",OFFSET(SerbiaOfficialData!$F$6,(ROW(K217)*17)-17,0))</f>
        <v/>
      </c>
      <c r="L219" s="12" t="str">
        <f t="shared" si="213"/>
        <v/>
      </c>
      <c r="M219" s="13" t="str">
        <f t="shared" si="214"/>
        <v/>
      </c>
      <c r="R219" s="17" t="str">
        <f ca="1">IF(OFFSET(SerbiaOfficialData!$F$17,(ROW(R217)*17)-18,0)=0,"",OFFSET(SerbiaOfficialData!$F$17,(ROW(R217)*17)-18,0))</f>
        <v/>
      </c>
      <c r="S219" t="str">
        <f t="shared" si="215"/>
        <v/>
      </c>
      <c r="T219" s="3" t="str">
        <f t="shared" si="216"/>
        <v/>
      </c>
      <c r="V219" t="str">
        <f ca="1">IF(OFFSET(SerbiaOfficialData!$F$8,(ROW(W217)*17)-17,0)=0,"",OFFSET(SerbiaOfficialData!$F$8,(ROW(W217)*17)-17,0))</f>
        <v/>
      </c>
      <c r="W219" t="str">
        <f ca="1">IF(OFFSET(SerbiaOfficialData!$F$11,(ROW(W217)*17)-17,0)=0,"",OFFSET(SerbiaOfficialData!$F$11,(ROW(W217)*17)-17,0))</f>
        <v/>
      </c>
      <c r="X219" s="3" t="str">
        <f t="shared" si="217"/>
        <v/>
      </c>
      <c r="Y219" s="3" t="str">
        <f t="shared" si="218"/>
        <v/>
      </c>
      <c r="Z219" t="str">
        <f ca="1">IF(OFFSET(SerbiaOfficialData!$F$9,(ROW(Z217)*17)-17,0)=0,"",OFFSET(SerbiaOfficialData!$F$9,(ROW(Z217)*17)-17,0))</f>
        <v/>
      </c>
      <c r="AA219" t="str">
        <f ca="1">IF(OFFSET(SerbiaOfficialData!$F$10,(ROW(AA217)*17)-17,0)=0,"",OFFSET(SerbiaOfficialData!$F$10,(ROW(AA217)*17)-17,0))</f>
        <v/>
      </c>
      <c r="AB219" t="str">
        <f ca="1">IF(OFFSET(SerbiaOfficialData!$F$12,(ROW(AA217)*17)-17,0)=0,"",OFFSET(SerbiaOfficialData!$F$12,(ROW(AA217)*17)-17,0))</f>
        <v/>
      </c>
      <c r="AC219" s="17">
        <f t="shared" si="226"/>
        <v>3673</v>
      </c>
      <c r="AD219" t="str">
        <f ca="1">IF(OFFSET(SerbiaOfficialData!$F$2,(ROW(AD217)*17)-17,0)=0,"",OFFSET(SerbiaOfficialData!$F$2,(ROW(AD217)*17)-17,0))</f>
        <v/>
      </c>
      <c r="AE219" s="3" t="str">
        <f t="shared" si="219"/>
        <v/>
      </c>
      <c r="AF219" s="15" t="str">
        <f t="shared" si="220"/>
        <v/>
      </c>
      <c r="AH219" t="str">
        <f ca="1">IF(OFFSET(SerbiaOfficialData!$F$3,(ROW(AH217)*17)-17,0)=0,"",OFFSET(SerbiaOfficialData!$F$3,(ROW(AH217)*17)-17,0))</f>
        <v/>
      </c>
      <c r="AI219" s="10" t="str">
        <f t="shared" si="221"/>
        <v/>
      </c>
      <c r="AJ219" s="3" t="str">
        <f t="shared" si="222"/>
        <v/>
      </c>
      <c r="AK219" s="4" t="str">
        <f t="shared" si="223"/>
        <v/>
      </c>
      <c r="AL219" s="3" t="str">
        <f t="shared" si="224"/>
        <v/>
      </c>
      <c r="AM219" s="3" t="str">
        <f t="shared" si="225"/>
        <v/>
      </c>
      <c r="AN219" s="4">
        <f ca="1">IF(_xlfn.FORECAST.ETS(AO219,$B$9:B218,$AO$9:AO218)&gt;0,_xlfn.FORECAST.ETS(AO219,$B$9:B218,$AO$9:AO218),0)</f>
        <v>23109.741807019127</v>
      </c>
      <c r="AO219" s="9">
        <f t="shared" si="209"/>
        <v>44112</v>
      </c>
    </row>
    <row r="220" spans="2:41" x14ac:dyDescent="0.25">
      <c r="B220" t="str">
        <f ca="1">IF(OFFSET(SerbiaOfficialData!$F$5,(ROW(B218)*17)-17,0)=0,"",OFFSET(SerbiaOfficialData!$F$5,(ROW(B218)*17)-17,0))</f>
        <v/>
      </c>
      <c r="D220" s="4">
        <f t="shared" si="208"/>
        <v>3693</v>
      </c>
      <c r="E220" s="10" t="str">
        <f ca="1">IF(OFFSET(SerbiaOfficialData!$F$4,(ROW(E218)*17)-17,0)=0,"",OFFSET(SerbiaOfficialData!$F$4,(ROW(E218)*17)-17,0))</f>
        <v/>
      </c>
      <c r="F220" s="2" t="str">
        <f t="shared" si="210"/>
        <v/>
      </c>
      <c r="G220" s="13" t="str">
        <f t="shared" si="211"/>
        <v/>
      </c>
      <c r="H220" s="2" t="str">
        <f t="shared" si="212"/>
        <v/>
      </c>
      <c r="I220" s="4" t="str">
        <f>IF($A220="","",(ROWS($B$3:B220)*LN(2))/(LN(B220)/$B$3))</f>
        <v/>
      </c>
      <c r="J220" t="str">
        <f ca="1">IF(OFFSET(SerbiaOfficialData!$F$7,(ROW(J218)*17)-17,0)=0,"",OFFSET(SerbiaOfficialData!$F$7,(ROW(J218)*17)-17,0))</f>
        <v/>
      </c>
      <c r="K220" s="11" t="str">
        <f ca="1">IF(OFFSET(SerbiaOfficialData!$F$6,(ROW(K218)*17)-17,0)=0,"",OFFSET(SerbiaOfficialData!$F$6,(ROW(K218)*17)-17,0))</f>
        <v/>
      </c>
      <c r="L220" s="12" t="str">
        <f t="shared" si="213"/>
        <v/>
      </c>
      <c r="M220" s="13" t="str">
        <f t="shared" si="214"/>
        <v/>
      </c>
      <c r="R220" s="17" t="str">
        <f ca="1">IF(OFFSET(SerbiaOfficialData!$F$17,(ROW(R218)*17)-18,0)=0,"",OFFSET(SerbiaOfficialData!$F$17,(ROW(R218)*17)-18,0))</f>
        <v/>
      </c>
      <c r="S220" t="str">
        <f t="shared" si="215"/>
        <v/>
      </c>
      <c r="T220" s="3" t="str">
        <f t="shared" si="216"/>
        <v/>
      </c>
      <c r="V220" t="str">
        <f ca="1">IF(OFFSET(SerbiaOfficialData!$F$8,(ROW(W218)*17)-17,0)=0,"",OFFSET(SerbiaOfficialData!$F$8,(ROW(W218)*17)-17,0))</f>
        <v/>
      </c>
      <c r="W220" t="str">
        <f ca="1">IF(OFFSET(SerbiaOfficialData!$F$11,(ROW(W218)*17)-17,0)=0,"",OFFSET(SerbiaOfficialData!$F$11,(ROW(W218)*17)-17,0))</f>
        <v/>
      </c>
      <c r="X220" s="3" t="str">
        <f t="shared" si="217"/>
        <v/>
      </c>
      <c r="Y220" s="3" t="str">
        <f t="shared" si="218"/>
        <v/>
      </c>
      <c r="Z220" t="str">
        <f ca="1">IF(OFFSET(SerbiaOfficialData!$F$9,(ROW(Z218)*17)-17,0)=0,"",OFFSET(SerbiaOfficialData!$F$9,(ROW(Z218)*17)-17,0))</f>
        <v/>
      </c>
      <c r="AA220" t="str">
        <f ca="1">IF(OFFSET(SerbiaOfficialData!$F$10,(ROW(AA218)*17)-17,0)=0,"",OFFSET(SerbiaOfficialData!$F$10,(ROW(AA218)*17)-17,0))</f>
        <v/>
      </c>
      <c r="AB220" t="str">
        <f ca="1">IF(OFFSET(SerbiaOfficialData!$F$12,(ROW(AA218)*17)-17,0)=0,"",OFFSET(SerbiaOfficialData!$F$12,(ROW(AA218)*17)-17,0))</f>
        <v/>
      </c>
      <c r="AC220" s="17">
        <f t="shared" si="226"/>
        <v>3690</v>
      </c>
      <c r="AD220" t="str">
        <f ca="1">IF(OFFSET(SerbiaOfficialData!$F$2,(ROW(AD218)*17)-17,0)=0,"",OFFSET(SerbiaOfficialData!$F$2,(ROW(AD218)*17)-17,0))</f>
        <v/>
      </c>
      <c r="AE220" s="3" t="str">
        <f t="shared" si="219"/>
        <v/>
      </c>
      <c r="AF220" s="15" t="str">
        <f t="shared" si="220"/>
        <v/>
      </c>
      <c r="AH220" t="str">
        <f ca="1">IF(OFFSET(SerbiaOfficialData!$F$3,(ROW(AH218)*17)-17,0)=0,"",OFFSET(SerbiaOfficialData!$F$3,(ROW(AH218)*17)-17,0))</f>
        <v/>
      </c>
      <c r="AI220" s="10" t="str">
        <f t="shared" si="221"/>
        <v/>
      </c>
      <c r="AJ220" s="3" t="str">
        <f t="shared" si="222"/>
        <v/>
      </c>
      <c r="AK220" s="4" t="str">
        <f t="shared" si="223"/>
        <v/>
      </c>
      <c r="AL220" s="3" t="str">
        <f t="shared" si="224"/>
        <v/>
      </c>
      <c r="AM220" s="3" t="str">
        <f t="shared" si="225"/>
        <v/>
      </c>
      <c r="AN220" s="4">
        <f ca="1">IF(_xlfn.FORECAST.ETS(AO220,$B$9:B219,$AO$9:AO219)&gt;0,_xlfn.FORECAST.ETS(AO220,$B$9:B219,$AO$9:AO219),0)</f>
        <v>23201.499992695022</v>
      </c>
      <c r="AO220" s="9">
        <f t="shared" si="209"/>
        <v>44113</v>
      </c>
    </row>
    <row r="221" spans="2:41" x14ac:dyDescent="0.25">
      <c r="B221" t="str">
        <f ca="1">IF(OFFSET(SerbiaOfficialData!$F$5,(ROW(B219)*17)-17,0)=0,"",OFFSET(SerbiaOfficialData!$F$5,(ROW(B219)*17)-17,0))</f>
        <v/>
      </c>
      <c r="D221" s="4">
        <f t="shared" si="208"/>
        <v>3710</v>
      </c>
      <c r="E221" s="10" t="str">
        <f ca="1">IF(OFFSET(SerbiaOfficialData!$F$4,(ROW(E219)*17)-17,0)=0,"",OFFSET(SerbiaOfficialData!$F$4,(ROW(E219)*17)-17,0))</f>
        <v/>
      </c>
      <c r="F221" s="2" t="str">
        <f t="shared" si="210"/>
        <v/>
      </c>
      <c r="G221" s="13" t="str">
        <f t="shared" si="211"/>
        <v/>
      </c>
      <c r="H221" s="2" t="str">
        <f t="shared" si="212"/>
        <v/>
      </c>
      <c r="I221" s="4" t="str">
        <f>IF($A221="","",(ROWS($B$3:B221)*LN(2))/(LN(B221)/$B$3))</f>
        <v/>
      </c>
      <c r="J221" t="str">
        <f ca="1">IF(OFFSET(SerbiaOfficialData!$F$7,(ROW(J219)*17)-17,0)=0,"",OFFSET(SerbiaOfficialData!$F$7,(ROW(J219)*17)-17,0))</f>
        <v/>
      </c>
      <c r="K221" s="11" t="str">
        <f ca="1">IF(OFFSET(SerbiaOfficialData!$F$6,(ROW(K219)*17)-17,0)=0,"",OFFSET(SerbiaOfficialData!$F$6,(ROW(K219)*17)-17,0))</f>
        <v/>
      </c>
      <c r="L221" s="12" t="str">
        <f t="shared" si="213"/>
        <v/>
      </c>
      <c r="M221" s="13" t="str">
        <f t="shared" si="214"/>
        <v/>
      </c>
      <c r="R221" s="17" t="str">
        <f ca="1">IF(OFFSET(SerbiaOfficialData!$F$17,(ROW(R219)*17)-18,0)=0,"",OFFSET(SerbiaOfficialData!$F$17,(ROW(R219)*17)-18,0))</f>
        <v/>
      </c>
      <c r="S221" t="str">
        <f t="shared" si="215"/>
        <v/>
      </c>
      <c r="T221" s="3" t="str">
        <f t="shared" si="216"/>
        <v/>
      </c>
      <c r="V221" t="str">
        <f ca="1">IF(OFFSET(SerbiaOfficialData!$F$8,(ROW(W219)*17)-17,0)=0,"",OFFSET(SerbiaOfficialData!$F$8,(ROW(W219)*17)-17,0))</f>
        <v/>
      </c>
      <c r="W221" t="str">
        <f ca="1">IF(OFFSET(SerbiaOfficialData!$F$11,(ROW(W219)*17)-17,0)=0,"",OFFSET(SerbiaOfficialData!$F$11,(ROW(W219)*17)-17,0))</f>
        <v/>
      </c>
      <c r="X221" s="3" t="str">
        <f t="shared" si="217"/>
        <v/>
      </c>
      <c r="Y221" s="3" t="str">
        <f t="shared" si="218"/>
        <v/>
      </c>
      <c r="Z221" t="str">
        <f ca="1">IF(OFFSET(SerbiaOfficialData!$F$9,(ROW(Z219)*17)-17,0)=0,"",OFFSET(SerbiaOfficialData!$F$9,(ROW(Z219)*17)-17,0))</f>
        <v/>
      </c>
      <c r="AA221" t="str">
        <f ca="1">IF(OFFSET(SerbiaOfficialData!$F$10,(ROW(AA219)*17)-17,0)=0,"",OFFSET(SerbiaOfficialData!$F$10,(ROW(AA219)*17)-17,0))</f>
        <v/>
      </c>
      <c r="AB221" t="str">
        <f ca="1">IF(OFFSET(SerbiaOfficialData!$F$12,(ROW(AA219)*17)-17,0)=0,"",OFFSET(SerbiaOfficialData!$F$12,(ROW(AA219)*17)-17,0))</f>
        <v/>
      </c>
      <c r="AC221" s="17">
        <f t="shared" si="226"/>
        <v>3707</v>
      </c>
      <c r="AD221" t="str">
        <f ca="1">IF(OFFSET(SerbiaOfficialData!$F$2,(ROW(AD219)*17)-17,0)=0,"",OFFSET(SerbiaOfficialData!$F$2,(ROW(AD219)*17)-17,0))</f>
        <v/>
      </c>
      <c r="AE221" s="3" t="str">
        <f t="shared" si="219"/>
        <v/>
      </c>
      <c r="AF221" s="15" t="str">
        <f t="shared" si="220"/>
        <v/>
      </c>
      <c r="AH221" t="str">
        <f ca="1">IF(OFFSET(SerbiaOfficialData!$F$3,(ROW(AH219)*17)-17,0)=0,"",OFFSET(SerbiaOfficialData!$F$3,(ROW(AH219)*17)-17,0))</f>
        <v/>
      </c>
      <c r="AI221" s="10" t="str">
        <f t="shared" si="221"/>
        <v/>
      </c>
      <c r="AJ221" s="3" t="str">
        <f t="shared" si="222"/>
        <v/>
      </c>
      <c r="AK221" s="4" t="str">
        <f t="shared" si="223"/>
        <v/>
      </c>
      <c r="AL221" s="3" t="str">
        <f t="shared" si="224"/>
        <v/>
      </c>
      <c r="AM221" s="3" t="str">
        <f t="shared" si="225"/>
        <v/>
      </c>
      <c r="AN221" s="4">
        <f ca="1">IF(_xlfn.FORECAST.ETS(AO221,$B$9:B220,$AO$9:AO220)&gt;0,_xlfn.FORECAST.ETS(AO221,$B$9:B220,$AO$9:AO220),0)</f>
        <v>23293.258178370917</v>
      </c>
      <c r="AO221" s="9">
        <f t="shared" si="209"/>
        <v>44114</v>
      </c>
    </row>
    <row r="222" spans="2:41" x14ac:dyDescent="0.25">
      <c r="B222" t="str">
        <f ca="1">IF(OFFSET(SerbiaOfficialData!$F$5,(ROW(B220)*17)-17,0)=0,"",OFFSET(SerbiaOfficialData!$F$5,(ROW(B220)*17)-17,0))</f>
        <v/>
      </c>
      <c r="D222" s="4">
        <f t="shared" si="208"/>
        <v>3727</v>
      </c>
      <c r="E222" s="10" t="str">
        <f ca="1">IF(OFFSET(SerbiaOfficialData!$F$4,(ROW(E220)*17)-17,0)=0,"",OFFSET(SerbiaOfficialData!$F$4,(ROW(E220)*17)-17,0))</f>
        <v/>
      </c>
      <c r="F222" s="2" t="str">
        <f t="shared" si="210"/>
        <v/>
      </c>
      <c r="G222" s="13" t="str">
        <f t="shared" si="211"/>
        <v/>
      </c>
      <c r="H222" s="2" t="str">
        <f t="shared" si="212"/>
        <v/>
      </c>
      <c r="I222" s="4" t="str">
        <f>IF($A222="","",(ROWS($B$3:B222)*LN(2))/(LN(B222)/$B$3))</f>
        <v/>
      </c>
      <c r="J222" t="str">
        <f ca="1">IF(OFFSET(SerbiaOfficialData!$F$7,(ROW(J220)*17)-17,0)=0,"",OFFSET(SerbiaOfficialData!$F$7,(ROW(J220)*17)-17,0))</f>
        <v/>
      </c>
      <c r="K222" s="11" t="str">
        <f ca="1">IF(OFFSET(SerbiaOfficialData!$F$6,(ROW(K220)*17)-17,0)=0,"",OFFSET(SerbiaOfficialData!$F$6,(ROW(K220)*17)-17,0))</f>
        <v/>
      </c>
      <c r="L222" s="12" t="str">
        <f t="shared" si="213"/>
        <v/>
      </c>
      <c r="M222" s="13" t="str">
        <f t="shared" si="214"/>
        <v/>
      </c>
      <c r="R222" s="17" t="str">
        <f ca="1">IF(OFFSET(SerbiaOfficialData!$F$17,(ROW(R220)*17)-18,0)=0,"",OFFSET(SerbiaOfficialData!$F$17,(ROW(R220)*17)-18,0))</f>
        <v/>
      </c>
      <c r="S222" t="str">
        <f t="shared" si="215"/>
        <v/>
      </c>
      <c r="T222" s="3" t="str">
        <f t="shared" si="216"/>
        <v/>
      </c>
      <c r="V222" t="str">
        <f ca="1">IF(OFFSET(SerbiaOfficialData!$F$8,(ROW(W220)*17)-17,0)=0,"",OFFSET(SerbiaOfficialData!$F$8,(ROW(W220)*17)-17,0))</f>
        <v/>
      </c>
      <c r="W222" t="str">
        <f ca="1">IF(OFFSET(SerbiaOfficialData!$F$11,(ROW(W220)*17)-17,0)=0,"",OFFSET(SerbiaOfficialData!$F$11,(ROW(W220)*17)-17,0))</f>
        <v/>
      </c>
      <c r="X222" s="3" t="str">
        <f t="shared" si="217"/>
        <v/>
      </c>
      <c r="Y222" s="3" t="str">
        <f t="shared" si="218"/>
        <v/>
      </c>
      <c r="Z222" t="str">
        <f ca="1">IF(OFFSET(SerbiaOfficialData!$F$9,(ROW(Z220)*17)-17,0)=0,"",OFFSET(SerbiaOfficialData!$F$9,(ROW(Z220)*17)-17,0))</f>
        <v/>
      </c>
      <c r="AA222" t="str">
        <f ca="1">IF(OFFSET(SerbiaOfficialData!$F$10,(ROW(AA220)*17)-17,0)=0,"",OFFSET(SerbiaOfficialData!$F$10,(ROW(AA220)*17)-17,0))</f>
        <v/>
      </c>
      <c r="AB222" t="str">
        <f ca="1">IF(OFFSET(SerbiaOfficialData!$F$12,(ROW(AA220)*17)-17,0)=0,"",OFFSET(SerbiaOfficialData!$F$12,(ROW(AA220)*17)-17,0))</f>
        <v/>
      </c>
      <c r="AC222" s="17">
        <f t="shared" si="226"/>
        <v>3724</v>
      </c>
      <c r="AD222" t="str">
        <f ca="1">IF(OFFSET(SerbiaOfficialData!$F$2,(ROW(AD220)*17)-17,0)=0,"",OFFSET(SerbiaOfficialData!$F$2,(ROW(AD220)*17)-17,0))</f>
        <v/>
      </c>
      <c r="AE222" s="3" t="str">
        <f t="shared" si="219"/>
        <v/>
      </c>
      <c r="AF222" s="15" t="str">
        <f t="shared" si="220"/>
        <v/>
      </c>
      <c r="AH222" t="str">
        <f ca="1">IF(OFFSET(SerbiaOfficialData!$F$3,(ROW(AH220)*17)-17,0)=0,"",OFFSET(SerbiaOfficialData!$F$3,(ROW(AH220)*17)-17,0))</f>
        <v/>
      </c>
      <c r="AI222" s="10" t="str">
        <f t="shared" si="221"/>
        <v/>
      </c>
      <c r="AJ222" s="3" t="str">
        <f t="shared" si="222"/>
        <v/>
      </c>
      <c r="AK222" s="4" t="str">
        <f t="shared" si="223"/>
        <v/>
      </c>
      <c r="AL222" s="3" t="str">
        <f t="shared" si="224"/>
        <v/>
      </c>
      <c r="AM222" s="3" t="str">
        <f t="shared" si="225"/>
        <v/>
      </c>
      <c r="AN222" s="4">
        <f ca="1">IF(_xlfn.FORECAST.ETS(AO222,$B$9:B221,$AO$9:AO221)&gt;0,_xlfn.FORECAST.ETS(AO222,$B$9:B221,$AO$9:AO221),0)</f>
        <v>23385.016364046816</v>
      </c>
      <c r="AO222" s="9">
        <f t="shared" si="209"/>
        <v>44115</v>
      </c>
    </row>
    <row r="223" spans="2:41" x14ac:dyDescent="0.25">
      <c r="B223" t="str">
        <f ca="1">IF(OFFSET(SerbiaOfficialData!$F$5,(ROW(B221)*17)-17,0)=0,"",OFFSET(SerbiaOfficialData!$F$5,(ROW(B221)*17)-17,0))</f>
        <v/>
      </c>
      <c r="D223" s="4">
        <f t="shared" si="208"/>
        <v>3744</v>
      </c>
      <c r="E223" s="10" t="str">
        <f ca="1">IF(OFFSET(SerbiaOfficialData!$F$4,(ROW(E221)*17)-17,0)=0,"",OFFSET(SerbiaOfficialData!$F$4,(ROW(E221)*17)-17,0))</f>
        <v/>
      </c>
      <c r="F223" s="2" t="str">
        <f t="shared" si="210"/>
        <v/>
      </c>
      <c r="G223" s="13" t="str">
        <f t="shared" si="211"/>
        <v/>
      </c>
      <c r="H223" s="2" t="str">
        <f t="shared" si="212"/>
        <v/>
      </c>
      <c r="I223" s="4" t="str">
        <f>IF($A223="","",(ROWS($B$3:B223)*LN(2))/(LN(B223)/$B$3))</f>
        <v/>
      </c>
      <c r="J223" t="str">
        <f ca="1">IF(OFFSET(SerbiaOfficialData!$F$7,(ROW(J221)*17)-17,0)=0,"",OFFSET(SerbiaOfficialData!$F$7,(ROW(J221)*17)-17,0))</f>
        <v/>
      </c>
      <c r="K223" s="11" t="str">
        <f ca="1">IF(OFFSET(SerbiaOfficialData!$F$6,(ROW(K221)*17)-17,0)=0,"",OFFSET(SerbiaOfficialData!$F$6,(ROW(K221)*17)-17,0))</f>
        <v/>
      </c>
      <c r="L223" s="12" t="str">
        <f t="shared" si="213"/>
        <v/>
      </c>
      <c r="M223" s="13" t="str">
        <f t="shared" si="214"/>
        <v/>
      </c>
      <c r="R223" s="17" t="str">
        <f ca="1">IF(OFFSET(SerbiaOfficialData!$F$17,(ROW(R221)*17)-18,0)=0,"",OFFSET(SerbiaOfficialData!$F$17,(ROW(R221)*17)-18,0))</f>
        <v/>
      </c>
      <c r="S223" t="str">
        <f t="shared" si="215"/>
        <v/>
      </c>
      <c r="T223" s="3" t="str">
        <f t="shared" si="216"/>
        <v/>
      </c>
      <c r="V223" t="str">
        <f ca="1">IF(OFFSET(SerbiaOfficialData!$F$8,(ROW(W221)*17)-17,0)=0,"",OFFSET(SerbiaOfficialData!$F$8,(ROW(W221)*17)-17,0))</f>
        <v/>
      </c>
      <c r="W223" t="str">
        <f ca="1">IF(OFFSET(SerbiaOfficialData!$F$11,(ROW(W221)*17)-17,0)=0,"",OFFSET(SerbiaOfficialData!$F$11,(ROW(W221)*17)-17,0))</f>
        <v/>
      </c>
      <c r="X223" s="3" t="str">
        <f t="shared" si="217"/>
        <v/>
      </c>
      <c r="Y223" s="3" t="str">
        <f t="shared" si="218"/>
        <v/>
      </c>
      <c r="Z223" t="str">
        <f ca="1">IF(OFFSET(SerbiaOfficialData!$F$9,(ROW(Z221)*17)-17,0)=0,"",OFFSET(SerbiaOfficialData!$F$9,(ROW(Z221)*17)-17,0))</f>
        <v/>
      </c>
      <c r="AA223" t="str">
        <f ca="1">IF(OFFSET(SerbiaOfficialData!$F$10,(ROW(AA221)*17)-17,0)=0,"",OFFSET(SerbiaOfficialData!$F$10,(ROW(AA221)*17)-17,0))</f>
        <v/>
      </c>
      <c r="AB223" t="str">
        <f ca="1">IF(OFFSET(SerbiaOfficialData!$F$12,(ROW(AA221)*17)-17,0)=0,"",OFFSET(SerbiaOfficialData!$F$12,(ROW(AA221)*17)-17,0))</f>
        <v/>
      </c>
      <c r="AC223" s="17">
        <f t="shared" si="226"/>
        <v>3741</v>
      </c>
      <c r="AD223" t="str">
        <f ca="1">IF(OFFSET(SerbiaOfficialData!$F$2,(ROW(AD221)*17)-17,0)=0,"",OFFSET(SerbiaOfficialData!$F$2,(ROW(AD221)*17)-17,0))</f>
        <v/>
      </c>
      <c r="AE223" s="3" t="str">
        <f t="shared" si="219"/>
        <v/>
      </c>
      <c r="AF223" s="15" t="str">
        <f t="shared" si="220"/>
        <v/>
      </c>
      <c r="AH223" t="str">
        <f ca="1">IF(OFFSET(SerbiaOfficialData!$F$3,(ROW(AH221)*17)-17,0)=0,"",OFFSET(SerbiaOfficialData!$F$3,(ROW(AH221)*17)-17,0))</f>
        <v/>
      </c>
      <c r="AI223" s="10" t="str">
        <f t="shared" si="221"/>
        <v/>
      </c>
      <c r="AJ223" s="3" t="str">
        <f t="shared" si="222"/>
        <v/>
      </c>
      <c r="AK223" s="4" t="str">
        <f t="shared" si="223"/>
        <v/>
      </c>
      <c r="AL223" s="3" t="str">
        <f t="shared" si="224"/>
        <v/>
      </c>
      <c r="AM223" s="3" t="str">
        <f t="shared" si="225"/>
        <v/>
      </c>
      <c r="AN223" s="4">
        <f ca="1">IF(_xlfn.FORECAST.ETS(AO223,$B$9:B222,$AO$9:AO222)&gt;0,_xlfn.FORECAST.ETS(AO223,$B$9:B222,$AO$9:AO222),0)</f>
        <v>23476.774549722712</v>
      </c>
      <c r="AO223" s="9">
        <f t="shared" si="209"/>
        <v>44116</v>
      </c>
    </row>
    <row r="224" spans="2:41" x14ac:dyDescent="0.25">
      <c r="B224" t="str">
        <f ca="1">IF(OFFSET(SerbiaOfficialData!$F$5,(ROW(B222)*17)-17,0)=0,"",OFFSET(SerbiaOfficialData!$F$5,(ROW(B222)*17)-17,0))</f>
        <v/>
      </c>
      <c r="D224" s="4">
        <f t="shared" si="208"/>
        <v>3761</v>
      </c>
      <c r="E224" s="10" t="str">
        <f ca="1">IF(OFFSET(SerbiaOfficialData!$F$4,(ROW(E222)*17)-17,0)=0,"",OFFSET(SerbiaOfficialData!$F$4,(ROW(E222)*17)-17,0))</f>
        <v/>
      </c>
      <c r="F224" s="2" t="str">
        <f t="shared" si="210"/>
        <v/>
      </c>
      <c r="G224" s="13" t="str">
        <f t="shared" si="211"/>
        <v/>
      </c>
      <c r="H224" s="2" t="str">
        <f t="shared" si="212"/>
        <v/>
      </c>
      <c r="I224" s="4" t="str">
        <f>IF($A224="","",(ROWS($B$3:B224)*LN(2))/(LN(B224)/$B$3))</f>
        <v/>
      </c>
      <c r="J224" t="str">
        <f ca="1">IF(OFFSET(SerbiaOfficialData!$F$7,(ROW(J222)*17)-17,0)=0,"",OFFSET(SerbiaOfficialData!$F$7,(ROW(J222)*17)-17,0))</f>
        <v/>
      </c>
      <c r="K224" s="11" t="str">
        <f ca="1">IF(OFFSET(SerbiaOfficialData!$F$6,(ROW(K222)*17)-17,0)=0,"",OFFSET(SerbiaOfficialData!$F$6,(ROW(K222)*17)-17,0))</f>
        <v/>
      </c>
      <c r="L224" s="12" t="str">
        <f t="shared" si="213"/>
        <v/>
      </c>
      <c r="M224" s="13" t="str">
        <f t="shared" si="214"/>
        <v/>
      </c>
      <c r="R224" s="17" t="str">
        <f ca="1">IF(OFFSET(SerbiaOfficialData!$F$17,(ROW(R222)*17)-18,0)=0,"",OFFSET(SerbiaOfficialData!$F$17,(ROW(R222)*17)-18,0))</f>
        <v/>
      </c>
      <c r="S224" t="str">
        <f t="shared" si="215"/>
        <v/>
      </c>
      <c r="T224" s="3" t="str">
        <f t="shared" si="216"/>
        <v/>
      </c>
      <c r="V224" t="str">
        <f ca="1">IF(OFFSET(SerbiaOfficialData!$F$8,(ROW(W222)*17)-17,0)=0,"",OFFSET(SerbiaOfficialData!$F$8,(ROW(W222)*17)-17,0))</f>
        <v/>
      </c>
      <c r="W224" t="str">
        <f ca="1">IF(OFFSET(SerbiaOfficialData!$F$11,(ROW(W222)*17)-17,0)=0,"",OFFSET(SerbiaOfficialData!$F$11,(ROW(W222)*17)-17,0))</f>
        <v/>
      </c>
      <c r="X224" s="3" t="str">
        <f t="shared" si="217"/>
        <v/>
      </c>
      <c r="Y224" s="3" t="str">
        <f t="shared" si="218"/>
        <v/>
      </c>
      <c r="Z224" t="str">
        <f ca="1">IF(OFFSET(SerbiaOfficialData!$F$9,(ROW(Z222)*17)-17,0)=0,"",OFFSET(SerbiaOfficialData!$F$9,(ROW(Z222)*17)-17,0))</f>
        <v/>
      </c>
      <c r="AA224" t="str">
        <f ca="1">IF(OFFSET(SerbiaOfficialData!$F$10,(ROW(AA222)*17)-17,0)=0,"",OFFSET(SerbiaOfficialData!$F$10,(ROW(AA222)*17)-17,0))</f>
        <v/>
      </c>
      <c r="AB224" t="str">
        <f ca="1">IF(OFFSET(SerbiaOfficialData!$F$12,(ROW(AA222)*17)-17,0)=0,"",OFFSET(SerbiaOfficialData!$F$12,(ROW(AA222)*17)-17,0))</f>
        <v/>
      </c>
      <c r="AC224" s="17">
        <f t="shared" si="226"/>
        <v>3758</v>
      </c>
      <c r="AD224" t="str">
        <f ca="1">IF(OFFSET(SerbiaOfficialData!$F$2,(ROW(AD222)*17)-17,0)=0,"",OFFSET(SerbiaOfficialData!$F$2,(ROW(AD222)*17)-17,0))</f>
        <v/>
      </c>
      <c r="AE224" s="3" t="str">
        <f t="shared" si="219"/>
        <v/>
      </c>
      <c r="AF224" s="15" t="str">
        <f t="shared" si="220"/>
        <v/>
      </c>
      <c r="AH224" t="str">
        <f ca="1">IF(OFFSET(SerbiaOfficialData!$F$3,(ROW(AH222)*17)-17,0)=0,"",OFFSET(SerbiaOfficialData!$F$3,(ROW(AH222)*17)-17,0))</f>
        <v/>
      </c>
      <c r="AI224" s="10" t="str">
        <f t="shared" si="221"/>
        <v/>
      </c>
      <c r="AJ224" s="3" t="str">
        <f t="shared" si="222"/>
        <v/>
      </c>
      <c r="AK224" s="4" t="str">
        <f t="shared" si="223"/>
        <v/>
      </c>
      <c r="AL224" s="3" t="str">
        <f t="shared" si="224"/>
        <v/>
      </c>
      <c r="AM224" s="3" t="str">
        <f t="shared" si="225"/>
        <v/>
      </c>
      <c r="AN224" s="4">
        <f ca="1">IF(_xlfn.FORECAST.ETS(AO224,$B$9:B223,$AO$9:AO223)&gt;0,_xlfn.FORECAST.ETS(AO224,$B$9:B223,$AO$9:AO223),0)</f>
        <v>23568.532735398607</v>
      </c>
      <c r="AO224" s="9">
        <f t="shared" si="209"/>
        <v>44117</v>
      </c>
    </row>
    <row r="225" spans="2:41" x14ac:dyDescent="0.25">
      <c r="B225" t="str">
        <f ca="1">IF(OFFSET(SerbiaOfficialData!$F$5,(ROW(B223)*17)-17,0)=0,"",OFFSET(SerbiaOfficialData!$F$5,(ROW(B223)*17)-17,0))</f>
        <v/>
      </c>
      <c r="D225" s="4">
        <f t="shared" si="208"/>
        <v>3778</v>
      </c>
      <c r="E225" s="10" t="str">
        <f ca="1">IF(OFFSET(SerbiaOfficialData!$F$4,(ROW(E223)*17)-17,0)=0,"",OFFSET(SerbiaOfficialData!$F$4,(ROW(E223)*17)-17,0))</f>
        <v/>
      </c>
      <c r="F225" s="2" t="str">
        <f t="shared" si="210"/>
        <v/>
      </c>
      <c r="G225" s="13" t="str">
        <f t="shared" si="211"/>
        <v/>
      </c>
      <c r="H225" s="2" t="str">
        <f t="shared" si="212"/>
        <v/>
      </c>
      <c r="I225" s="4" t="str">
        <f>IF($A225="","",(ROWS($B$3:B225)*LN(2))/(LN(B225)/$B$3))</f>
        <v/>
      </c>
      <c r="J225" t="str">
        <f ca="1">IF(OFFSET(SerbiaOfficialData!$F$7,(ROW(J223)*17)-17,0)=0,"",OFFSET(SerbiaOfficialData!$F$7,(ROW(J223)*17)-17,0))</f>
        <v/>
      </c>
      <c r="K225" s="11" t="str">
        <f ca="1">IF(OFFSET(SerbiaOfficialData!$F$6,(ROW(K223)*17)-17,0)=0,"",OFFSET(SerbiaOfficialData!$F$6,(ROW(K223)*17)-17,0))</f>
        <v/>
      </c>
      <c r="L225" s="12" t="str">
        <f t="shared" si="213"/>
        <v/>
      </c>
      <c r="M225" s="13" t="str">
        <f t="shared" si="214"/>
        <v/>
      </c>
      <c r="R225" s="17" t="str">
        <f ca="1">IF(OFFSET(SerbiaOfficialData!$F$17,(ROW(R223)*17)-18,0)=0,"",OFFSET(SerbiaOfficialData!$F$17,(ROW(R223)*17)-18,0))</f>
        <v/>
      </c>
      <c r="S225" t="str">
        <f t="shared" si="215"/>
        <v/>
      </c>
      <c r="T225" s="3" t="str">
        <f t="shared" si="216"/>
        <v/>
      </c>
      <c r="V225" t="str">
        <f ca="1">IF(OFFSET(SerbiaOfficialData!$F$8,(ROW(W223)*17)-17,0)=0,"",OFFSET(SerbiaOfficialData!$F$8,(ROW(W223)*17)-17,0))</f>
        <v/>
      </c>
      <c r="W225" t="str">
        <f ca="1">IF(OFFSET(SerbiaOfficialData!$F$11,(ROW(W223)*17)-17,0)=0,"",OFFSET(SerbiaOfficialData!$F$11,(ROW(W223)*17)-17,0))</f>
        <v/>
      </c>
      <c r="X225" s="3" t="str">
        <f t="shared" si="217"/>
        <v/>
      </c>
      <c r="Y225" s="3" t="str">
        <f t="shared" si="218"/>
        <v/>
      </c>
      <c r="Z225" t="str">
        <f ca="1">IF(OFFSET(SerbiaOfficialData!$F$9,(ROW(Z223)*17)-17,0)=0,"",OFFSET(SerbiaOfficialData!$F$9,(ROW(Z223)*17)-17,0))</f>
        <v/>
      </c>
      <c r="AA225" t="str">
        <f ca="1">IF(OFFSET(SerbiaOfficialData!$F$10,(ROW(AA223)*17)-17,0)=0,"",OFFSET(SerbiaOfficialData!$F$10,(ROW(AA223)*17)-17,0))</f>
        <v/>
      </c>
      <c r="AB225" t="str">
        <f ca="1">IF(OFFSET(SerbiaOfficialData!$F$12,(ROW(AA223)*17)-17,0)=0,"",OFFSET(SerbiaOfficialData!$F$12,(ROW(AA223)*17)-17,0))</f>
        <v/>
      </c>
      <c r="AC225" s="17">
        <f t="shared" si="226"/>
        <v>3775</v>
      </c>
      <c r="AD225" t="str">
        <f ca="1">IF(OFFSET(SerbiaOfficialData!$F$2,(ROW(AD223)*17)-17,0)=0,"",OFFSET(SerbiaOfficialData!$F$2,(ROW(AD223)*17)-17,0))</f>
        <v/>
      </c>
      <c r="AE225" s="3" t="str">
        <f t="shared" si="219"/>
        <v/>
      </c>
      <c r="AF225" s="15" t="str">
        <f t="shared" si="220"/>
        <v/>
      </c>
      <c r="AH225" t="str">
        <f ca="1">IF(OFFSET(SerbiaOfficialData!$F$3,(ROW(AH223)*17)-17,0)=0,"",OFFSET(SerbiaOfficialData!$F$3,(ROW(AH223)*17)-17,0))</f>
        <v/>
      </c>
      <c r="AI225" s="10" t="str">
        <f t="shared" si="221"/>
        <v/>
      </c>
      <c r="AJ225" s="3" t="str">
        <f t="shared" si="222"/>
        <v/>
      </c>
      <c r="AK225" s="4" t="str">
        <f t="shared" si="223"/>
        <v/>
      </c>
      <c r="AL225" s="3" t="str">
        <f t="shared" si="224"/>
        <v/>
      </c>
      <c r="AM225" s="3" t="str">
        <f t="shared" si="225"/>
        <v/>
      </c>
      <c r="AN225" s="4">
        <f ca="1">IF(_xlfn.FORECAST.ETS(AO225,$B$9:B224,$AO$9:AO224)&gt;0,_xlfn.FORECAST.ETS(AO225,$B$9:B224,$AO$9:AO224),0)</f>
        <v>23660.290921074506</v>
      </c>
      <c r="AO225" s="9">
        <f t="shared" si="209"/>
        <v>44118</v>
      </c>
    </row>
    <row r="226" spans="2:41" x14ac:dyDescent="0.25">
      <c r="B226" t="str">
        <f ca="1">IF(OFFSET(SerbiaOfficialData!$F$5,(ROW(B224)*17)-17,0)=0,"",OFFSET(SerbiaOfficialData!$F$5,(ROW(B224)*17)-17,0))</f>
        <v/>
      </c>
      <c r="D226" s="4">
        <f t="shared" si="208"/>
        <v>3795</v>
      </c>
      <c r="E226" s="10" t="str">
        <f ca="1">IF(OFFSET(SerbiaOfficialData!$F$4,(ROW(E224)*17)-17,0)=0,"",OFFSET(SerbiaOfficialData!$F$4,(ROW(E224)*17)-17,0))</f>
        <v/>
      </c>
      <c r="F226" s="2" t="str">
        <f t="shared" si="210"/>
        <v/>
      </c>
      <c r="G226" s="13" t="str">
        <f t="shared" si="211"/>
        <v/>
      </c>
      <c r="H226" s="2" t="str">
        <f t="shared" si="212"/>
        <v/>
      </c>
      <c r="I226" s="4" t="str">
        <f>IF($A226="","",(ROWS($B$3:B226)*LN(2))/(LN(B226)/$B$3))</f>
        <v/>
      </c>
      <c r="J226" t="str">
        <f ca="1">IF(OFFSET(SerbiaOfficialData!$F$7,(ROW(J224)*17)-17,0)=0,"",OFFSET(SerbiaOfficialData!$F$7,(ROW(J224)*17)-17,0))</f>
        <v/>
      </c>
      <c r="K226" s="11" t="str">
        <f ca="1">IF(OFFSET(SerbiaOfficialData!$F$6,(ROW(K224)*17)-17,0)=0,"",OFFSET(SerbiaOfficialData!$F$6,(ROW(K224)*17)-17,0))</f>
        <v/>
      </c>
      <c r="L226" s="12" t="str">
        <f t="shared" si="213"/>
        <v/>
      </c>
      <c r="M226" s="13" t="str">
        <f t="shared" si="214"/>
        <v/>
      </c>
      <c r="R226" s="17" t="str">
        <f ca="1">IF(OFFSET(SerbiaOfficialData!$F$17,(ROW(R224)*17)-18,0)=0,"",OFFSET(SerbiaOfficialData!$F$17,(ROW(R224)*17)-18,0))</f>
        <v/>
      </c>
      <c r="S226" t="str">
        <f t="shared" si="215"/>
        <v/>
      </c>
      <c r="T226" s="3" t="str">
        <f t="shared" si="216"/>
        <v/>
      </c>
      <c r="V226" t="str">
        <f ca="1">IF(OFFSET(SerbiaOfficialData!$F$8,(ROW(W224)*17)-17,0)=0,"",OFFSET(SerbiaOfficialData!$F$8,(ROW(W224)*17)-17,0))</f>
        <v/>
      </c>
      <c r="W226" t="str">
        <f ca="1">IF(OFFSET(SerbiaOfficialData!$F$11,(ROW(W224)*17)-17,0)=0,"",OFFSET(SerbiaOfficialData!$F$11,(ROW(W224)*17)-17,0))</f>
        <v/>
      </c>
      <c r="X226" s="3" t="str">
        <f t="shared" si="217"/>
        <v/>
      </c>
      <c r="Y226" s="3" t="str">
        <f t="shared" si="218"/>
        <v/>
      </c>
      <c r="Z226" t="str">
        <f ca="1">IF(OFFSET(SerbiaOfficialData!$F$9,(ROW(Z224)*17)-17,0)=0,"",OFFSET(SerbiaOfficialData!$F$9,(ROW(Z224)*17)-17,0))</f>
        <v/>
      </c>
      <c r="AA226" t="str">
        <f ca="1">IF(OFFSET(SerbiaOfficialData!$F$10,(ROW(AA224)*17)-17,0)=0,"",OFFSET(SerbiaOfficialData!$F$10,(ROW(AA224)*17)-17,0))</f>
        <v/>
      </c>
      <c r="AB226" t="str">
        <f ca="1">IF(OFFSET(SerbiaOfficialData!$F$12,(ROW(AA224)*17)-17,0)=0,"",OFFSET(SerbiaOfficialData!$F$12,(ROW(AA224)*17)-17,0))</f>
        <v/>
      </c>
      <c r="AC226" s="17">
        <f t="shared" si="226"/>
        <v>3792</v>
      </c>
      <c r="AD226" t="str">
        <f ca="1">IF(OFFSET(SerbiaOfficialData!$F$2,(ROW(AD224)*17)-17,0)=0,"",OFFSET(SerbiaOfficialData!$F$2,(ROW(AD224)*17)-17,0))</f>
        <v/>
      </c>
      <c r="AE226" s="3" t="str">
        <f t="shared" si="219"/>
        <v/>
      </c>
      <c r="AF226" s="15" t="str">
        <f t="shared" si="220"/>
        <v/>
      </c>
      <c r="AH226" t="str">
        <f ca="1">IF(OFFSET(SerbiaOfficialData!$F$3,(ROW(AH224)*17)-17,0)=0,"",OFFSET(SerbiaOfficialData!$F$3,(ROW(AH224)*17)-17,0))</f>
        <v/>
      </c>
      <c r="AI226" s="10" t="str">
        <f t="shared" si="221"/>
        <v/>
      </c>
      <c r="AJ226" s="3" t="str">
        <f t="shared" si="222"/>
        <v/>
      </c>
      <c r="AK226" s="4" t="str">
        <f t="shared" si="223"/>
        <v/>
      </c>
      <c r="AL226" s="3" t="str">
        <f t="shared" si="224"/>
        <v/>
      </c>
      <c r="AM226" s="3" t="str">
        <f t="shared" si="225"/>
        <v/>
      </c>
      <c r="AN226" s="4">
        <f ca="1">IF(_xlfn.FORECAST.ETS(AO226,$B$9:B225,$AO$9:AO225)&gt;0,_xlfn.FORECAST.ETS(AO226,$B$9:B225,$AO$9:AO225),0)</f>
        <v>23752.049106750401</v>
      </c>
      <c r="AO226" s="9">
        <f t="shared" si="209"/>
        <v>44119</v>
      </c>
    </row>
    <row r="227" spans="2:41" x14ac:dyDescent="0.25">
      <c r="B227" t="str">
        <f ca="1">IF(OFFSET(SerbiaOfficialData!$F$5,(ROW(B225)*17)-17,0)=0,"",OFFSET(SerbiaOfficialData!$F$5,(ROW(B225)*17)-17,0))</f>
        <v/>
      </c>
      <c r="D227" s="4">
        <f t="shared" si="208"/>
        <v>3812</v>
      </c>
      <c r="E227" s="10" t="str">
        <f ca="1">IF(OFFSET(SerbiaOfficialData!$F$4,(ROW(E225)*17)-17,0)=0,"",OFFSET(SerbiaOfficialData!$F$4,(ROW(E225)*17)-17,0))</f>
        <v/>
      </c>
      <c r="F227" s="2" t="str">
        <f t="shared" si="210"/>
        <v/>
      </c>
      <c r="G227" s="13" t="str">
        <f t="shared" si="211"/>
        <v/>
      </c>
      <c r="H227" s="2" t="str">
        <f t="shared" si="212"/>
        <v/>
      </c>
      <c r="I227" s="4" t="str">
        <f>IF($A227="","",(ROWS($B$3:B227)*LN(2))/(LN(B227)/$B$3))</f>
        <v/>
      </c>
      <c r="J227" t="str">
        <f ca="1">IF(OFFSET(SerbiaOfficialData!$F$7,(ROW(J225)*17)-17,0)=0,"",OFFSET(SerbiaOfficialData!$F$7,(ROW(J225)*17)-17,0))</f>
        <v/>
      </c>
      <c r="K227" s="11" t="str">
        <f ca="1">IF(OFFSET(SerbiaOfficialData!$F$6,(ROW(K225)*17)-17,0)=0,"",OFFSET(SerbiaOfficialData!$F$6,(ROW(K225)*17)-17,0))</f>
        <v/>
      </c>
      <c r="L227" s="12" t="str">
        <f t="shared" si="213"/>
        <v/>
      </c>
      <c r="M227" s="13" t="str">
        <f t="shared" si="214"/>
        <v/>
      </c>
      <c r="R227" s="17" t="str">
        <f ca="1">IF(OFFSET(SerbiaOfficialData!$F$17,(ROW(R225)*17)-18,0)=0,"",OFFSET(SerbiaOfficialData!$F$17,(ROW(R225)*17)-18,0))</f>
        <v/>
      </c>
      <c r="S227" t="str">
        <f t="shared" si="215"/>
        <v/>
      </c>
      <c r="T227" s="3" t="str">
        <f t="shared" si="216"/>
        <v/>
      </c>
      <c r="V227" t="str">
        <f ca="1">IF(OFFSET(SerbiaOfficialData!$F$8,(ROW(W225)*17)-17,0)=0,"",OFFSET(SerbiaOfficialData!$F$8,(ROW(W225)*17)-17,0))</f>
        <v/>
      </c>
      <c r="W227" t="str">
        <f ca="1">IF(OFFSET(SerbiaOfficialData!$F$11,(ROW(W225)*17)-17,0)=0,"",OFFSET(SerbiaOfficialData!$F$11,(ROW(W225)*17)-17,0))</f>
        <v/>
      </c>
      <c r="X227" s="3" t="str">
        <f t="shared" si="217"/>
        <v/>
      </c>
      <c r="Y227" s="3" t="str">
        <f t="shared" si="218"/>
        <v/>
      </c>
      <c r="Z227" t="str">
        <f ca="1">IF(OFFSET(SerbiaOfficialData!$F$9,(ROW(Z225)*17)-17,0)=0,"",OFFSET(SerbiaOfficialData!$F$9,(ROW(Z225)*17)-17,0))</f>
        <v/>
      </c>
      <c r="AA227" t="str">
        <f ca="1">IF(OFFSET(SerbiaOfficialData!$F$10,(ROW(AA225)*17)-17,0)=0,"",OFFSET(SerbiaOfficialData!$F$10,(ROW(AA225)*17)-17,0))</f>
        <v/>
      </c>
      <c r="AB227" t="str">
        <f ca="1">IF(OFFSET(SerbiaOfficialData!$F$12,(ROW(AA225)*17)-17,0)=0,"",OFFSET(SerbiaOfficialData!$F$12,(ROW(AA225)*17)-17,0))</f>
        <v/>
      </c>
      <c r="AC227" s="17">
        <f t="shared" si="226"/>
        <v>3809</v>
      </c>
      <c r="AD227" t="str">
        <f ca="1">IF(OFFSET(SerbiaOfficialData!$F$2,(ROW(AD225)*17)-17,0)=0,"",OFFSET(SerbiaOfficialData!$F$2,(ROW(AD225)*17)-17,0))</f>
        <v/>
      </c>
      <c r="AE227" s="3" t="str">
        <f t="shared" si="219"/>
        <v/>
      </c>
      <c r="AF227" s="15" t="str">
        <f t="shared" si="220"/>
        <v/>
      </c>
      <c r="AH227" t="str">
        <f ca="1">IF(OFFSET(SerbiaOfficialData!$F$3,(ROW(AH225)*17)-17,0)=0,"",OFFSET(SerbiaOfficialData!$F$3,(ROW(AH225)*17)-17,0))</f>
        <v/>
      </c>
      <c r="AI227" s="10" t="str">
        <f t="shared" si="221"/>
        <v/>
      </c>
      <c r="AJ227" s="3" t="str">
        <f t="shared" si="222"/>
        <v/>
      </c>
      <c r="AK227" s="4" t="str">
        <f t="shared" si="223"/>
        <v/>
      </c>
      <c r="AL227" s="3" t="str">
        <f t="shared" si="224"/>
        <v/>
      </c>
      <c r="AM227" s="3" t="str">
        <f t="shared" si="225"/>
        <v/>
      </c>
      <c r="AN227" s="4">
        <f ca="1">IF(_xlfn.FORECAST.ETS(AO227,$B$9:B226,$AO$9:AO226)&gt;0,_xlfn.FORECAST.ETS(AO227,$B$9:B226,$AO$9:AO226),0)</f>
        <v>23843.807292426296</v>
      </c>
      <c r="AO227" s="9">
        <f t="shared" si="209"/>
        <v>44120</v>
      </c>
    </row>
    <row r="228" spans="2:41" x14ac:dyDescent="0.25">
      <c r="B228" t="str">
        <f ca="1">IF(OFFSET(SerbiaOfficialData!$F$5,(ROW(B226)*17)-17,0)=0,"",OFFSET(SerbiaOfficialData!$F$5,(ROW(B226)*17)-17,0))</f>
        <v/>
      </c>
      <c r="D228" s="4">
        <f t="shared" si="208"/>
        <v>3829</v>
      </c>
      <c r="E228" s="10" t="str">
        <f ca="1">IF(OFFSET(SerbiaOfficialData!$F$4,(ROW(E226)*17)-17,0)=0,"",OFFSET(SerbiaOfficialData!$F$4,(ROW(E226)*17)-17,0))</f>
        <v/>
      </c>
      <c r="F228" s="2" t="str">
        <f t="shared" si="210"/>
        <v/>
      </c>
      <c r="G228" s="13" t="str">
        <f t="shared" si="211"/>
        <v/>
      </c>
      <c r="H228" s="2" t="str">
        <f t="shared" si="212"/>
        <v/>
      </c>
      <c r="I228" s="4" t="str">
        <f>IF($A228="","",(ROWS($B$3:B228)*LN(2))/(LN(B228)/$B$3))</f>
        <v/>
      </c>
      <c r="J228" t="str">
        <f ca="1">IF(OFFSET(SerbiaOfficialData!$F$7,(ROW(J226)*17)-17,0)=0,"",OFFSET(SerbiaOfficialData!$F$7,(ROW(J226)*17)-17,0))</f>
        <v/>
      </c>
      <c r="K228" s="11" t="str">
        <f ca="1">IF(OFFSET(SerbiaOfficialData!$F$6,(ROW(K226)*17)-17,0)=0,"",OFFSET(SerbiaOfficialData!$F$6,(ROW(K226)*17)-17,0))</f>
        <v/>
      </c>
      <c r="L228" s="12" t="str">
        <f t="shared" si="213"/>
        <v/>
      </c>
      <c r="M228" s="13" t="str">
        <f t="shared" si="214"/>
        <v/>
      </c>
      <c r="R228" s="17" t="str">
        <f ca="1">IF(OFFSET(SerbiaOfficialData!$F$17,(ROW(R226)*17)-18,0)=0,"",OFFSET(SerbiaOfficialData!$F$17,(ROW(R226)*17)-18,0))</f>
        <v/>
      </c>
      <c r="S228" t="str">
        <f t="shared" si="215"/>
        <v/>
      </c>
      <c r="T228" s="3" t="str">
        <f t="shared" si="216"/>
        <v/>
      </c>
      <c r="V228" t="str">
        <f ca="1">IF(OFFSET(SerbiaOfficialData!$F$8,(ROW(W226)*17)-17,0)=0,"",OFFSET(SerbiaOfficialData!$F$8,(ROW(W226)*17)-17,0))</f>
        <v/>
      </c>
      <c r="W228" t="str">
        <f ca="1">IF(OFFSET(SerbiaOfficialData!$F$11,(ROW(W226)*17)-17,0)=0,"",OFFSET(SerbiaOfficialData!$F$11,(ROW(W226)*17)-17,0))</f>
        <v/>
      </c>
      <c r="X228" s="3" t="str">
        <f t="shared" si="217"/>
        <v/>
      </c>
      <c r="Y228" s="3" t="str">
        <f t="shared" si="218"/>
        <v/>
      </c>
      <c r="Z228" t="str">
        <f ca="1">IF(OFFSET(SerbiaOfficialData!$F$9,(ROW(Z226)*17)-17,0)=0,"",OFFSET(SerbiaOfficialData!$F$9,(ROW(Z226)*17)-17,0))</f>
        <v/>
      </c>
      <c r="AA228" t="str">
        <f ca="1">IF(OFFSET(SerbiaOfficialData!$F$10,(ROW(AA226)*17)-17,0)=0,"",OFFSET(SerbiaOfficialData!$F$10,(ROW(AA226)*17)-17,0))</f>
        <v/>
      </c>
      <c r="AB228" t="str">
        <f ca="1">IF(OFFSET(SerbiaOfficialData!$F$12,(ROW(AA226)*17)-17,0)=0,"",OFFSET(SerbiaOfficialData!$F$12,(ROW(AA226)*17)-17,0))</f>
        <v/>
      </c>
      <c r="AC228" s="17">
        <f t="shared" si="226"/>
        <v>3826</v>
      </c>
      <c r="AD228" t="str">
        <f ca="1">IF(OFFSET(SerbiaOfficialData!$F$2,(ROW(AD226)*17)-17,0)=0,"",OFFSET(SerbiaOfficialData!$F$2,(ROW(AD226)*17)-17,0))</f>
        <v/>
      </c>
      <c r="AE228" s="3" t="str">
        <f t="shared" si="219"/>
        <v/>
      </c>
      <c r="AF228" s="15" t="str">
        <f t="shared" si="220"/>
        <v/>
      </c>
      <c r="AH228" t="str">
        <f ca="1">IF(OFFSET(SerbiaOfficialData!$F$3,(ROW(AH226)*17)-17,0)=0,"",OFFSET(SerbiaOfficialData!$F$3,(ROW(AH226)*17)-17,0))</f>
        <v/>
      </c>
      <c r="AI228" s="10" t="str">
        <f t="shared" si="221"/>
        <v/>
      </c>
      <c r="AJ228" s="3" t="str">
        <f t="shared" si="222"/>
        <v/>
      </c>
      <c r="AK228" s="4" t="str">
        <f t="shared" si="223"/>
        <v/>
      </c>
      <c r="AL228" s="3" t="str">
        <f t="shared" si="224"/>
        <v/>
      </c>
      <c r="AM228" s="3" t="str">
        <f t="shared" si="225"/>
        <v/>
      </c>
      <c r="AN228" s="4">
        <f ca="1">IF(_xlfn.FORECAST.ETS(AO228,$B$9:B227,$AO$9:AO227)&gt;0,_xlfn.FORECAST.ETS(AO228,$B$9:B227,$AO$9:AO227),0)</f>
        <v>23935.565478102195</v>
      </c>
      <c r="AO228" s="9">
        <f t="shared" si="209"/>
        <v>44121</v>
      </c>
    </row>
    <row r="229" spans="2:41" x14ac:dyDescent="0.25">
      <c r="B229" t="str">
        <f ca="1">IF(OFFSET(SerbiaOfficialData!$F$5,(ROW(B227)*17)-17,0)=0,"",OFFSET(SerbiaOfficialData!$F$5,(ROW(B227)*17)-17,0))</f>
        <v/>
      </c>
      <c r="D229" s="4">
        <f t="shared" si="208"/>
        <v>3846</v>
      </c>
      <c r="E229" s="10" t="str">
        <f ca="1">IF(OFFSET(SerbiaOfficialData!$F$4,(ROW(E227)*17)-17,0)=0,"",OFFSET(SerbiaOfficialData!$F$4,(ROW(E227)*17)-17,0))</f>
        <v/>
      </c>
      <c r="F229" s="2" t="str">
        <f t="shared" si="210"/>
        <v/>
      </c>
      <c r="G229" s="13" t="str">
        <f t="shared" si="211"/>
        <v/>
      </c>
      <c r="H229" s="2" t="str">
        <f t="shared" si="212"/>
        <v/>
      </c>
      <c r="I229" s="4" t="str">
        <f>IF($A229="","",(ROWS($B$3:B229)*LN(2))/(LN(B229)/$B$3))</f>
        <v/>
      </c>
      <c r="J229" t="str">
        <f ca="1">IF(OFFSET(SerbiaOfficialData!$F$7,(ROW(J227)*17)-17,0)=0,"",OFFSET(SerbiaOfficialData!$F$7,(ROW(J227)*17)-17,0))</f>
        <v/>
      </c>
      <c r="K229" s="11" t="str">
        <f ca="1">IF(OFFSET(SerbiaOfficialData!$F$6,(ROW(K227)*17)-17,0)=0,"",OFFSET(SerbiaOfficialData!$F$6,(ROW(K227)*17)-17,0))</f>
        <v/>
      </c>
      <c r="L229" s="12" t="str">
        <f t="shared" si="213"/>
        <v/>
      </c>
      <c r="M229" s="13" t="str">
        <f t="shared" si="214"/>
        <v/>
      </c>
      <c r="R229" s="17" t="str">
        <f ca="1">IF(OFFSET(SerbiaOfficialData!$F$17,(ROW(R227)*17)-18,0)=0,"",OFFSET(SerbiaOfficialData!$F$17,(ROW(R227)*17)-18,0))</f>
        <v/>
      </c>
      <c r="S229" t="str">
        <f t="shared" si="215"/>
        <v/>
      </c>
      <c r="T229" s="3" t="str">
        <f t="shared" si="216"/>
        <v/>
      </c>
      <c r="V229" t="str">
        <f ca="1">IF(OFFSET(SerbiaOfficialData!$F$8,(ROW(W227)*17)-17,0)=0,"",OFFSET(SerbiaOfficialData!$F$8,(ROW(W227)*17)-17,0))</f>
        <v/>
      </c>
      <c r="W229" t="str">
        <f ca="1">IF(OFFSET(SerbiaOfficialData!$F$11,(ROW(W227)*17)-17,0)=0,"",OFFSET(SerbiaOfficialData!$F$11,(ROW(W227)*17)-17,0))</f>
        <v/>
      </c>
      <c r="X229" s="3" t="str">
        <f t="shared" si="217"/>
        <v/>
      </c>
      <c r="Y229" s="3" t="str">
        <f t="shared" si="218"/>
        <v/>
      </c>
      <c r="Z229" t="str">
        <f ca="1">IF(OFFSET(SerbiaOfficialData!$F$9,(ROW(Z227)*17)-17,0)=0,"",OFFSET(SerbiaOfficialData!$F$9,(ROW(Z227)*17)-17,0))</f>
        <v/>
      </c>
      <c r="AA229" t="str">
        <f ca="1">IF(OFFSET(SerbiaOfficialData!$F$10,(ROW(AA227)*17)-17,0)=0,"",OFFSET(SerbiaOfficialData!$F$10,(ROW(AA227)*17)-17,0))</f>
        <v/>
      </c>
      <c r="AB229" t="str">
        <f ca="1">IF(OFFSET(SerbiaOfficialData!$F$12,(ROW(AA227)*17)-17,0)=0,"",OFFSET(SerbiaOfficialData!$F$12,(ROW(AA227)*17)-17,0))</f>
        <v/>
      </c>
      <c r="AC229" s="17">
        <f t="shared" si="226"/>
        <v>3843</v>
      </c>
      <c r="AD229" t="str">
        <f ca="1">IF(OFFSET(SerbiaOfficialData!$F$2,(ROW(AD227)*17)-17,0)=0,"",OFFSET(SerbiaOfficialData!$F$2,(ROW(AD227)*17)-17,0))</f>
        <v/>
      </c>
      <c r="AE229" s="3" t="str">
        <f t="shared" si="219"/>
        <v/>
      </c>
      <c r="AF229" s="15" t="str">
        <f t="shared" si="220"/>
        <v/>
      </c>
      <c r="AH229" t="str">
        <f ca="1">IF(OFFSET(SerbiaOfficialData!$F$3,(ROW(AH227)*17)-17,0)=0,"",OFFSET(SerbiaOfficialData!$F$3,(ROW(AH227)*17)-17,0))</f>
        <v/>
      </c>
      <c r="AI229" s="10" t="str">
        <f t="shared" si="221"/>
        <v/>
      </c>
      <c r="AJ229" s="3" t="str">
        <f t="shared" si="222"/>
        <v/>
      </c>
      <c r="AK229" s="4" t="str">
        <f t="shared" si="223"/>
        <v/>
      </c>
      <c r="AL229" s="3" t="str">
        <f t="shared" si="224"/>
        <v/>
      </c>
      <c r="AM229" s="3" t="str">
        <f t="shared" si="225"/>
        <v/>
      </c>
      <c r="AN229" s="4">
        <f ca="1">IF(_xlfn.FORECAST.ETS(AO229,$B$9:B228,$AO$9:AO228)&gt;0,_xlfn.FORECAST.ETS(AO229,$B$9:B228,$AO$9:AO228),0)</f>
        <v>24027.32366377809</v>
      </c>
      <c r="AO229" s="9">
        <f t="shared" si="209"/>
        <v>44122</v>
      </c>
    </row>
    <row r="230" spans="2:41" x14ac:dyDescent="0.25">
      <c r="B230" t="str">
        <f ca="1">IF(OFFSET(SerbiaOfficialData!$F$5,(ROW(B228)*17)-17,0)=0,"",OFFSET(SerbiaOfficialData!$F$5,(ROW(B228)*17)-17,0))</f>
        <v/>
      </c>
      <c r="D230" s="4">
        <f t="shared" si="208"/>
        <v>3863</v>
      </c>
      <c r="E230" s="10" t="str">
        <f ca="1">IF(OFFSET(SerbiaOfficialData!$F$4,(ROW(E228)*17)-17,0)=0,"",OFFSET(SerbiaOfficialData!$F$4,(ROW(E228)*17)-17,0))</f>
        <v/>
      </c>
      <c r="F230" s="2" t="str">
        <f t="shared" si="210"/>
        <v/>
      </c>
      <c r="G230" s="13" t="str">
        <f t="shared" si="211"/>
        <v/>
      </c>
      <c r="H230" s="2" t="str">
        <f t="shared" si="212"/>
        <v/>
      </c>
      <c r="I230" s="4" t="str">
        <f>IF($A230="","",(ROWS($B$3:B230)*LN(2))/(LN(B230)/$B$3))</f>
        <v/>
      </c>
      <c r="J230" t="str">
        <f ca="1">IF(OFFSET(SerbiaOfficialData!$F$7,(ROW(J228)*17)-17,0)=0,"",OFFSET(SerbiaOfficialData!$F$7,(ROW(J228)*17)-17,0))</f>
        <v/>
      </c>
      <c r="K230" s="11" t="str">
        <f ca="1">IF(OFFSET(SerbiaOfficialData!$F$6,(ROW(K228)*17)-17,0)=0,"",OFFSET(SerbiaOfficialData!$F$6,(ROW(K228)*17)-17,0))</f>
        <v/>
      </c>
      <c r="L230" s="12" t="str">
        <f t="shared" si="213"/>
        <v/>
      </c>
      <c r="M230" s="13" t="str">
        <f t="shared" si="214"/>
        <v/>
      </c>
      <c r="R230" s="17" t="str">
        <f ca="1">IF(OFFSET(SerbiaOfficialData!$F$17,(ROW(R228)*17)-18,0)=0,"",OFFSET(SerbiaOfficialData!$F$17,(ROW(R228)*17)-18,0))</f>
        <v/>
      </c>
      <c r="S230" t="str">
        <f t="shared" si="215"/>
        <v/>
      </c>
      <c r="T230" s="3" t="str">
        <f t="shared" si="216"/>
        <v/>
      </c>
      <c r="V230" t="str">
        <f ca="1">IF(OFFSET(SerbiaOfficialData!$F$8,(ROW(W228)*17)-17,0)=0,"",OFFSET(SerbiaOfficialData!$F$8,(ROW(W228)*17)-17,0))</f>
        <v/>
      </c>
      <c r="W230" t="str">
        <f ca="1">IF(OFFSET(SerbiaOfficialData!$F$11,(ROW(W228)*17)-17,0)=0,"",OFFSET(SerbiaOfficialData!$F$11,(ROW(W228)*17)-17,0))</f>
        <v/>
      </c>
      <c r="X230" s="3" t="str">
        <f t="shared" si="217"/>
        <v/>
      </c>
      <c r="Y230" s="3" t="str">
        <f t="shared" si="218"/>
        <v/>
      </c>
      <c r="Z230" t="str">
        <f ca="1">IF(OFFSET(SerbiaOfficialData!$F$9,(ROW(Z228)*17)-17,0)=0,"",OFFSET(SerbiaOfficialData!$F$9,(ROW(Z228)*17)-17,0))</f>
        <v/>
      </c>
      <c r="AA230" t="str">
        <f ca="1">IF(OFFSET(SerbiaOfficialData!$F$10,(ROW(AA228)*17)-17,0)=0,"",OFFSET(SerbiaOfficialData!$F$10,(ROW(AA228)*17)-17,0))</f>
        <v/>
      </c>
      <c r="AB230" t="str">
        <f ca="1">IF(OFFSET(SerbiaOfficialData!$F$12,(ROW(AA228)*17)-17,0)=0,"",OFFSET(SerbiaOfficialData!$F$12,(ROW(AA228)*17)-17,0))</f>
        <v/>
      </c>
      <c r="AC230" s="17">
        <f t="shared" si="226"/>
        <v>3860</v>
      </c>
      <c r="AD230" t="str">
        <f ca="1">IF(OFFSET(SerbiaOfficialData!$F$2,(ROW(AD228)*17)-17,0)=0,"",OFFSET(SerbiaOfficialData!$F$2,(ROW(AD228)*17)-17,0))</f>
        <v/>
      </c>
      <c r="AE230" s="3" t="str">
        <f t="shared" si="219"/>
        <v/>
      </c>
      <c r="AF230" s="15" t="str">
        <f t="shared" si="220"/>
        <v/>
      </c>
      <c r="AH230" t="str">
        <f ca="1">IF(OFFSET(SerbiaOfficialData!$F$3,(ROW(AH228)*17)-17,0)=0,"",OFFSET(SerbiaOfficialData!$F$3,(ROW(AH228)*17)-17,0))</f>
        <v/>
      </c>
      <c r="AI230" s="10" t="str">
        <f t="shared" si="221"/>
        <v/>
      </c>
      <c r="AJ230" s="3" t="str">
        <f t="shared" si="222"/>
        <v/>
      </c>
      <c r="AK230" s="4" t="str">
        <f t="shared" si="223"/>
        <v/>
      </c>
      <c r="AL230" s="3" t="str">
        <f t="shared" si="224"/>
        <v/>
      </c>
      <c r="AM230" s="3" t="str">
        <f t="shared" si="225"/>
        <v/>
      </c>
      <c r="AN230" s="4">
        <f ca="1">IF(_xlfn.FORECAST.ETS(AO230,$B$9:B229,$AO$9:AO229)&gt;0,_xlfn.FORECAST.ETS(AO230,$B$9:B229,$AO$9:AO229),0)</f>
        <v>24119.081849453985</v>
      </c>
      <c r="AO230" s="9">
        <f t="shared" si="209"/>
        <v>44123</v>
      </c>
    </row>
    <row r="231" spans="2:41" x14ac:dyDescent="0.25">
      <c r="B231" t="str">
        <f ca="1">IF(OFFSET(SerbiaOfficialData!$F$5,(ROW(B229)*17)-17,0)=0,"",OFFSET(SerbiaOfficialData!$F$5,(ROW(B229)*17)-17,0))</f>
        <v/>
      </c>
      <c r="D231" s="4">
        <f t="shared" si="208"/>
        <v>3880</v>
      </c>
      <c r="E231" s="10" t="str">
        <f ca="1">IF(OFFSET(SerbiaOfficialData!$F$4,(ROW(E229)*17)-17,0)=0,"",OFFSET(SerbiaOfficialData!$F$4,(ROW(E229)*17)-17,0))</f>
        <v/>
      </c>
      <c r="F231" s="2" t="str">
        <f t="shared" si="210"/>
        <v/>
      </c>
      <c r="G231" s="13" t="str">
        <f t="shared" si="211"/>
        <v/>
      </c>
      <c r="H231" s="2" t="str">
        <f t="shared" si="212"/>
        <v/>
      </c>
      <c r="I231" s="4" t="str">
        <f>IF($A231="","",(ROWS($B$3:B231)*LN(2))/(LN(B231)/$B$3))</f>
        <v/>
      </c>
      <c r="J231" t="str">
        <f ca="1">IF(OFFSET(SerbiaOfficialData!$F$7,(ROW(J229)*17)-17,0)=0,"",OFFSET(SerbiaOfficialData!$F$7,(ROW(J229)*17)-17,0))</f>
        <v/>
      </c>
      <c r="K231" s="11" t="str">
        <f ca="1">IF(OFFSET(SerbiaOfficialData!$F$6,(ROW(K229)*17)-17,0)=0,"",OFFSET(SerbiaOfficialData!$F$6,(ROW(K229)*17)-17,0))</f>
        <v/>
      </c>
      <c r="L231" s="12" t="str">
        <f t="shared" si="213"/>
        <v/>
      </c>
      <c r="M231" s="13" t="str">
        <f t="shared" si="214"/>
        <v/>
      </c>
      <c r="R231" s="17" t="str">
        <f ca="1">IF(OFFSET(SerbiaOfficialData!$F$17,(ROW(R229)*17)-18,0)=0,"",OFFSET(SerbiaOfficialData!$F$17,(ROW(R229)*17)-18,0))</f>
        <v/>
      </c>
      <c r="S231" t="str">
        <f t="shared" si="215"/>
        <v/>
      </c>
      <c r="T231" s="3" t="str">
        <f t="shared" si="216"/>
        <v/>
      </c>
      <c r="V231" t="str">
        <f ca="1">IF(OFFSET(SerbiaOfficialData!$F$8,(ROW(W229)*17)-17,0)=0,"",OFFSET(SerbiaOfficialData!$F$8,(ROW(W229)*17)-17,0))</f>
        <v/>
      </c>
      <c r="W231" t="str">
        <f ca="1">IF(OFFSET(SerbiaOfficialData!$F$11,(ROW(W229)*17)-17,0)=0,"",OFFSET(SerbiaOfficialData!$F$11,(ROW(W229)*17)-17,0))</f>
        <v/>
      </c>
      <c r="X231" s="3" t="str">
        <f t="shared" si="217"/>
        <v/>
      </c>
      <c r="Y231" s="3" t="str">
        <f t="shared" si="218"/>
        <v/>
      </c>
      <c r="Z231" t="str">
        <f ca="1">IF(OFFSET(SerbiaOfficialData!$F$9,(ROW(Z229)*17)-17,0)=0,"",OFFSET(SerbiaOfficialData!$F$9,(ROW(Z229)*17)-17,0))</f>
        <v/>
      </c>
      <c r="AA231" t="str">
        <f ca="1">IF(OFFSET(SerbiaOfficialData!$F$10,(ROW(AA229)*17)-17,0)=0,"",OFFSET(SerbiaOfficialData!$F$10,(ROW(AA229)*17)-17,0))</f>
        <v/>
      </c>
      <c r="AB231" t="str">
        <f ca="1">IF(OFFSET(SerbiaOfficialData!$F$12,(ROW(AA229)*17)-17,0)=0,"",OFFSET(SerbiaOfficialData!$F$12,(ROW(AA229)*17)-17,0))</f>
        <v/>
      </c>
      <c r="AC231" s="17">
        <f t="shared" si="226"/>
        <v>3877</v>
      </c>
      <c r="AD231" t="str">
        <f ca="1">IF(OFFSET(SerbiaOfficialData!$F$2,(ROW(AD229)*17)-17,0)=0,"",OFFSET(SerbiaOfficialData!$F$2,(ROW(AD229)*17)-17,0))</f>
        <v/>
      </c>
      <c r="AE231" s="3" t="str">
        <f t="shared" si="219"/>
        <v/>
      </c>
      <c r="AF231" s="15" t="str">
        <f t="shared" si="220"/>
        <v/>
      </c>
      <c r="AH231" t="str">
        <f ca="1">IF(OFFSET(SerbiaOfficialData!$F$3,(ROW(AH229)*17)-17,0)=0,"",OFFSET(SerbiaOfficialData!$F$3,(ROW(AH229)*17)-17,0))</f>
        <v/>
      </c>
      <c r="AI231" s="10" t="str">
        <f t="shared" si="221"/>
        <v/>
      </c>
      <c r="AJ231" s="3" t="str">
        <f t="shared" si="222"/>
        <v/>
      </c>
      <c r="AK231" s="4" t="str">
        <f t="shared" si="223"/>
        <v/>
      </c>
      <c r="AL231" s="3" t="str">
        <f t="shared" si="224"/>
        <v/>
      </c>
      <c r="AM231" s="3" t="str">
        <f t="shared" si="225"/>
        <v/>
      </c>
      <c r="AN231" s="4">
        <f ca="1">IF(_xlfn.FORECAST.ETS(AO231,$B$9:B230,$AO$9:AO230)&gt;0,_xlfn.FORECAST.ETS(AO231,$B$9:B230,$AO$9:AO230),0)</f>
        <v>24210.840035129884</v>
      </c>
      <c r="AO231" s="9">
        <f t="shared" si="209"/>
        <v>44124</v>
      </c>
    </row>
    <row r="232" spans="2:41" x14ac:dyDescent="0.25">
      <c r="B232" t="str">
        <f ca="1">IF(OFFSET(SerbiaOfficialData!$F$5,(ROW(B230)*17)-17,0)=0,"",OFFSET(SerbiaOfficialData!$F$5,(ROW(B230)*17)-17,0))</f>
        <v/>
      </c>
      <c r="D232" s="4">
        <f t="shared" si="208"/>
        <v>3897</v>
      </c>
      <c r="E232" s="10" t="str">
        <f ca="1">IF(OFFSET(SerbiaOfficialData!$F$4,(ROW(E230)*17)-17,0)=0,"",OFFSET(SerbiaOfficialData!$F$4,(ROW(E230)*17)-17,0))</f>
        <v/>
      </c>
      <c r="F232" s="2" t="str">
        <f t="shared" si="210"/>
        <v/>
      </c>
      <c r="G232" s="13" t="str">
        <f t="shared" si="211"/>
        <v/>
      </c>
      <c r="H232" s="2" t="str">
        <f t="shared" si="212"/>
        <v/>
      </c>
      <c r="I232" s="4" t="str">
        <f>IF($A232="","",(ROWS($B$3:B232)*LN(2))/(LN(B232)/$B$3))</f>
        <v/>
      </c>
      <c r="J232" t="str">
        <f ca="1">IF(OFFSET(SerbiaOfficialData!$F$7,(ROW(J230)*17)-17,0)=0,"",OFFSET(SerbiaOfficialData!$F$7,(ROW(J230)*17)-17,0))</f>
        <v/>
      </c>
      <c r="K232" s="11" t="str">
        <f ca="1">IF(OFFSET(SerbiaOfficialData!$F$6,(ROW(K230)*17)-17,0)=0,"",OFFSET(SerbiaOfficialData!$F$6,(ROW(K230)*17)-17,0))</f>
        <v/>
      </c>
      <c r="L232" s="12" t="str">
        <f t="shared" si="213"/>
        <v/>
      </c>
      <c r="M232" s="13" t="str">
        <f t="shared" si="214"/>
        <v/>
      </c>
      <c r="R232" s="17" t="str">
        <f ca="1">IF(OFFSET(SerbiaOfficialData!$F$17,(ROW(R230)*17)-18,0)=0,"",OFFSET(SerbiaOfficialData!$F$17,(ROW(R230)*17)-18,0))</f>
        <v/>
      </c>
      <c r="S232" t="str">
        <f t="shared" si="215"/>
        <v/>
      </c>
      <c r="T232" s="3" t="str">
        <f t="shared" si="216"/>
        <v/>
      </c>
      <c r="V232" t="str">
        <f ca="1">IF(OFFSET(SerbiaOfficialData!$F$8,(ROW(W230)*17)-17,0)=0,"",OFFSET(SerbiaOfficialData!$F$8,(ROW(W230)*17)-17,0))</f>
        <v/>
      </c>
      <c r="W232" t="str">
        <f ca="1">IF(OFFSET(SerbiaOfficialData!$F$11,(ROW(W230)*17)-17,0)=0,"",OFFSET(SerbiaOfficialData!$F$11,(ROW(W230)*17)-17,0))</f>
        <v/>
      </c>
      <c r="X232" s="3" t="str">
        <f t="shared" si="217"/>
        <v/>
      </c>
      <c r="Y232" s="3" t="str">
        <f t="shared" si="218"/>
        <v/>
      </c>
      <c r="Z232" t="str">
        <f ca="1">IF(OFFSET(SerbiaOfficialData!$F$9,(ROW(Z230)*17)-17,0)=0,"",OFFSET(SerbiaOfficialData!$F$9,(ROW(Z230)*17)-17,0))</f>
        <v/>
      </c>
      <c r="AA232" t="str">
        <f ca="1">IF(OFFSET(SerbiaOfficialData!$F$10,(ROW(AA230)*17)-17,0)=0,"",OFFSET(SerbiaOfficialData!$F$10,(ROW(AA230)*17)-17,0))</f>
        <v/>
      </c>
      <c r="AB232" t="str">
        <f ca="1">IF(OFFSET(SerbiaOfficialData!$F$12,(ROW(AA230)*17)-17,0)=0,"",OFFSET(SerbiaOfficialData!$F$12,(ROW(AA230)*17)-17,0))</f>
        <v/>
      </c>
      <c r="AC232" s="17">
        <f t="shared" si="226"/>
        <v>3894</v>
      </c>
      <c r="AD232" t="str">
        <f ca="1">IF(OFFSET(SerbiaOfficialData!$F$2,(ROW(AD230)*17)-17,0)=0,"",OFFSET(SerbiaOfficialData!$F$2,(ROW(AD230)*17)-17,0))</f>
        <v/>
      </c>
      <c r="AE232" s="3" t="str">
        <f t="shared" si="219"/>
        <v/>
      </c>
      <c r="AF232" s="15" t="str">
        <f t="shared" si="220"/>
        <v/>
      </c>
      <c r="AH232" t="str">
        <f ca="1">IF(OFFSET(SerbiaOfficialData!$F$3,(ROW(AH230)*17)-17,0)=0,"",OFFSET(SerbiaOfficialData!$F$3,(ROW(AH230)*17)-17,0))</f>
        <v/>
      </c>
      <c r="AI232" s="10" t="str">
        <f t="shared" si="221"/>
        <v/>
      </c>
      <c r="AJ232" s="3" t="str">
        <f t="shared" si="222"/>
        <v/>
      </c>
      <c r="AK232" s="4" t="str">
        <f t="shared" si="223"/>
        <v/>
      </c>
      <c r="AL232" s="3" t="str">
        <f t="shared" si="224"/>
        <v/>
      </c>
      <c r="AM232" s="3" t="str">
        <f t="shared" si="225"/>
        <v/>
      </c>
      <c r="AN232" s="4">
        <f ca="1">IF(_xlfn.FORECAST.ETS(AO232,$B$9:B231,$AO$9:AO231)&gt;0,_xlfn.FORECAST.ETS(AO232,$B$9:B231,$AO$9:AO231),0)</f>
        <v>24302.598220805779</v>
      </c>
      <c r="AO232" s="9">
        <f t="shared" si="209"/>
        <v>44125</v>
      </c>
    </row>
    <row r="233" spans="2:41" x14ac:dyDescent="0.25">
      <c r="B233" t="str">
        <f ca="1">IF(OFFSET(SerbiaOfficialData!$F$5,(ROW(B231)*17)-17,0)=0,"",OFFSET(SerbiaOfficialData!$F$5,(ROW(B231)*17)-17,0))</f>
        <v/>
      </c>
      <c r="D233" s="4">
        <f t="shared" si="208"/>
        <v>3914</v>
      </c>
      <c r="E233" s="10" t="str">
        <f ca="1">IF(OFFSET(SerbiaOfficialData!$F$4,(ROW(E231)*17)-17,0)=0,"",OFFSET(SerbiaOfficialData!$F$4,(ROW(E231)*17)-17,0))</f>
        <v/>
      </c>
      <c r="F233" s="2" t="str">
        <f t="shared" si="210"/>
        <v/>
      </c>
      <c r="G233" s="13" t="str">
        <f t="shared" si="211"/>
        <v/>
      </c>
      <c r="H233" s="2" t="str">
        <f t="shared" si="212"/>
        <v/>
      </c>
      <c r="I233" s="4" t="str">
        <f>IF($A233="","",(ROWS($B$3:B233)*LN(2))/(LN(B233)/$B$3))</f>
        <v/>
      </c>
      <c r="J233" t="str">
        <f ca="1">IF(OFFSET(SerbiaOfficialData!$F$7,(ROW(J231)*17)-17,0)=0,"",OFFSET(SerbiaOfficialData!$F$7,(ROW(J231)*17)-17,0))</f>
        <v/>
      </c>
      <c r="K233" s="11" t="str">
        <f ca="1">IF(OFFSET(SerbiaOfficialData!$F$6,(ROW(K231)*17)-17,0)=0,"",OFFSET(SerbiaOfficialData!$F$6,(ROW(K231)*17)-17,0))</f>
        <v/>
      </c>
      <c r="L233" s="12" t="str">
        <f t="shared" si="213"/>
        <v/>
      </c>
      <c r="M233" s="13" t="str">
        <f t="shared" si="214"/>
        <v/>
      </c>
      <c r="R233" s="17" t="str">
        <f ca="1">IF(OFFSET(SerbiaOfficialData!$F$17,(ROW(R231)*17)-18,0)=0,"",OFFSET(SerbiaOfficialData!$F$17,(ROW(R231)*17)-18,0))</f>
        <v/>
      </c>
      <c r="S233" t="str">
        <f t="shared" si="215"/>
        <v/>
      </c>
      <c r="T233" s="3" t="str">
        <f t="shared" si="216"/>
        <v/>
      </c>
      <c r="V233" t="str">
        <f ca="1">IF(OFFSET(SerbiaOfficialData!$F$8,(ROW(W231)*17)-17,0)=0,"",OFFSET(SerbiaOfficialData!$F$8,(ROW(W231)*17)-17,0))</f>
        <v/>
      </c>
      <c r="W233" t="str">
        <f ca="1">IF(OFFSET(SerbiaOfficialData!$F$11,(ROW(W231)*17)-17,0)=0,"",OFFSET(SerbiaOfficialData!$F$11,(ROW(W231)*17)-17,0))</f>
        <v/>
      </c>
      <c r="X233" s="3" t="str">
        <f t="shared" si="217"/>
        <v/>
      </c>
      <c r="Y233" s="3" t="str">
        <f t="shared" si="218"/>
        <v/>
      </c>
      <c r="Z233" t="str">
        <f ca="1">IF(OFFSET(SerbiaOfficialData!$F$9,(ROW(Z231)*17)-17,0)=0,"",OFFSET(SerbiaOfficialData!$F$9,(ROW(Z231)*17)-17,0))</f>
        <v/>
      </c>
      <c r="AA233" t="str">
        <f ca="1">IF(OFFSET(SerbiaOfficialData!$F$10,(ROW(AA231)*17)-17,0)=0,"",OFFSET(SerbiaOfficialData!$F$10,(ROW(AA231)*17)-17,0))</f>
        <v/>
      </c>
      <c r="AB233" t="str">
        <f ca="1">IF(OFFSET(SerbiaOfficialData!$F$12,(ROW(AA231)*17)-17,0)=0,"",OFFSET(SerbiaOfficialData!$F$12,(ROW(AA231)*17)-17,0))</f>
        <v/>
      </c>
      <c r="AC233" s="17">
        <f t="shared" si="226"/>
        <v>3911</v>
      </c>
      <c r="AD233" t="str">
        <f ca="1">IF(OFFSET(SerbiaOfficialData!$F$2,(ROW(AD231)*17)-17,0)=0,"",OFFSET(SerbiaOfficialData!$F$2,(ROW(AD231)*17)-17,0))</f>
        <v/>
      </c>
      <c r="AE233" s="3" t="str">
        <f t="shared" si="219"/>
        <v/>
      </c>
      <c r="AF233" s="15" t="str">
        <f t="shared" si="220"/>
        <v/>
      </c>
      <c r="AH233" t="str">
        <f ca="1">IF(OFFSET(SerbiaOfficialData!$F$3,(ROW(AH231)*17)-17,0)=0,"",OFFSET(SerbiaOfficialData!$F$3,(ROW(AH231)*17)-17,0))</f>
        <v/>
      </c>
      <c r="AI233" s="10" t="str">
        <f t="shared" si="221"/>
        <v/>
      </c>
      <c r="AJ233" s="3" t="str">
        <f t="shared" si="222"/>
        <v/>
      </c>
      <c r="AK233" s="4" t="str">
        <f t="shared" si="223"/>
        <v/>
      </c>
      <c r="AL233" s="3" t="str">
        <f t="shared" si="224"/>
        <v/>
      </c>
      <c r="AM233" s="3" t="str">
        <f t="shared" si="225"/>
        <v/>
      </c>
      <c r="AN233" s="4">
        <f ca="1">IF(_xlfn.FORECAST.ETS(AO233,$B$9:B232,$AO$9:AO232)&gt;0,_xlfn.FORECAST.ETS(AO233,$B$9:B232,$AO$9:AO232),0)</f>
        <v>24394.356406481675</v>
      </c>
      <c r="AO233" s="9">
        <f t="shared" si="209"/>
        <v>44126</v>
      </c>
    </row>
    <row r="234" spans="2:41" x14ac:dyDescent="0.25">
      <c r="B234" t="str">
        <f ca="1">IF(OFFSET(SerbiaOfficialData!$F$5,(ROW(B232)*17)-17,0)=0,"",OFFSET(SerbiaOfficialData!$F$5,(ROW(B232)*17)-17,0))</f>
        <v/>
      </c>
      <c r="D234" s="4">
        <f t="shared" si="208"/>
        <v>3931</v>
      </c>
      <c r="E234" s="10" t="str">
        <f ca="1">IF(OFFSET(SerbiaOfficialData!$F$4,(ROW(E232)*17)-17,0)=0,"",OFFSET(SerbiaOfficialData!$F$4,(ROW(E232)*17)-17,0))</f>
        <v/>
      </c>
      <c r="F234" s="2" t="str">
        <f t="shared" si="210"/>
        <v/>
      </c>
      <c r="G234" s="13" t="str">
        <f t="shared" si="211"/>
        <v/>
      </c>
      <c r="H234" s="2" t="str">
        <f t="shared" si="212"/>
        <v/>
      </c>
      <c r="I234" s="4" t="str">
        <f>IF($A234="","",(ROWS($B$3:B234)*LN(2))/(LN(B234)/$B$3))</f>
        <v/>
      </c>
      <c r="J234" t="str">
        <f ca="1">IF(OFFSET(SerbiaOfficialData!$F$7,(ROW(J232)*17)-17,0)=0,"",OFFSET(SerbiaOfficialData!$F$7,(ROW(J232)*17)-17,0))</f>
        <v/>
      </c>
      <c r="K234" s="11" t="str">
        <f ca="1">IF(OFFSET(SerbiaOfficialData!$F$6,(ROW(K232)*17)-17,0)=0,"",OFFSET(SerbiaOfficialData!$F$6,(ROW(K232)*17)-17,0))</f>
        <v/>
      </c>
      <c r="L234" s="12" t="str">
        <f t="shared" si="213"/>
        <v/>
      </c>
      <c r="M234" s="13" t="str">
        <f t="shared" si="214"/>
        <v/>
      </c>
      <c r="R234" s="17" t="str">
        <f ca="1">IF(OFFSET(SerbiaOfficialData!$F$17,(ROW(R232)*17)-18,0)=0,"",OFFSET(SerbiaOfficialData!$F$17,(ROW(R232)*17)-18,0))</f>
        <v/>
      </c>
      <c r="S234" t="str">
        <f t="shared" si="215"/>
        <v/>
      </c>
      <c r="T234" s="3" t="str">
        <f t="shared" si="216"/>
        <v/>
      </c>
      <c r="V234" t="str">
        <f ca="1">IF(OFFSET(SerbiaOfficialData!$F$8,(ROW(W232)*17)-17,0)=0,"",OFFSET(SerbiaOfficialData!$F$8,(ROW(W232)*17)-17,0))</f>
        <v/>
      </c>
      <c r="W234" t="str">
        <f ca="1">IF(OFFSET(SerbiaOfficialData!$F$11,(ROW(W232)*17)-17,0)=0,"",OFFSET(SerbiaOfficialData!$F$11,(ROW(W232)*17)-17,0))</f>
        <v/>
      </c>
      <c r="X234" s="3" t="str">
        <f t="shared" si="217"/>
        <v/>
      </c>
      <c r="Y234" s="3" t="str">
        <f t="shared" si="218"/>
        <v/>
      </c>
      <c r="Z234" t="str">
        <f ca="1">IF(OFFSET(SerbiaOfficialData!$F$9,(ROW(Z232)*17)-17,0)=0,"",OFFSET(SerbiaOfficialData!$F$9,(ROW(Z232)*17)-17,0))</f>
        <v/>
      </c>
      <c r="AA234" t="str">
        <f ca="1">IF(OFFSET(SerbiaOfficialData!$F$10,(ROW(AA232)*17)-17,0)=0,"",OFFSET(SerbiaOfficialData!$F$10,(ROW(AA232)*17)-17,0))</f>
        <v/>
      </c>
      <c r="AB234" t="str">
        <f ca="1">IF(OFFSET(SerbiaOfficialData!$F$12,(ROW(AA232)*17)-17,0)=0,"",OFFSET(SerbiaOfficialData!$F$12,(ROW(AA232)*17)-17,0))</f>
        <v/>
      </c>
      <c r="AC234" s="17">
        <f t="shared" si="226"/>
        <v>3928</v>
      </c>
      <c r="AD234" t="str">
        <f ca="1">IF(OFFSET(SerbiaOfficialData!$F$2,(ROW(AD232)*17)-17,0)=0,"",OFFSET(SerbiaOfficialData!$F$2,(ROW(AD232)*17)-17,0))</f>
        <v/>
      </c>
      <c r="AE234" s="3" t="str">
        <f t="shared" si="219"/>
        <v/>
      </c>
      <c r="AF234" s="15" t="str">
        <f t="shared" si="220"/>
        <v/>
      </c>
      <c r="AH234" t="str">
        <f ca="1">IF(OFFSET(SerbiaOfficialData!$F$3,(ROW(AH232)*17)-17,0)=0,"",OFFSET(SerbiaOfficialData!$F$3,(ROW(AH232)*17)-17,0))</f>
        <v/>
      </c>
      <c r="AI234" s="10" t="str">
        <f t="shared" si="221"/>
        <v/>
      </c>
      <c r="AJ234" s="3" t="str">
        <f t="shared" si="222"/>
        <v/>
      </c>
      <c r="AK234" s="4" t="str">
        <f t="shared" si="223"/>
        <v/>
      </c>
      <c r="AL234" s="3" t="str">
        <f t="shared" si="224"/>
        <v/>
      </c>
      <c r="AM234" s="3" t="str">
        <f t="shared" si="225"/>
        <v/>
      </c>
      <c r="AN234" s="4">
        <f ca="1">IF(_xlfn.FORECAST.ETS(AO234,$B$9:B233,$AO$9:AO233)&gt;0,_xlfn.FORECAST.ETS(AO234,$B$9:B233,$AO$9:AO233),0)</f>
        <v>24486.114592157573</v>
      </c>
      <c r="AO234" s="9">
        <f t="shared" si="209"/>
        <v>44127</v>
      </c>
    </row>
    <row r="235" spans="2:41" x14ac:dyDescent="0.25">
      <c r="B235" t="str">
        <f ca="1">IF(OFFSET(SerbiaOfficialData!$F$5,(ROW(B233)*17)-17,0)=0,"",OFFSET(SerbiaOfficialData!$F$5,(ROW(B233)*17)-17,0))</f>
        <v/>
      </c>
      <c r="D235" s="4">
        <f t="shared" si="208"/>
        <v>3948</v>
      </c>
      <c r="E235" s="10" t="str">
        <f ca="1">IF(OFFSET(SerbiaOfficialData!$F$4,(ROW(E233)*17)-17,0)=0,"",OFFSET(SerbiaOfficialData!$F$4,(ROW(E233)*17)-17,0))</f>
        <v/>
      </c>
      <c r="F235" s="2" t="str">
        <f t="shared" si="210"/>
        <v/>
      </c>
      <c r="G235" s="13" t="str">
        <f t="shared" si="211"/>
        <v/>
      </c>
      <c r="H235" s="2" t="str">
        <f t="shared" si="212"/>
        <v/>
      </c>
      <c r="I235" s="4" t="str">
        <f>IF($A235="","",(ROWS($B$3:B235)*LN(2))/(LN(B235)/$B$3))</f>
        <v/>
      </c>
      <c r="J235" t="str">
        <f ca="1">IF(OFFSET(SerbiaOfficialData!$F$7,(ROW(J233)*17)-17,0)=0,"",OFFSET(SerbiaOfficialData!$F$7,(ROW(J233)*17)-17,0))</f>
        <v/>
      </c>
      <c r="K235" s="11" t="str">
        <f ca="1">IF(OFFSET(SerbiaOfficialData!$F$6,(ROW(K233)*17)-17,0)=0,"",OFFSET(SerbiaOfficialData!$F$6,(ROW(K233)*17)-17,0))</f>
        <v/>
      </c>
      <c r="L235" s="12" t="str">
        <f t="shared" si="213"/>
        <v/>
      </c>
      <c r="M235" s="13" t="str">
        <f t="shared" si="214"/>
        <v/>
      </c>
      <c r="R235" s="17" t="str">
        <f ca="1">IF(OFFSET(SerbiaOfficialData!$F$17,(ROW(R233)*17)-18,0)=0,"",OFFSET(SerbiaOfficialData!$F$17,(ROW(R233)*17)-18,0))</f>
        <v/>
      </c>
      <c r="S235" t="str">
        <f t="shared" si="215"/>
        <v/>
      </c>
      <c r="T235" s="3" t="str">
        <f t="shared" si="216"/>
        <v/>
      </c>
      <c r="V235" t="str">
        <f ca="1">IF(OFFSET(SerbiaOfficialData!$F$8,(ROW(W233)*17)-17,0)=0,"",OFFSET(SerbiaOfficialData!$F$8,(ROW(W233)*17)-17,0))</f>
        <v/>
      </c>
      <c r="W235" t="str">
        <f ca="1">IF(OFFSET(SerbiaOfficialData!$F$11,(ROW(W233)*17)-17,0)=0,"",OFFSET(SerbiaOfficialData!$F$11,(ROW(W233)*17)-17,0))</f>
        <v/>
      </c>
      <c r="X235" s="3" t="str">
        <f t="shared" si="217"/>
        <v/>
      </c>
      <c r="Y235" s="3" t="str">
        <f t="shared" si="218"/>
        <v/>
      </c>
      <c r="Z235" t="str">
        <f ca="1">IF(OFFSET(SerbiaOfficialData!$F$9,(ROW(Z233)*17)-17,0)=0,"",OFFSET(SerbiaOfficialData!$F$9,(ROW(Z233)*17)-17,0))</f>
        <v/>
      </c>
      <c r="AA235" t="str">
        <f ca="1">IF(OFFSET(SerbiaOfficialData!$F$10,(ROW(AA233)*17)-17,0)=0,"",OFFSET(SerbiaOfficialData!$F$10,(ROW(AA233)*17)-17,0))</f>
        <v/>
      </c>
      <c r="AB235" t="str">
        <f ca="1">IF(OFFSET(SerbiaOfficialData!$F$12,(ROW(AA233)*17)-17,0)=0,"",OFFSET(SerbiaOfficialData!$F$12,(ROW(AA233)*17)-17,0))</f>
        <v/>
      </c>
      <c r="AC235" s="17">
        <f t="shared" si="226"/>
        <v>3945</v>
      </c>
      <c r="AD235" t="str">
        <f ca="1">IF(OFFSET(SerbiaOfficialData!$F$2,(ROW(AD233)*17)-17,0)=0,"",OFFSET(SerbiaOfficialData!$F$2,(ROW(AD233)*17)-17,0))</f>
        <v/>
      </c>
      <c r="AE235" s="3" t="str">
        <f t="shared" si="219"/>
        <v/>
      </c>
      <c r="AF235" s="15" t="str">
        <f t="shared" si="220"/>
        <v/>
      </c>
      <c r="AH235" t="str">
        <f ca="1">IF(OFFSET(SerbiaOfficialData!$F$3,(ROW(AH233)*17)-17,0)=0,"",OFFSET(SerbiaOfficialData!$F$3,(ROW(AH233)*17)-17,0))</f>
        <v/>
      </c>
      <c r="AI235" s="10" t="str">
        <f t="shared" si="221"/>
        <v/>
      </c>
      <c r="AJ235" s="3" t="str">
        <f t="shared" si="222"/>
        <v/>
      </c>
      <c r="AK235" s="4" t="str">
        <f t="shared" si="223"/>
        <v/>
      </c>
      <c r="AL235" s="3" t="str">
        <f t="shared" si="224"/>
        <v/>
      </c>
      <c r="AM235" s="3" t="str">
        <f t="shared" si="225"/>
        <v/>
      </c>
      <c r="AN235" s="4">
        <f ca="1">IF(_xlfn.FORECAST.ETS(AO235,$B$9:B234,$AO$9:AO234)&gt;0,_xlfn.FORECAST.ETS(AO235,$B$9:B234,$AO$9:AO234),0)</f>
        <v>24577.872777833469</v>
      </c>
      <c r="AO235" s="9">
        <f t="shared" si="209"/>
        <v>44128</v>
      </c>
    </row>
    <row r="236" spans="2:41" x14ac:dyDescent="0.25">
      <c r="B236" t="str">
        <f ca="1">IF(OFFSET(SerbiaOfficialData!$F$5,(ROW(B234)*17)-17,0)=0,"",OFFSET(SerbiaOfficialData!$F$5,(ROW(B234)*17)-17,0))</f>
        <v/>
      </c>
      <c r="D236" s="4">
        <f t="shared" si="208"/>
        <v>3965</v>
      </c>
      <c r="E236" s="10" t="str">
        <f ca="1">IF(OFFSET(SerbiaOfficialData!$F$4,(ROW(E234)*17)-17,0)=0,"",OFFSET(SerbiaOfficialData!$F$4,(ROW(E234)*17)-17,0))</f>
        <v/>
      </c>
      <c r="F236" s="2" t="str">
        <f t="shared" si="210"/>
        <v/>
      </c>
      <c r="G236" s="13" t="str">
        <f t="shared" si="211"/>
        <v/>
      </c>
      <c r="H236" s="2" t="str">
        <f t="shared" si="212"/>
        <v/>
      </c>
      <c r="I236" s="4" t="str">
        <f>IF($A236="","",(ROWS($B$3:B236)*LN(2))/(LN(B236)/$B$3))</f>
        <v/>
      </c>
      <c r="J236" t="str">
        <f ca="1">IF(OFFSET(SerbiaOfficialData!$F$7,(ROW(J234)*17)-17,0)=0,"",OFFSET(SerbiaOfficialData!$F$7,(ROW(J234)*17)-17,0))</f>
        <v/>
      </c>
      <c r="K236" s="11" t="str">
        <f ca="1">IF(OFFSET(SerbiaOfficialData!$F$6,(ROW(K234)*17)-17,0)=0,"",OFFSET(SerbiaOfficialData!$F$6,(ROW(K234)*17)-17,0))</f>
        <v/>
      </c>
      <c r="L236" s="12" t="str">
        <f t="shared" si="213"/>
        <v/>
      </c>
      <c r="M236" s="13" t="str">
        <f t="shared" si="214"/>
        <v/>
      </c>
      <c r="R236" s="17" t="str">
        <f ca="1">IF(OFFSET(SerbiaOfficialData!$F$17,(ROW(R234)*17)-18,0)=0,"",OFFSET(SerbiaOfficialData!$F$17,(ROW(R234)*17)-18,0))</f>
        <v/>
      </c>
      <c r="S236" t="str">
        <f t="shared" si="215"/>
        <v/>
      </c>
      <c r="T236" s="3" t="str">
        <f t="shared" si="216"/>
        <v/>
      </c>
      <c r="V236" t="str">
        <f ca="1">IF(OFFSET(SerbiaOfficialData!$F$8,(ROW(W234)*17)-17,0)=0,"",OFFSET(SerbiaOfficialData!$F$8,(ROW(W234)*17)-17,0))</f>
        <v/>
      </c>
      <c r="W236" t="str">
        <f ca="1">IF(OFFSET(SerbiaOfficialData!$F$11,(ROW(W234)*17)-17,0)=0,"",OFFSET(SerbiaOfficialData!$F$11,(ROW(W234)*17)-17,0))</f>
        <v/>
      </c>
      <c r="X236" s="3" t="str">
        <f t="shared" si="217"/>
        <v/>
      </c>
      <c r="Y236" s="3" t="str">
        <f t="shared" si="218"/>
        <v/>
      </c>
      <c r="Z236" t="str">
        <f ca="1">IF(OFFSET(SerbiaOfficialData!$F$9,(ROW(Z234)*17)-17,0)=0,"",OFFSET(SerbiaOfficialData!$F$9,(ROW(Z234)*17)-17,0))</f>
        <v/>
      </c>
      <c r="AA236" t="str">
        <f ca="1">IF(OFFSET(SerbiaOfficialData!$F$10,(ROW(AA234)*17)-17,0)=0,"",OFFSET(SerbiaOfficialData!$F$10,(ROW(AA234)*17)-17,0))</f>
        <v/>
      </c>
      <c r="AB236" t="str">
        <f ca="1">IF(OFFSET(SerbiaOfficialData!$F$12,(ROW(AA234)*17)-17,0)=0,"",OFFSET(SerbiaOfficialData!$F$12,(ROW(AA234)*17)-17,0))</f>
        <v/>
      </c>
      <c r="AC236" s="17">
        <f t="shared" si="226"/>
        <v>3962</v>
      </c>
      <c r="AD236" t="str">
        <f ca="1">IF(OFFSET(SerbiaOfficialData!$F$2,(ROW(AD234)*17)-17,0)=0,"",OFFSET(SerbiaOfficialData!$F$2,(ROW(AD234)*17)-17,0))</f>
        <v/>
      </c>
      <c r="AE236" s="3" t="str">
        <f t="shared" si="219"/>
        <v/>
      </c>
      <c r="AF236" s="15" t="str">
        <f t="shared" si="220"/>
        <v/>
      </c>
      <c r="AH236" t="str">
        <f ca="1">IF(OFFSET(SerbiaOfficialData!$F$3,(ROW(AH234)*17)-17,0)=0,"",OFFSET(SerbiaOfficialData!$F$3,(ROW(AH234)*17)-17,0))</f>
        <v/>
      </c>
      <c r="AI236" s="10" t="str">
        <f t="shared" si="221"/>
        <v/>
      </c>
      <c r="AJ236" s="3" t="str">
        <f t="shared" si="222"/>
        <v/>
      </c>
      <c r="AK236" s="4" t="str">
        <f t="shared" si="223"/>
        <v/>
      </c>
      <c r="AL236" s="3" t="str">
        <f t="shared" si="224"/>
        <v/>
      </c>
      <c r="AM236" s="3" t="str">
        <f t="shared" si="225"/>
        <v/>
      </c>
      <c r="AN236" s="4">
        <f ca="1">IF(_xlfn.FORECAST.ETS(AO236,$B$9:B235,$AO$9:AO235)&gt;0,_xlfn.FORECAST.ETS(AO236,$B$9:B235,$AO$9:AO235),0)</f>
        <v>24669.630963509364</v>
      </c>
      <c r="AO236" s="9">
        <f t="shared" si="209"/>
        <v>44129</v>
      </c>
    </row>
    <row r="237" spans="2:41" x14ac:dyDescent="0.25">
      <c r="B237" t="str">
        <f ca="1">IF(OFFSET(SerbiaOfficialData!$F$5,(ROW(B235)*17)-17,0)=0,"",OFFSET(SerbiaOfficialData!$F$5,(ROW(B235)*17)-17,0))</f>
        <v/>
      </c>
      <c r="D237" s="4">
        <f t="shared" si="208"/>
        <v>3982</v>
      </c>
      <c r="E237" s="10" t="str">
        <f ca="1">IF(OFFSET(SerbiaOfficialData!$F$4,(ROW(E235)*17)-17,0)=0,"",OFFSET(SerbiaOfficialData!$F$4,(ROW(E235)*17)-17,0))</f>
        <v/>
      </c>
      <c r="F237" s="2" t="str">
        <f t="shared" si="210"/>
        <v/>
      </c>
      <c r="G237" s="13" t="str">
        <f t="shared" si="211"/>
        <v/>
      </c>
      <c r="H237" s="2" t="str">
        <f t="shared" si="212"/>
        <v/>
      </c>
      <c r="I237" s="4" t="str">
        <f>IF($A237="","",(ROWS($B$3:B237)*LN(2))/(LN(B237)/$B$3))</f>
        <v/>
      </c>
      <c r="J237" t="str">
        <f ca="1">IF(OFFSET(SerbiaOfficialData!$F$7,(ROW(J235)*17)-17,0)=0,"",OFFSET(SerbiaOfficialData!$F$7,(ROW(J235)*17)-17,0))</f>
        <v/>
      </c>
      <c r="K237" s="11" t="str">
        <f ca="1">IF(OFFSET(SerbiaOfficialData!$F$6,(ROW(K235)*17)-17,0)=0,"",OFFSET(SerbiaOfficialData!$F$6,(ROW(K235)*17)-17,0))</f>
        <v/>
      </c>
      <c r="L237" s="12" t="str">
        <f t="shared" si="213"/>
        <v/>
      </c>
      <c r="M237" s="13" t="str">
        <f t="shared" si="214"/>
        <v/>
      </c>
      <c r="R237" s="17" t="str">
        <f ca="1">IF(OFFSET(SerbiaOfficialData!$F$17,(ROW(R235)*17)-18,0)=0,"",OFFSET(SerbiaOfficialData!$F$17,(ROW(R235)*17)-18,0))</f>
        <v/>
      </c>
      <c r="S237" t="str">
        <f t="shared" si="215"/>
        <v/>
      </c>
      <c r="T237" s="3" t="str">
        <f t="shared" si="216"/>
        <v/>
      </c>
      <c r="V237" t="str">
        <f ca="1">IF(OFFSET(SerbiaOfficialData!$F$8,(ROW(W235)*17)-17,0)=0,"",OFFSET(SerbiaOfficialData!$F$8,(ROW(W235)*17)-17,0))</f>
        <v/>
      </c>
      <c r="W237" t="str">
        <f ca="1">IF(OFFSET(SerbiaOfficialData!$F$11,(ROW(W235)*17)-17,0)=0,"",OFFSET(SerbiaOfficialData!$F$11,(ROW(W235)*17)-17,0))</f>
        <v/>
      </c>
      <c r="X237" s="3" t="str">
        <f t="shared" si="217"/>
        <v/>
      </c>
      <c r="Y237" s="3" t="str">
        <f t="shared" si="218"/>
        <v/>
      </c>
      <c r="Z237" t="str">
        <f ca="1">IF(OFFSET(SerbiaOfficialData!$F$9,(ROW(Z235)*17)-17,0)=0,"",OFFSET(SerbiaOfficialData!$F$9,(ROW(Z235)*17)-17,0))</f>
        <v/>
      </c>
      <c r="AA237" t="str">
        <f ca="1">IF(OFFSET(SerbiaOfficialData!$F$10,(ROW(AA235)*17)-17,0)=0,"",OFFSET(SerbiaOfficialData!$F$10,(ROW(AA235)*17)-17,0))</f>
        <v/>
      </c>
      <c r="AB237" t="str">
        <f ca="1">IF(OFFSET(SerbiaOfficialData!$F$12,(ROW(AA235)*17)-17,0)=0,"",OFFSET(SerbiaOfficialData!$F$12,(ROW(AA235)*17)-17,0))</f>
        <v/>
      </c>
      <c r="AC237" s="17">
        <f t="shared" si="226"/>
        <v>3979</v>
      </c>
      <c r="AD237" t="str">
        <f ca="1">IF(OFFSET(SerbiaOfficialData!$F$2,(ROW(AD235)*17)-17,0)=0,"",OFFSET(SerbiaOfficialData!$F$2,(ROW(AD235)*17)-17,0))</f>
        <v/>
      </c>
      <c r="AE237" s="3" t="str">
        <f t="shared" si="219"/>
        <v/>
      </c>
      <c r="AF237" s="15" t="str">
        <f t="shared" si="220"/>
        <v/>
      </c>
      <c r="AH237" t="str">
        <f ca="1">IF(OFFSET(SerbiaOfficialData!$F$3,(ROW(AH235)*17)-17,0)=0,"",OFFSET(SerbiaOfficialData!$F$3,(ROW(AH235)*17)-17,0))</f>
        <v/>
      </c>
      <c r="AI237" s="10" t="str">
        <f t="shared" si="221"/>
        <v/>
      </c>
      <c r="AJ237" s="3" t="str">
        <f t="shared" si="222"/>
        <v/>
      </c>
      <c r="AK237" s="4" t="str">
        <f t="shared" si="223"/>
        <v/>
      </c>
      <c r="AL237" s="3" t="str">
        <f t="shared" si="224"/>
        <v/>
      </c>
      <c r="AM237" s="3" t="str">
        <f t="shared" si="225"/>
        <v/>
      </c>
      <c r="AN237" s="4">
        <f ca="1">IF(_xlfn.FORECAST.ETS(AO237,$B$9:B236,$AO$9:AO236)&gt;0,_xlfn.FORECAST.ETS(AO237,$B$9:B236,$AO$9:AO236),0)</f>
        <v>24761.389149185263</v>
      </c>
      <c r="AO237" s="9">
        <f t="shared" si="209"/>
        <v>44130</v>
      </c>
    </row>
    <row r="238" spans="2:41" x14ac:dyDescent="0.25">
      <c r="B238" t="str">
        <f ca="1">IF(OFFSET(SerbiaOfficialData!$F$5,(ROW(B236)*17)-17,0)=0,"",OFFSET(SerbiaOfficialData!$F$5,(ROW(B236)*17)-17,0))</f>
        <v/>
      </c>
      <c r="D238" s="4">
        <f t="shared" si="208"/>
        <v>3999</v>
      </c>
      <c r="E238" s="10" t="str">
        <f ca="1">IF(OFFSET(SerbiaOfficialData!$F$4,(ROW(E236)*17)-17,0)=0,"",OFFSET(SerbiaOfficialData!$F$4,(ROW(E236)*17)-17,0))</f>
        <v/>
      </c>
      <c r="F238" s="2" t="str">
        <f t="shared" si="210"/>
        <v/>
      </c>
      <c r="G238" s="13" t="str">
        <f t="shared" si="211"/>
        <v/>
      </c>
      <c r="H238" s="2" t="str">
        <f t="shared" si="212"/>
        <v/>
      </c>
      <c r="I238" s="4" t="str">
        <f>IF($A238="","",(ROWS($B$3:B238)*LN(2))/(LN(B238)/$B$3))</f>
        <v/>
      </c>
      <c r="J238" t="str">
        <f ca="1">IF(OFFSET(SerbiaOfficialData!$F$7,(ROW(J236)*17)-17,0)=0,"",OFFSET(SerbiaOfficialData!$F$7,(ROW(J236)*17)-17,0))</f>
        <v/>
      </c>
      <c r="K238" s="11" t="str">
        <f ca="1">IF(OFFSET(SerbiaOfficialData!$F$6,(ROW(K236)*17)-17,0)=0,"",OFFSET(SerbiaOfficialData!$F$6,(ROW(K236)*17)-17,0))</f>
        <v/>
      </c>
      <c r="L238" s="12" t="str">
        <f t="shared" si="213"/>
        <v/>
      </c>
      <c r="M238" s="13" t="str">
        <f t="shared" si="214"/>
        <v/>
      </c>
      <c r="R238" s="17" t="str">
        <f ca="1">IF(OFFSET(SerbiaOfficialData!$F$17,(ROW(R236)*17)-18,0)=0,"",OFFSET(SerbiaOfficialData!$F$17,(ROW(R236)*17)-18,0))</f>
        <v/>
      </c>
      <c r="S238" t="str">
        <f t="shared" si="215"/>
        <v/>
      </c>
      <c r="T238" s="3" t="str">
        <f t="shared" si="216"/>
        <v/>
      </c>
      <c r="V238" t="str">
        <f ca="1">IF(OFFSET(SerbiaOfficialData!$F$8,(ROW(W236)*17)-17,0)=0,"",OFFSET(SerbiaOfficialData!$F$8,(ROW(W236)*17)-17,0))</f>
        <v/>
      </c>
      <c r="W238" t="str">
        <f ca="1">IF(OFFSET(SerbiaOfficialData!$F$11,(ROW(W236)*17)-17,0)=0,"",OFFSET(SerbiaOfficialData!$F$11,(ROW(W236)*17)-17,0))</f>
        <v/>
      </c>
      <c r="X238" s="3" t="str">
        <f t="shared" si="217"/>
        <v/>
      </c>
      <c r="Y238" s="3" t="str">
        <f t="shared" si="218"/>
        <v/>
      </c>
      <c r="Z238" t="str">
        <f ca="1">IF(OFFSET(SerbiaOfficialData!$F$9,(ROW(Z236)*17)-17,0)=0,"",OFFSET(SerbiaOfficialData!$F$9,(ROW(Z236)*17)-17,0))</f>
        <v/>
      </c>
      <c r="AA238" t="str">
        <f ca="1">IF(OFFSET(SerbiaOfficialData!$F$10,(ROW(AA236)*17)-17,0)=0,"",OFFSET(SerbiaOfficialData!$F$10,(ROW(AA236)*17)-17,0))</f>
        <v/>
      </c>
      <c r="AB238" t="str">
        <f ca="1">IF(OFFSET(SerbiaOfficialData!$F$12,(ROW(AA236)*17)-17,0)=0,"",OFFSET(SerbiaOfficialData!$F$12,(ROW(AA236)*17)-17,0))</f>
        <v/>
      </c>
      <c r="AC238" s="17">
        <f t="shared" si="226"/>
        <v>3996</v>
      </c>
      <c r="AD238" t="str">
        <f ca="1">IF(OFFSET(SerbiaOfficialData!$F$2,(ROW(AD236)*17)-17,0)=0,"",OFFSET(SerbiaOfficialData!$F$2,(ROW(AD236)*17)-17,0))</f>
        <v/>
      </c>
      <c r="AE238" s="3" t="str">
        <f t="shared" si="219"/>
        <v/>
      </c>
      <c r="AF238" s="15" t="str">
        <f t="shared" si="220"/>
        <v/>
      </c>
      <c r="AH238" t="str">
        <f ca="1">IF(OFFSET(SerbiaOfficialData!$F$3,(ROW(AH236)*17)-17,0)=0,"",OFFSET(SerbiaOfficialData!$F$3,(ROW(AH236)*17)-17,0))</f>
        <v/>
      </c>
      <c r="AI238" s="10" t="str">
        <f t="shared" si="221"/>
        <v/>
      </c>
      <c r="AJ238" s="3" t="str">
        <f t="shared" si="222"/>
        <v/>
      </c>
      <c r="AK238" s="4" t="str">
        <f t="shared" si="223"/>
        <v/>
      </c>
      <c r="AL238" s="3" t="str">
        <f t="shared" si="224"/>
        <v/>
      </c>
      <c r="AM238" s="3" t="str">
        <f t="shared" si="225"/>
        <v/>
      </c>
      <c r="AN238" s="4">
        <f ca="1">IF(_xlfn.FORECAST.ETS(AO238,$B$9:B237,$AO$9:AO237)&gt;0,_xlfn.FORECAST.ETS(AO238,$B$9:B237,$AO$9:AO237),0)</f>
        <v>24853.147334861158</v>
      </c>
      <c r="AO238" s="9">
        <f t="shared" si="209"/>
        <v>44131</v>
      </c>
    </row>
    <row r="239" spans="2:41" x14ac:dyDescent="0.25">
      <c r="B239" t="str">
        <f ca="1">IF(OFFSET(SerbiaOfficialData!$F$5,(ROW(B237)*17)-17,0)=0,"",OFFSET(SerbiaOfficialData!$F$5,(ROW(B237)*17)-17,0))</f>
        <v/>
      </c>
      <c r="D239" s="4">
        <f t="shared" si="208"/>
        <v>4016</v>
      </c>
      <c r="E239" s="10" t="str">
        <f ca="1">IF(OFFSET(SerbiaOfficialData!$F$4,(ROW(E237)*17)-17,0)=0,"",OFFSET(SerbiaOfficialData!$F$4,(ROW(E237)*17)-17,0))</f>
        <v/>
      </c>
      <c r="F239" s="2" t="str">
        <f t="shared" si="210"/>
        <v/>
      </c>
      <c r="G239" s="13" t="str">
        <f t="shared" si="211"/>
        <v/>
      </c>
      <c r="H239" s="2" t="str">
        <f t="shared" si="212"/>
        <v/>
      </c>
      <c r="I239" s="4" t="str">
        <f>IF($A239="","",(ROWS($B$3:B239)*LN(2))/(LN(B239)/$B$3))</f>
        <v/>
      </c>
      <c r="J239" t="str">
        <f ca="1">IF(OFFSET(SerbiaOfficialData!$F$7,(ROW(J237)*17)-17,0)=0,"",OFFSET(SerbiaOfficialData!$F$7,(ROW(J237)*17)-17,0))</f>
        <v/>
      </c>
      <c r="K239" s="11" t="str">
        <f ca="1">IF(OFFSET(SerbiaOfficialData!$F$6,(ROW(K237)*17)-17,0)=0,"",OFFSET(SerbiaOfficialData!$F$6,(ROW(K237)*17)-17,0))</f>
        <v/>
      </c>
      <c r="L239" s="12" t="str">
        <f t="shared" si="213"/>
        <v/>
      </c>
      <c r="M239" s="13" t="str">
        <f t="shared" si="214"/>
        <v/>
      </c>
      <c r="R239" s="17" t="str">
        <f ca="1">IF(OFFSET(SerbiaOfficialData!$F$17,(ROW(R237)*17)-18,0)=0,"",OFFSET(SerbiaOfficialData!$F$17,(ROW(R237)*17)-18,0))</f>
        <v/>
      </c>
      <c r="S239" t="str">
        <f t="shared" si="215"/>
        <v/>
      </c>
      <c r="T239" s="3" t="str">
        <f t="shared" si="216"/>
        <v/>
      </c>
      <c r="V239" t="str">
        <f ca="1">IF(OFFSET(SerbiaOfficialData!$F$8,(ROW(W237)*17)-17,0)=0,"",OFFSET(SerbiaOfficialData!$F$8,(ROW(W237)*17)-17,0))</f>
        <v/>
      </c>
      <c r="W239" t="str">
        <f ca="1">IF(OFFSET(SerbiaOfficialData!$F$11,(ROW(W237)*17)-17,0)=0,"",OFFSET(SerbiaOfficialData!$F$11,(ROW(W237)*17)-17,0))</f>
        <v/>
      </c>
      <c r="X239" s="3" t="str">
        <f t="shared" si="217"/>
        <v/>
      </c>
      <c r="Y239" s="3" t="str">
        <f t="shared" si="218"/>
        <v/>
      </c>
      <c r="Z239" t="str">
        <f ca="1">IF(OFFSET(SerbiaOfficialData!$F$9,(ROW(Z237)*17)-17,0)=0,"",OFFSET(SerbiaOfficialData!$F$9,(ROW(Z237)*17)-17,0))</f>
        <v/>
      </c>
      <c r="AA239" t="str">
        <f ca="1">IF(OFFSET(SerbiaOfficialData!$F$10,(ROW(AA237)*17)-17,0)=0,"",OFFSET(SerbiaOfficialData!$F$10,(ROW(AA237)*17)-17,0))</f>
        <v/>
      </c>
      <c r="AB239" t="str">
        <f ca="1">IF(OFFSET(SerbiaOfficialData!$F$12,(ROW(AA237)*17)-17,0)=0,"",OFFSET(SerbiaOfficialData!$F$12,(ROW(AA237)*17)-17,0))</f>
        <v/>
      </c>
      <c r="AC239" s="17">
        <f t="shared" si="226"/>
        <v>4013</v>
      </c>
      <c r="AD239" t="str">
        <f ca="1">IF(OFFSET(SerbiaOfficialData!$F$2,(ROW(AD237)*17)-17,0)=0,"",OFFSET(SerbiaOfficialData!$F$2,(ROW(AD237)*17)-17,0))</f>
        <v/>
      </c>
      <c r="AE239" s="3" t="str">
        <f t="shared" si="219"/>
        <v/>
      </c>
      <c r="AF239" s="15" t="str">
        <f t="shared" si="220"/>
        <v/>
      </c>
      <c r="AH239" t="str">
        <f ca="1">IF(OFFSET(SerbiaOfficialData!$F$3,(ROW(AH237)*17)-17,0)=0,"",OFFSET(SerbiaOfficialData!$F$3,(ROW(AH237)*17)-17,0))</f>
        <v/>
      </c>
      <c r="AI239" s="10" t="str">
        <f t="shared" si="221"/>
        <v/>
      </c>
      <c r="AJ239" s="3" t="str">
        <f t="shared" si="222"/>
        <v/>
      </c>
      <c r="AK239" s="4" t="str">
        <f t="shared" si="223"/>
        <v/>
      </c>
      <c r="AL239" s="3" t="str">
        <f t="shared" si="224"/>
        <v/>
      </c>
      <c r="AM239" s="3" t="str">
        <f t="shared" si="225"/>
        <v/>
      </c>
      <c r="AN239" s="4">
        <f ca="1">IF(_xlfn.FORECAST.ETS(AO239,$B$9:B238,$AO$9:AO238)&gt;0,_xlfn.FORECAST.ETS(AO239,$B$9:B238,$AO$9:AO238),0)</f>
        <v>24944.905520537053</v>
      </c>
      <c r="AO239" s="9">
        <f t="shared" si="209"/>
        <v>44132</v>
      </c>
    </row>
    <row r="240" spans="2:41" x14ac:dyDescent="0.25">
      <c r="B240" t="str">
        <f ca="1">IF(OFFSET(SerbiaOfficialData!$F$5,(ROW(B238)*17)-17,0)=0,"",OFFSET(SerbiaOfficialData!$F$5,(ROW(B238)*17)-17,0))</f>
        <v/>
      </c>
      <c r="D240" s="4">
        <f t="shared" si="208"/>
        <v>4033</v>
      </c>
      <c r="E240" s="10" t="str">
        <f ca="1">IF(OFFSET(SerbiaOfficialData!$F$4,(ROW(E238)*17)-17,0)=0,"",OFFSET(SerbiaOfficialData!$F$4,(ROW(E238)*17)-17,0))</f>
        <v/>
      </c>
      <c r="F240" s="2" t="str">
        <f t="shared" si="210"/>
        <v/>
      </c>
      <c r="G240" s="13" t="str">
        <f t="shared" si="211"/>
        <v/>
      </c>
      <c r="H240" s="2" t="str">
        <f t="shared" si="212"/>
        <v/>
      </c>
      <c r="I240" s="4" t="str">
        <f>IF($A240="","",(ROWS($B$3:B240)*LN(2))/(LN(B240)/$B$3))</f>
        <v/>
      </c>
      <c r="J240" t="str">
        <f ca="1">IF(OFFSET(SerbiaOfficialData!$F$7,(ROW(J238)*17)-17,0)=0,"",OFFSET(SerbiaOfficialData!$F$7,(ROW(J238)*17)-17,0))</f>
        <v/>
      </c>
      <c r="K240" s="11" t="str">
        <f ca="1">IF(OFFSET(SerbiaOfficialData!$F$6,(ROW(K238)*17)-17,0)=0,"",OFFSET(SerbiaOfficialData!$F$6,(ROW(K238)*17)-17,0))</f>
        <v/>
      </c>
      <c r="L240" s="12" t="str">
        <f t="shared" si="213"/>
        <v/>
      </c>
      <c r="M240" s="13" t="str">
        <f t="shared" si="214"/>
        <v/>
      </c>
      <c r="R240" s="17" t="str">
        <f ca="1">IF(OFFSET(SerbiaOfficialData!$F$17,(ROW(R238)*17)-18,0)=0,"",OFFSET(SerbiaOfficialData!$F$17,(ROW(R238)*17)-18,0))</f>
        <v/>
      </c>
      <c r="S240" t="str">
        <f t="shared" si="215"/>
        <v/>
      </c>
      <c r="T240" s="3" t="str">
        <f t="shared" si="216"/>
        <v/>
      </c>
      <c r="V240" t="str">
        <f ca="1">IF(OFFSET(SerbiaOfficialData!$F$8,(ROW(W238)*17)-17,0)=0,"",OFFSET(SerbiaOfficialData!$F$8,(ROW(W238)*17)-17,0))</f>
        <v/>
      </c>
      <c r="W240" t="str">
        <f ca="1">IF(OFFSET(SerbiaOfficialData!$F$11,(ROW(W238)*17)-17,0)=0,"",OFFSET(SerbiaOfficialData!$F$11,(ROW(W238)*17)-17,0))</f>
        <v/>
      </c>
      <c r="X240" s="3" t="str">
        <f t="shared" si="217"/>
        <v/>
      </c>
      <c r="Y240" s="3" t="str">
        <f t="shared" si="218"/>
        <v/>
      </c>
      <c r="Z240" t="str">
        <f ca="1">IF(OFFSET(SerbiaOfficialData!$F$9,(ROW(Z238)*17)-17,0)=0,"",OFFSET(SerbiaOfficialData!$F$9,(ROW(Z238)*17)-17,0))</f>
        <v/>
      </c>
      <c r="AA240" t="str">
        <f ca="1">IF(OFFSET(SerbiaOfficialData!$F$10,(ROW(AA238)*17)-17,0)=0,"",OFFSET(SerbiaOfficialData!$F$10,(ROW(AA238)*17)-17,0))</f>
        <v/>
      </c>
      <c r="AB240" t="str">
        <f ca="1">IF(OFFSET(SerbiaOfficialData!$F$12,(ROW(AA238)*17)-17,0)=0,"",OFFSET(SerbiaOfficialData!$F$12,(ROW(AA238)*17)-17,0))</f>
        <v/>
      </c>
      <c r="AC240" s="17">
        <f t="shared" si="226"/>
        <v>4030</v>
      </c>
      <c r="AD240" t="str">
        <f ca="1">IF(OFFSET(SerbiaOfficialData!$F$2,(ROW(AD238)*17)-17,0)=0,"",OFFSET(SerbiaOfficialData!$F$2,(ROW(AD238)*17)-17,0))</f>
        <v/>
      </c>
      <c r="AE240" s="3" t="str">
        <f t="shared" si="219"/>
        <v/>
      </c>
      <c r="AF240" s="15" t="str">
        <f t="shared" si="220"/>
        <v/>
      </c>
      <c r="AH240" t="str">
        <f ca="1">IF(OFFSET(SerbiaOfficialData!$F$3,(ROW(AH238)*17)-17,0)=0,"",OFFSET(SerbiaOfficialData!$F$3,(ROW(AH238)*17)-17,0))</f>
        <v/>
      </c>
      <c r="AI240" s="10" t="str">
        <f t="shared" si="221"/>
        <v/>
      </c>
      <c r="AJ240" s="3" t="str">
        <f t="shared" si="222"/>
        <v/>
      </c>
      <c r="AK240" s="4" t="str">
        <f t="shared" si="223"/>
        <v/>
      </c>
      <c r="AL240" s="3" t="str">
        <f t="shared" si="224"/>
        <v/>
      </c>
      <c r="AM240" s="3" t="str">
        <f t="shared" si="225"/>
        <v/>
      </c>
      <c r="AN240" s="4">
        <f ca="1">IF(_xlfn.FORECAST.ETS(AO240,$B$9:B239,$AO$9:AO239)&gt;0,_xlfn.FORECAST.ETS(AO240,$B$9:B239,$AO$9:AO239),0)</f>
        <v>25036.663706212952</v>
      </c>
      <c r="AO240" s="9">
        <f t="shared" si="209"/>
        <v>44133</v>
      </c>
    </row>
    <row r="241" spans="2:41" x14ac:dyDescent="0.25">
      <c r="B241" t="str">
        <f ca="1">IF(OFFSET(SerbiaOfficialData!$F$5,(ROW(B239)*17)-17,0)=0,"",OFFSET(SerbiaOfficialData!$F$5,(ROW(B239)*17)-17,0))</f>
        <v/>
      </c>
      <c r="D241" s="4">
        <f t="shared" si="208"/>
        <v>4050</v>
      </c>
      <c r="E241" s="10" t="str">
        <f ca="1">IF(OFFSET(SerbiaOfficialData!$F$4,(ROW(E239)*17)-17,0)=0,"",OFFSET(SerbiaOfficialData!$F$4,(ROW(E239)*17)-17,0))</f>
        <v/>
      </c>
      <c r="F241" s="2" t="str">
        <f t="shared" si="210"/>
        <v/>
      </c>
      <c r="G241" s="13" t="str">
        <f t="shared" si="211"/>
        <v/>
      </c>
      <c r="H241" s="2" t="str">
        <f t="shared" si="212"/>
        <v/>
      </c>
      <c r="I241" s="4" t="str">
        <f>IF($A241="","",(ROWS($B$3:B241)*LN(2))/(LN(B241)/$B$3))</f>
        <v/>
      </c>
      <c r="J241" t="str">
        <f ca="1">IF(OFFSET(SerbiaOfficialData!$F$7,(ROW(J239)*17)-17,0)=0,"",OFFSET(SerbiaOfficialData!$F$7,(ROW(J239)*17)-17,0))</f>
        <v/>
      </c>
      <c r="K241" s="11" t="str">
        <f ca="1">IF(OFFSET(SerbiaOfficialData!$F$6,(ROW(K239)*17)-17,0)=0,"",OFFSET(SerbiaOfficialData!$F$6,(ROW(K239)*17)-17,0))</f>
        <v/>
      </c>
      <c r="L241" s="12" t="str">
        <f t="shared" si="213"/>
        <v/>
      </c>
      <c r="M241" s="13" t="str">
        <f t="shared" si="214"/>
        <v/>
      </c>
      <c r="R241" s="17" t="str">
        <f ca="1">IF(OFFSET(SerbiaOfficialData!$F$17,(ROW(R239)*17)-18,0)=0,"",OFFSET(SerbiaOfficialData!$F$17,(ROW(R239)*17)-18,0))</f>
        <v/>
      </c>
      <c r="S241" t="str">
        <f t="shared" si="215"/>
        <v/>
      </c>
      <c r="T241" s="3" t="str">
        <f t="shared" si="216"/>
        <v/>
      </c>
      <c r="V241" t="str">
        <f ca="1">IF(OFFSET(SerbiaOfficialData!$F$8,(ROW(W239)*17)-17,0)=0,"",OFFSET(SerbiaOfficialData!$F$8,(ROW(W239)*17)-17,0))</f>
        <v/>
      </c>
      <c r="W241" t="str">
        <f ca="1">IF(OFFSET(SerbiaOfficialData!$F$11,(ROW(W239)*17)-17,0)=0,"",OFFSET(SerbiaOfficialData!$F$11,(ROW(W239)*17)-17,0))</f>
        <v/>
      </c>
      <c r="X241" s="3" t="str">
        <f t="shared" si="217"/>
        <v/>
      </c>
      <c r="Y241" s="3" t="str">
        <f t="shared" si="218"/>
        <v/>
      </c>
      <c r="Z241" t="str">
        <f ca="1">IF(OFFSET(SerbiaOfficialData!$F$9,(ROW(Z239)*17)-17,0)=0,"",OFFSET(SerbiaOfficialData!$F$9,(ROW(Z239)*17)-17,0))</f>
        <v/>
      </c>
      <c r="AA241" t="str">
        <f ca="1">IF(OFFSET(SerbiaOfficialData!$F$10,(ROW(AA239)*17)-17,0)=0,"",OFFSET(SerbiaOfficialData!$F$10,(ROW(AA239)*17)-17,0))</f>
        <v/>
      </c>
      <c r="AB241" t="str">
        <f ca="1">IF(OFFSET(SerbiaOfficialData!$F$12,(ROW(AA239)*17)-17,0)=0,"",OFFSET(SerbiaOfficialData!$F$12,(ROW(AA239)*17)-17,0))</f>
        <v/>
      </c>
      <c r="AC241" s="17">
        <f t="shared" si="226"/>
        <v>4047</v>
      </c>
      <c r="AD241" t="str">
        <f ca="1">IF(OFFSET(SerbiaOfficialData!$F$2,(ROW(AD239)*17)-17,0)=0,"",OFFSET(SerbiaOfficialData!$F$2,(ROW(AD239)*17)-17,0))</f>
        <v/>
      </c>
      <c r="AE241" s="3" t="str">
        <f t="shared" si="219"/>
        <v/>
      </c>
      <c r="AF241" s="15" t="str">
        <f t="shared" si="220"/>
        <v/>
      </c>
      <c r="AH241" t="str">
        <f ca="1">IF(OFFSET(SerbiaOfficialData!$F$3,(ROW(AH239)*17)-17,0)=0,"",OFFSET(SerbiaOfficialData!$F$3,(ROW(AH239)*17)-17,0))</f>
        <v/>
      </c>
      <c r="AI241" s="10" t="str">
        <f t="shared" si="221"/>
        <v/>
      </c>
      <c r="AJ241" s="3" t="str">
        <f t="shared" si="222"/>
        <v/>
      </c>
      <c r="AK241" s="4" t="str">
        <f t="shared" si="223"/>
        <v/>
      </c>
      <c r="AL241" s="3" t="str">
        <f t="shared" si="224"/>
        <v/>
      </c>
      <c r="AM241" s="3" t="str">
        <f t="shared" si="225"/>
        <v/>
      </c>
      <c r="AN241" s="4">
        <f ca="1">IF(_xlfn.FORECAST.ETS(AO241,$B$9:B240,$AO$9:AO240)&gt;0,_xlfn.FORECAST.ETS(AO241,$B$9:B240,$AO$9:AO240),0)</f>
        <v>25128.421891888847</v>
      </c>
      <c r="AO241" s="9">
        <f t="shared" si="209"/>
        <v>44134</v>
      </c>
    </row>
    <row r="242" spans="2:41" x14ac:dyDescent="0.25">
      <c r="B242" t="str">
        <f ca="1">IF(OFFSET(SerbiaOfficialData!$F$5,(ROW(B240)*17)-17,0)=0,"",OFFSET(SerbiaOfficialData!$F$5,(ROW(B240)*17)-17,0))</f>
        <v/>
      </c>
      <c r="D242" s="4">
        <f t="shared" si="208"/>
        <v>4067</v>
      </c>
      <c r="E242" s="10" t="str">
        <f ca="1">IF(OFFSET(SerbiaOfficialData!$F$4,(ROW(E240)*17)-17,0)=0,"",OFFSET(SerbiaOfficialData!$F$4,(ROW(E240)*17)-17,0))</f>
        <v/>
      </c>
      <c r="F242" s="2" t="str">
        <f t="shared" si="210"/>
        <v/>
      </c>
      <c r="G242" s="13" t="str">
        <f t="shared" si="211"/>
        <v/>
      </c>
      <c r="H242" s="2" t="str">
        <f t="shared" si="212"/>
        <v/>
      </c>
      <c r="I242" s="4" t="str">
        <f>IF($A242="","",(ROWS($B$3:B242)*LN(2))/(LN(B242)/$B$3))</f>
        <v/>
      </c>
      <c r="J242" t="str">
        <f ca="1">IF(OFFSET(SerbiaOfficialData!$F$7,(ROW(J240)*17)-17,0)=0,"",OFFSET(SerbiaOfficialData!$F$7,(ROW(J240)*17)-17,0))</f>
        <v/>
      </c>
      <c r="K242" s="11" t="str">
        <f ca="1">IF(OFFSET(SerbiaOfficialData!$F$6,(ROW(K240)*17)-17,0)=0,"",OFFSET(SerbiaOfficialData!$F$6,(ROW(K240)*17)-17,0))</f>
        <v/>
      </c>
      <c r="L242" s="12" t="str">
        <f t="shared" si="213"/>
        <v/>
      </c>
      <c r="M242" s="13" t="str">
        <f t="shared" si="214"/>
        <v/>
      </c>
      <c r="R242" s="17" t="str">
        <f ca="1">IF(OFFSET(SerbiaOfficialData!$F$17,(ROW(R240)*17)-18,0)=0,"",OFFSET(SerbiaOfficialData!$F$17,(ROW(R240)*17)-18,0))</f>
        <v/>
      </c>
      <c r="S242" t="str">
        <f t="shared" si="215"/>
        <v/>
      </c>
      <c r="T242" s="3" t="str">
        <f t="shared" si="216"/>
        <v/>
      </c>
      <c r="V242" t="str">
        <f ca="1">IF(OFFSET(SerbiaOfficialData!$F$8,(ROW(W240)*17)-17,0)=0,"",OFFSET(SerbiaOfficialData!$F$8,(ROW(W240)*17)-17,0))</f>
        <v/>
      </c>
      <c r="W242" t="str">
        <f ca="1">IF(OFFSET(SerbiaOfficialData!$F$11,(ROW(W240)*17)-17,0)=0,"",OFFSET(SerbiaOfficialData!$F$11,(ROW(W240)*17)-17,0))</f>
        <v/>
      </c>
      <c r="X242" s="3" t="str">
        <f t="shared" si="217"/>
        <v/>
      </c>
      <c r="Y242" s="3" t="str">
        <f t="shared" si="218"/>
        <v/>
      </c>
      <c r="Z242" t="str">
        <f ca="1">IF(OFFSET(SerbiaOfficialData!$F$9,(ROW(Z240)*17)-17,0)=0,"",OFFSET(SerbiaOfficialData!$F$9,(ROW(Z240)*17)-17,0))</f>
        <v/>
      </c>
      <c r="AA242" t="str">
        <f ca="1">IF(OFFSET(SerbiaOfficialData!$F$10,(ROW(AA240)*17)-17,0)=0,"",OFFSET(SerbiaOfficialData!$F$10,(ROW(AA240)*17)-17,0))</f>
        <v/>
      </c>
      <c r="AB242" t="str">
        <f ca="1">IF(OFFSET(SerbiaOfficialData!$F$12,(ROW(AA240)*17)-17,0)=0,"",OFFSET(SerbiaOfficialData!$F$12,(ROW(AA240)*17)-17,0))</f>
        <v/>
      </c>
      <c r="AC242" s="17">
        <f t="shared" si="226"/>
        <v>4064</v>
      </c>
      <c r="AD242" t="str">
        <f ca="1">IF(OFFSET(SerbiaOfficialData!$F$2,(ROW(AD240)*17)-17,0)=0,"",OFFSET(SerbiaOfficialData!$F$2,(ROW(AD240)*17)-17,0))</f>
        <v/>
      </c>
      <c r="AE242" s="3" t="str">
        <f t="shared" si="219"/>
        <v/>
      </c>
      <c r="AF242" s="15" t="str">
        <f t="shared" si="220"/>
        <v/>
      </c>
      <c r="AH242" t="str">
        <f ca="1">IF(OFFSET(SerbiaOfficialData!$F$3,(ROW(AH240)*17)-17,0)=0,"",OFFSET(SerbiaOfficialData!$F$3,(ROW(AH240)*17)-17,0))</f>
        <v/>
      </c>
      <c r="AI242" s="10" t="str">
        <f t="shared" si="221"/>
        <v/>
      </c>
      <c r="AJ242" s="3" t="str">
        <f t="shared" si="222"/>
        <v/>
      </c>
      <c r="AK242" s="4" t="str">
        <f t="shared" si="223"/>
        <v/>
      </c>
      <c r="AL242" s="3" t="str">
        <f t="shared" si="224"/>
        <v/>
      </c>
      <c r="AM242" s="3" t="str">
        <f t="shared" si="225"/>
        <v/>
      </c>
      <c r="AN242" s="4">
        <f ca="1">IF(_xlfn.FORECAST.ETS(AO242,$B$9:B241,$AO$9:AO241)&gt;0,_xlfn.FORECAST.ETS(AO242,$B$9:B241,$AO$9:AO241),0)</f>
        <v>25220.180077564743</v>
      </c>
      <c r="AO242" s="9">
        <f t="shared" si="209"/>
        <v>44135</v>
      </c>
    </row>
    <row r="243" spans="2:41" x14ac:dyDescent="0.25">
      <c r="B243" t="str">
        <f ca="1">IF(OFFSET(SerbiaOfficialData!$F$5,(ROW(B241)*17)-17,0)=0,"",OFFSET(SerbiaOfficialData!$F$5,(ROW(B241)*17)-17,0))</f>
        <v/>
      </c>
      <c r="D243" s="4">
        <f t="shared" si="208"/>
        <v>4084</v>
      </c>
      <c r="E243" s="10" t="str">
        <f ca="1">IF(OFFSET(SerbiaOfficialData!$F$4,(ROW(E241)*17)-17,0)=0,"",OFFSET(SerbiaOfficialData!$F$4,(ROW(E241)*17)-17,0))</f>
        <v/>
      </c>
      <c r="F243" s="2" t="str">
        <f t="shared" si="210"/>
        <v/>
      </c>
      <c r="G243" s="13" t="str">
        <f t="shared" si="211"/>
        <v/>
      </c>
      <c r="H243" s="2" t="str">
        <f t="shared" si="212"/>
        <v/>
      </c>
      <c r="I243" s="4" t="str">
        <f>IF($A243="","",(ROWS($B$3:B243)*LN(2))/(LN(B243)/$B$3))</f>
        <v/>
      </c>
      <c r="J243" t="str">
        <f ca="1">IF(OFFSET(SerbiaOfficialData!$F$7,(ROW(J241)*17)-17,0)=0,"",OFFSET(SerbiaOfficialData!$F$7,(ROW(J241)*17)-17,0))</f>
        <v/>
      </c>
      <c r="K243" s="11" t="str">
        <f ca="1">IF(OFFSET(SerbiaOfficialData!$F$6,(ROW(K241)*17)-17,0)=0,"",OFFSET(SerbiaOfficialData!$F$6,(ROW(K241)*17)-17,0))</f>
        <v/>
      </c>
      <c r="L243" s="12" t="str">
        <f t="shared" si="213"/>
        <v/>
      </c>
      <c r="M243" s="13" t="str">
        <f t="shared" si="214"/>
        <v/>
      </c>
      <c r="R243" s="17" t="str">
        <f ca="1">IF(OFFSET(SerbiaOfficialData!$F$17,(ROW(R241)*17)-18,0)=0,"",OFFSET(SerbiaOfficialData!$F$17,(ROW(R241)*17)-18,0))</f>
        <v/>
      </c>
      <c r="S243" t="str">
        <f t="shared" si="215"/>
        <v/>
      </c>
      <c r="T243" s="3" t="str">
        <f t="shared" si="216"/>
        <v/>
      </c>
      <c r="V243" t="str">
        <f ca="1">IF(OFFSET(SerbiaOfficialData!$F$8,(ROW(W241)*17)-17,0)=0,"",OFFSET(SerbiaOfficialData!$F$8,(ROW(W241)*17)-17,0))</f>
        <v/>
      </c>
      <c r="W243" t="str">
        <f ca="1">IF(OFFSET(SerbiaOfficialData!$F$11,(ROW(W241)*17)-17,0)=0,"",OFFSET(SerbiaOfficialData!$F$11,(ROW(W241)*17)-17,0))</f>
        <v/>
      </c>
      <c r="X243" s="3" t="str">
        <f t="shared" si="217"/>
        <v/>
      </c>
      <c r="Y243" s="3" t="str">
        <f t="shared" si="218"/>
        <v/>
      </c>
      <c r="Z243" t="str">
        <f ca="1">IF(OFFSET(SerbiaOfficialData!$F$9,(ROW(Z241)*17)-17,0)=0,"",OFFSET(SerbiaOfficialData!$F$9,(ROW(Z241)*17)-17,0))</f>
        <v/>
      </c>
      <c r="AA243" t="str">
        <f ca="1">IF(OFFSET(SerbiaOfficialData!$F$10,(ROW(AA241)*17)-17,0)=0,"",OFFSET(SerbiaOfficialData!$F$10,(ROW(AA241)*17)-17,0))</f>
        <v/>
      </c>
      <c r="AB243" t="str">
        <f ca="1">IF(OFFSET(SerbiaOfficialData!$F$12,(ROW(AA241)*17)-17,0)=0,"",OFFSET(SerbiaOfficialData!$F$12,(ROW(AA241)*17)-17,0))</f>
        <v/>
      </c>
      <c r="AC243" s="17">
        <f t="shared" si="226"/>
        <v>4081</v>
      </c>
      <c r="AD243" t="str">
        <f ca="1">IF(OFFSET(SerbiaOfficialData!$F$2,(ROW(AD241)*17)-17,0)=0,"",OFFSET(SerbiaOfficialData!$F$2,(ROW(AD241)*17)-17,0))</f>
        <v/>
      </c>
      <c r="AE243" s="3" t="str">
        <f t="shared" si="219"/>
        <v/>
      </c>
      <c r="AF243" s="15" t="str">
        <f t="shared" si="220"/>
        <v/>
      </c>
      <c r="AH243" t="str">
        <f ca="1">IF(OFFSET(SerbiaOfficialData!$F$3,(ROW(AH241)*17)-17,0)=0,"",OFFSET(SerbiaOfficialData!$F$3,(ROW(AH241)*17)-17,0))</f>
        <v/>
      </c>
      <c r="AI243" s="10" t="str">
        <f t="shared" si="221"/>
        <v/>
      </c>
      <c r="AJ243" s="3" t="str">
        <f t="shared" si="222"/>
        <v/>
      </c>
      <c r="AK243" s="4" t="str">
        <f t="shared" si="223"/>
        <v/>
      </c>
      <c r="AL243" s="3" t="str">
        <f t="shared" si="224"/>
        <v/>
      </c>
      <c r="AM243" s="3" t="str">
        <f t="shared" si="225"/>
        <v/>
      </c>
      <c r="AN243" s="4">
        <f ca="1">IF(_xlfn.FORECAST.ETS(AO243,$B$9:B242,$AO$9:AO242)&gt;0,_xlfn.FORECAST.ETS(AO243,$B$9:B242,$AO$9:AO242),0)</f>
        <v>25311.938263240641</v>
      </c>
      <c r="AO243" s="9">
        <f t="shared" si="209"/>
        <v>44136</v>
      </c>
    </row>
    <row r="244" spans="2:41" x14ac:dyDescent="0.25">
      <c r="B244" t="str">
        <f ca="1">IF(OFFSET(SerbiaOfficialData!$F$5,(ROW(B242)*17)-17,0)=0,"",OFFSET(SerbiaOfficialData!$F$5,(ROW(B242)*17)-17,0))</f>
        <v/>
      </c>
      <c r="D244" s="4">
        <f t="shared" si="208"/>
        <v>4101</v>
      </c>
      <c r="E244" s="10" t="str">
        <f ca="1">IF(OFFSET(SerbiaOfficialData!$F$4,(ROW(E242)*17)-17,0)=0,"",OFFSET(SerbiaOfficialData!$F$4,(ROW(E242)*17)-17,0))</f>
        <v/>
      </c>
      <c r="F244" s="2" t="str">
        <f t="shared" si="210"/>
        <v/>
      </c>
      <c r="G244" s="13" t="str">
        <f t="shared" si="211"/>
        <v/>
      </c>
      <c r="H244" s="2" t="str">
        <f t="shared" si="212"/>
        <v/>
      </c>
      <c r="I244" s="4" t="str">
        <f>IF($A244="","",(ROWS($B$3:B244)*LN(2))/(LN(B244)/$B$3))</f>
        <v/>
      </c>
      <c r="J244" t="str">
        <f ca="1">IF(OFFSET(SerbiaOfficialData!$F$7,(ROW(J242)*17)-17,0)=0,"",OFFSET(SerbiaOfficialData!$F$7,(ROW(J242)*17)-17,0))</f>
        <v/>
      </c>
      <c r="K244" s="11" t="str">
        <f ca="1">IF(OFFSET(SerbiaOfficialData!$F$6,(ROW(K242)*17)-17,0)=0,"",OFFSET(SerbiaOfficialData!$F$6,(ROW(K242)*17)-17,0))</f>
        <v/>
      </c>
      <c r="L244" s="12" t="str">
        <f t="shared" si="213"/>
        <v/>
      </c>
      <c r="M244" s="13" t="str">
        <f t="shared" si="214"/>
        <v/>
      </c>
      <c r="R244" s="17" t="str">
        <f ca="1">IF(OFFSET(SerbiaOfficialData!$F$17,(ROW(R242)*17)-18,0)=0,"",OFFSET(SerbiaOfficialData!$F$17,(ROW(R242)*17)-18,0))</f>
        <v/>
      </c>
      <c r="S244" t="str">
        <f t="shared" si="215"/>
        <v/>
      </c>
      <c r="T244" s="3" t="str">
        <f t="shared" si="216"/>
        <v/>
      </c>
      <c r="V244" t="str">
        <f ca="1">IF(OFFSET(SerbiaOfficialData!$F$8,(ROW(W242)*17)-17,0)=0,"",OFFSET(SerbiaOfficialData!$F$8,(ROW(W242)*17)-17,0))</f>
        <v/>
      </c>
      <c r="W244" t="str">
        <f ca="1">IF(OFFSET(SerbiaOfficialData!$F$11,(ROW(W242)*17)-17,0)=0,"",OFFSET(SerbiaOfficialData!$F$11,(ROW(W242)*17)-17,0))</f>
        <v/>
      </c>
      <c r="X244" s="3" t="str">
        <f t="shared" si="217"/>
        <v/>
      </c>
      <c r="Y244" s="3" t="str">
        <f t="shared" si="218"/>
        <v/>
      </c>
      <c r="Z244" t="str">
        <f ca="1">IF(OFFSET(SerbiaOfficialData!$F$9,(ROW(Z242)*17)-17,0)=0,"",OFFSET(SerbiaOfficialData!$F$9,(ROW(Z242)*17)-17,0))</f>
        <v/>
      </c>
      <c r="AA244" t="str">
        <f ca="1">IF(OFFSET(SerbiaOfficialData!$F$10,(ROW(AA242)*17)-17,0)=0,"",OFFSET(SerbiaOfficialData!$F$10,(ROW(AA242)*17)-17,0))</f>
        <v/>
      </c>
      <c r="AB244" t="str">
        <f ca="1">IF(OFFSET(SerbiaOfficialData!$F$12,(ROW(AA242)*17)-17,0)=0,"",OFFSET(SerbiaOfficialData!$F$12,(ROW(AA242)*17)-17,0))</f>
        <v/>
      </c>
      <c r="AC244" s="17">
        <f t="shared" si="226"/>
        <v>4098</v>
      </c>
      <c r="AD244" t="str">
        <f ca="1">IF(OFFSET(SerbiaOfficialData!$F$2,(ROW(AD242)*17)-17,0)=0,"",OFFSET(SerbiaOfficialData!$F$2,(ROW(AD242)*17)-17,0))</f>
        <v/>
      </c>
      <c r="AE244" s="3" t="str">
        <f t="shared" si="219"/>
        <v/>
      </c>
      <c r="AF244" s="15" t="str">
        <f t="shared" si="220"/>
        <v/>
      </c>
      <c r="AH244" t="str">
        <f ca="1">IF(OFFSET(SerbiaOfficialData!$F$3,(ROW(AH242)*17)-17,0)=0,"",OFFSET(SerbiaOfficialData!$F$3,(ROW(AH242)*17)-17,0))</f>
        <v/>
      </c>
      <c r="AI244" s="10" t="str">
        <f t="shared" si="221"/>
        <v/>
      </c>
      <c r="AJ244" s="3" t="str">
        <f t="shared" si="222"/>
        <v/>
      </c>
      <c r="AK244" s="4" t="str">
        <f t="shared" si="223"/>
        <v/>
      </c>
      <c r="AL244" s="3" t="str">
        <f t="shared" si="224"/>
        <v/>
      </c>
      <c r="AM244" s="3" t="str">
        <f t="shared" si="225"/>
        <v/>
      </c>
      <c r="AN244" s="4">
        <f ca="1">IF(_xlfn.FORECAST.ETS(AO244,$B$9:B243,$AO$9:AO243)&gt;0,_xlfn.FORECAST.ETS(AO244,$B$9:B243,$AO$9:AO243),0)</f>
        <v>25403.696448916537</v>
      </c>
      <c r="AO244" s="9">
        <f t="shared" si="209"/>
        <v>44137</v>
      </c>
    </row>
    <row r="245" spans="2:41" x14ac:dyDescent="0.25">
      <c r="B245" t="str">
        <f ca="1">IF(OFFSET(SerbiaOfficialData!$F$5,(ROW(B243)*17)-17,0)=0,"",OFFSET(SerbiaOfficialData!$F$5,(ROW(B243)*17)-17,0))</f>
        <v/>
      </c>
      <c r="D245" s="4">
        <f t="shared" si="208"/>
        <v>4118</v>
      </c>
      <c r="E245" s="10" t="str">
        <f ca="1">IF(OFFSET(SerbiaOfficialData!$F$4,(ROW(E243)*17)-17,0)=0,"",OFFSET(SerbiaOfficialData!$F$4,(ROW(E243)*17)-17,0))</f>
        <v/>
      </c>
      <c r="F245" s="2" t="str">
        <f t="shared" si="210"/>
        <v/>
      </c>
      <c r="G245" s="13" t="str">
        <f t="shared" si="211"/>
        <v/>
      </c>
      <c r="H245" s="2" t="str">
        <f t="shared" si="212"/>
        <v/>
      </c>
      <c r="I245" s="4" t="str">
        <f>IF($A245="","",(ROWS($B$3:B245)*LN(2))/(LN(B245)/$B$3))</f>
        <v/>
      </c>
      <c r="J245" t="str">
        <f ca="1">IF(OFFSET(SerbiaOfficialData!$F$7,(ROW(J243)*17)-17,0)=0,"",OFFSET(SerbiaOfficialData!$F$7,(ROW(J243)*17)-17,0))</f>
        <v/>
      </c>
      <c r="K245" s="11" t="str">
        <f ca="1">IF(OFFSET(SerbiaOfficialData!$F$6,(ROW(K243)*17)-17,0)=0,"",OFFSET(SerbiaOfficialData!$F$6,(ROW(K243)*17)-17,0))</f>
        <v/>
      </c>
      <c r="L245" s="12" t="str">
        <f t="shared" si="213"/>
        <v/>
      </c>
      <c r="M245" s="13" t="str">
        <f t="shared" si="214"/>
        <v/>
      </c>
      <c r="R245" s="17" t="str">
        <f ca="1">IF(OFFSET(SerbiaOfficialData!$F$17,(ROW(R243)*17)-18,0)=0,"",OFFSET(SerbiaOfficialData!$F$17,(ROW(R243)*17)-18,0))</f>
        <v/>
      </c>
      <c r="S245" t="str">
        <f t="shared" si="215"/>
        <v/>
      </c>
      <c r="T245" s="3" t="str">
        <f t="shared" si="216"/>
        <v/>
      </c>
      <c r="V245" t="str">
        <f ca="1">IF(OFFSET(SerbiaOfficialData!$F$8,(ROW(W243)*17)-17,0)=0,"",OFFSET(SerbiaOfficialData!$F$8,(ROW(W243)*17)-17,0))</f>
        <v/>
      </c>
      <c r="W245" t="str">
        <f ca="1">IF(OFFSET(SerbiaOfficialData!$F$11,(ROW(W243)*17)-17,0)=0,"",OFFSET(SerbiaOfficialData!$F$11,(ROW(W243)*17)-17,0))</f>
        <v/>
      </c>
      <c r="X245" s="3" t="str">
        <f t="shared" si="217"/>
        <v/>
      </c>
      <c r="Y245" s="3" t="str">
        <f t="shared" si="218"/>
        <v/>
      </c>
      <c r="Z245" t="str">
        <f ca="1">IF(OFFSET(SerbiaOfficialData!$F$9,(ROW(Z243)*17)-17,0)=0,"",OFFSET(SerbiaOfficialData!$F$9,(ROW(Z243)*17)-17,0))</f>
        <v/>
      </c>
      <c r="AA245" t="str">
        <f ca="1">IF(OFFSET(SerbiaOfficialData!$F$10,(ROW(AA243)*17)-17,0)=0,"",OFFSET(SerbiaOfficialData!$F$10,(ROW(AA243)*17)-17,0))</f>
        <v/>
      </c>
      <c r="AB245" t="str">
        <f ca="1">IF(OFFSET(SerbiaOfficialData!$F$12,(ROW(AA243)*17)-17,0)=0,"",OFFSET(SerbiaOfficialData!$F$12,(ROW(AA243)*17)-17,0))</f>
        <v/>
      </c>
      <c r="AC245" s="17">
        <f t="shared" si="226"/>
        <v>4115</v>
      </c>
      <c r="AD245" t="str">
        <f ca="1">IF(OFFSET(SerbiaOfficialData!$F$2,(ROW(AD243)*17)-17,0)=0,"",OFFSET(SerbiaOfficialData!$F$2,(ROW(AD243)*17)-17,0))</f>
        <v/>
      </c>
      <c r="AE245" s="3" t="str">
        <f t="shared" si="219"/>
        <v/>
      </c>
      <c r="AF245" s="15" t="str">
        <f t="shared" si="220"/>
        <v/>
      </c>
      <c r="AH245" t="str">
        <f ca="1">IF(OFFSET(SerbiaOfficialData!$F$3,(ROW(AH243)*17)-17,0)=0,"",OFFSET(SerbiaOfficialData!$F$3,(ROW(AH243)*17)-17,0))</f>
        <v/>
      </c>
      <c r="AI245" s="10" t="str">
        <f t="shared" si="221"/>
        <v/>
      </c>
      <c r="AJ245" s="3" t="str">
        <f t="shared" si="222"/>
        <v/>
      </c>
      <c r="AK245" s="4" t="str">
        <f t="shared" si="223"/>
        <v/>
      </c>
      <c r="AL245" s="3" t="str">
        <f t="shared" si="224"/>
        <v/>
      </c>
      <c r="AM245" s="3" t="str">
        <f t="shared" si="225"/>
        <v/>
      </c>
      <c r="AN245" s="4">
        <f ca="1">IF(_xlfn.FORECAST.ETS(AO245,$B$9:B244,$AO$9:AO244)&gt;0,_xlfn.FORECAST.ETS(AO245,$B$9:B244,$AO$9:AO244),0)</f>
        <v>25495.454634592432</v>
      </c>
      <c r="AO245" s="9">
        <f t="shared" si="209"/>
        <v>44138</v>
      </c>
    </row>
    <row r="246" spans="2:41" x14ac:dyDescent="0.25">
      <c r="B246" t="str">
        <f ca="1">IF(OFFSET(SerbiaOfficialData!$F$5,(ROW(B244)*17)-17,0)=0,"",OFFSET(SerbiaOfficialData!$F$5,(ROW(B244)*17)-17,0))</f>
        <v/>
      </c>
      <c r="D246" s="4">
        <f t="shared" si="208"/>
        <v>4135</v>
      </c>
      <c r="E246" s="10" t="str">
        <f ca="1">IF(OFFSET(SerbiaOfficialData!$F$4,(ROW(E244)*17)-17,0)=0,"",OFFSET(SerbiaOfficialData!$F$4,(ROW(E244)*17)-17,0))</f>
        <v/>
      </c>
      <c r="F246" s="2" t="str">
        <f t="shared" si="210"/>
        <v/>
      </c>
      <c r="G246" s="13" t="str">
        <f t="shared" si="211"/>
        <v/>
      </c>
      <c r="H246" s="2" t="str">
        <f t="shared" si="212"/>
        <v/>
      </c>
      <c r="I246" s="4" t="str">
        <f>IF($A246="","",(ROWS($B$3:B246)*LN(2))/(LN(B246)/$B$3))</f>
        <v/>
      </c>
      <c r="J246" t="str">
        <f ca="1">IF(OFFSET(SerbiaOfficialData!$F$7,(ROW(J244)*17)-17,0)=0,"",OFFSET(SerbiaOfficialData!$F$7,(ROW(J244)*17)-17,0))</f>
        <v/>
      </c>
      <c r="K246" s="11" t="str">
        <f ca="1">IF(OFFSET(SerbiaOfficialData!$F$6,(ROW(K244)*17)-17,0)=0,"",OFFSET(SerbiaOfficialData!$F$6,(ROW(K244)*17)-17,0))</f>
        <v/>
      </c>
      <c r="L246" s="12" t="str">
        <f t="shared" si="213"/>
        <v/>
      </c>
      <c r="M246" s="13" t="str">
        <f t="shared" si="214"/>
        <v/>
      </c>
      <c r="R246" s="17" t="str">
        <f ca="1">IF(OFFSET(SerbiaOfficialData!$F$17,(ROW(R244)*17)-18,0)=0,"",OFFSET(SerbiaOfficialData!$F$17,(ROW(R244)*17)-18,0))</f>
        <v/>
      </c>
      <c r="S246" t="str">
        <f t="shared" si="215"/>
        <v/>
      </c>
      <c r="T246" s="3" t="str">
        <f t="shared" si="216"/>
        <v/>
      </c>
      <c r="V246" t="str">
        <f ca="1">IF(OFFSET(SerbiaOfficialData!$F$8,(ROW(W244)*17)-17,0)=0,"",OFFSET(SerbiaOfficialData!$F$8,(ROW(W244)*17)-17,0))</f>
        <v/>
      </c>
      <c r="W246" t="str">
        <f ca="1">IF(OFFSET(SerbiaOfficialData!$F$11,(ROW(W244)*17)-17,0)=0,"",OFFSET(SerbiaOfficialData!$F$11,(ROW(W244)*17)-17,0))</f>
        <v/>
      </c>
      <c r="X246" s="3" t="str">
        <f t="shared" si="217"/>
        <v/>
      </c>
      <c r="Y246" s="3" t="str">
        <f t="shared" si="218"/>
        <v/>
      </c>
      <c r="Z246" t="str">
        <f ca="1">IF(OFFSET(SerbiaOfficialData!$F$9,(ROW(Z244)*17)-17,0)=0,"",OFFSET(SerbiaOfficialData!$F$9,(ROW(Z244)*17)-17,0))</f>
        <v/>
      </c>
      <c r="AA246" t="str">
        <f ca="1">IF(OFFSET(SerbiaOfficialData!$F$10,(ROW(AA244)*17)-17,0)=0,"",OFFSET(SerbiaOfficialData!$F$10,(ROW(AA244)*17)-17,0))</f>
        <v/>
      </c>
      <c r="AB246" t="str">
        <f ca="1">IF(OFFSET(SerbiaOfficialData!$F$12,(ROW(AA244)*17)-17,0)=0,"",OFFSET(SerbiaOfficialData!$F$12,(ROW(AA244)*17)-17,0))</f>
        <v/>
      </c>
      <c r="AC246" s="17">
        <f t="shared" si="226"/>
        <v>4132</v>
      </c>
      <c r="AD246" t="str">
        <f ca="1">IF(OFFSET(SerbiaOfficialData!$F$2,(ROW(AD244)*17)-17,0)=0,"",OFFSET(SerbiaOfficialData!$F$2,(ROW(AD244)*17)-17,0))</f>
        <v/>
      </c>
      <c r="AE246" s="3" t="str">
        <f t="shared" si="219"/>
        <v/>
      </c>
      <c r="AF246" s="15" t="str">
        <f t="shared" si="220"/>
        <v/>
      </c>
      <c r="AH246" t="str">
        <f ca="1">IF(OFFSET(SerbiaOfficialData!$F$3,(ROW(AH244)*17)-17,0)=0,"",OFFSET(SerbiaOfficialData!$F$3,(ROW(AH244)*17)-17,0))</f>
        <v/>
      </c>
      <c r="AI246" s="10" t="str">
        <f t="shared" si="221"/>
        <v/>
      </c>
      <c r="AJ246" s="3" t="str">
        <f t="shared" si="222"/>
        <v/>
      </c>
      <c r="AK246" s="4" t="str">
        <f t="shared" si="223"/>
        <v/>
      </c>
      <c r="AL246" s="3" t="str">
        <f t="shared" si="224"/>
        <v/>
      </c>
      <c r="AM246" s="3" t="str">
        <f t="shared" si="225"/>
        <v/>
      </c>
      <c r="AN246" s="4">
        <f ca="1">IF(_xlfn.FORECAST.ETS(AO246,$B$9:B245,$AO$9:AO245)&gt;0,_xlfn.FORECAST.ETS(AO246,$B$9:B245,$AO$9:AO245),0)</f>
        <v>25587.212820268331</v>
      </c>
      <c r="AO246" s="9">
        <f t="shared" si="209"/>
        <v>44139</v>
      </c>
    </row>
    <row r="247" spans="2:41" x14ac:dyDescent="0.25">
      <c r="B247" t="str">
        <f ca="1">IF(OFFSET(SerbiaOfficialData!$F$5,(ROW(B245)*17)-17,0)=0,"",OFFSET(SerbiaOfficialData!$F$5,(ROW(B245)*17)-17,0))</f>
        <v/>
      </c>
      <c r="D247" s="4">
        <f t="shared" si="208"/>
        <v>4152</v>
      </c>
      <c r="E247" s="10" t="str">
        <f ca="1">IF(OFFSET(SerbiaOfficialData!$F$4,(ROW(E245)*17)-17,0)=0,"",OFFSET(SerbiaOfficialData!$F$4,(ROW(E245)*17)-17,0))</f>
        <v/>
      </c>
      <c r="F247" s="2" t="str">
        <f t="shared" si="210"/>
        <v/>
      </c>
      <c r="G247" s="13" t="str">
        <f t="shared" si="211"/>
        <v/>
      </c>
      <c r="H247" s="2" t="str">
        <f t="shared" si="212"/>
        <v/>
      </c>
      <c r="I247" s="4" t="str">
        <f>IF($A247="","",(ROWS($B$3:B247)*LN(2))/(LN(B247)/$B$3))</f>
        <v/>
      </c>
      <c r="J247" t="str">
        <f ca="1">IF(OFFSET(SerbiaOfficialData!$F$7,(ROW(J245)*17)-17,0)=0,"",OFFSET(SerbiaOfficialData!$F$7,(ROW(J245)*17)-17,0))</f>
        <v/>
      </c>
      <c r="K247" s="11" t="str">
        <f ca="1">IF(OFFSET(SerbiaOfficialData!$F$6,(ROW(K245)*17)-17,0)=0,"",OFFSET(SerbiaOfficialData!$F$6,(ROW(K245)*17)-17,0))</f>
        <v/>
      </c>
      <c r="L247" s="12" t="str">
        <f t="shared" si="213"/>
        <v/>
      </c>
      <c r="M247" s="13" t="str">
        <f t="shared" si="214"/>
        <v/>
      </c>
      <c r="R247" s="17" t="str">
        <f ca="1">IF(OFFSET(SerbiaOfficialData!$F$17,(ROW(R245)*17)-18,0)=0,"",OFFSET(SerbiaOfficialData!$F$17,(ROW(R245)*17)-18,0))</f>
        <v/>
      </c>
      <c r="S247" t="str">
        <f t="shared" si="215"/>
        <v/>
      </c>
      <c r="T247" s="3" t="str">
        <f t="shared" si="216"/>
        <v/>
      </c>
      <c r="V247" t="str">
        <f ca="1">IF(OFFSET(SerbiaOfficialData!$F$8,(ROW(W245)*17)-17,0)=0,"",OFFSET(SerbiaOfficialData!$F$8,(ROW(W245)*17)-17,0))</f>
        <v/>
      </c>
      <c r="W247" t="str">
        <f ca="1">IF(OFFSET(SerbiaOfficialData!$F$11,(ROW(W245)*17)-17,0)=0,"",OFFSET(SerbiaOfficialData!$F$11,(ROW(W245)*17)-17,0))</f>
        <v/>
      </c>
      <c r="X247" s="3" t="str">
        <f t="shared" si="217"/>
        <v/>
      </c>
      <c r="Y247" s="3" t="str">
        <f t="shared" si="218"/>
        <v/>
      </c>
      <c r="Z247" t="str">
        <f ca="1">IF(OFFSET(SerbiaOfficialData!$F$9,(ROW(Z245)*17)-17,0)=0,"",OFFSET(SerbiaOfficialData!$F$9,(ROW(Z245)*17)-17,0))</f>
        <v/>
      </c>
      <c r="AA247" t="str">
        <f ca="1">IF(OFFSET(SerbiaOfficialData!$F$10,(ROW(AA245)*17)-17,0)=0,"",OFFSET(SerbiaOfficialData!$F$10,(ROW(AA245)*17)-17,0))</f>
        <v/>
      </c>
      <c r="AB247" t="str">
        <f ca="1">IF(OFFSET(SerbiaOfficialData!$F$12,(ROW(AA245)*17)-17,0)=0,"",OFFSET(SerbiaOfficialData!$F$12,(ROW(AA245)*17)-17,0))</f>
        <v/>
      </c>
      <c r="AC247" s="17">
        <f t="shared" si="226"/>
        <v>4149</v>
      </c>
      <c r="AD247" t="str">
        <f ca="1">IF(OFFSET(SerbiaOfficialData!$F$2,(ROW(AD245)*17)-17,0)=0,"",OFFSET(SerbiaOfficialData!$F$2,(ROW(AD245)*17)-17,0))</f>
        <v/>
      </c>
      <c r="AE247" s="3" t="str">
        <f t="shared" si="219"/>
        <v/>
      </c>
      <c r="AF247" s="15" t="str">
        <f t="shared" si="220"/>
        <v/>
      </c>
      <c r="AH247" t="str">
        <f ca="1">IF(OFFSET(SerbiaOfficialData!$F$3,(ROW(AH245)*17)-17,0)=0,"",OFFSET(SerbiaOfficialData!$F$3,(ROW(AH245)*17)-17,0))</f>
        <v/>
      </c>
      <c r="AI247" s="10" t="str">
        <f t="shared" si="221"/>
        <v/>
      </c>
      <c r="AJ247" s="3" t="str">
        <f t="shared" si="222"/>
        <v/>
      </c>
      <c r="AK247" s="4" t="str">
        <f t="shared" si="223"/>
        <v/>
      </c>
      <c r="AL247" s="3" t="str">
        <f t="shared" si="224"/>
        <v/>
      </c>
      <c r="AM247" s="3" t="str">
        <f t="shared" si="225"/>
        <v/>
      </c>
      <c r="AN247" s="4">
        <f ca="1">IF(_xlfn.FORECAST.ETS(AO247,$B$9:B246,$AO$9:AO246)&gt;0,_xlfn.FORECAST.ETS(AO247,$B$9:B246,$AO$9:AO246),0)</f>
        <v>25678.971005944226</v>
      </c>
      <c r="AO247" s="9">
        <f t="shared" si="209"/>
        <v>44140</v>
      </c>
    </row>
    <row r="248" spans="2:41" x14ac:dyDescent="0.25">
      <c r="B248" t="str">
        <f ca="1">IF(OFFSET(SerbiaOfficialData!$F$5,(ROW(B246)*17)-17,0)=0,"",OFFSET(SerbiaOfficialData!$F$5,(ROW(B246)*17)-17,0))</f>
        <v/>
      </c>
      <c r="D248" s="4">
        <f t="shared" si="208"/>
        <v>4169</v>
      </c>
      <c r="E248" s="10" t="str">
        <f ca="1">IF(OFFSET(SerbiaOfficialData!$F$4,(ROW(E246)*17)-17,0)=0,"",OFFSET(SerbiaOfficialData!$F$4,(ROW(E246)*17)-17,0))</f>
        <v/>
      </c>
      <c r="F248" s="2" t="str">
        <f t="shared" si="210"/>
        <v/>
      </c>
      <c r="G248" s="13" t="str">
        <f t="shared" si="211"/>
        <v/>
      </c>
      <c r="H248" s="2" t="str">
        <f t="shared" si="212"/>
        <v/>
      </c>
      <c r="I248" s="4" t="str">
        <f>IF($A248="","",(ROWS($B$3:B248)*LN(2))/(LN(B248)/$B$3))</f>
        <v/>
      </c>
      <c r="J248" t="str">
        <f ca="1">IF(OFFSET(SerbiaOfficialData!$F$7,(ROW(J246)*17)-17,0)=0,"",OFFSET(SerbiaOfficialData!$F$7,(ROW(J246)*17)-17,0))</f>
        <v/>
      </c>
      <c r="K248" s="11" t="str">
        <f ca="1">IF(OFFSET(SerbiaOfficialData!$F$6,(ROW(K246)*17)-17,0)=0,"",OFFSET(SerbiaOfficialData!$F$6,(ROW(K246)*17)-17,0))</f>
        <v/>
      </c>
      <c r="L248" s="12" t="str">
        <f t="shared" si="213"/>
        <v/>
      </c>
      <c r="M248" s="13" t="str">
        <f t="shared" si="214"/>
        <v/>
      </c>
      <c r="R248" s="17" t="str">
        <f ca="1">IF(OFFSET(SerbiaOfficialData!$F$17,(ROW(R246)*17)-18,0)=0,"",OFFSET(SerbiaOfficialData!$F$17,(ROW(R246)*17)-18,0))</f>
        <v/>
      </c>
      <c r="S248" t="str">
        <f t="shared" si="215"/>
        <v/>
      </c>
      <c r="T248" s="3" t="str">
        <f t="shared" si="216"/>
        <v/>
      </c>
      <c r="V248" t="str">
        <f ca="1">IF(OFFSET(SerbiaOfficialData!$F$8,(ROW(W246)*17)-17,0)=0,"",OFFSET(SerbiaOfficialData!$F$8,(ROW(W246)*17)-17,0))</f>
        <v/>
      </c>
      <c r="W248" t="str">
        <f ca="1">IF(OFFSET(SerbiaOfficialData!$F$11,(ROW(W246)*17)-17,0)=0,"",OFFSET(SerbiaOfficialData!$F$11,(ROW(W246)*17)-17,0))</f>
        <v/>
      </c>
      <c r="X248" s="3" t="str">
        <f t="shared" si="217"/>
        <v/>
      </c>
      <c r="Y248" s="3" t="str">
        <f t="shared" si="218"/>
        <v/>
      </c>
      <c r="Z248" t="str">
        <f ca="1">IF(OFFSET(SerbiaOfficialData!$F$9,(ROW(Z246)*17)-17,0)=0,"",OFFSET(SerbiaOfficialData!$F$9,(ROW(Z246)*17)-17,0))</f>
        <v/>
      </c>
      <c r="AA248" t="str">
        <f ca="1">IF(OFFSET(SerbiaOfficialData!$F$10,(ROW(AA246)*17)-17,0)=0,"",OFFSET(SerbiaOfficialData!$F$10,(ROW(AA246)*17)-17,0))</f>
        <v/>
      </c>
      <c r="AB248" t="str">
        <f ca="1">IF(OFFSET(SerbiaOfficialData!$F$12,(ROW(AA246)*17)-17,0)=0,"",OFFSET(SerbiaOfficialData!$F$12,(ROW(AA246)*17)-17,0))</f>
        <v/>
      </c>
      <c r="AC248" s="17">
        <f t="shared" si="226"/>
        <v>4166</v>
      </c>
      <c r="AD248" t="str">
        <f ca="1">IF(OFFSET(SerbiaOfficialData!$F$2,(ROW(AD246)*17)-17,0)=0,"",OFFSET(SerbiaOfficialData!$F$2,(ROW(AD246)*17)-17,0))</f>
        <v/>
      </c>
      <c r="AE248" s="3" t="str">
        <f t="shared" si="219"/>
        <v/>
      </c>
      <c r="AF248" s="15" t="str">
        <f t="shared" si="220"/>
        <v/>
      </c>
      <c r="AH248" t="str">
        <f ca="1">IF(OFFSET(SerbiaOfficialData!$F$3,(ROW(AH246)*17)-17,0)=0,"",OFFSET(SerbiaOfficialData!$F$3,(ROW(AH246)*17)-17,0))</f>
        <v/>
      </c>
      <c r="AI248" s="10" t="str">
        <f t="shared" si="221"/>
        <v/>
      </c>
      <c r="AJ248" s="3" t="str">
        <f t="shared" si="222"/>
        <v/>
      </c>
      <c r="AK248" s="4" t="str">
        <f t="shared" si="223"/>
        <v/>
      </c>
      <c r="AL248" s="3" t="str">
        <f t="shared" si="224"/>
        <v/>
      </c>
      <c r="AM248" s="3" t="str">
        <f t="shared" si="225"/>
        <v/>
      </c>
      <c r="AN248" s="4">
        <f ca="1">IF(_xlfn.FORECAST.ETS(AO248,$B$9:B247,$AO$9:AO247)&gt;0,_xlfn.FORECAST.ETS(AO248,$B$9:B247,$AO$9:AO247),0)</f>
        <v>25770.729191620121</v>
      </c>
      <c r="AO248" s="9">
        <f t="shared" si="209"/>
        <v>44141</v>
      </c>
    </row>
    <row r="249" spans="2:41" x14ac:dyDescent="0.25">
      <c r="B249" t="str">
        <f ca="1">IF(OFFSET(SerbiaOfficialData!$F$5,(ROW(B247)*17)-17,0)=0,"",OFFSET(SerbiaOfficialData!$F$5,(ROW(B247)*17)-17,0))</f>
        <v/>
      </c>
      <c r="D249" s="4">
        <f t="shared" si="208"/>
        <v>4186</v>
      </c>
      <c r="E249" s="10" t="str">
        <f ca="1">IF(OFFSET(SerbiaOfficialData!$F$4,(ROW(E247)*17)-17,0)=0,"",OFFSET(SerbiaOfficialData!$F$4,(ROW(E247)*17)-17,0))</f>
        <v/>
      </c>
      <c r="F249" s="2" t="str">
        <f t="shared" si="210"/>
        <v/>
      </c>
      <c r="G249" s="13" t="str">
        <f t="shared" si="211"/>
        <v/>
      </c>
      <c r="H249" s="2" t="str">
        <f t="shared" si="212"/>
        <v/>
      </c>
      <c r="I249" s="4" t="str">
        <f>IF($A249="","",(ROWS($B$3:B249)*LN(2))/(LN(B249)/$B$3))</f>
        <v/>
      </c>
      <c r="J249" t="str">
        <f ca="1">IF(OFFSET(SerbiaOfficialData!$F$7,(ROW(J247)*17)-17,0)=0,"",OFFSET(SerbiaOfficialData!$F$7,(ROW(J247)*17)-17,0))</f>
        <v/>
      </c>
      <c r="K249" s="11" t="str">
        <f ca="1">IF(OFFSET(SerbiaOfficialData!$F$6,(ROW(K247)*17)-17,0)=0,"",OFFSET(SerbiaOfficialData!$F$6,(ROW(K247)*17)-17,0))</f>
        <v/>
      </c>
      <c r="L249" s="12" t="str">
        <f t="shared" si="213"/>
        <v/>
      </c>
      <c r="M249" s="13" t="str">
        <f t="shared" si="214"/>
        <v/>
      </c>
      <c r="R249" s="17" t="str">
        <f ca="1">IF(OFFSET(SerbiaOfficialData!$F$17,(ROW(R247)*17)-18,0)=0,"",OFFSET(SerbiaOfficialData!$F$17,(ROW(R247)*17)-18,0))</f>
        <v/>
      </c>
      <c r="S249" t="str">
        <f t="shared" si="215"/>
        <v/>
      </c>
      <c r="T249" s="3" t="str">
        <f t="shared" si="216"/>
        <v/>
      </c>
      <c r="V249" t="str">
        <f ca="1">IF(OFFSET(SerbiaOfficialData!$F$8,(ROW(W247)*17)-17,0)=0,"",OFFSET(SerbiaOfficialData!$F$8,(ROW(W247)*17)-17,0))</f>
        <v/>
      </c>
      <c r="W249" t="str">
        <f ca="1">IF(OFFSET(SerbiaOfficialData!$F$11,(ROW(W247)*17)-17,0)=0,"",OFFSET(SerbiaOfficialData!$F$11,(ROW(W247)*17)-17,0))</f>
        <v/>
      </c>
      <c r="X249" s="3" t="str">
        <f t="shared" si="217"/>
        <v/>
      </c>
      <c r="Y249" s="3" t="str">
        <f t="shared" si="218"/>
        <v/>
      </c>
      <c r="Z249" t="str">
        <f ca="1">IF(OFFSET(SerbiaOfficialData!$F$9,(ROW(Z247)*17)-17,0)=0,"",OFFSET(SerbiaOfficialData!$F$9,(ROW(Z247)*17)-17,0))</f>
        <v/>
      </c>
      <c r="AA249" t="str">
        <f ca="1">IF(OFFSET(SerbiaOfficialData!$F$10,(ROW(AA247)*17)-17,0)=0,"",OFFSET(SerbiaOfficialData!$F$10,(ROW(AA247)*17)-17,0))</f>
        <v/>
      </c>
      <c r="AB249" t="str">
        <f ca="1">IF(OFFSET(SerbiaOfficialData!$F$12,(ROW(AA247)*17)-17,0)=0,"",OFFSET(SerbiaOfficialData!$F$12,(ROW(AA247)*17)-17,0))</f>
        <v/>
      </c>
      <c r="AC249" s="17">
        <f t="shared" si="226"/>
        <v>4183</v>
      </c>
      <c r="AD249" t="str">
        <f ca="1">IF(OFFSET(SerbiaOfficialData!$F$2,(ROW(AD247)*17)-17,0)=0,"",OFFSET(SerbiaOfficialData!$F$2,(ROW(AD247)*17)-17,0))</f>
        <v/>
      </c>
      <c r="AE249" s="3" t="str">
        <f t="shared" si="219"/>
        <v/>
      </c>
      <c r="AF249" s="15" t="str">
        <f t="shared" si="220"/>
        <v/>
      </c>
      <c r="AH249" t="str">
        <f ca="1">IF(OFFSET(SerbiaOfficialData!$F$3,(ROW(AH247)*17)-17,0)=0,"",OFFSET(SerbiaOfficialData!$F$3,(ROW(AH247)*17)-17,0))</f>
        <v/>
      </c>
      <c r="AI249" s="10" t="str">
        <f t="shared" si="221"/>
        <v/>
      </c>
      <c r="AJ249" s="3" t="str">
        <f t="shared" si="222"/>
        <v/>
      </c>
      <c r="AK249" s="4" t="str">
        <f t="shared" si="223"/>
        <v/>
      </c>
      <c r="AL249" s="3" t="str">
        <f t="shared" si="224"/>
        <v/>
      </c>
      <c r="AM249" s="3" t="str">
        <f t="shared" si="225"/>
        <v/>
      </c>
      <c r="AN249" s="4">
        <f ca="1">IF(_xlfn.FORECAST.ETS(AO249,$B$9:B248,$AO$9:AO248)&gt;0,_xlfn.FORECAST.ETS(AO249,$B$9:B248,$AO$9:AO248),0)</f>
        <v>25862.48737729602</v>
      </c>
      <c r="AO249" s="9">
        <f t="shared" si="209"/>
        <v>44142</v>
      </c>
    </row>
    <row r="250" spans="2:41" x14ac:dyDescent="0.25">
      <c r="B250" t="str">
        <f ca="1">IF(OFFSET(SerbiaOfficialData!$F$5,(ROW(B248)*17)-17,0)=0,"",OFFSET(SerbiaOfficialData!$F$5,(ROW(B248)*17)-17,0))</f>
        <v/>
      </c>
      <c r="D250" s="4">
        <f t="shared" si="208"/>
        <v>4203</v>
      </c>
      <c r="E250" s="10" t="str">
        <f ca="1">IF(OFFSET(SerbiaOfficialData!$F$4,(ROW(E248)*17)-17,0)=0,"",OFFSET(SerbiaOfficialData!$F$4,(ROW(E248)*17)-17,0))</f>
        <v/>
      </c>
      <c r="F250" s="2" t="str">
        <f t="shared" si="210"/>
        <v/>
      </c>
      <c r="G250" s="13" t="str">
        <f t="shared" si="211"/>
        <v/>
      </c>
      <c r="H250" s="2" t="str">
        <f t="shared" si="212"/>
        <v/>
      </c>
      <c r="I250" s="4" t="str">
        <f>IF($A250="","",(ROWS($B$3:B250)*LN(2))/(LN(B250)/$B$3))</f>
        <v/>
      </c>
      <c r="J250" t="str">
        <f ca="1">IF(OFFSET(SerbiaOfficialData!$F$7,(ROW(J248)*17)-17,0)=0,"",OFFSET(SerbiaOfficialData!$F$7,(ROW(J248)*17)-17,0))</f>
        <v/>
      </c>
      <c r="K250" s="11" t="str">
        <f ca="1">IF(OFFSET(SerbiaOfficialData!$F$6,(ROW(K248)*17)-17,0)=0,"",OFFSET(SerbiaOfficialData!$F$6,(ROW(K248)*17)-17,0))</f>
        <v/>
      </c>
      <c r="L250" s="12" t="str">
        <f t="shared" si="213"/>
        <v/>
      </c>
      <c r="M250" s="13" t="str">
        <f t="shared" si="214"/>
        <v/>
      </c>
      <c r="R250" s="17" t="str">
        <f ca="1">IF(OFFSET(SerbiaOfficialData!$F$17,(ROW(R248)*17)-18,0)=0,"",OFFSET(SerbiaOfficialData!$F$17,(ROW(R248)*17)-18,0))</f>
        <v/>
      </c>
      <c r="S250" t="str">
        <f t="shared" si="215"/>
        <v/>
      </c>
      <c r="T250" s="3" t="str">
        <f t="shared" si="216"/>
        <v/>
      </c>
      <c r="V250" t="str">
        <f ca="1">IF(OFFSET(SerbiaOfficialData!$F$8,(ROW(W248)*17)-17,0)=0,"",OFFSET(SerbiaOfficialData!$F$8,(ROW(W248)*17)-17,0))</f>
        <v/>
      </c>
      <c r="W250" t="str">
        <f ca="1">IF(OFFSET(SerbiaOfficialData!$F$11,(ROW(W248)*17)-17,0)=0,"",OFFSET(SerbiaOfficialData!$F$11,(ROW(W248)*17)-17,0))</f>
        <v/>
      </c>
      <c r="X250" s="3" t="str">
        <f t="shared" si="217"/>
        <v/>
      </c>
      <c r="Y250" s="3" t="str">
        <f t="shared" si="218"/>
        <v/>
      </c>
      <c r="Z250" t="str">
        <f ca="1">IF(OFFSET(SerbiaOfficialData!$F$9,(ROW(Z248)*17)-17,0)=0,"",OFFSET(SerbiaOfficialData!$F$9,(ROW(Z248)*17)-17,0))</f>
        <v/>
      </c>
      <c r="AA250" t="str">
        <f ca="1">IF(OFFSET(SerbiaOfficialData!$F$10,(ROW(AA248)*17)-17,0)=0,"",OFFSET(SerbiaOfficialData!$F$10,(ROW(AA248)*17)-17,0))</f>
        <v/>
      </c>
      <c r="AB250" t="str">
        <f ca="1">IF(OFFSET(SerbiaOfficialData!$F$12,(ROW(AA248)*17)-17,0)=0,"",OFFSET(SerbiaOfficialData!$F$12,(ROW(AA248)*17)-17,0))</f>
        <v/>
      </c>
      <c r="AC250" s="17">
        <f t="shared" si="226"/>
        <v>4200</v>
      </c>
      <c r="AD250" t="str">
        <f ca="1">IF(OFFSET(SerbiaOfficialData!$F$2,(ROW(AD248)*17)-17,0)=0,"",OFFSET(SerbiaOfficialData!$F$2,(ROW(AD248)*17)-17,0))</f>
        <v/>
      </c>
      <c r="AE250" s="3" t="str">
        <f t="shared" si="219"/>
        <v/>
      </c>
      <c r="AF250" s="15" t="str">
        <f t="shared" si="220"/>
        <v/>
      </c>
      <c r="AH250" t="str">
        <f ca="1">IF(OFFSET(SerbiaOfficialData!$F$3,(ROW(AH248)*17)-17,0)=0,"",OFFSET(SerbiaOfficialData!$F$3,(ROW(AH248)*17)-17,0))</f>
        <v/>
      </c>
      <c r="AI250" s="10" t="str">
        <f t="shared" si="221"/>
        <v/>
      </c>
      <c r="AJ250" s="3" t="str">
        <f t="shared" si="222"/>
        <v/>
      </c>
      <c r="AK250" s="4" t="str">
        <f t="shared" si="223"/>
        <v/>
      </c>
      <c r="AL250" s="3" t="str">
        <f t="shared" si="224"/>
        <v/>
      </c>
      <c r="AM250" s="3" t="str">
        <f t="shared" si="225"/>
        <v/>
      </c>
      <c r="AN250" s="4">
        <f ca="1">IF(_xlfn.FORECAST.ETS(AO250,$B$9:B249,$AO$9:AO249)&gt;0,_xlfn.FORECAST.ETS(AO250,$B$9:B249,$AO$9:AO249),0)</f>
        <v>25954.245562971915</v>
      </c>
      <c r="AO250" s="9">
        <f t="shared" si="209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7" zoomScaleNormal="100" workbookViewId="0">
      <selection activeCell="P110" sqref="P110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workbookViewId="0">
      <selection activeCell="B27" sqref="B27"/>
    </sheetView>
  </sheetViews>
  <sheetFormatPr defaultRowHeight="14.3" x14ac:dyDescent="0.25"/>
  <cols>
    <col min="1" max="1" width="15.375" style="26" customWidth="1"/>
    <col min="2" max="2" width="64.875" customWidth="1"/>
    <col min="5" max="5" width="9" style="32"/>
    <col min="6" max="6" width="9" style="37"/>
    <col min="7" max="7" width="9" style="32"/>
    <col min="8" max="8" width="9" style="28"/>
    <col min="9" max="10" width="9" style="4"/>
    <col min="11" max="11" width="9" style="32"/>
    <col min="12" max="12" width="9" style="37"/>
    <col min="15" max="15" width="9" style="37"/>
    <col min="18" max="18" width="9" style="32"/>
    <col min="19" max="19" width="9" style="37"/>
    <col min="20" max="22" width="9" style="44"/>
    <col min="24" max="24" width="9" style="35"/>
    <col min="28" max="28" width="9" style="35"/>
    <col min="30" max="31" width="9" style="32"/>
    <col min="33" max="33" width="9.375" style="26" bestFit="1" customWidth="1"/>
  </cols>
  <sheetData>
    <row r="1" spans="1:4" x14ac:dyDescent="0.25">
      <c r="A1" s="47" t="s">
        <v>271</v>
      </c>
      <c r="B1" s="24" t="s">
        <v>267</v>
      </c>
      <c r="C1" s="23">
        <v>10</v>
      </c>
    </row>
    <row r="2" spans="1:4" x14ac:dyDescent="0.25">
      <c r="B2" s="22" t="str">
        <f>B39</f>
        <v>Total cases</v>
      </c>
      <c r="C2" s="22"/>
    </row>
    <row r="3" spans="1:4" x14ac:dyDescent="0.25">
      <c r="B3" s="22" t="str">
        <f>C39</f>
        <v>Actual Cases</v>
      </c>
      <c r="C3" s="22"/>
    </row>
    <row r="4" spans="1:4" x14ac:dyDescent="0.25">
      <c r="B4" s="22" t="str">
        <f>D39</f>
        <v>New Cases</v>
      </c>
      <c r="C4" s="22"/>
    </row>
    <row r="5" spans="1:4" x14ac:dyDescent="0.25">
      <c r="A5" s="48"/>
      <c r="B5" s="30" t="str">
        <f>E39</f>
        <v>Growth rate (%)</v>
      </c>
      <c r="C5" s="22"/>
    </row>
    <row r="6" spans="1:4" x14ac:dyDescent="0.25">
      <c r="A6" s="48"/>
      <c r="B6" s="30" t="str">
        <f>F39</f>
        <v>Average Growth Rate for Last 10 days  (%)</v>
      </c>
      <c r="C6" s="22"/>
      <c r="D6" s="22"/>
    </row>
    <row r="7" spans="1:4" x14ac:dyDescent="0.25">
      <c r="A7" s="48"/>
      <c r="B7" s="30" t="str">
        <f>G39</f>
        <v>Daily increase of infections as percentage of total number of infection (%)</v>
      </c>
      <c r="C7" s="22"/>
    </row>
    <row r="8" spans="1:4" x14ac:dyDescent="0.25">
      <c r="B8" s="22" t="str">
        <f>H39</f>
        <v>Doubling Time (days)</v>
      </c>
      <c r="C8" s="22"/>
    </row>
    <row r="9" spans="1:4" x14ac:dyDescent="0.25">
      <c r="B9" s="22" t="str">
        <f>I39</f>
        <v>Total tested</v>
      </c>
      <c r="C9" s="22"/>
    </row>
    <row r="10" spans="1:4" x14ac:dyDescent="0.25">
      <c r="B10" s="22" t="str">
        <f>J39</f>
        <v>New daily tested</v>
      </c>
      <c r="C10" s="22"/>
    </row>
    <row r="11" spans="1:4" x14ac:dyDescent="0.25">
      <c r="A11" s="48"/>
      <c r="B11" s="30" t="str">
        <f>K39</f>
        <v>Daily Positive/Tested Ratio (%)</v>
      </c>
      <c r="C11" s="22"/>
    </row>
    <row r="12" spans="1:4" x14ac:dyDescent="0.25">
      <c r="A12" s="48"/>
      <c r="B12" s="30" t="str">
        <f>L39</f>
        <v>Average 10 Days Positive/Tested Ratio  (%)</v>
      </c>
      <c r="C12" s="22"/>
    </row>
    <row r="13" spans="1:4" x14ac:dyDescent="0.25">
      <c r="B13" s="22" t="str">
        <f>M39</f>
        <v>Recovered</v>
      </c>
      <c r="C13" s="22"/>
    </row>
    <row r="14" spans="1:4" x14ac:dyDescent="0.25">
      <c r="B14" s="22" t="str">
        <f>N39</f>
        <v>Recovered - daily change</v>
      </c>
      <c r="C14" s="22"/>
    </row>
    <row r="15" spans="1:4" x14ac:dyDescent="0.25">
      <c r="A15" s="48"/>
      <c r="B15" s="30" t="str">
        <f>O39</f>
        <v>Recovery Rate T minus 10 Days  (%)</v>
      </c>
      <c r="C15" s="22"/>
      <c r="D15" s="22"/>
    </row>
    <row r="16" spans="1:4" x14ac:dyDescent="0.25">
      <c r="B16" s="22" t="str">
        <f>+P39</f>
        <v>Daily Death</v>
      </c>
      <c r="C16" s="22"/>
    </row>
    <row r="17" spans="1:4" x14ac:dyDescent="0.25">
      <c r="B17" s="22" t="str">
        <f>Q39</f>
        <v>Total Death</v>
      </c>
      <c r="C17" s="22"/>
    </row>
    <row r="18" spans="1:4" x14ac:dyDescent="0.25">
      <c r="A18" s="48"/>
      <c r="B18" s="30" t="str">
        <f>R39</f>
        <v>Current Lethality Rate (%)</v>
      </c>
      <c r="C18" s="22"/>
    </row>
    <row r="19" spans="1:4" x14ac:dyDescent="0.25">
      <c r="A19" s="48"/>
      <c r="B19" s="30" t="str">
        <f>S39</f>
        <v>Lethality Rate T minus 10 Days  (%)</v>
      </c>
      <c r="C19" s="22"/>
      <c r="D19" s="22"/>
    </row>
    <row r="20" spans="1:4" x14ac:dyDescent="0.25">
      <c r="B20" s="22" t="str">
        <f>T39</f>
        <v>Male Death</v>
      </c>
      <c r="C20" s="22"/>
    </row>
    <row r="21" spans="1:4" x14ac:dyDescent="0.25">
      <c r="B21" s="22" t="str">
        <f>U39</f>
        <v>Female Death</v>
      </c>
      <c r="C21" s="22"/>
    </row>
    <row r="22" spans="1:4" x14ac:dyDescent="0.25">
      <c r="B22" s="22" t="str">
        <f>V39</f>
        <v>Average age (dead)</v>
      </c>
      <c r="C22" s="22"/>
    </row>
    <row r="23" spans="1:4" x14ac:dyDescent="0.25">
      <c r="B23" s="22" t="str">
        <f>W39</f>
        <v>Mechanical Ventilation</v>
      </c>
      <c r="C23" s="22"/>
    </row>
    <row r="24" spans="1:4" x14ac:dyDescent="0.25">
      <c r="B24" s="22" t="str">
        <f>Z39</f>
        <v>Hospitalized</v>
      </c>
      <c r="C24" s="22"/>
    </row>
    <row r="25" spans="1:4" x14ac:dyDescent="0.25">
      <c r="A25" s="48"/>
      <c r="B25" s="43" t="str">
        <f>X39</f>
        <v>Percent of Critical  (%)</v>
      </c>
      <c r="C25" s="22"/>
    </row>
    <row r="26" spans="1:4" x14ac:dyDescent="0.25">
      <c r="B26" s="22" t="str">
        <f>Y39</f>
        <v>Cumulative Critical Cases</v>
      </c>
      <c r="C26" s="22"/>
    </row>
    <row r="27" spans="1:4" x14ac:dyDescent="0.25">
      <c r="B27" s="22" t="str">
        <f>AA39</f>
        <v>Daily Hospitalized Change</v>
      </c>
      <c r="C27" s="22"/>
    </row>
    <row r="28" spans="1:4" x14ac:dyDescent="0.25">
      <c r="B28" s="22" t="str">
        <f>AB39</f>
        <v>Hospitalized Rate (%)</v>
      </c>
      <c r="C28" s="22"/>
    </row>
    <row r="29" spans="1:4" x14ac:dyDescent="0.25">
      <c r="B29" s="22" t="str">
        <f>AC39</f>
        <v>Not hospitalized</v>
      </c>
      <c r="C29" s="22"/>
    </row>
    <row r="30" spans="1:4" x14ac:dyDescent="0.25">
      <c r="A30" s="49"/>
      <c r="B30" s="31" t="str">
        <f>AD39</f>
        <v>Critical Cases Ratio (%)</v>
      </c>
    </row>
    <row r="31" spans="1:4" x14ac:dyDescent="0.25">
      <c r="A31" s="49"/>
      <c r="B31" s="30" t="str">
        <f>AE39</f>
        <v>Easy Cases Ratio (%)</v>
      </c>
    </row>
    <row r="32" spans="1:4" x14ac:dyDescent="0.25">
      <c r="B32" s="22" t="str">
        <f>AF39</f>
        <v>Forecast</v>
      </c>
    </row>
    <row r="38" spans="1:33" x14ac:dyDescent="0.25">
      <c r="B38" t="b">
        <v>0</v>
      </c>
      <c r="C38" t="b">
        <v>1</v>
      </c>
      <c r="D38" t="b">
        <v>0</v>
      </c>
      <c r="E38" s="32" t="b">
        <v>0</v>
      </c>
      <c r="F38" s="37" t="b">
        <v>0</v>
      </c>
      <c r="G38" s="32" t="b">
        <v>0</v>
      </c>
      <c r="H38" s="28" t="b">
        <v>0</v>
      </c>
      <c r="I38" s="4" t="b">
        <v>0</v>
      </c>
      <c r="J38" s="4" t="b">
        <v>0</v>
      </c>
      <c r="K38" s="32" t="b">
        <v>0</v>
      </c>
      <c r="L38" s="37" t="b">
        <v>0</v>
      </c>
      <c r="M38" t="b">
        <v>0</v>
      </c>
      <c r="N38" t="b">
        <v>0</v>
      </c>
      <c r="O38" s="37" t="b">
        <v>0</v>
      </c>
      <c r="P38" t="b">
        <v>0</v>
      </c>
      <c r="Q38" t="b">
        <v>0</v>
      </c>
      <c r="R38" s="32" t="b">
        <v>0</v>
      </c>
      <c r="S38" s="37" t="b">
        <v>0</v>
      </c>
      <c r="T38" s="44" t="b">
        <v>0</v>
      </c>
      <c r="U38" s="44" t="b">
        <v>0</v>
      </c>
      <c r="V38" s="44" t="b">
        <v>0</v>
      </c>
      <c r="W38" t="b">
        <v>0</v>
      </c>
      <c r="X38" s="35" t="b">
        <v>0</v>
      </c>
      <c r="Y38" t="b">
        <v>0</v>
      </c>
      <c r="Z38" t="b">
        <v>0</v>
      </c>
      <c r="AA38" t="b">
        <v>0</v>
      </c>
      <c r="AB38" s="35" t="b">
        <v>0</v>
      </c>
      <c r="AC38" t="b">
        <v>0</v>
      </c>
      <c r="AD38" s="32" t="b">
        <v>0</v>
      </c>
      <c r="AE38" s="32" t="b">
        <v>0</v>
      </c>
      <c r="AF38" t="b">
        <v>0</v>
      </c>
    </row>
    <row r="39" spans="1:33" ht="127.05" x14ac:dyDescent="0.25">
      <c r="A39" s="42" t="str">
        <f>Data!A1</f>
        <v>Date</v>
      </c>
      <c r="B39" s="25" t="str">
        <f>Data!B1</f>
        <v>Total cases</v>
      </c>
      <c r="C39" s="25" t="str">
        <f>Data!C1</f>
        <v>Actual Cases</v>
      </c>
      <c r="D39" s="25" t="str">
        <f>Data!E1</f>
        <v>New Cases</v>
      </c>
      <c r="E39" s="34" t="str">
        <f>Data!F1</f>
        <v>Growth rate (%)</v>
      </c>
      <c r="F39" s="38" t="str">
        <f>CONCATENATE("Average Growth Rate for Last ",$C$1," days  (%)")</f>
        <v>Average Growth Rate for Last 10 days  (%)</v>
      </c>
      <c r="G39" s="34" t="str">
        <f>Data!H1</f>
        <v>Daily increase of infections as percentage of total number of infection (%)</v>
      </c>
      <c r="H39" s="29" t="str">
        <f>Data!I1</f>
        <v>Doubling Time (days)</v>
      </c>
      <c r="I39" s="40" t="str">
        <f>Data!J1</f>
        <v>Total tested</v>
      </c>
      <c r="J39" s="40" t="str">
        <f>Data!K1</f>
        <v>New daily tested</v>
      </c>
      <c r="K39" s="34" t="str">
        <f>Data!L1</f>
        <v>Daily Positive/Tested Ratio (%)</v>
      </c>
      <c r="L39" s="38" t="str">
        <f>CONCATENATE("Average ",$C$1," Days Positive/Tested Ratio  (%)")</f>
        <v>Average 10 Days Positive/Tested Ratio  (%)</v>
      </c>
      <c r="M39" s="25" t="str">
        <f>Data!R1</f>
        <v>Recovered</v>
      </c>
      <c r="N39" s="25" t="str">
        <f>Data!S1</f>
        <v>Recovered - daily change</v>
      </c>
      <c r="O39" s="38" t="str">
        <f>CONCATENATE("Recovery Rate T minus ",$C$1," Days  (%)")</f>
        <v>Recovery Rate T minus 10 Days  (%)</v>
      </c>
      <c r="P39" s="25" t="str">
        <f>Data!V1</f>
        <v>Daily Death</v>
      </c>
      <c r="Q39" s="25" t="str">
        <f>Data!W1</f>
        <v>Total Death</v>
      </c>
      <c r="R39" s="34" t="str">
        <f>Data!X1</f>
        <v>Current Lethality Rate (%)</v>
      </c>
      <c r="S39" s="38" t="str">
        <f>CONCATENATE("Lethality Rate T minus ",$C$1," Days  (%)")</f>
        <v>Lethality Rate T minus 10 Days  (%)</v>
      </c>
      <c r="T39" s="45" t="str">
        <f>Data!Z1</f>
        <v>Male Death</v>
      </c>
      <c r="U39" s="45" t="str">
        <f>Data!AA1</f>
        <v>Female Death</v>
      </c>
      <c r="V39" s="45" t="str">
        <f>Data!AB1</f>
        <v>Average age (dead)</v>
      </c>
      <c r="W39" s="25" t="str">
        <f>Data!AD1</f>
        <v>Mechanical Ventilation</v>
      </c>
      <c r="X39" s="36" t="str">
        <f>Data!AE1</f>
        <v>Percent of Critical  (%)</v>
      </c>
      <c r="Y39" s="25" t="str">
        <f>Data!AF1</f>
        <v>Cumulative Critical Cases</v>
      </c>
      <c r="Z39" s="25" t="str">
        <f>Data!AH1</f>
        <v>Hospitalized</v>
      </c>
      <c r="AA39" s="25" t="str">
        <f>Data!AI1</f>
        <v>Daily Hospitalized Change</v>
      </c>
      <c r="AB39" s="36" t="str">
        <f>Data!AJ1</f>
        <v>Hospitalized Rate (%)</v>
      </c>
      <c r="AC39" s="25" t="str">
        <f>Data!AK1</f>
        <v>Not hospitalized</v>
      </c>
      <c r="AD39" s="33" t="str">
        <f>Data!AL1</f>
        <v>Critical Cases Ratio (%)</v>
      </c>
      <c r="AE39" s="34" t="str">
        <f>Data!AM1</f>
        <v>Easy Cases Ratio (%)</v>
      </c>
      <c r="AF39" s="25" t="str">
        <f>Data!AN1</f>
        <v>Forecast</v>
      </c>
      <c r="AG39" s="42" t="str">
        <f>Data!AO1</f>
        <v>Date</v>
      </c>
    </row>
    <row r="40" spans="1:33" x14ac:dyDescent="0.25">
      <c r="A40" s="26">
        <f>Data!A2</f>
        <v>43895</v>
      </c>
      <c r="B40" t="e">
        <f>IF(B$38=TRUE,Data!B2,NA())</f>
        <v>#N/A</v>
      </c>
      <c r="C40">
        <f>IF(C$38=TRUE,Data!C2,NA())</f>
        <v>0</v>
      </c>
      <c r="D40" t="e">
        <f>IF(D$38=TRUE,Data!E2,NA())</f>
        <v>#N/A</v>
      </c>
      <c r="E40" s="35" t="e">
        <f>IF(E$38=TRUE,Data!F2,NA())</f>
        <v>#N/A</v>
      </c>
      <c r="F40" s="37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5" t="e">
        <f>IF(G$38=TRUE,Data!H2,NA())</f>
        <v>#N/A</v>
      </c>
      <c r="H40" s="39" t="e">
        <f>IF(H$38=TRUE,Data!I2,NA())</f>
        <v>#N/A</v>
      </c>
      <c r="I40" s="41" t="e">
        <f>IF(I$38=TRUE,Data!J2,NA())</f>
        <v>#N/A</v>
      </c>
      <c r="J40" s="41" t="e">
        <f>IF(J$38=TRUE,Data!K2,NA())</f>
        <v>#N/A</v>
      </c>
      <c r="K40" s="35" t="e">
        <f>IF(K$38=TRUE,Data!L2,NA())</f>
        <v>#N/A</v>
      </c>
      <c r="L40" s="37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1" t="e">
        <f>IF(M$38=TRUE,Data!R2,NA())</f>
        <v>#N/A</v>
      </c>
      <c r="N40" s="41" t="e">
        <f>IF(N$38=TRUE,Data!S2,NA())</f>
        <v>#N/A</v>
      </c>
      <c r="O40" s="37" t="e">
        <f ca="1">IF(O$38=TRUE,IF($A40="","",IF((ROW(Data!R2)-$C$1)&gt;2,Data!R2/OFFSET(Data!B2,-$C$1+1,0,1),0)),NA())</f>
        <v>#N/A</v>
      </c>
      <c r="P40" s="41" t="e">
        <f>IF(P$38=TRUE,Data!V2,NA())</f>
        <v>#N/A</v>
      </c>
      <c r="Q40" s="41" t="e">
        <f>IF(Q$38=TRUE,Data!W2,NA())</f>
        <v>#N/A</v>
      </c>
      <c r="R40" s="32" t="e">
        <f>IF(R$38=TRUE,Data!X2,NA())</f>
        <v>#N/A</v>
      </c>
      <c r="S40" s="37" t="e">
        <f ca="1">IF(S$38=TRUE,IF($A40="","",IF((ROW(S40)-$C$1)&gt;40,Data!W2/OFFSET(Data!B2,-$C$1+1,0,1),0)),NA())</f>
        <v>#N/A</v>
      </c>
      <c r="T40" s="46" t="e">
        <f>IF(T$38=TRUE,Data!Z2,NA())</f>
        <v>#N/A</v>
      </c>
      <c r="U40" s="46" t="e">
        <f>IF(U$38=TRUE,Data!AA2,NA())</f>
        <v>#N/A</v>
      </c>
      <c r="V40" s="46" t="e">
        <f>IF(V$38=TRUE,Data!AB2,NA())</f>
        <v>#N/A</v>
      </c>
      <c r="W40" s="41" t="e">
        <f>IF(W$38=TRUE,Data!AD2,NA())</f>
        <v>#N/A</v>
      </c>
      <c r="X40" s="35" t="e">
        <f>IF(X$38=TRUE,Data!AE2,NA())</f>
        <v>#N/A</v>
      </c>
      <c r="Y40" s="41" t="e">
        <f>IF(Y$38=TRUE,Data!AF2,NA())</f>
        <v>#N/A</v>
      </c>
      <c r="Z40" s="41" t="e">
        <f>IF(Z$38=TRUE,Data!AH2,NA())</f>
        <v>#N/A</v>
      </c>
      <c r="AA40" s="41" t="e">
        <f>IF(AA$38=TRUE,Data!AI2,NA())</f>
        <v>#N/A</v>
      </c>
      <c r="AB40" s="35" t="e">
        <f>IF(AB$38=TRUE,Data!AJ2,NA())</f>
        <v>#N/A</v>
      </c>
      <c r="AC40" s="41" t="e">
        <f>IF(AC$38=TRUE,Data!AK2,NA())</f>
        <v>#N/A</v>
      </c>
      <c r="AD40" s="35" t="e">
        <f>IF(AD$38=TRUE,Data!AL2,NA())</f>
        <v>#N/A</v>
      </c>
      <c r="AE40" s="35" t="e">
        <f>IF(AE$38=TRUE,Data!AM2,NA())</f>
        <v>#N/A</v>
      </c>
      <c r="AF40" s="41" t="e">
        <f>IF(AF$38=TRUE,Data!AN2,NA())</f>
        <v>#N/A</v>
      </c>
      <c r="AG40" s="26">
        <f>Data!AO2</f>
        <v>43895</v>
      </c>
    </row>
    <row r="41" spans="1:33" x14ac:dyDescent="0.25">
      <c r="A41" s="26">
        <f>Data!A3</f>
        <v>43896</v>
      </c>
      <c r="B41" t="e">
        <f>IF(B$38=TRUE,Data!B3,NA())</f>
        <v>#N/A</v>
      </c>
      <c r="C41">
        <f ca="1">IF(C$38=TRUE,Data!C3,NA())</f>
        <v>1</v>
      </c>
      <c r="D41" t="e">
        <f>IF(D$38=TRUE,Data!E3,NA())</f>
        <v>#N/A</v>
      </c>
      <c r="E41" s="35" t="e">
        <f>IF(E$38=TRUE,Data!F3,NA())</f>
        <v>#N/A</v>
      </c>
      <c r="F41" s="37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5" t="e">
        <f>IF(G$38=TRUE,Data!H3,NA())</f>
        <v>#N/A</v>
      </c>
      <c r="H41" s="39" t="e">
        <f>IF(H$38=TRUE,Data!I3,NA())</f>
        <v>#N/A</v>
      </c>
      <c r="I41" s="41" t="e">
        <f>IF(I$38=TRUE,Data!J3,NA())</f>
        <v>#N/A</v>
      </c>
      <c r="J41" s="41" t="e">
        <f>IF(J$38=TRUE,Data!K3,NA())</f>
        <v>#N/A</v>
      </c>
      <c r="K41" s="35" t="e">
        <f>IF(K$38=TRUE,Data!L3,NA())</f>
        <v>#N/A</v>
      </c>
      <c r="L41" s="37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1" t="e">
        <f>IF(M$38=TRUE,Data!R3,NA())</f>
        <v>#N/A</v>
      </c>
      <c r="N41" s="41" t="e">
        <f>IF(N$38=TRUE,Data!S3,NA())</f>
        <v>#N/A</v>
      </c>
      <c r="O41" s="37" t="e">
        <f ca="1">IF(O$38=TRUE,IF($A41="","",IF((ROW(Data!R3)-$C$1)&gt;2,Data!R3/OFFSET(Data!B3,-$C$1+1,0,1),0)),NA())</f>
        <v>#N/A</v>
      </c>
      <c r="P41" s="41" t="e">
        <f>IF(P$38=TRUE,Data!V3,NA())</f>
        <v>#N/A</v>
      </c>
      <c r="Q41" s="41" t="e">
        <f>IF(Q$38=TRUE,Data!W3,NA())</f>
        <v>#N/A</v>
      </c>
      <c r="R41" s="32" t="e">
        <f>IF(R$38=TRUE,Data!X3,NA())</f>
        <v>#N/A</v>
      </c>
      <c r="S41" s="37" t="e">
        <f ca="1">IF(S$38=TRUE,IF($A41="","",IF((ROW(S41)-$C$1)&gt;40,Data!W3/OFFSET(Data!B3,-$C$1+1,0,1),0)),NA())</f>
        <v>#N/A</v>
      </c>
      <c r="T41" s="46" t="e">
        <f>IF(T$38=TRUE,Data!Z3,NA())</f>
        <v>#N/A</v>
      </c>
      <c r="U41" s="46" t="e">
        <f>IF(U$38=TRUE,Data!AA3,NA())</f>
        <v>#N/A</v>
      </c>
      <c r="V41" s="46" t="e">
        <f>IF(V$38=TRUE,Data!AB3,NA())</f>
        <v>#N/A</v>
      </c>
      <c r="W41" s="41" t="e">
        <f>IF(W$38=TRUE,Data!AD3,NA())</f>
        <v>#N/A</v>
      </c>
      <c r="X41" s="35" t="e">
        <f>IF(X$38=TRUE,Data!AE3,NA())</f>
        <v>#N/A</v>
      </c>
      <c r="Y41" s="41" t="e">
        <f>IF(Y$38=TRUE,Data!AF3,NA())</f>
        <v>#N/A</v>
      </c>
      <c r="Z41" s="41" t="e">
        <f>IF(Z$38=TRUE,Data!AH3,NA())</f>
        <v>#N/A</v>
      </c>
      <c r="AA41" s="41" t="e">
        <f>IF(AA$38=TRUE,Data!AI3,NA())</f>
        <v>#N/A</v>
      </c>
      <c r="AB41" s="35" t="e">
        <f>IF(AB$38=TRUE,Data!AJ3,NA())</f>
        <v>#N/A</v>
      </c>
      <c r="AC41" s="41" t="e">
        <f>IF(AC$38=TRUE,Data!AK3,NA())</f>
        <v>#N/A</v>
      </c>
      <c r="AD41" s="35" t="e">
        <f>IF(AD$38=TRUE,Data!AL3,NA())</f>
        <v>#N/A</v>
      </c>
      <c r="AE41" s="35" t="e">
        <f>IF(AE$38=TRUE,Data!AM3,NA())</f>
        <v>#N/A</v>
      </c>
      <c r="AF41" s="41" t="e">
        <f>IF(AF$38=TRUE,Data!AN3,NA())</f>
        <v>#N/A</v>
      </c>
      <c r="AG41" s="26">
        <f>Data!AO3</f>
        <v>43896</v>
      </c>
    </row>
    <row r="42" spans="1:33" x14ac:dyDescent="0.25">
      <c r="A42" s="26">
        <f>Data!A4</f>
        <v>43897</v>
      </c>
      <c r="B42" t="e">
        <f>IF(B$38=TRUE,Data!B4,NA())</f>
        <v>#N/A</v>
      </c>
      <c r="C42">
        <f ca="1">IF(C$38=TRUE,Data!C4,NA())</f>
        <v>1</v>
      </c>
      <c r="D42" t="e">
        <f>IF(D$38=TRUE,Data!E4,NA())</f>
        <v>#N/A</v>
      </c>
      <c r="E42" s="35" t="e">
        <f>IF(E$38=TRUE,Data!F4,NA())</f>
        <v>#N/A</v>
      </c>
      <c r="F42" s="37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5" t="e">
        <f>IF(G$38=TRUE,Data!H4,NA())</f>
        <v>#N/A</v>
      </c>
      <c r="H42" s="39" t="e">
        <f>IF(H$38=TRUE,Data!I4,NA())</f>
        <v>#N/A</v>
      </c>
      <c r="I42" s="41" t="e">
        <f>IF(I$38=TRUE,Data!J4,NA())</f>
        <v>#N/A</v>
      </c>
      <c r="J42" s="41" t="e">
        <f>IF(J$38=TRUE,Data!K4,NA())</f>
        <v>#N/A</v>
      </c>
      <c r="K42" s="35" t="e">
        <f>IF(K$38=TRUE,Data!L4,NA())</f>
        <v>#N/A</v>
      </c>
      <c r="L42" s="37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1" t="e">
        <f>IF(M$38=TRUE,Data!R4,NA())</f>
        <v>#N/A</v>
      </c>
      <c r="N42" s="41" t="e">
        <f>IF(N$38=TRUE,Data!S4,NA())</f>
        <v>#N/A</v>
      </c>
      <c r="O42" s="37" t="e">
        <f ca="1">IF(O$38=TRUE,IF($A42="","",IF((ROW(Data!R4)-$C$1)&gt;2,Data!R4/OFFSET(Data!B4,-$C$1+1,0,1),0)),NA())</f>
        <v>#N/A</v>
      </c>
      <c r="P42" s="41" t="e">
        <f>IF(P$38=TRUE,Data!V4,NA())</f>
        <v>#N/A</v>
      </c>
      <c r="Q42" s="41" t="e">
        <f>IF(Q$38=TRUE,Data!W4,NA())</f>
        <v>#N/A</v>
      </c>
      <c r="R42" s="32" t="e">
        <f>IF(R$38=TRUE,Data!X4,NA())</f>
        <v>#N/A</v>
      </c>
      <c r="S42" s="37" t="e">
        <f ca="1">IF(S$38=TRUE,IF($A42="","",IF((ROW(S42)-$C$1)&gt;40,Data!W4/OFFSET(Data!B4,-$C$1+1,0,1),0)),NA())</f>
        <v>#N/A</v>
      </c>
      <c r="T42" s="46" t="e">
        <f>IF(T$38=TRUE,Data!Z4,NA())</f>
        <v>#N/A</v>
      </c>
      <c r="U42" s="46" t="e">
        <f>IF(U$38=TRUE,Data!AA4,NA())</f>
        <v>#N/A</v>
      </c>
      <c r="V42" s="46" t="e">
        <f>IF(V$38=TRUE,Data!AB4,NA())</f>
        <v>#N/A</v>
      </c>
      <c r="W42" s="41" t="e">
        <f>IF(W$38=TRUE,Data!AD4,NA())</f>
        <v>#N/A</v>
      </c>
      <c r="X42" s="35" t="e">
        <f>IF(X$38=TRUE,Data!AE4,NA())</f>
        <v>#N/A</v>
      </c>
      <c r="Y42" s="41" t="e">
        <f>IF(Y$38=TRUE,Data!AF4,NA())</f>
        <v>#N/A</v>
      </c>
      <c r="Z42" s="41" t="e">
        <f>IF(Z$38=TRUE,Data!AH4,NA())</f>
        <v>#N/A</v>
      </c>
      <c r="AA42" s="41" t="e">
        <f>IF(AA$38=TRUE,Data!AI4,NA())</f>
        <v>#N/A</v>
      </c>
      <c r="AB42" s="35" t="e">
        <f>IF(AB$38=TRUE,Data!AJ4,NA())</f>
        <v>#N/A</v>
      </c>
      <c r="AC42" s="41" t="e">
        <f>IF(AC$38=TRUE,Data!AK4,NA())</f>
        <v>#N/A</v>
      </c>
      <c r="AD42" s="35" t="e">
        <f>IF(AD$38=TRUE,Data!AL4,NA())</f>
        <v>#N/A</v>
      </c>
      <c r="AE42" s="35" t="e">
        <f>IF(AE$38=TRUE,Data!AM4,NA())</f>
        <v>#N/A</v>
      </c>
      <c r="AF42" s="41" t="e">
        <f>IF(AF$38=TRUE,Data!AN4,NA())</f>
        <v>#N/A</v>
      </c>
      <c r="AG42" s="26">
        <f>Data!AO4</f>
        <v>43897</v>
      </c>
    </row>
    <row r="43" spans="1:33" x14ac:dyDescent="0.25">
      <c r="A43" s="26">
        <f>Data!A5</f>
        <v>43898</v>
      </c>
      <c r="B43" t="e">
        <f>IF(B$38=TRUE,Data!B5,NA())</f>
        <v>#N/A</v>
      </c>
      <c r="C43">
        <f ca="1">IF(C$38=TRUE,Data!C5,NA())</f>
        <v>1</v>
      </c>
      <c r="D43" t="e">
        <f>IF(D$38=TRUE,Data!E5,NA())</f>
        <v>#N/A</v>
      </c>
      <c r="E43" s="35" t="e">
        <f>IF(E$38=TRUE,Data!F5,NA())</f>
        <v>#N/A</v>
      </c>
      <c r="F43" s="37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5" t="e">
        <f>IF(G$38=TRUE,Data!H5,NA())</f>
        <v>#N/A</v>
      </c>
      <c r="H43" s="39" t="e">
        <f>IF(H$38=TRUE,Data!I5,NA())</f>
        <v>#N/A</v>
      </c>
      <c r="I43" s="41" t="e">
        <f>IF(I$38=TRUE,Data!J5,NA())</f>
        <v>#N/A</v>
      </c>
      <c r="J43" s="41" t="e">
        <f>IF(J$38=TRUE,Data!K5,NA())</f>
        <v>#N/A</v>
      </c>
      <c r="K43" s="35" t="e">
        <f>IF(K$38=TRUE,Data!L5,NA())</f>
        <v>#N/A</v>
      </c>
      <c r="L43" s="37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1" t="e">
        <f>IF(M$38=TRUE,Data!R5,NA())</f>
        <v>#N/A</v>
      </c>
      <c r="N43" s="41" t="e">
        <f>IF(N$38=TRUE,Data!S5,NA())</f>
        <v>#N/A</v>
      </c>
      <c r="O43" s="37" t="e">
        <f ca="1">IF(O$38=TRUE,IF($A43="","",IF((ROW(Data!R5)-$C$1)&gt;2,Data!R5/OFFSET(Data!B5,-$C$1+1,0,1),0)),NA())</f>
        <v>#N/A</v>
      </c>
      <c r="P43" s="41" t="e">
        <f>IF(P$38=TRUE,Data!V5,NA())</f>
        <v>#N/A</v>
      </c>
      <c r="Q43" s="41" t="e">
        <f>IF(Q$38=TRUE,Data!W5,NA())</f>
        <v>#N/A</v>
      </c>
      <c r="R43" s="32" t="e">
        <f>IF(R$38=TRUE,Data!X5,NA())</f>
        <v>#N/A</v>
      </c>
      <c r="S43" s="37" t="e">
        <f ca="1">IF(S$38=TRUE,IF($A43="","",IF((ROW(S43)-$C$1)&gt;40,Data!W5/OFFSET(Data!B5,-$C$1+1,0,1),0)),NA())</f>
        <v>#N/A</v>
      </c>
      <c r="T43" s="46" t="e">
        <f>IF(T$38=TRUE,Data!Z5,NA())</f>
        <v>#N/A</v>
      </c>
      <c r="U43" s="46" t="e">
        <f>IF(U$38=TRUE,Data!AA5,NA())</f>
        <v>#N/A</v>
      </c>
      <c r="V43" s="46" t="e">
        <f>IF(V$38=TRUE,Data!AB5,NA())</f>
        <v>#N/A</v>
      </c>
      <c r="W43" s="41" t="e">
        <f>IF(W$38=TRUE,Data!AD5,NA())</f>
        <v>#N/A</v>
      </c>
      <c r="X43" s="35" t="e">
        <f>IF(X$38=TRUE,Data!AE5,NA())</f>
        <v>#N/A</v>
      </c>
      <c r="Y43" s="41" t="e">
        <f>IF(Y$38=TRUE,Data!AF5,NA())</f>
        <v>#N/A</v>
      </c>
      <c r="Z43" s="41" t="e">
        <f>IF(Z$38=TRUE,Data!AH5,NA())</f>
        <v>#N/A</v>
      </c>
      <c r="AA43" s="41" t="e">
        <f>IF(AA$38=TRUE,Data!AI5,NA())</f>
        <v>#N/A</v>
      </c>
      <c r="AB43" s="35" t="e">
        <f>IF(AB$38=TRUE,Data!AJ5,NA())</f>
        <v>#N/A</v>
      </c>
      <c r="AC43" s="41" t="e">
        <f>IF(AC$38=TRUE,Data!AK5,NA())</f>
        <v>#N/A</v>
      </c>
      <c r="AD43" s="35" t="e">
        <f>IF(AD$38=TRUE,Data!AL5,NA())</f>
        <v>#N/A</v>
      </c>
      <c r="AE43" s="35" t="e">
        <f>IF(AE$38=TRUE,Data!AM5,NA())</f>
        <v>#N/A</v>
      </c>
      <c r="AF43" s="41" t="e">
        <f>IF(AF$38=TRUE,Data!AN5,NA())</f>
        <v>#N/A</v>
      </c>
      <c r="AG43" s="26">
        <f>Data!AO5</f>
        <v>43898</v>
      </c>
    </row>
    <row r="44" spans="1:33" x14ac:dyDescent="0.25">
      <c r="A44" s="26">
        <f>Data!A6</f>
        <v>43899</v>
      </c>
      <c r="B44" t="e">
        <f>IF(B$38=TRUE,Data!B6,NA())</f>
        <v>#N/A</v>
      </c>
      <c r="C44">
        <f ca="1">IF(C$38=TRUE,Data!C6,NA())</f>
        <v>2</v>
      </c>
      <c r="D44" t="e">
        <f>IF(D$38=TRUE,Data!E6,NA())</f>
        <v>#N/A</v>
      </c>
      <c r="E44" s="35" t="e">
        <f>IF(E$38=TRUE,Data!F6,NA())</f>
        <v>#N/A</v>
      </c>
      <c r="F44" s="37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5" t="e">
        <f>IF(G$38=TRUE,Data!H6,NA())</f>
        <v>#N/A</v>
      </c>
      <c r="H44" s="39" t="e">
        <f>IF(H$38=TRUE,Data!I6,NA())</f>
        <v>#N/A</v>
      </c>
      <c r="I44" s="41" t="e">
        <f>IF(I$38=TRUE,Data!J6,NA())</f>
        <v>#N/A</v>
      </c>
      <c r="J44" s="41" t="e">
        <f>IF(J$38=TRUE,Data!K6,NA())</f>
        <v>#N/A</v>
      </c>
      <c r="K44" s="35" t="e">
        <f>IF(K$38=TRUE,Data!L6,NA())</f>
        <v>#N/A</v>
      </c>
      <c r="L44" s="37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1" t="e">
        <f>IF(M$38=TRUE,Data!R6,NA())</f>
        <v>#N/A</v>
      </c>
      <c r="N44" s="41" t="e">
        <f>IF(N$38=TRUE,Data!S6,NA())</f>
        <v>#N/A</v>
      </c>
      <c r="O44" s="37" t="e">
        <f ca="1">IF(O$38=TRUE,IF($A44="","",IF((ROW(Data!R6)-$C$1)&gt;2,Data!R6/OFFSET(Data!B6,-$C$1+1,0,1),0)),NA())</f>
        <v>#N/A</v>
      </c>
      <c r="P44" s="41" t="e">
        <f>IF(P$38=TRUE,Data!V6,NA())</f>
        <v>#N/A</v>
      </c>
      <c r="Q44" s="41" t="e">
        <f>IF(Q$38=TRUE,Data!W6,NA())</f>
        <v>#N/A</v>
      </c>
      <c r="R44" s="32" t="e">
        <f>IF(R$38=TRUE,Data!X6,NA())</f>
        <v>#N/A</v>
      </c>
      <c r="S44" s="37" t="e">
        <f ca="1">IF(S$38=TRUE,IF($A44="","",IF((ROW(S44)-$C$1)&gt;40,Data!W6/OFFSET(Data!B6,-$C$1+1,0,1),0)),NA())</f>
        <v>#N/A</v>
      </c>
      <c r="T44" s="46" t="e">
        <f>IF(T$38=TRUE,Data!Z6,NA())</f>
        <v>#N/A</v>
      </c>
      <c r="U44" s="46" t="e">
        <f>IF(U$38=TRUE,Data!AA6,NA())</f>
        <v>#N/A</v>
      </c>
      <c r="V44" s="46" t="e">
        <f>IF(V$38=TRUE,Data!AB6,NA())</f>
        <v>#N/A</v>
      </c>
      <c r="W44" s="41" t="e">
        <f>IF(W$38=TRUE,Data!AD6,NA())</f>
        <v>#N/A</v>
      </c>
      <c r="X44" s="35" t="e">
        <f>IF(X$38=TRUE,Data!AE6,NA())</f>
        <v>#N/A</v>
      </c>
      <c r="Y44" s="41" t="e">
        <f>IF(Y$38=TRUE,Data!AF6,NA())</f>
        <v>#N/A</v>
      </c>
      <c r="Z44" s="41" t="e">
        <f>IF(Z$38=TRUE,Data!AH6,NA())</f>
        <v>#N/A</v>
      </c>
      <c r="AA44" s="41" t="e">
        <f>IF(AA$38=TRUE,Data!AI6,NA())</f>
        <v>#N/A</v>
      </c>
      <c r="AB44" s="35" t="e">
        <f>IF(AB$38=TRUE,Data!AJ6,NA())</f>
        <v>#N/A</v>
      </c>
      <c r="AC44" s="41" t="e">
        <f>IF(AC$38=TRUE,Data!AK6,NA())</f>
        <v>#N/A</v>
      </c>
      <c r="AD44" s="35" t="e">
        <f>IF(AD$38=TRUE,Data!AL6,NA())</f>
        <v>#N/A</v>
      </c>
      <c r="AE44" s="35" t="e">
        <f>IF(AE$38=TRUE,Data!AM6,NA())</f>
        <v>#N/A</v>
      </c>
      <c r="AF44" s="41" t="e">
        <f>IF(AF$38=TRUE,Data!AN6,NA())</f>
        <v>#N/A</v>
      </c>
      <c r="AG44" s="26">
        <f>Data!AO6</f>
        <v>43899</v>
      </c>
    </row>
    <row r="45" spans="1:33" x14ac:dyDescent="0.25">
      <c r="A45" s="26">
        <f>Data!A7</f>
        <v>43900</v>
      </c>
      <c r="B45" t="e">
        <f>IF(B$38=TRUE,Data!B7,NA())</f>
        <v>#N/A</v>
      </c>
      <c r="C45">
        <f ca="1">IF(C$38=TRUE,Data!C7,NA())</f>
        <v>5</v>
      </c>
      <c r="D45" t="e">
        <f>IF(D$38=TRUE,Data!E7,NA())</f>
        <v>#N/A</v>
      </c>
      <c r="E45" s="35" t="e">
        <f>IF(E$38=TRUE,Data!F7,NA())</f>
        <v>#N/A</v>
      </c>
      <c r="F45" s="37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5" t="e">
        <f>IF(G$38=TRUE,Data!H7,NA())</f>
        <v>#N/A</v>
      </c>
      <c r="H45" s="39" t="e">
        <f>IF(H$38=TRUE,Data!I7,NA())</f>
        <v>#N/A</v>
      </c>
      <c r="I45" s="41" t="e">
        <f>IF(I$38=TRUE,Data!J7,NA())</f>
        <v>#N/A</v>
      </c>
      <c r="J45" s="41" t="e">
        <f>IF(J$38=TRUE,Data!K7,NA())</f>
        <v>#N/A</v>
      </c>
      <c r="K45" s="35" t="e">
        <f>IF(K$38=TRUE,Data!L7,NA())</f>
        <v>#N/A</v>
      </c>
      <c r="L45" s="37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1" t="e">
        <f>IF(M$38=TRUE,Data!R7,NA())</f>
        <v>#N/A</v>
      </c>
      <c r="N45" s="41" t="e">
        <f>IF(N$38=TRUE,Data!S7,NA())</f>
        <v>#N/A</v>
      </c>
      <c r="O45" s="37" t="e">
        <f ca="1">IF(O$38=TRUE,IF($A45="","",IF((ROW(Data!R7)-$C$1)&gt;2,Data!R7/OFFSET(Data!B7,-$C$1+1,0,1),0)),NA())</f>
        <v>#N/A</v>
      </c>
      <c r="P45" s="41" t="e">
        <f>IF(P$38=TRUE,Data!V7,NA())</f>
        <v>#N/A</v>
      </c>
      <c r="Q45" s="41" t="e">
        <f>IF(Q$38=TRUE,Data!W7,NA())</f>
        <v>#N/A</v>
      </c>
      <c r="R45" s="32" t="e">
        <f>IF(R$38=TRUE,Data!X7,NA())</f>
        <v>#N/A</v>
      </c>
      <c r="S45" s="37" t="e">
        <f ca="1">IF(S$38=TRUE,IF($A45="","",IF((ROW(S45)-$C$1)&gt;40,Data!W7/OFFSET(Data!B7,-$C$1+1,0,1),0)),NA())</f>
        <v>#N/A</v>
      </c>
      <c r="T45" s="46" t="e">
        <f>IF(T$38=TRUE,Data!Z7,NA())</f>
        <v>#N/A</v>
      </c>
      <c r="U45" s="46" t="e">
        <f>IF(U$38=TRUE,Data!AA7,NA())</f>
        <v>#N/A</v>
      </c>
      <c r="V45" s="46" t="e">
        <f>IF(V$38=TRUE,Data!AB7,NA())</f>
        <v>#N/A</v>
      </c>
      <c r="W45" s="41" t="e">
        <f>IF(W$38=TRUE,Data!AD7,NA())</f>
        <v>#N/A</v>
      </c>
      <c r="X45" s="35" t="e">
        <f>IF(X$38=TRUE,Data!AE7,NA())</f>
        <v>#N/A</v>
      </c>
      <c r="Y45" s="41" t="e">
        <f>IF(Y$38=TRUE,Data!AF7,NA())</f>
        <v>#N/A</v>
      </c>
      <c r="Z45" s="41" t="e">
        <f>IF(Z$38=TRUE,Data!AH7,NA())</f>
        <v>#N/A</v>
      </c>
      <c r="AA45" s="41" t="e">
        <f>IF(AA$38=TRUE,Data!AI7,NA())</f>
        <v>#N/A</v>
      </c>
      <c r="AB45" s="35" t="e">
        <f>IF(AB$38=TRUE,Data!AJ7,NA())</f>
        <v>#N/A</v>
      </c>
      <c r="AC45" s="41" t="e">
        <f>IF(AC$38=TRUE,Data!AK7,NA())</f>
        <v>#N/A</v>
      </c>
      <c r="AD45" s="35" t="e">
        <f>IF(AD$38=TRUE,Data!AL7,NA())</f>
        <v>#N/A</v>
      </c>
      <c r="AE45" s="35" t="e">
        <f>IF(AE$38=TRUE,Data!AM7,NA())</f>
        <v>#N/A</v>
      </c>
      <c r="AF45" s="41" t="e">
        <f>IF(AF$38=TRUE,Data!AN7,NA())</f>
        <v>#N/A</v>
      </c>
      <c r="AG45" s="26">
        <f>Data!AO7</f>
        <v>43900</v>
      </c>
    </row>
    <row r="46" spans="1:33" x14ac:dyDescent="0.25">
      <c r="A46" s="26">
        <f>Data!A8</f>
        <v>43901</v>
      </c>
      <c r="B46" t="e">
        <f>IF(B$38=TRUE,Data!B8,NA())</f>
        <v>#N/A</v>
      </c>
      <c r="C46">
        <f ca="1">IF(C$38=TRUE,Data!C8,NA())</f>
        <v>18</v>
      </c>
      <c r="D46" t="e">
        <f>IF(D$38=TRUE,Data!E8,NA())</f>
        <v>#N/A</v>
      </c>
      <c r="E46" s="35" t="e">
        <f>IF(E$38=TRUE,Data!F8,NA())</f>
        <v>#N/A</v>
      </c>
      <c r="F46" s="37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5" t="e">
        <f>IF(G$38=TRUE,Data!H8,NA())</f>
        <v>#N/A</v>
      </c>
      <c r="H46" s="39" t="e">
        <f>IF(H$38=TRUE,Data!I8,NA())</f>
        <v>#N/A</v>
      </c>
      <c r="I46" s="41" t="e">
        <f>IF(I$38=TRUE,Data!J8,NA())</f>
        <v>#N/A</v>
      </c>
      <c r="J46" s="41" t="e">
        <f>IF(J$38=TRUE,Data!K8,NA())</f>
        <v>#N/A</v>
      </c>
      <c r="K46" s="35" t="e">
        <f>IF(K$38=TRUE,Data!L8,NA())</f>
        <v>#N/A</v>
      </c>
      <c r="L46" s="37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1" t="e">
        <f>IF(M$38=TRUE,Data!R8,NA())</f>
        <v>#N/A</v>
      </c>
      <c r="N46" s="41" t="e">
        <f>IF(N$38=TRUE,Data!S8,NA())</f>
        <v>#N/A</v>
      </c>
      <c r="O46" s="37" t="e">
        <f ca="1">IF(O$38=TRUE,IF($A46="","",IF((ROW(Data!R8)-$C$1)&gt;2,Data!R8/OFFSET(Data!B8,-$C$1+1,0,1),0)),NA())</f>
        <v>#N/A</v>
      </c>
      <c r="P46" s="41" t="e">
        <f>IF(P$38=TRUE,Data!V8,NA())</f>
        <v>#N/A</v>
      </c>
      <c r="Q46" s="41" t="e">
        <f>IF(Q$38=TRUE,Data!W8,NA())</f>
        <v>#N/A</v>
      </c>
      <c r="R46" s="32" t="e">
        <f>IF(R$38=TRUE,Data!X8,NA())</f>
        <v>#N/A</v>
      </c>
      <c r="S46" s="37" t="e">
        <f ca="1">IF(S$38=TRUE,IF($A46="","",IF((ROW(S46)-$C$1)&gt;40,Data!W8/OFFSET(Data!B8,-$C$1+1,0,1),0)),NA())</f>
        <v>#N/A</v>
      </c>
      <c r="T46" s="46" t="e">
        <f>IF(T$38=TRUE,Data!Z8,NA())</f>
        <v>#N/A</v>
      </c>
      <c r="U46" s="46" t="e">
        <f>IF(U$38=TRUE,Data!AA8,NA())</f>
        <v>#N/A</v>
      </c>
      <c r="V46" s="46" t="e">
        <f>IF(V$38=TRUE,Data!AB8,NA())</f>
        <v>#N/A</v>
      </c>
      <c r="W46" s="41" t="e">
        <f>IF(W$38=TRUE,Data!AD8,NA())</f>
        <v>#N/A</v>
      </c>
      <c r="X46" s="35" t="e">
        <f>IF(X$38=TRUE,Data!AE8,NA())</f>
        <v>#N/A</v>
      </c>
      <c r="Y46" s="41" t="e">
        <f>IF(Y$38=TRUE,Data!AF8,NA())</f>
        <v>#N/A</v>
      </c>
      <c r="Z46" s="41" t="e">
        <f>IF(Z$38=TRUE,Data!AH8,NA())</f>
        <v>#N/A</v>
      </c>
      <c r="AA46" s="41" t="e">
        <f>IF(AA$38=TRUE,Data!AI8,NA())</f>
        <v>#N/A</v>
      </c>
      <c r="AB46" s="35" t="e">
        <f>IF(AB$38=TRUE,Data!AJ8,NA())</f>
        <v>#N/A</v>
      </c>
      <c r="AC46" s="41" t="e">
        <f>IF(AC$38=TRUE,Data!AK8,NA())</f>
        <v>#N/A</v>
      </c>
      <c r="AD46" s="35" t="e">
        <f>IF(AD$38=TRUE,Data!AL8,NA())</f>
        <v>#N/A</v>
      </c>
      <c r="AE46" s="35" t="e">
        <f>IF(AE$38=TRUE,Data!AM8,NA())</f>
        <v>#N/A</v>
      </c>
      <c r="AF46" s="41" t="e">
        <f>IF(AF$38=TRUE,Data!AN8,NA())</f>
        <v>#N/A</v>
      </c>
      <c r="AG46" s="26">
        <f>Data!AO8</f>
        <v>43901</v>
      </c>
    </row>
    <row r="47" spans="1:33" x14ac:dyDescent="0.25">
      <c r="A47" s="26">
        <f>Data!A9</f>
        <v>43902</v>
      </c>
      <c r="B47" t="e">
        <f>IF(B$38=TRUE,Data!B9,NA())</f>
        <v>#N/A</v>
      </c>
      <c r="C47">
        <f ca="1">IF(C$38=TRUE,Data!C9,NA())</f>
        <v>24</v>
      </c>
      <c r="D47" t="e">
        <f>IF(D$38=TRUE,Data!E9,NA())</f>
        <v>#N/A</v>
      </c>
      <c r="E47" s="35" t="e">
        <f>IF(E$38=TRUE,Data!F9,NA())</f>
        <v>#N/A</v>
      </c>
      <c r="F47" s="37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5" t="e">
        <f>IF(G$38=TRUE,Data!H9,NA())</f>
        <v>#N/A</v>
      </c>
      <c r="H47" s="39" t="e">
        <f>IF(H$38=TRUE,Data!I9,NA())</f>
        <v>#N/A</v>
      </c>
      <c r="I47" s="41" t="e">
        <f>IF(I$38=TRUE,Data!J9,NA())</f>
        <v>#N/A</v>
      </c>
      <c r="J47" s="41" t="e">
        <f>IF(J$38=TRUE,Data!K9,NA())</f>
        <v>#N/A</v>
      </c>
      <c r="K47" s="35" t="e">
        <f>IF(K$38=TRUE,Data!L9,NA())</f>
        <v>#N/A</v>
      </c>
      <c r="L47" s="37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1" t="e">
        <f>IF(M$38=TRUE,Data!R9,NA())</f>
        <v>#N/A</v>
      </c>
      <c r="N47" s="41" t="e">
        <f>IF(N$38=TRUE,Data!S9,NA())</f>
        <v>#N/A</v>
      </c>
      <c r="O47" s="37" t="e">
        <f ca="1">IF(O$38=TRUE,IF($A47="","",IF((ROW(Data!R9)-$C$1)&gt;2,Data!R9/OFFSET(Data!B9,-$C$1+1,0,1),0)),NA())</f>
        <v>#N/A</v>
      </c>
      <c r="P47" s="41" t="e">
        <f>IF(P$38=TRUE,Data!V9,NA())</f>
        <v>#N/A</v>
      </c>
      <c r="Q47" s="41" t="e">
        <f>IF(Q$38=TRUE,Data!W9,NA())</f>
        <v>#N/A</v>
      </c>
      <c r="R47" s="32" t="e">
        <f>IF(R$38=TRUE,Data!X9,NA())</f>
        <v>#N/A</v>
      </c>
      <c r="S47" s="37" t="e">
        <f ca="1">IF(S$38=TRUE,IF($A47="","",IF((ROW(S47)-$C$1)&gt;40,Data!W9/OFFSET(Data!B9,-$C$1+1,0,1),0)),NA())</f>
        <v>#N/A</v>
      </c>
      <c r="T47" s="46" t="e">
        <f>IF(T$38=TRUE,Data!Z9,NA())</f>
        <v>#N/A</v>
      </c>
      <c r="U47" s="46" t="e">
        <f>IF(U$38=TRUE,Data!AA9,NA())</f>
        <v>#N/A</v>
      </c>
      <c r="V47" s="46" t="e">
        <f>IF(V$38=TRUE,Data!AB9,NA())</f>
        <v>#N/A</v>
      </c>
      <c r="W47" s="41" t="e">
        <f>IF(W$38=TRUE,Data!AD9,NA())</f>
        <v>#N/A</v>
      </c>
      <c r="X47" s="35" t="e">
        <f>IF(X$38=TRUE,Data!AE9,NA())</f>
        <v>#N/A</v>
      </c>
      <c r="Y47" s="41" t="e">
        <f>IF(Y$38=TRUE,Data!AF9,NA())</f>
        <v>#N/A</v>
      </c>
      <c r="Z47" s="41" t="e">
        <f>IF(Z$38=TRUE,Data!AH9,NA())</f>
        <v>#N/A</v>
      </c>
      <c r="AA47" s="41" t="e">
        <f>IF(AA$38=TRUE,Data!AI9,NA())</f>
        <v>#N/A</v>
      </c>
      <c r="AB47" s="35" t="e">
        <f>IF(AB$38=TRUE,Data!AJ9,NA())</f>
        <v>#N/A</v>
      </c>
      <c r="AC47" s="41" t="e">
        <f>IF(AC$38=TRUE,Data!AK9,NA())</f>
        <v>#N/A</v>
      </c>
      <c r="AD47" s="35" t="e">
        <f>IF(AD$38=TRUE,Data!AL9,NA())</f>
        <v>#N/A</v>
      </c>
      <c r="AE47" s="35" t="e">
        <f>IF(AE$38=TRUE,Data!AM9,NA())</f>
        <v>#N/A</v>
      </c>
      <c r="AF47" s="41" t="e">
        <f>IF(AF$38=TRUE,Data!AN9,NA())</f>
        <v>#N/A</v>
      </c>
      <c r="AG47" s="26">
        <f>Data!AO9</f>
        <v>43902</v>
      </c>
    </row>
    <row r="48" spans="1:33" x14ac:dyDescent="0.25">
      <c r="A48" s="26">
        <f>Data!A10</f>
        <v>43903</v>
      </c>
      <c r="B48" t="e">
        <f>IF(B$38=TRUE,Data!B10,NA())</f>
        <v>#N/A</v>
      </c>
      <c r="C48">
        <f ca="1">IF(C$38=TRUE,Data!C10,NA())</f>
        <v>35</v>
      </c>
      <c r="D48" t="e">
        <f>IF(D$38=TRUE,Data!E10,NA())</f>
        <v>#N/A</v>
      </c>
      <c r="E48" s="35" t="e">
        <f>IF(E$38=TRUE,Data!F10,NA())</f>
        <v>#N/A</v>
      </c>
      <c r="F48" s="37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5" t="e">
        <f>IF(G$38=TRUE,Data!H10,NA())</f>
        <v>#N/A</v>
      </c>
      <c r="H48" s="39" t="e">
        <f>IF(H$38=TRUE,Data!I10,NA())</f>
        <v>#N/A</v>
      </c>
      <c r="I48" s="41" t="e">
        <f>IF(I$38=TRUE,Data!J10,NA())</f>
        <v>#N/A</v>
      </c>
      <c r="J48" s="41" t="e">
        <f>IF(J$38=TRUE,Data!K10,NA())</f>
        <v>#N/A</v>
      </c>
      <c r="K48" s="35" t="e">
        <f>IF(K$38=TRUE,Data!L10,NA())</f>
        <v>#N/A</v>
      </c>
      <c r="L48" s="37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1" t="e">
        <f>IF(M$38=TRUE,Data!R10,NA())</f>
        <v>#N/A</v>
      </c>
      <c r="N48" s="41" t="e">
        <f>IF(N$38=TRUE,Data!S10,NA())</f>
        <v>#N/A</v>
      </c>
      <c r="O48" s="37" t="e">
        <f ca="1">IF(O$38=TRUE,IF($A48="","",IF((ROW(Data!R10)-$C$1)&gt;2,Data!R10/OFFSET(Data!B10,-$C$1+1,0,1),0)),NA())</f>
        <v>#N/A</v>
      </c>
      <c r="P48" s="41" t="e">
        <f>IF(P$38=TRUE,Data!V10,NA())</f>
        <v>#N/A</v>
      </c>
      <c r="Q48" s="41" t="e">
        <f>IF(Q$38=TRUE,Data!W10,NA())</f>
        <v>#N/A</v>
      </c>
      <c r="R48" s="32" t="e">
        <f>IF(R$38=TRUE,Data!X10,NA())</f>
        <v>#N/A</v>
      </c>
      <c r="S48" s="37" t="e">
        <f ca="1">IF(S$38=TRUE,IF($A48="","",IF((ROW(S48)-$C$1)&gt;40,Data!W10/OFFSET(Data!B10,-$C$1+1,0,1),0)),NA())</f>
        <v>#N/A</v>
      </c>
      <c r="T48" s="46" t="e">
        <f>IF(T$38=TRUE,Data!Z10,NA())</f>
        <v>#N/A</v>
      </c>
      <c r="U48" s="46" t="e">
        <f>IF(U$38=TRUE,Data!AA10,NA())</f>
        <v>#N/A</v>
      </c>
      <c r="V48" s="46" t="e">
        <f>IF(V$38=TRUE,Data!AB10,NA())</f>
        <v>#N/A</v>
      </c>
      <c r="W48" s="41" t="e">
        <f>IF(W$38=TRUE,Data!AD10,NA())</f>
        <v>#N/A</v>
      </c>
      <c r="X48" s="35" t="e">
        <f>IF(X$38=TRUE,Data!AE10,NA())</f>
        <v>#N/A</v>
      </c>
      <c r="Y48" s="41" t="e">
        <f>IF(Y$38=TRUE,Data!AF10,NA())</f>
        <v>#N/A</v>
      </c>
      <c r="Z48" s="41" t="e">
        <f>IF(Z$38=TRUE,Data!AH10,NA())</f>
        <v>#N/A</v>
      </c>
      <c r="AA48" s="41" t="e">
        <f>IF(AA$38=TRUE,Data!AI10,NA())</f>
        <v>#N/A</v>
      </c>
      <c r="AB48" s="35" t="e">
        <f>IF(AB$38=TRUE,Data!AJ10,NA())</f>
        <v>#N/A</v>
      </c>
      <c r="AC48" s="41" t="e">
        <f>IF(AC$38=TRUE,Data!AK10,NA())</f>
        <v>#N/A</v>
      </c>
      <c r="AD48" s="35" t="e">
        <f>IF(AD$38=TRUE,Data!AL10,NA())</f>
        <v>#N/A</v>
      </c>
      <c r="AE48" s="35" t="e">
        <f>IF(AE$38=TRUE,Data!AM10,NA())</f>
        <v>#N/A</v>
      </c>
      <c r="AF48" s="41" t="e">
        <f>IF(AF$38=TRUE,Data!AN10,NA())</f>
        <v>#N/A</v>
      </c>
      <c r="AG48" s="26">
        <f>Data!AO10</f>
        <v>43903</v>
      </c>
    </row>
    <row r="49" spans="1:33" x14ac:dyDescent="0.25">
      <c r="A49" s="26">
        <f>Data!A11</f>
        <v>43904</v>
      </c>
      <c r="B49" t="e">
        <f>IF(B$38=TRUE,Data!B11,NA())</f>
        <v>#N/A</v>
      </c>
      <c r="C49">
        <f ca="1">IF(C$38=TRUE,Data!C11,NA())</f>
        <v>46</v>
      </c>
      <c r="D49" t="e">
        <f>IF(D$38=TRUE,Data!E11,NA())</f>
        <v>#N/A</v>
      </c>
      <c r="E49" s="35" t="e">
        <f>IF(E$38=TRUE,Data!F11,NA())</f>
        <v>#N/A</v>
      </c>
      <c r="F49" s="37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5" t="e">
        <f>IF(G$38=TRUE,Data!H11,NA())</f>
        <v>#N/A</v>
      </c>
      <c r="H49" s="39" t="e">
        <f>IF(H$38=TRUE,Data!I11,NA())</f>
        <v>#N/A</v>
      </c>
      <c r="I49" s="41" t="e">
        <f>IF(I$38=TRUE,Data!J11,NA())</f>
        <v>#N/A</v>
      </c>
      <c r="J49" s="41" t="e">
        <f>IF(J$38=TRUE,Data!K11,NA())</f>
        <v>#N/A</v>
      </c>
      <c r="K49" s="35" t="e">
        <f>IF(K$38=TRUE,Data!L11,NA())</f>
        <v>#N/A</v>
      </c>
      <c r="L49" s="37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1" t="e">
        <f>IF(M$38=TRUE,Data!R11,NA())</f>
        <v>#N/A</v>
      </c>
      <c r="N49" s="41" t="e">
        <f>IF(N$38=TRUE,Data!S11,NA())</f>
        <v>#N/A</v>
      </c>
      <c r="O49" s="37" t="e">
        <f ca="1">IF(O$38=TRUE,IF($A49="","",IF((ROW(Data!R11)-$C$1)&gt;2,Data!R11/OFFSET(Data!B11,-$C$1+1,0,1),0)),NA())</f>
        <v>#N/A</v>
      </c>
      <c r="P49" s="41" t="e">
        <f>IF(P$38=TRUE,Data!V11,NA())</f>
        <v>#N/A</v>
      </c>
      <c r="Q49" s="41" t="e">
        <f>IF(Q$38=TRUE,Data!W11,NA())</f>
        <v>#N/A</v>
      </c>
      <c r="R49" s="32" t="e">
        <f>IF(R$38=TRUE,Data!X11,NA())</f>
        <v>#N/A</v>
      </c>
      <c r="S49" s="37" t="e">
        <f ca="1">IF(S$38=TRUE,IF($A49="","",IF((ROW(S49)-$C$1)&gt;40,Data!W11/OFFSET(Data!B11,-$C$1+1,0,1),0)),NA())</f>
        <v>#N/A</v>
      </c>
      <c r="T49" s="46" t="e">
        <f>IF(T$38=TRUE,Data!Z11,NA())</f>
        <v>#N/A</v>
      </c>
      <c r="U49" s="46" t="e">
        <f>IF(U$38=TRUE,Data!AA11,NA())</f>
        <v>#N/A</v>
      </c>
      <c r="V49" s="46" t="e">
        <f>IF(V$38=TRUE,Data!AB11,NA())</f>
        <v>#N/A</v>
      </c>
      <c r="W49" s="41" t="e">
        <f>IF(W$38=TRUE,Data!AD11,NA())</f>
        <v>#N/A</v>
      </c>
      <c r="X49" s="35" t="e">
        <f>IF(X$38=TRUE,Data!AE11,NA())</f>
        <v>#N/A</v>
      </c>
      <c r="Y49" s="41" t="e">
        <f>IF(Y$38=TRUE,Data!AF11,NA())</f>
        <v>#N/A</v>
      </c>
      <c r="Z49" s="41" t="e">
        <f>IF(Z$38=TRUE,Data!AH11,NA())</f>
        <v>#N/A</v>
      </c>
      <c r="AA49" s="41" t="e">
        <f>IF(AA$38=TRUE,Data!AI11,NA())</f>
        <v>#N/A</v>
      </c>
      <c r="AB49" s="35" t="e">
        <f>IF(AB$38=TRUE,Data!AJ11,NA())</f>
        <v>#N/A</v>
      </c>
      <c r="AC49" s="41" t="e">
        <f>IF(AC$38=TRUE,Data!AK11,NA())</f>
        <v>#N/A</v>
      </c>
      <c r="AD49" s="35" t="e">
        <f>IF(AD$38=TRUE,Data!AL11,NA())</f>
        <v>#N/A</v>
      </c>
      <c r="AE49" s="35" t="e">
        <f>IF(AE$38=TRUE,Data!AM11,NA())</f>
        <v>#N/A</v>
      </c>
      <c r="AF49" s="41" t="e">
        <f>IF(AF$38=TRUE,Data!AN11,NA())</f>
        <v>#N/A</v>
      </c>
      <c r="AG49" s="26">
        <f>Data!AO11</f>
        <v>43904</v>
      </c>
    </row>
    <row r="50" spans="1:33" x14ac:dyDescent="0.25">
      <c r="A50" s="26">
        <f>Data!A12</f>
        <v>43905</v>
      </c>
      <c r="B50" t="e">
        <f>IF(B$38=TRUE,Data!B12,NA())</f>
        <v>#N/A</v>
      </c>
      <c r="C50">
        <f ca="1">IF(C$38=TRUE,Data!C12,NA())</f>
        <v>48</v>
      </c>
      <c r="D50" t="e">
        <f>IF(D$38=TRUE,Data!E12,NA())</f>
        <v>#N/A</v>
      </c>
      <c r="E50" s="35" t="e">
        <f>IF(E$38=TRUE,Data!F12,NA())</f>
        <v>#N/A</v>
      </c>
      <c r="F50" s="37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5" t="e">
        <f>IF(G$38=TRUE,Data!H12,NA())</f>
        <v>#N/A</v>
      </c>
      <c r="H50" s="39" t="e">
        <f>IF(H$38=TRUE,Data!I12,NA())</f>
        <v>#N/A</v>
      </c>
      <c r="I50" s="41" t="e">
        <f>IF(I$38=TRUE,Data!J12,NA())</f>
        <v>#N/A</v>
      </c>
      <c r="J50" s="41" t="e">
        <f>IF(J$38=TRUE,Data!K12,NA())</f>
        <v>#N/A</v>
      </c>
      <c r="K50" s="35" t="e">
        <f>IF(K$38=TRUE,Data!L12,NA())</f>
        <v>#N/A</v>
      </c>
      <c r="L50" s="37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1" t="e">
        <f>IF(M$38=TRUE,Data!R12,NA())</f>
        <v>#N/A</v>
      </c>
      <c r="N50" s="41" t="e">
        <f>IF(N$38=TRUE,Data!S12,NA())</f>
        <v>#N/A</v>
      </c>
      <c r="O50" s="37" t="e">
        <f ca="1">IF(O$38=TRUE,IF($A50="","",IF((ROW(Data!R12)-$C$1)&gt;2,Data!R12/OFFSET(Data!B12,-$C$1+1,0,1),0)),NA())</f>
        <v>#N/A</v>
      </c>
      <c r="P50" s="41" t="e">
        <f>IF(P$38=TRUE,Data!V12,NA())</f>
        <v>#N/A</v>
      </c>
      <c r="Q50" s="41" t="e">
        <f>IF(Q$38=TRUE,Data!W12,NA())</f>
        <v>#N/A</v>
      </c>
      <c r="R50" s="32" t="e">
        <f>IF(R$38=TRUE,Data!X12,NA())</f>
        <v>#N/A</v>
      </c>
      <c r="S50" s="37" t="e">
        <f ca="1">IF(S$38=TRUE,IF($A50="","",IF((ROW(S50)-$C$1)&gt;40,Data!W12/OFFSET(Data!B12,-$C$1+1,0,1),0)),NA())</f>
        <v>#N/A</v>
      </c>
      <c r="T50" s="46" t="e">
        <f>IF(T$38=TRUE,Data!Z12,NA())</f>
        <v>#N/A</v>
      </c>
      <c r="U50" s="46" t="e">
        <f>IF(U$38=TRUE,Data!AA12,NA())</f>
        <v>#N/A</v>
      </c>
      <c r="V50" s="46" t="e">
        <f>IF(V$38=TRUE,Data!AB12,NA())</f>
        <v>#N/A</v>
      </c>
      <c r="W50" s="41" t="e">
        <f>IF(W$38=TRUE,Data!AD12,NA())</f>
        <v>#N/A</v>
      </c>
      <c r="X50" s="35" t="e">
        <f>IF(X$38=TRUE,Data!AE12,NA())</f>
        <v>#N/A</v>
      </c>
      <c r="Y50" s="41" t="e">
        <f>IF(Y$38=TRUE,Data!AF12,NA())</f>
        <v>#N/A</v>
      </c>
      <c r="Z50" s="41" t="e">
        <f>IF(Z$38=TRUE,Data!AH12,NA())</f>
        <v>#N/A</v>
      </c>
      <c r="AA50" s="41" t="e">
        <f>IF(AA$38=TRUE,Data!AI12,NA())</f>
        <v>#N/A</v>
      </c>
      <c r="AB50" s="35" t="e">
        <f>IF(AB$38=TRUE,Data!AJ12,NA())</f>
        <v>#N/A</v>
      </c>
      <c r="AC50" s="41" t="e">
        <f>IF(AC$38=TRUE,Data!AK12,NA())</f>
        <v>#N/A</v>
      </c>
      <c r="AD50" s="35" t="e">
        <f>IF(AD$38=TRUE,Data!AL12,NA())</f>
        <v>#N/A</v>
      </c>
      <c r="AE50" s="35" t="e">
        <f>IF(AE$38=TRUE,Data!AM12,NA())</f>
        <v>#N/A</v>
      </c>
      <c r="AF50" s="41" t="e">
        <f>IF(AF$38=TRUE,Data!AN12,NA())</f>
        <v>#N/A</v>
      </c>
      <c r="AG50" s="26">
        <f>Data!AO12</f>
        <v>43905</v>
      </c>
    </row>
    <row r="51" spans="1:33" x14ac:dyDescent="0.25">
      <c r="A51" s="26">
        <f>Data!A13</f>
        <v>43906</v>
      </c>
      <c r="B51" t="e">
        <f>IF(B$38=TRUE,Data!B13,NA())</f>
        <v>#N/A</v>
      </c>
      <c r="C51">
        <f ca="1">IF(C$38=TRUE,Data!C13,NA())</f>
        <v>57</v>
      </c>
      <c r="D51" t="e">
        <f>IF(D$38=TRUE,Data!E13,NA())</f>
        <v>#N/A</v>
      </c>
      <c r="E51" s="35" t="e">
        <f>IF(E$38=TRUE,Data!F13,NA())</f>
        <v>#N/A</v>
      </c>
      <c r="F51" s="37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5" t="e">
        <f>IF(G$38=TRUE,Data!H13,NA())</f>
        <v>#N/A</v>
      </c>
      <c r="H51" s="39" t="e">
        <f>IF(H$38=TRUE,Data!I13,NA())</f>
        <v>#N/A</v>
      </c>
      <c r="I51" s="41" t="e">
        <f>IF(I$38=TRUE,Data!J13,NA())</f>
        <v>#N/A</v>
      </c>
      <c r="J51" s="41" t="e">
        <f>IF(J$38=TRUE,Data!K13,NA())</f>
        <v>#N/A</v>
      </c>
      <c r="K51" s="35" t="e">
        <f>IF(K$38=TRUE,Data!L13,NA())</f>
        <v>#N/A</v>
      </c>
      <c r="L51" s="37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1" t="e">
        <f>IF(M$38=TRUE,Data!R13,NA())</f>
        <v>#N/A</v>
      </c>
      <c r="N51" s="41" t="e">
        <f>IF(N$38=TRUE,Data!S13,NA())</f>
        <v>#N/A</v>
      </c>
      <c r="O51" s="37" t="e">
        <f ca="1">IF(O$38=TRUE,IF($A51="","",IF((ROW(Data!R13)-$C$1)&gt;2,Data!R13/OFFSET(Data!B13,-$C$1+1,0,1),0)),NA())</f>
        <v>#N/A</v>
      </c>
      <c r="P51" s="41" t="e">
        <f>IF(P$38=TRUE,Data!V13,NA())</f>
        <v>#N/A</v>
      </c>
      <c r="Q51" s="41" t="e">
        <f>IF(Q$38=TRUE,Data!W13,NA())</f>
        <v>#N/A</v>
      </c>
      <c r="R51" s="32" t="e">
        <f>IF(R$38=TRUE,Data!X13,NA())</f>
        <v>#N/A</v>
      </c>
      <c r="S51" s="37" t="e">
        <f ca="1">IF(S$38=TRUE,IF($A51="","",IF((ROW(S51)-$C$1)&gt;40,Data!W13/OFFSET(Data!B13,-$C$1+1,0,1),0)),NA())</f>
        <v>#N/A</v>
      </c>
      <c r="T51" s="46" t="e">
        <f>IF(T$38=TRUE,Data!Z13,NA())</f>
        <v>#N/A</v>
      </c>
      <c r="U51" s="46" t="e">
        <f>IF(U$38=TRUE,Data!AA13,NA())</f>
        <v>#N/A</v>
      </c>
      <c r="V51" s="46" t="e">
        <f>IF(V$38=TRUE,Data!AB13,NA())</f>
        <v>#N/A</v>
      </c>
      <c r="W51" s="41" t="e">
        <f>IF(W$38=TRUE,Data!AD13,NA())</f>
        <v>#N/A</v>
      </c>
      <c r="X51" s="35" t="e">
        <f>IF(X$38=TRUE,Data!AE13,NA())</f>
        <v>#N/A</v>
      </c>
      <c r="Y51" s="41" t="e">
        <f>IF(Y$38=TRUE,Data!AF13,NA())</f>
        <v>#N/A</v>
      </c>
      <c r="Z51" s="41" t="e">
        <f>IF(Z$38=TRUE,Data!AH13,NA())</f>
        <v>#N/A</v>
      </c>
      <c r="AA51" s="41" t="e">
        <f>IF(AA$38=TRUE,Data!AI13,NA())</f>
        <v>#N/A</v>
      </c>
      <c r="AB51" s="35" t="e">
        <f>IF(AB$38=TRUE,Data!AJ13,NA())</f>
        <v>#N/A</v>
      </c>
      <c r="AC51" s="41" t="e">
        <f>IF(AC$38=TRUE,Data!AK13,NA())</f>
        <v>#N/A</v>
      </c>
      <c r="AD51" s="35" t="e">
        <f>IF(AD$38=TRUE,Data!AL13,NA())</f>
        <v>#N/A</v>
      </c>
      <c r="AE51" s="35" t="e">
        <f>IF(AE$38=TRUE,Data!AM13,NA())</f>
        <v>#N/A</v>
      </c>
      <c r="AF51" s="41" t="e">
        <f>IF(AF$38=TRUE,Data!AN13,NA())</f>
        <v>#N/A</v>
      </c>
      <c r="AG51" s="26">
        <f>Data!AO13</f>
        <v>43906</v>
      </c>
    </row>
    <row r="52" spans="1:33" x14ac:dyDescent="0.25">
      <c r="A52" s="26">
        <f>Data!A14</f>
        <v>43907</v>
      </c>
      <c r="B52" t="e">
        <f>IF(B$38=TRUE,Data!B14,NA())</f>
        <v>#N/A</v>
      </c>
      <c r="C52">
        <f ca="1">IF(C$38=TRUE,Data!C14,NA())</f>
        <v>72</v>
      </c>
      <c r="D52" t="e">
        <f>IF(D$38=TRUE,Data!E14,NA())</f>
        <v>#N/A</v>
      </c>
      <c r="E52" s="35" t="e">
        <f>IF(E$38=TRUE,Data!F14,NA())</f>
        <v>#N/A</v>
      </c>
      <c r="F52" s="37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5" t="e">
        <f>IF(G$38=TRUE,Data!H14,NA())</f>
        <v>#N/A</v>
      </c>
      <c r="H52" s="39" t="e">
        <f>IF(H$38=TRUE,Data!I14,NA())</f>
        <v>#N/A</v>
      </c>
      <c r="I52" s="41" t="e">
        <f>IF(I$38=TRUE,Data!J14,NA())</f>
        <v>#N/A</v>
      </c>
      <c r="J52" s="41" t="e">
        <f>IF(J$38=TRUE,Data!K14,NA())</f>
        <v>#N/A</v>
      </c>
      <c r="K52" s="35" t="e">
        <f>IF(K$38=TRUE,Data!L14,NA())</f>
        <v>#N/A</v>
      </c>
      <c r="L52" s="37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1" t="e">
        <f>IF(M$38=TRUE,Data!R14,NA())</f>
        <v>#N/A</v>
      </c>
      <c r="N52" s="41" t="e">
        <f>IF(N$38=TRUE,Data!S14,NA())</f>
        <v>#N/A</v>
      </c>
      <c r="O52" s="37" t="e">
        <f ca="1">IF(O$38=TRUE,IF($A52="","",IF((ROW(Data!R14)-$C$1)&gt;2,Data!R14/OFFSET(Data!B14,-$C$1+1,0,1),0)),NA())</f>
        <v>#N/A</v>
      </c>
      <c r="P52" s="41" t="e">
        <f>IF(P$38=TRUE,Data!V14,NA())</f>
        <v>#N/A</v>
      </c>
      <c r="Q52" s="41" t="e">
        <f>IF(Q$38=TRUE,Data!W14,NA())</f>
        <v>#N/A</v>
      </c>
      <c r="R52" s="32" t="e">
        <f>IF(R$38=TRUE,Data!X14,NA())</f>
        <v>#N/A</v>
      </c>
      <c r="S52" s="37" t="e">
        <f ca="1">IF(S$38=TRUE,IF($A52="","",IF((ROW(S52)-$C$1)&gt;40,Data!W14/OFFSET(Data!B14,-$C$1+1,0,1),0)),NA())</f>
        <v>#N/A</v>
      </c>
      <c r="T52" s="46" t="e">
        <f>IF(T$38=TRUE,Data!Z14,NA())</f>
        <v>#N/A</v>
      </c>
      <c r="U52" s="46" t="e">
        <f>IF(U$38=TRUE,Data!AA14,NA())</f>
        <v>#N/A</v>
      </c>
      <c r="V52" s="46" t="e">
        <f>IF(V$38=TRUE,Data!AB14,NA())</f>
        <v>#N/A</v>
      </c>
      <c r="W52" s="41" t="e">
        <f>IF(W$38=TRUE,Data!AD14,NA())</f>
        <v>#N/A</v>
      </c>
      <c r="X52" s="35" t="e">
        <f>IF(X$38=TRUE,Data!AE14,NA())</f>
        <v>#N/A</v>
      </c>
      <c r="Y52" s="41" t="e">
        <f>IF(Y$38=TRUE,Data!AF14,NA())</f>
        <v>#N/A</v>
      </c>
      <c r="Z52" s="41" t="e">
        <f>IF(Z$38=TRUE,Data!AH14,NA())</f>
        <v>#N/A</v>
      </c>
      <c r="AA52" s="41" t="e">
        <f>IF(AA$38=TRUE,Data!AI14,NA())</f>
        <v>#N/A</v>
      </c>
      <c r="AB52" s="35" t="e">
        <f>IF(AB$38=TRUE,Data!AJ14,NA())</f>
        <v>#N/A</v>
      </c>
      <c r="AC52" s="41" t="e">
        <f>IF(AC$38=TRUE,Data!AK14,NA())</f>
        <v>#N/A</v>
      </c>
      <c r="AD52" s="35" t="e">
        <f>IF(AD$38=TRUE,Data!AL14,NA())</f>
        <v>#N/A</v>
      </c>
      <c r="AE52" s="35" t="e">
        <f>IF(AE$38=TRUE,Data!AM14,NA())</f>
        <v>#N/A</v>
      </c>
      <c r="AF52" s="41" t="e">
        <f>IF(AF$38=TRUE,Data!AN14,NA())</f>
        <v>#N/A</v>
      </c>
      <c r="AG52" s="26">
        <f>Data!AO14</f>
        <v>43907</v>
      </c>
    </row>
    <row r="53" spans="1:33" x14ac:dyDescent="0.25">
      <c r="A53" s="26">
        <f>Data!A15</f>
        <v>43908</v>
      </c>
      <c r="B53" t="e">
        <f>IF(B$38=TRUE,Data!B15,NA())</f>
        <v>#N/A</v>
      </c>
      <c r="C53">
        <f ca="1">IF(C$38=TRUE,Data!C15,NA())</f>
        <v>89</v>
      </c>
      <c r="D53" t="e">
        <f>IF(D$38=TRUE,Data!E15,NA())</f>
        <v>#N/A</v>
      </c>
      <c r="E53" s="35" t="e">
        <f>IF(E$38=TRUE,Data!F15,NA())</f>
        <v>#N/A</v>
      </c>
      <c r="F53" s="37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5" t="e">
        <f>IF(G$38=TRUE,Data!H15,NA())</f>
        <v>#N/A</v>
      </c>
      <c r="H53" s="39" t="e">
        <f>IF(H$38=TRUE,Data!I15,NA())</f>
        <v>#N/A</v>
      </c>
      <c r="I53" s="41" t="e">
        <f>IF(I$38=TRUE,Data!J15,NA())</f>
        <v>#N/A</v>
      </c>
      <c r="J53" s="41" t="e">
        <f>IF(J$38=TRUE,Data!K15,NA())</f>
        <v>#N/A</v>
      </c>
      <c r="K53" s="35" t="e">
        <f>IF(K$38=TRUE,Data!L15,NA())</f>
        <v>#N/A</v>
      </c>
      <c r="L53" s="37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1" t="e">
        <f>IF(M$38=TRUE,Data!R15,NA())</f>
        <v>#N/A</v>
      </c>
      <c r="N53" s="41" t="e">
        <f>IF(N$38=TRUE,Data!S15,NA())</f>
        <v>#N/A</v>
      </c>
      <c r="O53" s="37" t="e">
        <f ca="1">IF(O$38=TRUE,IF($A53="","",IF((ROW(Data!R15)-$C$1)&gt;2,Data!R15/OFFSET(Data!B15,-$C$1+1,0,1),0)),NA())</f>
        <v>#N/A</v>
      </c>
      <c r="P53" s="41" t="e">
        <f>IF(P$38=TRUE,Data!V15,NA())</f>
        <v>#N/A</v>
      </c>
      <c r="Q53" s="41" t="e">
        <f>IF(Q$38=TRUE,Data!W15,NA())</f>
        <v>#N/A</v>
      </c>
      <c r="R53" s="32" t="e">
        <f>IF(R$38=TRUE,Data!X15,NA())</f>
        <v>#N/A</v>
      </c>
      <c r="S53" s="37" t="e">
        <f ca="1">IF(S$38=TRUE,IF($A53="","",IF((ROW(S53)-$C$1)&gt;40,Data!W15/OFFSET(Data!B15,-$C$1+1,0,1),0)),NA())</f>
        <v>#N/A</v>
      </c>
      <c r="T53" s="46" t="e">
        <f>IF(T$38=TRUE,Data!Z15,NA())</f>
        <v>#N/A</v>
      </c>
      <c r="U53" s="46" t="e">
        <f>IF(U$38=TRUE,Data!AA15,NA())</f>
        <v>#N/A</v>
      </c>
      <c r="V53" s="46" t="e">
        <f>IF(V$38=TRUE,Data!AB15,NA())</f>
        <v>#N/A</v>
      </c>
      <c r="W53" s="41" t="e">
        <f>IF(W$38=TRUE,Data!AD15,NA())</f>
        <v>#N/A</v>
      </c>
      <c r="X53" s="35" t="e">
        <f>IF(X$38=TRUE,Data!AE15,NA())</f>
        <v>#N/A</v>
      </c>
      <c r="Y53" s="41" t="e">
        <f>IF(Y$38=TRUE,Data!AF15,NA())</f>
        <v>#N/A</v>
      </c>
      <c r="Z53" s="41" t="e">
        <f>IF(Z$38=TRUE,Data!AH15,NA())</f>
        <v>#N/A</v>
      </c>
      <c r="AA53" s="41" t="e">
        <f>IF(AA$38=TRUE,Data!AI15,NA())</f>
        <v>#N/A</v>
      </c>
      <c r="AB53" s="35" t="e">
        <f>IF(AB$38=TRUE,Data!AJ15,NA())</f>
        <v>#N/A</v>
      </c>
      <c r="AC53" s="41" t="e">
        <f>IF(AC$38=TRUE,Data!AK15,NA())</f>
        <v>#N/A</v>
      </c>
      <c r="AD53" s="35" t="e">
        <f>IF(AD$38=TRUE,Data!AL15,NA())</f>
        <v>#N/A</v>
      </c>
      <c r="AE53" s="35" t="e">
        <f>IF(AE$38=TRUE,Data!AM15,NA())</f>
        <v>#N/A</v>
      </c>
      <c r="AF53" s="41" t="e">
        <f>IF(AF$38=TRUE,Data!AN15,NA())</f>
        <v>#N/A</v>
      </c>
      <c r="AG53" s="26">
        <f>Data!AO15</f>
        <v>43908</v>
      </c>
    </row>
    <row r="54" spans="1:33" x14ac:dyDescent="0.25">
      <c r="A54" s="26">
        <f>Data!A16</f>
        <v>43909</v>
      </c>
      <c r="B54" t="e">
        <f>IF(B$38=TRUE,Data!B16,NA())</f>
        <v>#N/A</v>
      </c>
      <c r="C54">
        <f ca="1">IF(C$38=TRUE,Data!C16,NA())</f>
        <v>103</v>
      </c>
      <c r="D54" t="e">
        <f>IF(D$38=TRUE,Data!E16,NA())</f>
        <v>#N/A</v>
      </c>
      <c r="E54" s="35" t="e">
        <f>IF(E$38=TRUE,Data!F16,NA())</f>
        <v>#N/A</v>
      </c>
      <c r="F54" s="37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5" t="e">
        <f>IF(G$38=TRUE,Data!H16,NA())</f>
        <v>#N/A</v>
      </c>
      <c r="H54" s="39" t="e">
        <f>IF(H$38=TRUE,Data!I16,NA())</f>
        <v>#N/A</v>
      </c>
      <c r="I54" s="41" t="e">
        <f>IF(I$38=TRUE,Data!J16,NA())</f>
        <v>#N/A</v>
      </c>
      <c r="J54" s="41" t="e">
        <f>IF(J$38=TRUE,Data!K16,NA())</f>
        <v>#N/A</v>
      </c>
      <c r="K54" s="35" t="e">
        <f>IF(K$38=TRUE,Data!L16,NA())</f>
        <v>#N/A</v>
      </c>
      <c r="L54" s="37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1" t="e">
        <f>IF(M$38=TRUE,Data!R16,NA())</f>
        <v>#N/A</v>
      </c>
      <c r="N54" s="41" t="e">
        <f>IF(N$38=TRUE,Data!S16,NA())</f>
        <v>#N/A</v>
      </c>
      <c r="O54" s="37" t="e">
        <f ca="1">IF(O$38=TRUE,IF($A54="","",IF((ROW(Data!R16)-$C$1)&gt;2,Data!R16/OFFSET(Data!B16,-$C$1+1,0,1),0)),NA())</f>
        <v>#N/A</v>
      </c>
      <c r="P54" s="41" t="e">
        <f>IF(P$38=TRUE,Data!V16,NA())</f>
        <v>#N/A</v>
      </c>
      <c r="Q54" s="41" t="e">
        <f>IF(Q$38=TRUE,Data!W16,NA())</f>
        <v>#N/A</v>
      </c>
      <c r="R54" s="32" t="e">
        <f>IF(R$38=TRUE,Data!X16,NA())</f>
        <v>#N/A</v>
      </c>
      <c r="S54" s="37" t="e">
        <f ca="1">IF(S$38=TRUE,IF($A54="","",IF((ROW(S54)-$C$1)&gt;40,Data!W16/OFFSET(Data!B16,-$C$1+1,0,1),0)),NA())</f>
        <v>#N/A</v>
      </c>
      <c r="T54" s="46" t="e">
        <f>IF(T$38=TRUE,Data!Z16,NA())</f>
        <v>#N/A</v>
      </c>
      <c r="U54" s="46" t="e">
        <f>IF(U$38=TRUE,Data!AA16,NA())</f>
        <v>#N/A</v>
      </c>
      <c r="V54" s="46" t="e">
        <f>IF(V$38=TRUE,Data!AB16,NA())</f>
        <v>#N/A</v>
      </c>
      <c r="W54" s="41" t="e">
        <f>IF(W$38=TRUE,Data!AD16,NA())</f>
        <v>#N/A</v>
      </c>
      <c r="X54" s="35" t="e">
        <f>IF(X$38=TRUE,Data!AE16,NA())</f>
        <v>#N/A</v>
      </c>
      <c r="Y54" s="41" t="e">
        <f>IF(Y$38=TRUE,Data!AF16,NA())</f>
        <v>#N/A</v>
      </c>
      <c r="Z54" s="41" t="e">
        <f>IF(Z$38=TRUE,Data!AH16,NA())</f>
        <v>#N/A</v>
      </c>
      <c r="AA54" s="41" t="e">
        <f>IF(AA$38=TRUE,Data!AI16,NA())</f>
        <v>#N/A</v>
      </c>
      <c r="AB54" s="35" t="e">
        <f>IF(AB$38=TRUE,Data!AJ16,NA())</f>
        <v>#N/A</v>
      </c>
      <c r="AC54" s="41" t="e">
        <f>IF(AC$38=TRUE,Data!AK16,NA())</f>
        <v>#N/A</v>
      </c>
      <c r="AD54" s="35" t="e">
        <f>IF(AD$38=TRUE,Data!AL16,NA())</f>
        <v>#N/A</v>
      </c>
      <c r="AE54" s="35" t="e">
        <f>IF(AE$38=TRUE,Data!AM16,NA())</f>
        <v>#N/A</v>
      </c>
      <c r="AF54" s="41" t="e">
        <f>IF(AF$38=TRUE,Data!AN16,NA())</f>
        <v>#N/A</v>
      </c>
      <c r="AG54" s="26">
        <f>Data!AO16</f>
        <v>43909</v>
      </c>
    </row>
    <row r="55" spans="1:33" x14ac:dyDescent="0.25">
      <c r="A55" s="26">
        <f>Data!A17</f>
        <v>43910</v>
      </c>
      <c r="B55" t="e">
        <f>IF(B$38=TRUE,Data!B17,NA())</f>
        <v>#N/A</v>
      </c>
      <c r="C55">
        <f ca="1">IF(C$38=TRUE,Data!C17,NA())</f>
        <v>134</v>
      </c>
      <c r="D55" t="e">
        <f>IF(D$38=TRUE,Data!E17,NA())</f>
        <v>#N/A</v>
      </c>
      <c r="E55" s="35" t="e">
        <f>IF(E$38=TRUE,Data!F17,NA())</f>
        <v>#N/A</v>
      </c>
      <c r="F55" s="37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5" t="e">
        <f>IF(G$38=TRUE,Data!H17,NA())</f>
        <v>#N/A</v>
      </c>
      <c r="H55" s="39" t="e">
        <f>IF(H$38=TRUE,Data!I17,NA())</f>
        <v>#N/A</v>
      </c>
      <c r="I55" s="41" t="e">
        <f>IF(I$38=TRUE,Data!J17,NA())</f>
        <v>#N/A</v>
      </c>
      <c r="J55" s="41" t="e">
        <f>IF(J$38=TRUE,Data!K17,NA())</f>
        <v>#N/A</v>
      </c>
      <c r="K55" s="35" t="e">
        <f>IF(K$38=TRUE,Data!L17,NA())</f>
        <v>#N/A</v>
      </c>
      <c r="L55" s="37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1" t="e">
        <f>IF(M$38=TRUE,Data!R17,NA())</f>
        <v>#N/A</v>
      </c>
      <c r="N55" s="41" t="e">
        <f>IF(N$38=TRUE,Data!S17,NA())</f>
        <v>#N/A</v>
      </c>
      <c r="O55" s="37" t="e">
        <f ca="1">IF(O$38=TRUE,IF($A55="","",IF((ROW(Data!R17)-$C$1)&gt;2,Data!R17/OFFSET(Data!B17,-$C$1+1,0,1),0)),NA())</f>
        <v>#N/A</v>
      </c>
      <c r="P55" s="41" t="e">
        <f>IF(P$38=TRUE,Data!V17,NA())</f>
        <v>#N/A</v>
      </c>
      <c r="Q55" s="41" t="e">
        <f>IF(Q$38=TRUE,Data!W17,NA())</f>
        <v>#N/A</v>
      </c>
      <c r="R55" s="32" t="e">
        <f>IF(R$38=TRUE,Data!X17,NA())</f>
        <v>#N/A</v>
      </c>
      <c r="S55" s="37" t="e">
        <f ca="1">IF(S$38=TRUE,IF($A55="","",IF((ROW(S55)-$C$1)&gt;40,Data!W17/OFFSET(Data!B17,-$C$1+1,0,1),0)),NA())</f>
        <v>#N/A</v>
      </c>
      <c r="T55" s="46" t="e">
        <f>IF(T$38=TRUE,Data!Z17,NA())</f>
        <v>#N/A</v>
      </c>
      <c r="U55" s="46" t="e">
        <f>IF(U$38=TRUE,Data!AA17,NA())</f>
        <v>#N/A</v>
      </c>
      <c r="V55" s="46" t="e">
        <f>IF(V$38=TRUE,Data!AB17,NA())</f>
        <v>#N/A</v>
      </c>
      <c r="W55" s="41" t="e">
        <f>IF(W$38=TRUE,Data!AD17,NA())</f>
        <v>#N/A</v>
      </c>
      <c r="X55" s="35" t="e">
        <f>IF(X$38=TRUE,Data!AE17,NA())</f>
        <v>#N/A</v>
      </c>
      <c r="Y55" s="41" t="e">
        <f>IF(Y$38=TRUE,Data!AF17,NA())</f>
        <v>#N/A</v>
      </c>
      <c r="Z55" s="41" t="e">
        <f>IF(Z$38=TRUE,Data!AH17,NA())</f>
        <v>#N/A</v>
      </c>
      <c r="AA55" s="41" t="e">
        <f>IF(AA$38=TRUE,Data!AI17,NA())</f>
        <v>#N/A</v>
      </c>
      <c r="AB55" s="35" t="e">
        <f>IF(AB$38=TRUE,Data!AJ17,NA())</f>
        <v>#N/A</v>
      </c>
      <c r="AC55" s="41" t="e">
        <f>IF(AC$38=TRUE,Data!AK17,NA())</f>
        <v>#N/A</v>
      </c>
      <c r="AD55" s="35" t="e">
        <f>IF(AD$38=TRUE,Data!AL17,NA())</f>
        <v>#N/A</v>
      </c>
      <c r="AE55" s="35" t="e">
        <f>IF(AE$38=TRUE,Data!AM17,NA())</f>
        <v>#N/A</v>
      </c>
      <c r="AF55" s="41" t="e">
        <f>IF(AF$38=TRUE,Data!AN17,NA())</f>
        <v>#N/A</v>
      </c>
      <c r="AG55" s="26">
        <f>Data!AO17</f>
        <v>43910</v>
      </c>
    </row>
    <row r="56" spans="1:33" x14ac:dyDescent="0.25">
      <c r="A56" s="26">
        <f>Data!A18</f>
        <v>43911</v>
      </c>
      <c r="B56" t="e">
        <f>IF(B$38=TRUE,Data!B18,NA())</f>
        <v>#N/A</v>
      </c>
      <c r="C56">
        <f ca="1">IF(C$38=TRUE,Data!C18,NA())</f>
        <v>170</v>
      </c>
      <c r="D56" t="e">
        <f>IF(D$38=TRUE,Data!E18,NA())</f>
        <v>#N/A</v>
      </c>
      <c r="E56" s="35" t="e">
        <f>IF(E$38=TRUE,Data!F18,NA())</f>
        <v>#N/A</v>
      </c>
      <c r="F56" s="37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5" t="e">
        <f>IF(G$38=TRUE,Data!H18,NA())</f>
        <v>#N/A</v>
      </c>
      <c r="H56" s="39" t="e">
        <f>IF(H$38=TRUE,Data!I18,NA())</f>
        <v>#N/A</v>
      </c>
      <c r="I56" s="41" t="e">
        <f>IF(I$38=TRUE,Data!J18,NA())</f>
        <v>#N/A</v>
      </c>
      <c r="J56" s="41" t="e">
        <f>IF(J$38=TRUE,Data!K18,NA())</f>
        <v>#N/A</v>
      </c>
      <c r="K56" s="35" t="e">
        <f>IF(K$38=TRUE,Data!L18,NA())</f>
        <v>#N/A</v>
      </c>
      <c r="L56" s="37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1" t="e">
        <f>IF(M$38=TRUE,Data!R18,NA())</f>
        <v>#N/A</v>
      </c>
      <c r="N56" s="41" t="e">
        <f>IF(N$38=TRUE,Data!S18,NA())</f>
        <v>#N/A</v>
      </c>
      <c r="O56" s="37" t="e">
        <f ca="1">IF(O$38=TRUE,IF($A56="","",IF((ROW(Data!R18)-$C$1)&gt;2,Data!R18/OFFSET(Data!B18,-$C$1+1,0,1),0)),NA())</f>
        <v>#N/A</v>
      </c>
      <c r="P56" s="41" t="e">
        <f>IF(P$38=TRUE,Data!V18,NA())</f>
        <v>#N/A</v>
      </c>
      <c r="Q56" s="41" t="e">
        <f>IF(Q$38=TRUE,Data!W18,NA())</f>
        <v>#N/A</v>
      </c>
      <c r="R56" s="32" t="e">
        <f>IF(R$38=TRUE,Data!X18,NA())</f>
        <v>#N/A</v>
      </c>
      <c r="S56" s="37" t="e">
        <f ca="1">IF(S$38=TRUE,IF($A56="","",IF((ROW(S56)-$C$1)&gt;40,Data!W18/OFFSET(Data!B18,-$C$1+1,0,1),0)),NA())</f>
        <v>#N/A</v>
      </c>
      <c r="T56" s="46" t="e">
        <f>IF(T$38=TRUE,Data!Z18,NA())</f>
        <v>#N/A</v>
      </c>
      <c r="U56" s="46" t="e">
        <f>IF(U$38=TRUE,Data!AA18,NA())</f>
        <v>#N/A</v>
      </c>
      <c r="V56" s="46" t="e">
        <f>IF(V$38=TRUE,Data!AB18,NA())</f>
        <v>#N/A</v>
      </c>
      <c r="W56" s="41" t="e">
        <f>IF(W$38=TRUE,Data!AD18,NA())</f>
        <v>#N/A</v>
      </c>
      <c r="X56" s="35" t="e">
        <f>IF(X$38=TRUE,Data!AE18,NA())</f>
        <v>#N/A</v>
      </c>
      <c r="Y56" s="41" t="e">
        <f>IF(Y$38=TRUE,Data!AF18,NA())</f>
        <v>#N/A</v>
      </c>
      <c r="Z56" s="41" t="e">
        <f>IF(Z$38=TRUE,Data!AH18,NA())</f>
        <v>#N/A</v>
      </c>
      <c r="AA56" s="41" t="e">
        <f>IF(AA$38=TRUE,Data!AI18,NA())</f>
        <v>#N/A</v>
      </c>
      <c r="AB56" s="35" t="e">
        <f>IF(AB$38=TRUE,Data!AJ18,NA())</f>
        <v>#N/A</v>
      </c>
      <c r="AC56" s="41" t="e">
        <f>IF(AC$38=TRUE,Data!AK18,NA())</f>
        <v>#N/A</v>
      </c>
      <c r="AD56" s="35" t="e">
        <f>IF(AD$38=TRUE,Data!AL18,NA())</f>
        <v>#N/A</v>
      </c>
      <c r="AE56" s="35" t="e">
        <f>IF(AE$38=TRUE,Data!AM18,NA())</f>
        <v>#N/A</v>
      </c>
      <c r="AF56" s="41" t="e">
        <f>IF(AF$38=TRUE,Data!AN18,NA())</f>
        <v>#N/A</v>
      </c>
      <c r="AG56" s="26">
        <f>Data!AO18</f>
        <v>43911</v>
      </c>
    </row>
    <row r="57" spans="1:33" x14ac:dyDescent="0.25">
      <c r="A57" s="26">
        <f>Data!A19</f>
        <v>43912</v>
      </c>
      <c r="B57" t="e">
        <f>IF(B$38=TRUE,Data!B19,NA())</f>
        <v>#N/A</v>
      </c>
      <c r="C57">
        <f ca="1">IF(C$38=TRUE,Data!C19,NA())</f>
        <v>220</v>
      </c>
      <c r="D57" t="e">
        <f>IF(D$38=TRUE,Data!E19,NA())</f>
        <v>#N/A</v>
      </c>
      <c r="E57" s="35" t="e">
        <f>IF(E$38=TRUE,Data!F19,NA())</f>
        <v>#N/A</v>
      </c>
      <c r="F57" s="37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5" t="e">
        <f>IF(G$38=TRUE,Data!H19,NA())</f>
        <v>#N/A</v>
      </c>
      <c r="H57" s="39" t="e">
        <f>IF(H$38=TRUE,Data!I19,NA())</f>
        <v>#N/A</v>
      </c>
      <c r="I57" s="41" t="e">
        <f>IF(I$38=TRUE,Data!J19,NA())</f>
        <v>#N/A</v>
      </c>
      <c r="J57" s="41" t="e">
        <f>IF(J$38=TRUE,Data!K19,NA())</f>
        <v>#N/A</v>
      </c>
      <c r="K57" s="35" t="e">
        <f>IF(K$38=TRUE,Data!L19,NA())</f>
        <v>#N/A</v>
      </c>
      <c r="L57" s="37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1" t="e">
        <f>IF(M$38=TRUE,Data!R19,NA())</f>
        <v>#N/A</v>
      </c>
      <c r="N57" s="41" t="e">
        <f>IF(N$38=TRUE,Data!S19,NA())</f>
        <v>#N/A</v>
      </c>
      <c r="O57" s="37" t="e">
        <f ca="1">IF(O$38=TRUE,IF($A57="","",IF((ROW(Data!R19)-$C$1)&gt;2,Data!R19/OFFSET(Data!B19,-$C$1+1,0,1),0)),NA())</f>
        <v>#N/A</v>
      </c>
      <c r="P57" s="41" t="e">
        <f>IF(P$38=TRUE,Data!V19,NA())</f>
        <v>#N/A</v>
      </c>
      <c r="Q57" s="41" t="e">
        <f>IF(Q$38=TRUE,Data!W19,NA())</f>
        <v>#N/A</v>
      </c>
      <c r="R57" s="32" t="e">
        <f>IF(R$38=TRUE,Data!X19,NA())</f>
        <v>#N/A</v>
      </c>
      <c r="S57" s="37" t="e">
        <f ca="1">IF(S$38=TRUE,IF($A57="","",IF((ROW(S57)-$C$1)&gt;40,Data!W19/OFFSET(Data!B19,-$C$1+1,0,1),0)),NA())</f>
        <v>#N/A</v>
      </c>
      <c r="T57" s="46" t="e">
        <f>IF(T$38=TRUE,Data!Z19,NA())</f>
        <v>#N/A</v>
      </c>
      <c r="U57" s="46" t="e">
        <f>IF(U$38=TRUE,Data!AA19,NA())</f>
        <v>#N/A</v>
      </c>
      <c r="V57" s="46" t="e">
        <f>IF(V$38=TRUE,Data!AB19,NA())</f>
        <v>#N/A</v>
      </c>
      <c r="W57" s="41" t="e">
        <f>IF(W$38=TRUE,Data!AD19,NA())</f>
        <v>#N/A</v>
      </c>
      <c r="X57" s="35" t="e">
        <f>IF(X$38=TRUE,Data!AE19,NA())</f>
        <v>#N/A</v>
      </c>
      <c r="Y57" s="41" t="e">
        <f>IF(Y$38=TRUE,Data!AF19,NA())</f>
        <v>#N/A</v>
      </c>
      <c r="Z57" s="41" t="e">
        <f>IF(Z$38=TRUE,Data!AH19,NA())</f>
        <v>#N/A</v>
      </c>
      <c r="AA57" s="41" t="e">
        <f>IF(AA$38=TRUE,Data!AI19,NA())</f>
        <v>#N/A</v>
      </c>
      <c r="AB57" s="35" t="e">
        <f>IF(AB$38=TRUE,Data!AJ19,NA())</f>
        <v>#N/A</v>
      </c>
      <c r="AC57" s="41" t="e">
        <f>IF(AC$38=TRUE,Data!AK19,NA())</f>
        <v>#N/A</v>
      </c>
      <c r="AD57" s="35" t="e">
        <f>IF(AD$38=TRUE,Data!AL19,NA())</f>
        <v>#N/A</v>
      </c>
      <c r="AE57" s="35" t="e">
        <f>IF(AE$38=TRUE,Data!AM19,NA())</f>
        <v>#N/A</v>
      </c>
      <c r="AF57" s="41" t="e">
        <f>IF(AF$38=TRUE,Data!AN19,NA())</f>
        <v>#N/A</v>
      </c>
      <c r="AG57" s="26">
        <f>Data!AO19</f>
        <v>43912</v>
      </c>
    </row>
    <row r="58" spans="1:33" x14ac:dyDescent="0.25">
      <c r="A58" s="26">
        <f>Data!A20</f>
        <v>43913</v>
      </c>
      <c r="B58" t="e">
        <f>IF(B$38=TRUE,Data!B20,NA())</f>
        <v>#N/A</v>
      </c>
      <c r="C58">
        <f ca="1">IF(C$38=TRUE,Data!C20,NA())</f>
        <v>247</v>
      </c>
      <c r="D58" t="e">
        <f>IF(D$38=TRUE,Data!E20,NA())</f>
        <v>#N/A</v>
      </c>
      <c r="E58" s="35" t="e">
        <f>IF(E$38=TRUE,Data!F20,NA())</f>
        <v>#N/A</v>
      </c>
      <c r="F58" s="37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5" t="e">
        <f>IF(G$38=TRUE,Data!H20,NA())</f>
        <v>#N/A</v>
      </c>
      <c r="H58" s="39" t="e">
        <f>IF(H$38=TRUE,Data!I20,NA())</f>
        <v>#N/A</v>
      </c>
      <c r="I58" s="41" t="e">
        <f>IF(I$38=TRUE,Data!J20,NA())</f>
        <v>#N/A</v>
      </c>
      <c r="J58" s="41" t="e">
        <f>IF(J$38=TRUE,Data!K20,NA())</f>
        <v>#N/A</v>
      </c>
      <c r="K58" s="35" t="e">
        <f>IF(K$38=TRUE,Data!L20,NA())</f>
        <v>#N/A</v>
      </c>
      <c r="L58" s="37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1" t="e">
        <f>IF(M$38=TRUE,Data!R20,NA())</f>
        <v>#N/A</v>
      </c>
      <c r="N58" s="41" t="e">
        <f>IF(N$38=TRUE,Data!S20,NA())</f>
        <v>#N/A</v>
      </c>
      <c r="O58" s="37" t="e">
        <f ca="1">IF(O$38=TRUE,IF($A58="","",IF((ROW(Data!R20)-$C$1)&gt;2,Data!R20/OFFSET(Data!B20,-$C$1+1,0,1),0)),NA())</f>
        <v>#N/A</v>
      </c>
      <c r="P58" s="41" t="e">
        <f>IF(P$38=TRUE,Data!V20,NA())</f>
        <v>#N/A</v>
      </c>
      <c r="Q58" s="41" t="e">
        <f>IF(Q$38=TRUE,Data!W20,NA())</f>
        <v>#N/A</v>
      </c>
      <c r="R58" s="32" t="e">
        <f>IF(R$38=TRUE,Data!X20,NA())</f>
        <v>#N/A</v>
      </c>
      <c r="S58" s="37" t="e">
        <f ca="1">IF(S$38=TRUE,IF($A58="","",IF((ROW(S58)-$C$1)&gt;40,Data!W20/OFFSET(Data!B20,-$C$1+1,0,1),0)),NA())</f>
        <v>#N/A</v>
      </c>
      <c r="T58" s="46" t="e">
        <f>IF(T$38=TRUE,Data!Z20,NA())</f>
        <v>#N/A</v>
      </c>
      <c r="U58" s="46" t="e">
        <f>IF(U$38=TRUE,Data!AA20,NA())</f>
        <v>#N/A</v>
      </c>
      <c r="V58" s="46" t="e">
        <f>IF(V$38=TRUE,Data!AB20,NA())</f>
        <v>#N/A</v>
      </c>
      <c r="W58" s="41" t="e">
        <f>IF(W$38=TRUE,Data!AD20,NA())</f>
        <v>#N/A</v>
      </c>
      <c r="X58" s="35" t="e">
        <f>IF(X$38=TRUE,Data!AE20,NA())</f>
        <v>#N/A</v>
      </c>
      <c r="Y58" s="41" t="e">
        <f>IF(Y$38=TRUE,Data!AF20,NA())</f>
        <v>#N/A</v>
      </c>
      <c r="Z58" s="41" t="e">
        <f>IF(Z$38=TRUE,Data!AH20,NA())</f>
        <v>#N/A</v>
      </c>
      <c r="AA58" s="41" t="e">
        <f>IF(AA$38=TRUE,Data!AI20,NA())</f>
        <v>#N/A</v>
      </c>
      <c r="AB58" s="35" t="e">
        <f>IF(AB$38=TRUE,Data!AJ20,NA())</f>
        <v>#N/A</v>
      </c>
      <c r="AC58" s="41" t="e">
        <f>IF(AC$38=TRUE,Data!AK20,NA())</f>
        <v>#N/A</v>
      </c>
      <c r="AD58" s="35" t="e">
        <f>IF(AD$38=TRUE,Data!AL20,NA())</f>
        <v>#N/A</v>
      </c>
      <c r="AE58" s="35" t="e">
        <f>IF(AE$38=TRUE,Data!AM20,NA())</f>
        <v>#N/A</v>
      </c>
      <c r="AF58" s="41" t="e">
        <f>IF(AF$38=TRUE,Data!AN20,NA())</f>
        <v>#N/A</v>
      </c>
      <c r="AG58" s="26">
        <f>Data!AO20</f>
        <v>43913</v>
      </c>
    </row>
    <row r="59" spans="1:33" x14ac:dyDescent="0.25">
      <c r="A59" s="26">
        <f>Data!A21</f>
        <v>43914</v>
      </c>
      <c r="B59" t="e">
        <f>IF(B$38=TRUE,Data!B21,NA())</f>
        <v>#N/A</v>
      </c>
      <c r="C59">
        <f ca="1">IF(C$38=TRUE,Data!C21,NA())</f>
        <v>300</v>
      </c>
      <c r="D59" t="e">
        <f>IF(D$38=TRUE,Data!E21,NA())</f>
        <v>#N/A</v>
      </c>
      <c r="E59" s="35" t="e">
        <f>IF(E$38=TRUE,Data!F21,NA())</f>
        <v>#N/A</v>
      </c>
      <c r="F59" s="37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5" t="e">
        <f>IF(G$38=TRUE,Data!H21,NA())</f>
        <v>#N/A</v>
      </c>
      <c r="H59" s="39" t="e">
        <f>IF(H$38=TRUE,Data!I21,NA())</f>
        <v>#N/A</v>
      </c>
      <c r="I59" s="41" t="e">
        <f>IF(I$38=TRUE,Data!J21,NA())</f>
        <v>#N/A</v>
      </c>
      <c r="J59" s="41" t="e">
        <f>IF(J$38=TRUE,Data!K21,NA())</f>
        <v>#N/A</v>
      </c>
      <c r="K59" s="35" t="e">
        <f>IF(K$38=TRUE,Data!L21,NA())</f>
        <v>#N/A</v>
      </c>
      <c r="L59" s="37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1" t="e">
        <f>IF(M$38=TRUE,Data!R21,NA())</f>
        <v>#N/A</v>
      </c>
      <c r="N59" s="41" t="e">
        <f>IF(N$38=TRUE,Data!S21,NA())</f>
        <v>#N/A</v>
      </c>
      <c r="O59" s="37" t="e">
        <f ca="1">IF(O$38=TRUE,IF($A59="","",IF((ROW(Data!R21)-$C$1)&gt;2,Data!R21/OFFSET(Data!B21,-$C$1+1,0,1),0)),NA())</f>
        <v>#N/A</v>
      </c>
      <c r="P59" s="41" t="e">
        <f>IF(P$38=TRUE,Data!V21,NA())</f>
        <v>#N/A</v>
      </c>
      <c r="Q59" s="41" t="e">
        <f>IF(Q$38=TRUE,Data!W21,NA())</f>
        <v>#N/A</v>
      </c>
      <c r="R59" s="32" t="e">
        <f>IF(R$38=TRUE,Data!X21,NA())</f>
        <v>#N/A</v>
      </c>
      <c r="S59" s="37" t="e">
        <f ca="1">IF(S$38=TRUE,IF($A59="","",IF((ROW(S59)-$C$1)&gt;40,Data!W21/OFFSET(Data!B21,-$C$1+1,0,1),0)),NA())</f>
        <v>#N/A</v>
      </c>
      <c r="T59" s="46" t="e">
        <f>IF(T$38=TRUE,Data!Z21,NA())</f>
        <v>#N/A</v>
      </c>
      <c r="U59" s="46" t="e">
        <f>IF(U$38=TRUE,Data!AA21,NA())</f>
        <v>#N/A</v>
      </c>
      <c r="V59" s="46" t="e">
        <f>IF(V$38=TRUE,Data!AB21,NA())</f>
        <v>#N/A</v>
      </c>
      <c r="W59" s="41" t="e">
        <f>IF(W$38=TRUE,Data!AD21,NA())</f>
        <v>#N/A</v>
      </c>
      <c r="X59" s="35" t="e">
        <f>IF(X$38=TRUE,Data!AE21,NA())</f>
        <v>#N/A</v>
      </c>
      <c r="Y59" s="41" t="e">
        <f>IF(Y$38=TRUE,Data!AF21,NA())</f>
        <v>#N/A</v>
      </c>
      <c r="Z59" s="41" t="e">
        <f>IF(Z$38=TRUE,Data!AH21,NA())</f>
        <v>#N/A</v>
      </c>
      <c r="AA59" s="41" t="e">
        <f>IF(AA$38=TRUE,Data!AI21,NA())</f>
        <v>#N/A</v>
      </c>
      <c r="AB59" s="35" t="e">
        <f>IF(AB$38=TRUE,Data!AJ21,NA())</f>
        <v>#N/A</v>
      </c>
      <c r="AC59" s="41" t="e">
        <f>IF(AC$38=TRUE,Data!AK21,NA())</f>
        <v>#N/A</v>
      </c>
      <c r="AD59" s="35" t="e">
        <f>IF(AD$38=TRUE,Data!AL21,NA())</f>
        <v>#N/A</v>
      </c>
      <c r="AE59" s="35" t="e">
        <f>IF(AE$38=TRUE,Data!AM21,NA())</f>
        <v>#N/A</v>
      </c>
      <c r="AF59" s="41" t="e">
        <f>IF(AF$38=TRUE,Data!AN21,NA())</f>
        <v>#N/A</v>
      </c>
      <c r="AG59" s="26">
        <f>Data!AO21</f>
        <v>43914</v>
      </c>
    </row>
    <row r="60" spans="1:33" x14ac:dyDescent="0.25">
      <c r="A60" s="26">
        <f>Data!A22</f>
        <v>43915</v>
      </c>
      <c r="B60" t="e">
        <f>IF(B$38=TRUE,Data!B22,NA())</f>
        <v>#N/A</v>
      </c>
      <c r="C60">
        <f ca="1">IF(C$38=TRUE,Data!C22,NA())</f>
        <v>380</v>
      </c>
      <c r="D60" t="e">
        <f>IF(D$38=TRUE,Data!E22,NA())</f>
        <v>#N/A</v>
      </c>
      <c r="E60" s="35" t="e">
        <f>IF(E$38=TRUE,Data!F22,NA())</f>
        <v>#N/A</v>
      </c>
      <c r="F60" s="37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5" t="e">
        <f>IF(G$38=TRUE,Data!H22,NA())</f>
        <v>#N/A</v>
      </c>
      <c r="H60" s="39" t="e">
        <f>IF(H$38=TRUE,Data!I22,NA())</f>
        <v>#N/A</v>
      </c>
      <c r="I60" s="41" t="e">
        <f>IF(I$38=TRUE,Data!J22,NA())</f>
        <v>#N/A</v>
      </c>
      <c r="J60" s="41" t="e">
        <f>IF(J$38=TRUE,Data!K22,NA())</f>
        <v>#N/A</v>
      </c>
      <c r="K60" s="35" t="e">
        <f>IF(K$38=TRUE,Data!L22,NA())</f>
        <v>#N/A</v>
      </c>
      <c r="L60" s="37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1" t="e">
        <f>IF(M$38=TRUE,Data!R22,NA())</f>
        <v>#N/A</v>
      </c>
      <c r="N60" s="41" t="e">
        <f>IF(N$38=TRUE,Data!S22,NA())</f>
        <v>#N/A</v>
      </c>
      <c r="O60" s="37" t="e">
        <f ca="1">IF(O$38=TRUE,IF($A60="","",IF((ROW(Data!R22)-$C$1)&gt;2,Data!R22/OFFSET(Data!B22,-$C$1+1,0,1),0)),NA())</f>
        <v>#N/A</v>
      </c>
      <c r="P60" s="41" t="e">
        <f>IF(P$38=TRUE,Data!V22,NA())</f>
        <v>#N/A</v>
      </c>
      <c r="Q60" s="41" t="e">
        <f>IF(Q$38=TRUE,Data!W22,NA())</f>
        <v>#N/A</v>
      </c>
      <c r="R60" s="32" t="e">
        <f>IF(R$38=TRUE,Data!X22,NA())</f>
        <v>#N/A</v>
      </c>
      <c r="S60" s="37" t="e">
        <f ca="1">IF(S$38=TRUE,IF($A60="","",IF((ROW(S60)-$C$1)&gt;40,Data!W22/OFFSET(Data!B22,-$C$1+1,0,1),0)),NA())</f>
        <v>#N/A</v>
      </c>
      <c r="T60" s="46" t="e">
        <f>IF(T$38=TRUE,Data!Z22,NA())</f>
        <v>#N/A</v>
      </c>
      <c r="U60" s="46" t="e">
        <f>IF(U$38=TRUE,Data!AA22,NA())</f>
        <v>#N/A</v>
      </c>
      <c r="V60" s="46" t="e">
        <f>IF(V$38=TRUE,Data!AB22,NA())</f>
        <v>#N/A</v>
      </c>
      <c r="W60" s="41" t="e">
        <f>IF(W$38=TRUE,Data!AD22,NA())</f>
        <v>#N/A</v>
      </c>
      <c r="X60" s="35" t="e">
        <f>IF(X$38=TRUE,Data!AE22,NA())</f>
        <v>#N/A</v>
      </c>
      <c r="Y60" s="41" t="e">
        <f>IF(Y$38=TRUE,Data!AF22,NA())</f>
        <v>#N/A</v>
      </c>
      <c r="Z60" s="41" t="e">
        <f>IF(Z$38=TRUE,Data!AH22,NA())</f>
        <v>#N/A</v>
      </c>
      <c r="AA60" s="41" t="e">
        <f>IF(AA$38=TRUE,Data!AI22,NA())</f>
        <v>#N/A</v>
      </c>
      <c r="AB60" s="35" t="e">
        <f>IF(AB$38=TRUE,Data!AJ22,NA())</f>
        <v>#N/A</v>
      </c>
      <c r="AC60" s="41" t="e">
        <f>IF(AC$38=TRUE,Data!AK22,NA())</f>
        <v>#N/A</v>
      </c>
      <c r="AD60" s="35" t="e">
        <f>IF(AD$38=TRUE,Data!AL22,NA())</f>
        <v>#N/A</v>
      </c>
      <c r="AE60" s="35" t="e">
        <f>IF(AE$38=TRUE,Data!AM22,NA())</f>
        <v>#N/A</v>
      </c>
      <c r="AF60" s="41" t="e">
        <f>IF(AF$38=TRUE,Data!AN22,NA())</f>
        <v>#N/A</v>
      </c>
      <c r="AG60" s="26">
        <f>Data!AO22</f>
        <v>43915</v>
      </c>
    </row>
    <row r="61" spans="1:33" x14ac:dyDescent="0.25">
      <c r="A61" s="26">
        <f>Data!A23</f>
        <v>43916</v>
      </c>
      <c r="B61" t="e">
        <f>IF(B$38=TRUE,Data!B23,NA())</f>
        <v>#N/A</v>
      </c>
      <c r="C61">
        <f ca="1">IF(C$38=TRUE,Data!C23,NA())</f>
        <v>450</v>
      </c>
      <c r="D61" t="e">
        <f>IF(D$38=TRUE,Data!E23,NA())</f>
        <v>#N/A</v>
      </c>
      <c r="E61" s="35" t="e">
        <f>IF(E$38=TRUE,Data!F23,NA())</f>
        <v>#N/A</v>
      </c>
      <c r="F61" s="37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5" t="e">
        <f>IF(G$38=TRUE,Data!H23,NA())</f>
        <v>#N/A</v>
      </c>
      <c r="H61" s="39" t="e">
        <f>IF(H$38=TRUE,Data!I23,NA())</f>
        <v>#N/A</v>
      </c>
      <c r="I61" s="41" t="e">
        <f>IF(I$38=TRUE,Data!J23,NA())</f>
        <v>#N/A</v>
      </c>
      <c r="J61" s="41" t="e">
        <f>IF(J$38=TRUE,Data!K23,NA())</f>
        <v>#N/A</v>
      </c>
      <c r="K61" s="35" t="e">
        <f>IF(K$38=TRUE,Data!L23,NA())</f>
        <v>#N/A</v>
      </c>
      <c r="L61" s="37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1" t="e">
        <f>IF(M$38=TRUE,Data!R23,NA())</f>
        <v>#N/A</v>
      </c>
      <c r="N61" s="41" t="e">
        <f>IF(N$38=TRUE,Data!S23,NA())</f>
        <v>#N/A</v>
      </c>
      <c r="O61" s="37" t="e">
        <f ca="1">IF(O$38=TRUE,IF($A61="","",IF((ROW(Data!R23)-$C$1)&gt;2,Data!R23/OFFSET(Data!B23,-$C$1+1,0,1),0)),NA())</f>
        <v>#N/A</v>
      </c>
      <c r="P61" s="41" t="e">
        <f>IF(P$38=TRUE,Data!V23,NA())</f>
        <v>#N/A</v>
      </c>
      <c r="Q61" s="41" t="e">
        <f>IF(Q$38=TRUE,Data!W23,NA())</f>
        <v>#N/A</v>
      </c>
      <c r="R61" s="32" t="e">
        <f>IF(R$38=TRUE,Data!X23,NA())</f>
        <v>#N/A</v>
      </c>
      <c r="S61" s="37" t="e">
        <f ca="1">IF(S$38=TRUE,IF($A61="","",IF((ROW(S61)-$C$1)&gt;40,Data!W23/OFFSET(Data!B23,-$C$1+1,0,1),0)),NA())</f>
        <v>#N/A</v>
      </c>
      <c r="T61" s="46" t="e">
        <f>IF(T$38=TRUE,Data!Z23,NA())</f>
        <v>#N/A</v>
      </c>
      <c r="U61" s="46" t="e">
        <f>IF(U$38=TRUE,Data!AA23,NA())</f>
        <v>#N/A</v>
      </c>
      <c r="V61" s="46" t="e">
        <f>IF(V$38=TRUE,Data!AB23,NA())</f>
        <v>#N/A</v>
      </c>
      <c r="W61" s="41" t="e">
        <f>IF(W$38=TRUE,Data!AD23,NA())</f>
        <v>#N/A</v>
      </c>
      <c r="X61" s="35" t="e">
        <f>IF(X$38=TRUE,Data!AE23,NA())</f>
        <v>#N/A</v>
      </c>
      <c r="Y61" s="41" t="e">
        <f>IF(Y$38=TRUE,Data!AF23,NA())</f>
        <v>#N/A</v>
      </c>
      <c r="Z61" s="41" t="e">
        <f>IF(Z$38=TRUE,Data!AH23,NA())</f>
        <v>#N/A</v>
      </c>
      <c r="AA61" s="41" t="e">
        <f>IF(AA$38=TRUE,Data!AI23,NA())</f>
        <v>#N/A</v>
      </c>
      <c r="AB61" s="35" t="e">
        <f>IF(AB$38=TRUE,Data!AJ23,NA())</f>
        <v>#N/A</v>
      </c>
      <c r="AC61" s="41" t="e">
        <f>IF(AC$38=TRUE,Data!AK23,NA())</f>
        <v>#N/A</v>
      </c>
      <c r="AD61" s="35" t="e">
        <f>IF(AD$38=TRUE,Data!AL23,NA())</f>
        <v>#N/A</v>
      </c>
      <c r="AE61" s="35" t="e">
        <f>IF(AE$38=TRUE,Data!AM23,NA())</f>
        <v>#N/A</v>
      </c>
      <c r="AF61" s="41" t="e">
        <f>IF(AF$38=TRUE,Data!AN23,NA())</f>
        <v>#N/A</v>
      </c>
      <c r="AG61" s="26">
        <f>Data!AO23</f>
        <v>43916</v>
      </c>
    </row>
    <row r="62" spans="1:33" x14ac:dyDescent="0.25">
      <c r="A62" s="26">
        <f>Data!A24</f>
        <v>43917</v>
      </c>
      <c r="B62" t="e">
        <f>IF(B$38=TRUE,Data!B24,NA())</f>
        <v>#N/A</v>
      </c>
      <c r="C62">
        <f ca="1">IF(C$38=TRUE,Data!C24,NA())</f>
        <v>520</v>
      </c>
      <c r="D62" t="e">
        <f>IF(D$38=TRUE,Data!E24,NA())</f>
        <v>#N/A</v>
      </c>
      <c r="E62" s="35" t="e">
        <f>IF(E$38=TRUE,Data!F24,NA())</f>
        <v>#N/A</v>
      </c>
      <c r="F62" s="37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5" t="e">
        <f>IF(G$38=TRUE,Data!H24,NA())</f>
        <v>#N/A</v>
      </c>
      <c r="H62" s="39" t="e">
        <f>IF(H$38=TRUE,Data!I24,NA())</f>
        <v>#N/A</v>
      </c>
      <c r="I62" s="41" t="e">
        <f>IF(I$38=TRUE,Data!J24,NA())</f>
        <v>#N/A</v>
      </c>
      <c r="J62" s="41" t="e">
        <f>IF(J$38=TRUE,Data!K24,NA())</f>
        <v>#N/A</v>
      </c>
      <c r="K62" s="35" t="e">
        <f>IF(K$38=TRUE,Data!L24,NA())</f>
        <v>#N/A</v>
      </c>
      <c r="L62" s="37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1" t="e">
        <f>IF(M$38=TRUE,Data!R24,NA())</f>
        <v>#N/A</v>
      </c>
      <c r="N62" s="41" t="e">
        <f>IF(N$38=TRUE,Data!S24,NA())</f>
        <v>#N/A</v>
      </c>
      <c r="O62" s="37" t="e">
        <f ca="1">IF(O$38=TRUE,IF($A62="","",IF((ROW(Data!R24)-$C$1)&gt;2,Data!R24/OFFSET(Data!B24,-$C$1+1,0,1),0)),NA())</f>
        <v>#N/A</v>
      </c>
      <c r="P62" s="41" t="e">
        <f>IF(P$38=TRUE,Data!V24,NA())</f>
        <v>#N/A</v>
      </c>
      <c r="Q62" s="41" t="e">
        <f>IF(Q$38=TRUE,Data!W24,NA())</f>
        <v>#N/A</v>
      </c>
      <c r="R62" s="32" t="e">
        <f>IF(R$38=TRUE,Data!X24,NA())</f>
        <v>#N/A</v>
      </c>
      <c r="S62" s="37" t="e">
        <f ca="1">IF(S$38=TRUE,IF($A62="","",IF((ROW(S62)-$C$1)&gt;40,Data!W24/OFFSET(Data!B24,-$C$1+1,0,1),0)),NA())</f>
        <v>#N/A</v>
      </c>
      <c r="T62" s="46" t="e">
        <f>IF(T$38=TRUE,Data!Z24,NA())</f>
        <v>#N/A</v>
      </c>
      <c r="U62" s="46" t="e">
        <f>IF(U$38=TRUE,Data!AA24,NA())</f>
        <v>#N/A</v>
      </c>
      <c r="V62" s="46" t="e">
        <f>IF(V$38=TRUE,Data!AB24,NA())</f>
        <v>#N/A</v>
      </c>
      <c r="W62" s="41" t="e">
        <f>IF(W$38=TRUE,Data!AD24,NA())</f>
        <v>#N/A</v>
      </c>
      <c r="X62" s="35" t="e">
        <f>IF(X$38=TRUE,Data!AE24,NA())</f>
        <v>#N/A</v>
      </c>
      <c r="Y62" s="41" t="e">
        <f>IF(Y$38=TRUE,Data!AF24,NA())</f>
        <v>#N/A</v>
      </c>
      <c r="Z62" s="41" t="e">
        <f>IF(Z$38=TRUE,Data!AH24,NA())</f>
        <v>#N/A</v>
      </c>
      <c r="AA62" s="41" t="e">
        <f>IF(AA$38=TRUE,Data!AI24,NA())</f>
        <v>#N/A</v>
      </c>
      <c r="AB62" s="35" t="e">
        <f>IF(AB$38=TRUE,Data!AJ24,NA())</f>
        <v>#N/A</v>
      </c>
      <c r="AC62" s="41" t="e">
        <f>IF(AC$38=TRUE,Data!AK24,NA())</f>
        <v>#N/A</v>
      </c>
      <c r="AD62" s="35" t="e">
        <f>IF(AD$38=TRUE,Data!AL24,NA())</f>
        <v>#N/A</v>
      </c>
      <c r="AE62" s="35" t="e">
        <f>IF(AE$38=TRUE,Data!AM24,NA())</f>
        <v>#N/A</v>
      </c>
      <c r="AF62" s="41" t="e">
        <f>IF(AF$38=TRUE,Data!AN24,NA())</f>
        <v>#N/A</v>
      </c>
      <c r="AG62" s="26">
        <f>Data!AO24</f>
        <v>43917</v>
      </c>
    </row>
    <row r="63" spans="1:33" x14ac:dyDescent="0.25">
      <c r="A63" s="26">
        <f>Data!A25</f>
        <v>43918</v>
      </c>
      <c r="B63" t="e">
        <f>IF(B$38=TRUE,Data!B25,NA())</f>
        <v>#N/A</v>
      </c>
      <c r="C63">
        <f ca="1">IF(C$38=TRUE,Data!C25,NA())</f>
        <v>649</v>
      </c>
      <c r="D63" t="e">
        <f>IF(D$38=TRUE,Data!E25,NA())</f>
        <v>#N/A</v>
      </c>
      <c r="E63" s="35" t="e">
        <f>IF(E$38=TRUE,Data!F25,NA())</f>
        <v>#N/A</v>
      </c>
      <c r="F63" s="37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5" t="e">
        <f>IF(G$38=TRUE,Data!H25,NA())</f>
        <v>#N/A</v>
      </c>
      <c r="H63" s="39" t="e">
        <f>IF(H$38=TRUE,Data!I25,NA())</f>
        <v>#N/A</v>
      </c>
      <c r="I63" s="41" t="e">
        <f>IF(I$38=TRUE,Data!J25,NA())</f>
        <v>#N/A</v>
      </c>
      <c r="J63" s="41" t="e">
        <f>IF(J$38=TRUE,Data!K25,NA())</f>
        <v>#N/A</v>
      </c>
      <c r="K63" s="35" t="e">
        <f>IF(K$38=TRUE,Data!L25,NA())</f>
        <v>#N/A</v>
      </c>
      <c r="L63" s="37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1" t="e">
        <f>IF(M$38=TRUE,Data!R25,NA())</f>
        <v>#N/A</v>
      </c>
      <c r="N63" s="41" t="e">
        <f>IF(N$38=TRUE,Data!S25,NA())</f>
        <v>#N/A</v>
      </c>
      <c r="O63" s="37" t="e">
        <f ca="1">IF(O$38=TRUE,IF($A63="","",IF((ROW(Data!R25)-$C$1)&gt;2,Data!R25/OFFSET(Data!B25,-$C$1+1,0,1),0)),NA())</f>
        <v>#N/A</v>
      </c>
      <c r="P63" s="41" t="e">
        <f>IF(P$38=TRUE,Data!V25,NA())</f>
        <v>#N/A</v>
      </c>
      <c r="Q63" s="41" t="e">
        <f>IF(Q$38=TRUE,Data!W25,NA())</f>
        <v>#N/A</v>
      </c>
      <c r="R63" s="32" t="e">
        <f>IF(R$38=TRUE,Data!X25,NA())</f>
        <v>#N/A</v>
      </c>
      <c r="S63" s="37" t="e">
        <f ca="1">IF(S$38=TRUE,IF($A63="","",IF((ROW(S63)-$C$1)&gt;40,Data!W25/OFFSET(Data!B25,-$C$1+1,0,1),0)),NA())</f>
        <v>#N/A</v>
      </c>
      <c r="T63" s="46" t="e">
        <f>IF(T$38=TRUE,Data!Z25,NA())</f>
        <v>#N/A</v>
      </c>
      <c r="U63" s="46" t="e">
        <f>IF(U$38=TRUE,Data!AA25,NA())</f>
        <v>#N/A</v>
      </c>
      <c r="V63" s="46" t="e">
        <f>IF(V$38=TRUE,Data!AB25,NA())</f>
        <v>#N/A</v>
      </c>
      <c r="W63" s="41" t="e">
        <f>IF(W$38=TRUE,Data!AD25,NA())</f>
        <v>#N/A</v>
      </c>
      <c r="X63" s="35" t="e">
        <f>IF(X$38=TRUE,Data!AE25,NA())</f>
        <v>#N/A</v>
      </c>
      <c r="Y63" s="41" t="e">
        <f>IF(Y$38=TRUE,Data!AF25,NA())</f>
        <v>#N/A</v>
      </c>
      <c r="Z63" s="41" t="e">
        <f>IF(Z$38=TRUE,Data!AH25,NA())</f>
        <v>#N/A</v>
      </c>
      <c r="AA63" s="41" t="e">
        <f>IF(AA$38=TRUE,Data!AI25,NA())</f>
        <v>#N/A</v>
      </c>
      <c r="AB63" s="35" t="e">
        <f>IF(AB$38=TRUE,Data!AJ25,NA())</f>
        <v>#N/A</v>
      </c>
      <c r="AC63" s="41" t="e">
        <f>IF(AC$38=TRUE,Data!AK25,NA())</f>
        <v>#N/A</v>
      </c>
      <c r="AD63" s="35" t="e">
        <f>IF(AD$38=TRUE,Data!AL25,NA())</f>
        <v>#N/A</v>
      </c>
      <c r="AE63" s="35" t="e">
        <f>IF(AE$38=TRUE,Data!AM25,NA())</f>
        <v>#N/A</v>
      </c>
      <c r="AF63" s="41" t="e">
        <f>IF(AF$38=TRUE,Data!AN25,NA())</f>
        <v>#N/A</v>
      </c>
      <c r="AG63" s="26">
        <f>Data!AO25</f>
        <v>43918</v>
      </c>
    </row>
    <row r="64" spans="1:33" x14ac:dyDescent="0.25">
      <c r="A64" s="26">
        <f>Data!A26</f>
        <v>43919</v>
      </c>
      <c r="B64" t="e">
        <f>IF(B$38=TRUE,Data!B26,NA())</f>
        <v>#N/A</v>
      </c>
      <c r="C64">
        <f ca="1">IF(C$38=TRUE,Data!C26,NA())</f>
        <v>728</v>
      </c>
      <c r="D64" t="e">
        <f>IF(D$38=TRUE,Data!E26,NA())</f>
        <v>#N/A</v>
      </c>
      <c r="E64" s="35" t="e">
        <f>IF(E$38=TRUE,Data!F26,NA())</f>
        <v>#N/A</v>
      </c>
      <c r="F64" s="37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5" t="e">
        <f>IF(G$38=TRUE,Data!H26,NA())</f>
        <v>#N/A</v>
      </c>
      <c r="H64" s="39" t="e">
        <f>IF(H$38=TRUE,Data!I26,NA())</f>
        <v>#N/A</v>
      </c>
      <c r="I64" s="41" t="e">
        <f>IF(I$38=TRUE,Data!J26,NA())</f>
        <v>#N/A</v>
      </c>
      <c r="J64" s="41" t="e">
        <f>IF(J$38=TRUE,Data!K26,NA())</f>
        <v>#N/A</v>
      </c>
      <c r="K64" s="35" t="e">
        <f>IF(K$38=TRUE,Data!L26,NA())</f>
        <v>#N/A</v>
      </c>
      <c r="L64" s="37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1" t="e">
        <f>IF(M$38=TRUE,Data!R26,NA())</f>
        <v>#N/A</v>
      </c>
      <c r="N64" s="41" t="e">
        <f>IF(N$38=TRUE,Data!S26,NA())</f>
        <v>#N/A</v>
      </c>
      <c r="O64" s="37" t="e">
        <f ca="1">IF(O$38=TRUE,IF($A64="","",IF((ROW(Data!R26)-$C$1)&gt;2,Data!R26/OFFSET(Data!B26,-$C$1+1,0,1),0)),NA())</f>
        <v>#N/A</v>
      </c>
      <c r="P64" s="41" t="e">
        <f>IF(P$38=TRUE,Data!V26,NA())</f>
        <v>#N/A</v>
      </c>
      <c r="Q64" s="41" t="e">
        <f>IF(Q$38=TRUE,Data!W26,NA())</f>
        <v>#N/A</v>
      </c>
      <c r="R64" s="32" t="e">
        <f>IF(R$38=TRUE,Data!X26,NA())</f>
        <v>#N/A</v>
      </c>
      <c r="S64" s="37" t="e">
        <f ca="1">IF(S$38=TRUE,IF($A64="","",IF((ROW(S64)-$C$1)&gt;40,Data!W26/OFFSET(Data!B26,-$C$1+1,0,1),0)),NA())</f>
        <v>#N/A</v>
      </c>
      <c r="T64" s="46" t="e">
        <f>IF(T$38=TRUE,Data!Z26,NA())</f>
        <v>#N/A</v>
      </c>
      <c r="U64" s="46" t="e">
        <f>IF(U$38=TRUE,Data!AA26,NA())</f>
        <v>#N/A</v>
      </c>
      <c r="V64" s="46" t="e">
        <f>IF(V$38=TRUE,Data!AB26,NA())</f>
        <v>#N/A</v>
      </c>
      <c r="W64" s="41" t="e">
        <f>IF(W$38=TRUE,Data!AD26,NA())</f>
        <v>#N/A</v>
      </c>
      <c r="X64" s="35" t="e">
        <f>IF(X$38=TRUE,Data!AE26,NA())</f>
        <v>#N/A</v>
      </c>
      <c r="Y64" s="41" t="e">
        <f>IF(Y$38=TRUE,Data!AF26,NA())</f>
        <v>#N/A</v>
      </c>
      <c r="Z64" s="41" t="e">
        <f>IF(Z$38=TRUE,Data!AH26,NA())</f>
        <v>#N/A</v>
      </c>
      <c r="AA64" s="41" t="e">
        <f>IF(AA$38=TRUE,Data!AI26,NA())</f>
        <v>#N/A</v>
      </c>
      <c r="AB64" s="35" t="e">
        <f>IF(AB$38=TRUE,Data!AJ26,NA())</f>
        <v>#N/A</v>
      </c>
      <c r="AC64" s="41" t="e">
        <f>IF(AC$38=TRUE,Data!AK26,NA())</f>
        <v>#N/A</v>
      </c>
      <c r="AD64" s="35" t="e">
        <f>IF(AD$38=TRUE,Data!AL26,NA())</f>
        <v>#N/A</v>
      </c>
      <c r="AE64" s="35" t="e">
        <f>IF(AE$38=TRUE,Data!AM26,NA())</f>
        <v>#N/A</v>
      </c>
      <c r="AF64" s="41" t="e">
        <f>IF(AF$38=TRUE,Data!AN26,NA())</f>
        <v>#N/A</v>
      </c>
      <c r="AG64" s="26">
        <f>Data!AO26</f>
        <v>43919</v>
      </c>
    </row>
    <row r="65" spans="1:33" x14ac:dyDescent="0.25">
      <c r="A65" s="26">
        <f>Data!A27</f>
        <v>43920</v>
      </c>
      <c r="B65" t="e">
        <f>IF(B$38=TRUE,Data!B27,NA())</f>
        <v>#N/A</v>
      </c>
      <c r="C65">
        <f ca="1">IF(C$38=TRUE,Data!C27,NA())</f>
        <v>769</v>
      </c>
      <c r="D65" t="e">
        <f>IF(D$38=TRUE,Data!E27,NA())</f>
        <v>#N/A</v>
      </c>
      <c r="E65" s="35" t="e">
        <f>IF(E$38=TRUE,Data!F27,NA())</f>
        <v>#N/A</v>
      </c>
      <c r="F65" s="37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5" t="e">
        <f>IF(G$38=TRUE,Data!H27,NA())</f>
        <v>#N/A</v>
      </c>
      <c r="H65" s="39" t="e">
        <f>IF(H$38=TRUE,Data!I27,NA())</f>
        <v>#N/A</v>
      </c>
      <c r="I65" s="41" t="e">
        <f>IF(I$38=TRUE,Data!J27,NA())</f>
        <v>#N/A</v>
      </c>
      <c r="J65" s="41" t="e">
        <f>IF(J$38=TRUE,Data!K27,NA())</f>
        <v>#N/A</v>
      </c>
      <c r="K65" s="35" t="e">
        <f>IF(K$38=TRUE,Data!L27,NA())</f>
        <v>#N/A</v>
      </c>
      <c r="L65" s="37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1" t="e">
        <f>IF(M$38=TRUE,Data!R27,NA())</f>
        <v>#N/A</v>
      </c>
      <c r="N65" s="41" t="e">
        <f>IF(N$38=TRUE,Data!S27,NA())</f>
        <v>#N/A</v>
      </c>
      <c r="O65" s="37" t="e">
        <f ca="1">IF(O$38=TRUE,IF($A65="","",IF((ROW(Data!R27)-$C$1)&gt;2,Data!R27/OFFSET(Data!B27,-$C$1+1,0,1),0)),NA())</f>
        <v>#N/A</v>
      </c>
      <c r="P65" s="41" t="e">
        <f>IF(P$38=TRUE,Data!V27,NA())</f>
        <v>#N/A</v>
      </c>
      <c r="Q65" s="41" t="e">
        <f>IF(Q$38=TRUE,Data!W27,NA())</f>
        <v>#N/A</v>
      </c>
      <c r="R65" s="32" t="e">
        <f>IF(R$38=TRUE,Data!X27,NA())</f>
        <v>#N/A</v>
      </c>
      <c r="S65" s="37" t="e">
        <f ca="1">IF(S$38=TRUE,IF($A65="","",IF((ROW(S65)-$C$1)&gt;40,Data!W27/OFFSET(Data!B27,-$C$1+1,0,1),0)),NA())</f>
        <v>#N/A</v>
      </c>
      <c r="T65" s="46" t="e">
        <f>IF(T$38=TRUE,Data!Z27,NA())</f>
        <v>#N/A</v>
      </c>
      <c r="U65" s="46" t="e">
        <f>IF(U$38=TRUE,Data!AA27,NA())</f>
        <v>#N/A</v>
      </c>
      <c r="V65" s="46" t="e">
        <f>IF(V$38=TRUE,Data!AB27,NA())</f>
        <v>#N/A</v>
      </c>
      <c r="W65" s="41" t="e">
        <f>IF(W$38=TRUE,Data!AD27,NA())</f>
        <v>#N/A</v>
      </c>
      <c r="X65" s="35" t="e">
        <f>IF(X$38=TRUE,Data!AE27,NA())</f>
        <v>#N/A</v>
      </c>
      <c r="Y65" s="41" t="e">
        <f>IF(Y$38=TRUE,Data!AF27,NA())</f>
        <v>#N/A</v>
      </c>
      <c r="Z65" s="41" t="e">
        <f>IF(Z$38=TRUE,Data!AH27,NA())</f>
        <v>#N/A</v>
      </c>
      <c r="AA65" s="41" t="e">
        <f>IF(AA$38=TRUE,Data!AI27,NA())</f>
        <v>#N/A</v>
      </c>
      <c r="AB65" s="35" t="e">
        <f>IF(AB$38=TRUE,Data!AJ27,NA())</f>
        <v>#N/A</v>
      </c>
      <c r="AC65" s="41" t="e">
        <f>IF(AC$38=TRUE,Data!AK27,NA())</f>
        <v>#N/A</v>
      </c>
      <c r="AD65" s="35" t="e">
        <f>IF(AD$38=TRUE,Data!AL27,NA())</f>
        <v>#N/A</v>
      </c>
      <c r="AE65" s="35" t="e">
        <f>IF(AE$38=TRUE,Data!AM27,NA())</f>
        <v>#N/A</v>
      </c>
      <c r="AF65" s="41" t="e">
        <f>IF(AF$38=TRUE,Data!AN27,NA())</f>
        <v>#N/A</v>
      </c>
      <c r="AG65" s="26">
        <f>Data!AO27</f>
        <v>43920</v>
      </c>
    </row>
    <row r="66" spans="1:33" x14ac:dyDescent="0.25">
      <c r="A66" s="26">
        <f>Data!A28</f>
        <v>43921</v>
      </c>
      <c r="B66" t="e">
        <f>IF(B$38=TRUE,Data!B28,NA())</f>
        <v>#N/A</v>
      </c>
      <c r="C66">
        <f ca="1">IF(C$38=TRUE,Data!C28,NA())</f>
        <v>877</v>
      </c>
      <c r="D66" t="e">
        <f>IF(D$38=TRUE,Data!E28,NA())</f>
        <v>#N/A</v>
      </c>
      <c r="E66" s="35" t="e">
        <f>IF(E$38=TRUE,Data!F28,NA())</f>
        <v>#N/A</v>
      </c>
      <c r="F66" s="37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5" t="e">
        <f>IF(G$38=TRUE,Data!H28,NA())</f>
        <v>#N/A</v>
      </c>
      <c r="H66" s="39" t="e">
        <f>IF(H$38=TRUE,Data!I28,NA())</f>
        <v>#N/A</v>
      </c>
      <c r="I66" s="41" t="e">
        <f>IF(I$38=TRUE,Data!J28,NA())</f>
        <v>#N/A</v>
      </c>
      <c r="J66" s="41" t="e">
        <f>IF(J$38=TRUE,Data!K28,NA())</f>
        <v>#N/A</v>
      </c>
      <c r="K66" s="35" t="e">
        <f>IF(K$38=TRUE,Data!L28,NA())</f>
        <v>#N/A</v>
      </c>
      <c r="L66" s="37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1" t="e">
        <f>IF(M$38=TRUE,Data!R28,NA())</f>
        <v>#N/A</v>
      </c>
      <c r="N66" s="41" t="e">
        <f>IF(N$38=TRUE,Data!S28,NA())</f>
        <v>#N/A</v>
      </c>
      <c r="O66" s="37" t="e">
        <f ca="1">IF(O$38=TRUE,IF($A66="","",IF((ROW(Data!R28)-$C$1)&gt;2,Data!R28/OFFSET(Data!B28,-$C$1+1,0,1),0)),NA())</f>
        <v>#N/A</v>
      </c>
      <c r="P66" s="41" t="e">
        <f>IF(P$38=TRUE,Data!V28,NA())</f>
        <v>#N/A</v>
      </c>
      <c r="Q66" s="41" t="e">
        <f>IF(Q$38=TRUE,Data!W28,NA())</f>
        <v>#N/A</v>
      </c>
      <c r="R66" s="32" t="e">
        <f>IF(R$38=TRUE,Data!X28,NA())</f>
        <v>#N/A</v>
      </c>
      <c r="S66" s="37" t="e">
        <f ca="1">IF(S$38=TRUE,IF($A66="","",IF((ROW(S66)-$C$1)&gt;40,Data!W28/OFFSET(Data!B28,-$C$1+1,0,1),0)),NA())</f>
        <v>#N/A</v>
      </c>
      <c r="T66" s="46" t="e">
        <f>IF(T$38=TRUE,Data!Z28,NA())</f>
        <v>#N/A</v>
      </c>
      <c r="U66" s="46" t="e">
        <f>IF(U$38=TRUE,Data!AA28,NA())</f>
        <v>#N/A</v>
      </c>
      <c r="V66" s="46" t="e">
        <f>IF(V$38=TRUE,Data!AB28,NA())</f>
        <v>#N/A</v>
      </c>
      <c r="W66" s="41" t="e">
        <f>IF(W$38=TRUE,Data!AD28,NA())</f>
        <v>#N/A</v>
      </c>
      <c r="X66" s="35" t="e">
        <f>IF(X$38=TRUE,Data!AE28,NA())</f>
        <v>#N/A</v>
      </c>
      <c r="Y66" s="41" t="e">
        <f>IF(Y$38=TRUE,Data!AF28,NA())</f>
        <v>#N/A</v>
      </c>
      <c r="Z66" s="41" t="e">
        <f>IF(Z$38=TRUE,Data!AH28,NA())</f>
        <v>#N/A</v>
      </c>
      <c r="AA66" s="41" t="e">
        <f>IF(AA$38=TRUE,Data!AI28,NA())</f>
        <v>#N/A</v>
      </c>
      <c r="AB66" s="35" t="e">
        <f>IF(AB$38=TRUE,Data!AJ28,NA())</f>
        <v>#N/A</v>
      </c>
      <c r="AC66" s="41" t="e">
        <f>IF(AC$38=TRUE,Data!AK28,NA())</f>
        <v>#N/A</v>
      </c>
      <c r="AD66" s="35" t="e">
        <f>IF(AD$38=TRUE,Data!AL28,NA())</f>
        <v>#N/A</v>
      </c>
      <c r="AE66" s="35" t="e">
        <f>IF(AE$38=TRUE,Data!AM28,NA())</f>
        <v>#N/A</v>
      </c>
      <c r="AF66" s="41" t="e">
        <f>IF(AF$38=TRUE,Data!AN28,NA())</f>
        <v>#N/A</v>
      </c>
      <c r="AG66" s="26">
        <f>Data!AO28</f>
        <v>43921</v>
      </c>
    </row>
    <row r="67" spans="1:33" x14ac:dyDescent="0.25">
      <c r="A67" s="26">
        <f>Data!A29</f>
        <v>43922</v>
      </c>
      <c r="B67" t="e">
        <f>IF(B$38=TRUE,Data!B29,NA())</f>
        <v>#N/A</v>
      </c>
      <c r="C67">
        <f ca="1">IF(C$38=TRUE,Data!C29,NA())</f>
        <v>1032</v>
      </c>
      <c r="D67" t="e">
        <f>IF(D$38=TRUE,Data!E29,NA())</f>
        <v>#N/A</v>
      </c>
      <c r="E67" s="35" t="e">
        <f>IF(E$38=TRUE,Data!F29,NA())</f>
        <v>#N/A</v>
      </c>
      <c r="F67" s="37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5" t="e">
        <f>IF(G$38=TRUE,Data!H29,NA())</f>
        <v>#N/A</v>
      </c>
      <c r="H67" s="39" t="e">
        <f>IF(H$38=TRUE,Data!I29,NA())</f>
        <v>#N/A</v>
      </c>
      <c r="I67" s="41" t="e">
        <f>IF(I$38=TRUE,Data!J29,NA())</f>
        <v>#N/A</v>
      </c>
      <c r="J67" s="41" t="e">
        <f>IF(J$38=TRUE,Data!K29,NA())</f>
        <v>#N/A</v>
      </c>
      <c r="K67" s="35" t="e">
        <f>IF(K$38=TRUE,Data!L29,NA())</f>
        <v>#N/A</v>
      </c>
      <c r="L67" s="37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1" t="e">
        <f>IF(M$38=TRUE,Data!R29,NA())</f>
        <v>#N/A</v>
      </c>
      <c r="N67" s="41" t="e">
        <f>IF(N$38=TRUE,Data!S29,NA())</f>
        <v>#N/A</v>
      </c>
      <c r="O67" s="37" t="e">
        <f ca="1">IF(O$38=TRUE,IF($A67="","",IF((ROW(Data!R29)-$C$1)&gt;2,Data!R29/OFFSET(Data!B29,-$C$1+1,0,1),0)),NA())</f>
        <v>#N/A</v>
      </c>
      <c r="P67" s="41" t="e">
        <f>IF(P$38=TRUE,Data!V29,NA())</f>
        <v>#N/A</v>
      </c>
      <c r="Q67" s="41" t="e">
        <f>IF(Q$38=TRUE,Data!W29,NA())</f>
        <v>#N/A</v>
      </c>
      <c r="R67" s="32" t="e">
        <f>IF(R$38=TRUE,Data!X29,NA())</f>
        <v>#N/A</v>
      </c>
      <c r="S67" s="37" t="e">
        <f ca="1">IF(S$38=TRUE,IF($A67="","",IF((ROW(S67)-$C$1)&gt;40,Data!W29/OFFSET(Data!B29,-$C$1+1,0,1),0)),NA())</f>
        <v>#N/A</v>
      </c>
      <c r="T67" s="46" t="e">
        <f>IF(T$38=TRUE,Data!Z29,NA())</f>
        <v>#N/A</v>
      </c>
      <c r="U67" s="46" t="e">
        <f>IF(U$38=TRUE,Data!AA29,NA())</f>
        <v>#N/A</v>
      </c>
      <c r="V67" s="46" t="e">
        <f>IF(V$38=TRUE,Data!AB29,NA())</f>
        <v>#N/A</v>
      </c>
      <c r="W67" s="41" t="e">
        <f>IF(W$38=TRUE,Data!AD29,NA())</f>
        <v>#N/A</v>
      </c>
      <c r="X67" s="35" t="e">
        <f>IF(X$38=TRUE,Data!AE29,NA())</f>
        <v>#N/A</v>
      </c>
      <c r="Y67" s="41" t="e">
        <f>IF(Y$38=TRUE,Data!AF29,NA())</f>
        <v>#N/A</v>
      </c>
      <c r="Z67" s="41" t="e">
        <f>IF(Z$38=TRUE,Data!AH29,NA())</f>
        <v>#N/A</v>
      </c>
      <c r="AA67" s="41" t="e">
        <f>IF(AA$38=TRUE,Data!AI29,NA())</f>
        <v>#N/A</v>
      </c>
      <c r="AB67" s="35" t="e">
        <f>IF(AB$38=TRUE,Data!AJ29,NA())</f>
        <v>#N/A</v>
      </c>
      <c r="AC67" s="41" t="e">
        <f>IF(AC$38=TRUE,Data!AK29,NA())</f>
        <v>#N/A</v>
      </c>
      <c r="AD67" s="35" t="e">
        <f>IF(AD$38=TRUE,Data!AL29,NA())</f>
        <v>#N/A</v>
      </c>
      <c r="AE67" s="35" t="e">
        <f>IF(AE$38=TRUE,Data!AM29,NA())</f>
        <v>#N/A</v>
      </c>
      <c r="AF67" s="41" t="e">
        <f>IF(AF$38=TRUE,Data!AN29,NA())</f>
        <v>#N/A</v>
      </c>
      <c r="AG67" s="26">
        <f>Data!AO29</f>
        <v>43922</v>
      </c>
    </row>
    <row r="68" spans="1:33" x14ac:dyDescent="0.25">
      <c r="A68" s="26">
        <f>Data!A30</f>
        <v>43923</v>
      </c>
      <c r="B68" t="e">
        <f>IF(B$38=TRUE,Data!B30,NA())</f>
        <v>#N/A</v>
      </c>
      <c r="C68">
        <f ca="1">IF(C$38=TRUE,Data!C30,NA())</f>
        <v>1140</v>
      </c>
      <c r="D68" t="e">
        <f>IF(D$38=TRUE,Data!E30,NA())</f>
        <v>#N/A</v>
      </c>
      <c r="E68" s="35" t="e">
        <f>IF(E$38=TRUE,Data!F30,NA())</f>
        <v>#N/A</v>
      </c>
      <c r="F68" s="37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5" t="e">
        <f>IF(G$38=TRUE,Data!H30,NA())</f>
        <v>#N/A</v>
      </c>
      <c r="H68" s="39" t="e">
        <f>IF(H$38=TRUE,Data!I30,NA())</f>
        <v>#N/A</v>
      </c>
      <c r="I68" s="41" t="e">
        <f>IF(I$38=TRUE,Data!J30,NA())</f>
        <v>#N/A</v>
      </c>
      <c r="J68" s="41" t="e">
        <f>IF(J$38=TRUE,Data!K30,NA())</f>
        <v>#N/A</v>
      </c>
      <c r="K68" s="35" t="e">
        <f>IF(K$38=TRUE,Data!L30,NA())</f>
        <v>#N/A</v>
      </c>
      <c r="L68" s="37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1" t="e">
        <f>IF(M$38=TRUE,Data!R30,NA())</f>
        <v>#N/A</v>
      </c>
      <c r="N68" s="41" t="e">
        <f>IF(N$38=TRUE,Data!S30,NA())</f>
        <v>#N/A</v>
      </c>
      <c r="O68" s="37" t="e">
        <f ca="1">IF(O$38=TRUE,IF($A68="","",IF((ROW(Data!R30)-$C$1)&gt;2,Data!R30/OFFSET(Data!B30,-$C$1+1,0,1),0)),NA())</f>
        <v>#N/A</v>
      </c>
      <c r="P68" s="41" t="e">
        <f>IF(P$38=TRUE,Data!V30,NA())</f>
        <v>#N/A</v>
      </c>
      <c r="Q68" s="41" t="e">
        <f>IF(Q$38=TRUE,Data!W30,NA())</f>
        <v>#N/A</v>
      </c>
      <c r="R68" s="32" t="e">
        <f>IF(R$38=TRUE,Data!X30,NA())</f>
        <v>#N/A</v>
      </c>
      <c r="S68" s="37" t="e">
        <f ca="1">IF(S$38=TRUE,IF($A68="","",IF((ROW(S68)-$C$1)&gt;40,Data!W30/OFFSET(Data!B30,-$C$1+1,0,1),0)),NA())</f>
        <v>#N/A</v>
      </c>
      <c r="T68" s="46" t="e">
        <f>IF(T$38=TRUE,Data!Z30,NA())</f>
        <v>#N/A</v>
      </c>
      <c r="U68" s="46" t="e">
        <f>IF(U$38=TRUE,Data!AA30,NA())</f>
        <v>#N/A</v>
      </c>
      <c r="V68" s="46" t="e">
        <f>IF(V$38=TRUE,Data!AB30,NA())</f>
        <v>#N/A</v>
      </c>
      <c r="W68" s="41" t="e">
        <f>IF(W$38=TRUE,Data!AD30,NA())</f>
        <v>#N/A</v>
      </c>
      <c r="X68" s="35" t="e">
        <f>IF(X$38=TRUE,Data!AE30,NA())</f>
        <v>#N/A</v>
      </c>
      <c r="Y68" s="41" t="e">
        <f>IF(Y$38=TRUE,Data!AF30,NA())</f>
        <v>#N/A</v>
      </c>
      <c r="Z68" s="41" t="e">
        <f>IF(Z$38=TRUE,Data!AH30,NA())</f>
        <v>#N/A</v>
      </c>
      <c r="AA68" s="41" t="e">
        <f>IF(AA$38=TRUE,Data!AI30,NA())</f>
        <v>#N/A</v>
      </c>
      <c r="AB68" s="35" t="e">
        <f>IF(AB$38=TRUE,Data!AJ30,NA())</f>
        <v>#N/A</v>
      </c>
      <c r="AC68" s="41" t="e">
        <f>IF(AC$38=TRUE,Data!AK30,NA())</f>
        <v>#N/A</v>
      </c>
      <c r="AD68" s="35" t="e">
        <f>IF(AD$38=TRUE,Data!AL30,NA())</f>
        <v>#N/A</v>
      </c>
      <c r="AE68" s="35" t="e">
        <f>IF(AE$38=TRUE,Data!AM30,NA())</f>
        <v>#N/A</v>
      </c>
      <c r="AF68" s="41" t="e">
        <f>IF(AF$38=TRUE,Data!AN30,NA())</f>
        <v>#N/A</v>
      </c>
      <c r="AG68" s="26">
        <f>Data!AO30</f>
        <v>43923</v>
      </c>
    </row>
    <row r="69" spans="1:33" x14ac:dyDescent="0.25">
      <c r="A69" s="26">
        <f>Data!A31</f>
        <v>43924</v>
      </c>
      <c r="B69" t="e">
        <f>IF(B$38=TRUE,Data!B31,NA())</f>
        <v>#N/A</v>
      </c>
      <c r="C69">
        <f ca="1">IF(C$38=TRUE,Data!C31,NA())</f>
        <v>1437</v>
      </c>
      <c r="D69" t="e">
        <f>IF(D$38=TRUE,Data!E31,NA())</f>
        <v>#N/A</v>
      </c>
      <c r="E69" s="35" t="e">
        <f>IF(E$38=TRUE,Data!F31,NA())</f>
        <v>#N/A</v>
      </c>
      <c r="F69" s="37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5" t="e">
        <f>IF(G$38=TRUE,Data!H31,NA())</f>
        <v>#N/A</v>
      </c>
      <c r="H69" s="39" t="e">
        <f>IF(H$38=TRUE,Data!I31,NA())</f>
        <v>#N/A</v>
      </c>
      <c r="I69" s="41" t="e">
        <f>IF(I$38=TRUE,Data!J31,NA())</f>
        <v>#N/A</v>
      </c>
      <c r="J69" s="41" t="e">
        <f>IF(J$38=TRUE,Data!K31,NA())</f>
        <v>#N/A</v>
      </c>
      <c r="K69" s="35" t="e">
        <f>IF(K$38=TRUE,Data!L31,NA())</f>
        <v>#N/A</v>
      </c>
      <c r="L69" s="37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1" t="e">
        <f>IF(M$38=TRUE,Data!R31,NA())</f>
        <v>#N/A</v>
      </c>
      <c r="N69" s="41" t="e">
        <f>IF(N$38=TRUE,Data!S31,NA())</f>
        <v>#N/A</v>
      </c>
      <c r="O69" s="37" t="e">
        <f ca="1">IF(O$38=TRUE,IF($A69="","",IF((ROW(Data!R31)-$C$1)&gt;2,Data!R31/OFFSET(Data!B31,-$C$1+1,0,1),0)),NA())</f>
        <v>#N/A</v>
      </c>
      <c r="P69" s="41" t="e">
        <f>IF(P$38=TRUE,Data!V31,NA())</f>
        <v>#N/A</v>
      </c>
      <c r="Q69" s="41" t="e">
        <f>IF(Q$38=TRUE,Data!W31,NA())</f>
        <v>#N/A</v>
      </c>
      <c r="R69" s="32" t="e">
        <f>IF(R$38=TRUE,Data!X31,NA())</f>
        <v>#N/A</v>
      </c>
      <c r="S69" s="37" t="e">
        <f ca="1">IF(S$38=TRUE,IF($A69="","",IF((ROW(S69)-$C$1)&gt;40,Data!W31/OFFSET(Data!B31,-$C$1+1,0,1),0)),NA())</f>
        <v>#N/A</v>
      </c>
      <c r="T69" s="46" t="e">
        <f>IF(T$38=TRUE,Data!Z31,NA())</f>
        <v>#N/A</v>
      </c>
      <c r="U69" s="46" t="e">
        <f>IF(U$38=TRUE,Data!AA31,NA())</f>
        <v>#N/A</v>
      </c>
      <c r="V69" s="46" t="e">
        <f>IF(V$38=TRUE,Data!AB31,NA())</f>
        <v>#N/A</v>
      </c>
      <c r="W69" s="41" t="e">
        <f>IF(W$38=TRUE,Data!AD31,NA())</f>
        <v>#N/A</v>
      </c>
      <c r="X69" s="35" t="e">
        <f>IF(X$38=TRUE,Data!AE31,NA())</f>
        <v>#N/A</v>
      </c>
      <c r="Y69" s="41" t="e">
        <f>IF(Y$38=TRUE,Data!AF31,NA())</f>
        <v>#N/A</v>
      </c>
      <c r="Z69" s="41" t="e">
        <f>IF(Z$38=TRUE,Data!AH31,NA())</f>
        <v>#N/A</v>
      </c>
      <c r="AA69" s="41" t="e">
        <f>IF(AA$38=TRUE,Data!AI31,NA())</f>
        <v>#N/A</v>
      </c>
      <c r="AB69" s="35" t="e">
        <f>IF(AB$38=TRUE,Data!AJ31,NA())</f>
        <v>#N/A</v>
      </c>
      <c r="AC69" s="41" t="e">
        <f>IF(AC$38=TRUE,Data!AK31,NA())</f>
        <v>#N/A</v>
      </c>
      <c r="AD69" s="35" t="e">
        <f>IF(AD$38=TRUE,Data!AL31,NA())</f>
        <v>#N/A</v>
      </c>
      <c r="AE69" s="35" t="e">
        <f>IF(AE$38=TRUE,Data!AM31,NA())</f>
        <v>#N/A</v>
      </c>
      <c r="AF69" s="41" t="e">
        <f>IF(AF$38=TRUE,Data!AN31,NA())</f>
        <v>#N/A</v>
      </c>
      <c r="AG69" s="26">
        <f>Data!AO31</f>
        <v>43924</v>
      </c>
    </row>
    <row r="70" spans="1:33" x14ac:dyDescent="0.25">
      <c r="A70" s="26">
        <f>Data!A32</f>
        <v>43925</v>
      </c>
      <c r="B70" t="e">
        <f>IF(B$38=TRUE,Data!B32,NA())</f>
        <v>#N/A</v>
      </c>
      <c r="C70">
        <f ca="1">IF(C$38=TRUE,Data!C32,NA())</f>
        <v>1580</v>
      </c>
      <c r="D70" t="e">
        <f>IF(D$38=TRUE,Data!E32,NA())</f>
        <v>#N/A</v>
      </c>
      <c r="E70" s="35" t="e">
        <f>IF(E$38=TRUE,Data!F32,NA())</f>
        <v>#N/A</v>
      </c>
      <c r="F70" s="37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5" t="e">
        <f>IF(G$38=TRUE,Data!H32,NA())</f>
        <v>#N/A</v>
      </c>
      <c r="H70" s="39" t="e">
        <f>IF(H$38=TRUE,Data!I32,NA())</f>
        <v>#N/A</v>
      </c>
      <c r="I70" s="41" t="e">
        <f>IF(I$38=TRUE,Data!J32,NA())</f>
        <v>#N/A</v>
      </c>
      <c r="J70" s="41" t="e">
        <f>IF(J$38=TRUE,Data!K32,NA())</f>
        <v>#N/A</v>
      </c>
      <c r="K70" s="35" t="e">
        <f>IF(K$38=TRUE,Data!L32,NA())</f>
        <v>#N/A</v>
      </c>
      <c r="L70" s="37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1" t="e">
        <f>IF(M$38=TRUE,Data!R32,NA())</f>
        <v>#N/A</v>
      </c>
      <c r="N70" s="41" t="e">
        <f>IF(N$38=TRUE,Data!S32,NA())</f>
        <v>#N/A</v>
      </c>
      <c r="O70" s="37" t="e">
        <f ca="1">IF(O$38=TRUE,IF($A70="","",IF((ROW(Data!R32)-$C$1)&gt;2,Data!R32/OFFSET(Data!B32,-$C$1+1,0,1),0)),NA())</f>
        <v>#N/A</v>
      </c>
      <c r="P70" s="41" t="e">
        <f>IF(P$38=TRUE,Data!V32,NA())</f>
        <v>#N/A</v>
      </c>
      <c r="Q70" s="41" t="e">
        <f>IF(Q$38=TRUE,Data!W32,NA())</f>
        <v>#N/A</v>
      </c>
      <c r="R70" s="32" t="e">
        <f>IF(R$38=TRUE,Data!X32,NA())</f>
        <v>#N/A</v>
      </c>
      <c r="S70" s="37" t="e">
        <f ca="1">IF(S$38=TRUE,IF($A70="","",IF((ROW(S70)-$C$1)&gt;40,Data!W32/OFFSET(Data!B32,-$C$1+1,0,1),0)),NA())</f>
        <v>#N/A</v>
      </c>
      <c r="T70" s="46" t="e">
        <f>IF(T$38=TRUE,Data!Z32,NA())</f>
        <v>#N/A</v>
      </c>
      <c r="U70" s="46" t="e">
        <f>IF(U$38=TRUE,Data!AA32,NA())</f>
        <v>#N/A</v>
      </c>
      <c r="V70" s="46" t="e">
        <f>IF(V$38=TRUE,Data!AB32,NA())</f>
        <v>#N/A</v>
      </c>
      <c r="W70" s="41" t="e">
        <f>IF(W$38=TRUE,Data!AD32,NA())</f>
        <v>#N/A</v>
      </c>
      <c r="X70" s="35" t="e">
        <f>IF(X$38=TRUE,Data!AE32,NA())</f>
        <v>#N/A</v>
      </c>
      <c r="Y70" s="41" t="e">
        <f>IF(Y$38=TRUE,Data!AF32,NA())</f>
        <v>#N/A</v>
      </c>
      <c r="Z70" s="41" t="e">
        <f>IF(Z$38=TRUE,Data!AH32,NA())</f>
        <v>#N/A</v>
      </c>
      <c r="AA70" s="41" t="e">
        <f>IF(AA$38=TRUE,Data!AI32,NA())</f>
        <v>#N/A</v>
      </c>
      <c r="AB70" s="35" t="e">
        <f>IF(AB$38=TRUE,Data!AJ32,NA())</f>
        <v>#N/A</v>
      </c>
      <c r="AC70" s="41" t="e">
        <f>IF(AC$38=TRUE,Data!AK32,NA())</f>
        <v>#N/A</v>
      </c>
      <c r="AD70" s="35" t="e">
        <f>IF(AD$38=TRUE,Data!AL32,NA())</f>
        <v>#N/A</v>
      </c>
      <c r="AE70" s="35" t="e">
        <f>IF(AE$38=TRUE,Data!AM32,NA())</f>
        <v>#N/A</v>
      </c>
      <c r="AF70" s="41" t="e">
        <f>IF(AF$38=TRUE,Data!AN32,NA())</f>
        <v>#N/A</v>
      </c>
      <c r="AG70" s="26">
        <f>Data!AO32</f>
        <v>43925</v>
      </c>
    </row>
    <row r="71" spans="1:33" x14ac:dyDescent="0.25">
      <c r="A71" s="26">
        <f>Data!A33</f>
        <v>43926</v>
      </c>
      <c r="B71" t="e">
        <f>IF(B$38=TRUE,Data!B33,NA())</f>
        <v>#N/A</v>
      </c>
      <c r="C71">
        <f ca="1">IF(C$38=TRUE,Data!C33,NA())</f>
        <v>1857</v>
      </c>
      <c r="D71" t="e">
        <f>IF(D$38=TRUE,Data!E33,NA())</f>
        <v>#N/A</v>
      </c>
      <c r="E71" s="35" t="e">
        <f>IF(E$38=TRUE,Data!F33,NA())</f>
        <v>#N/A</v>
      </c>
      <c r="F71" s="37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5" t="e">
        <f>IF(G$38=TRUE,Data!H33,NA())</f>
        <v>#N/A</v>
      </c>
      <c r="H71" s="39" t="e">
        <f>IF(H$38=TRUE,Data!I33,NA())</f>
        <v>#N/A</v>
      </c>
      <c r="I71" s="41" t="e">
        <f>IF(I$38=TRUE,Data!J33,NA())</f>
        <v>#N/A</v>
      </c>
      <c r="J71" s="41" t="e">
        <f>IF(J$38=TRUE,Data!K33,NA())</f>
        <v>#N/A</v>
      </c>
      <c r="K71" s="35" t="e">
        <f>IF(K$38=TRUE,Data!L33,NA())</f>
        <v>#N/A</v>
      </c>
      <c r="L71" s="37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1" t="e">
        <f>IF(M$38=TRUE,Data!R33,NA())</f>
        <v>#N/A</v>
      </c>
      <c r="N71" s="41" t="e">
        <f>IF(N$38=TRUE,Data!S33,NA())</f>
        <v>#N/A</v>
      </c>
      <c r="O71" s="37" t="e">
        <f ca="1">IF(O$38=TRUE,IF($A71="","",IF((ROW(Data!R33)-$C$1)&gt;2,Data!R33/OFFSET(Data!B33,-$C$1+1,0,1),0)),NA())</f>
        <v>#N/A</v>
      </c>
      <c r="P71" s="41" t="e">
        <f>IF(P$38=TRUE,Data!V33,NA())</f>
        <v>#N/A</v>
      </c>
      <c r="Q71" s="41" t="e">
        <f>IF(Q$38=TRUE,Data!W33,NA())</f>
        <v>#N/A</v>
      </c>
      <c r="R71" s="32" t="e">
        <f>IF(R$38=TRUE,Data!X33,NA())</f>
        <v>#N/A</v>
      </c>
      <c r="S71" s="37" t="e">
        <f ca="1">IF(S$38=TRUE,IF($A71="","",IF((ROW(S71)-$C$1)&gt;40,Data!W33/OFFSET(Data!B33,-$C$1+1,0,1),0)),NA())</f>
        <v>#N/A</v>
      </c>
      <c r="T71" s="46" t="e">
        <f>IF(T$38=TRUE,Data!Z33,NA())</f>
        <v>#N/A</v>
      </c>
      <c r="U71" s="46" t="e">
        <f>IF(U$38=TRUE,Data!AA33,NA())</f>
        <v>#N/A</v>
      </c>
      <c r="V71" s="46" t="e">
        <f>IF(V$38=TRUE,Data!AB33,NA())</f>
        <v>#N/A</v>
      </c>
      <c r="W71" s="41" t="e">
        <f>IF(W$38=TRUE,Data!AD33,NA())</f>
        <v>#N/A</v>
      </c>
      <c r="X71" s="35" t="e">
        <f>IF(X$38=TRUE,Data!AE33,NA())</f>
        <v>#N/A</v>
      </c>
      <c r="Y71" s="41" t="e">
        <f>IF(Y$38=TRUE,Data!AF33,NA())</f>
        <v>#N/A</v>
      </c>
      <c r="Z71" s="41" t="e">
        <f>IF(Z$38=TRUE,Data!AH33,NA())</f>
        <v>#N/A</v>
      </c>
      <c r="AA71" s="41" t="e">
        <f>IF(AA$38=TRUE,Data!AI33,NA())</f>
        <v>#N/A</v>
      </c>
      <c r="AB71" s="35" t="e">
        <f>IF(AB$38=TRUE,Data!AJ33,NA())</f>
        <v>#N/A</v>
      </c>
      <c r="AC71" s="41" t="e">
        <f>IF(AC$38=TRUE,Data!AK33,NA())</f>
        <v>#N/A</v>
      </c>
      <c r="AD71" s="35" t="e">
        <f>IF(AD$38=TRUE,Data!AL33,NA())</f>
        <v>#N/A</v>
      </c>
      <c r="AE71" s="35" t="e">
        <f>IF(AE$38=TRUE,Data!AM33,NA())</f>
        <v>#N/A</v>
      </c>
      <c r="AF71" s="41" t="e">
        <f>IF(AF$38=TRUE,Data!AN33,NA())</f>
        <v>#N/A</v>
      </c>
      <c r="AG71" s="26">
        <f>Data!AO33</f>
        <v>43926</v>
      </c>
    </row>
    <row r="72" spans="1:33" x14ac:dyDescent="0.25">
      <c r="A72" s="26">
        <f>Data!A34</f>
        <v>43927</v>
      </c>
      <c r="B72" t="e">
        <f>IF(B$38=TRUE,Data!B34,NA())</f>
        <v>#N/A</v>
      </c>
      <c r="C72">
        <f ca="1">IF(C$38=TRUE,Data!C34,NA())</f>
        <v>2142</v>
      </c>
      <c r="D72" t="e">
        <f>IF(D$38=TRUE,Data!E34,NA())</f>
        <v>#N/A</v>
      </c>
      <c r="E72" s="35" t="e">
        <f>IF(E$38=TRUE,Data!F34,NA())</f>
        <v>#N/A</v>
      </c>
      <c r="F72" s="37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5" t="e">
        <f>IF(G$38=TRUE,Data!H34,NA())</f>
        <v>#N/A</v>
      </c>
      <c r="H72" s="39" t="e">
        <f>IF(H$38=TRUE,Data!I34,NA())</f>
        <v>#N/A</v>
      </c>
      <c r="I72" s="41" t="e">
        <f>IF(I$38=TRUE,Data!J34,NA())</f>
        <v>#N/A</v>
      </c>
      <c r="J72" s="41" t="e">
        <f>IF(J$38=TRUE,Data!K34,NA())</f>
        <v>#N/A</v>
      </c>
      <c r="K72" s="35" t="e">
        <f>IF(K$38=TRUE,Data!L34,NA())</f>
        <v>#N/A</v>
      </c>
      <c r="L72" s="37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1" t="e">
        <f>IF(M$38=TRUE,Data!R34,NA())</f>
        <v>#N/A</v>
      </c>
      <c r="N72" s="41" t="e">
        <f>IF(N$38=TRUE,Data!S34,NA())</f>
        <v>#N/A</v>
      </c>
      <c r="O72" s="37" t="e">
        <f ca="1">IF(O$38=TRUE,IF($A72="","",IF((ROW(Data!R34)-$C$1)&gt;2,Data!R34/OFFSET(Data!B34,-$C$1+1,0,1),0)),NA())</f>
        <v>#N/A</v>
      </c>
      <c r="P72" s="41" t="e">
        <f>IF(P$38=TRUE,Data!V34,NA())</f>
        <v>#N/A</v>
      </c>
      <c r="Q72" s="41" t="e">
        <f>IF(Q$38=TRUE,Data!W34,NA())</f>
        <v>#N/A</v>
      </c>
      <c r="R72" s="32" t="e">
        <f>IF(R$38=TRUE,Data!X34,NA())</f>
        <v>#N/A</v>
      </c>
      <c r="S72" s="37" t="e">
        <f ca="1">IF(S$38=TRUE,IF($A72="","",IF((ROW(S72)-$C$1)&gt;40,Data!W34/OFFSET(Data!B34,-$C$1+1,0,1),0)),NA())</f>
        <v>#N/A</v>
      </c>
      <c r="T72" s="46" t="e">
        <f>IF(T$38=TRUE,Data!Z34,NA())</f>
        <v>#N/A</v>
      </c>
      <c r="U72" s="46" t="e">
        <f>IF(U$38=TRUE,Data!AA34,NA())</f>
        <v>#N/A</v>
      </c>
      <c r="V72" s="46" t="e">
        <f>IF(V$38=TRUE,Data!AB34,NA())</f>
        <v>#N/A</v>
      </c>
      <c r="W72" s="41" t="e">
        <f>IF(W$38=TRUE,Data!AD34,NA())</f>
        <v>#N/A</v>
      </c>
      <c r="X72" s="35" t="e">
        <f>IF(X$38=TRUE,Data!AE34,NA())</f>
        <v>#N/A</v>
      </c>
      <c r="Y72" s="41" t="e">
        <f>IF(Y$38=TRUE,Data!AF34,NA())</f>
        <v>#N/A</v>
      </c>
      <c r="Z72" s="41" t="e">
        <f>IF(Z$38=TRUE,Data!AH34,NA())</f>
        <v>#N/A</v>
      </c>
      <c r="AA72" s="41" t="e">
        <f>IF(AA$38=TRUE,Data!AI34,NA())</f>
        <v>#N/A</v>
      </c>
      <c r="AB72" s="35" t="e">
        <f>IF(AB$38=TRUE,Data!AJ34,NA())</f>
        <v>#N/A</v>
      </c>
      <c r="AC72" s="41" t="e">
        <f>IF(AC$38=TRUE,Data!AK34,NA())</f>
        <v>#N/A</v>
      </c>
      <c r="AD72" s="35" t="e">
        <f>IF(AD$38=TRUE,Data!AL34,NA())</f>
        <v>#N/A</v>
      </c>
      <c r="AE72" s="35" t="e">
        <f>IF(AE$38=TRUE,Data!AM34,NA())</f>
        <v>#N/A</v>
      </c>
      <c r="AF72" s="41" t="e">
        <f>IF(AF$38=TRUE,Data!AN34,NA())</f>
        <v>#N/A</v>
      </c>
      <c r="AG72" s="26">
        <f>Data!AO34</f>
        <v>43927</v>
      </c>
    </row>
    <row r="73" spans="1:33" x14ac:dyDescent="0.25">
      <c r="A73" s="26">
        <f>Data!A35</f>
        <v>43928</v>
      </c>
      <c r="B73" t="e">
        <f>IF(B$38=TRUE,Data!B35,NA())</f>
        <v>#N/A</v>
      </c>
      <c r="C73">
        <f ca="1">IF(C$38=TRUE,Data!C35,NA())</f>
        <v>2386</v>
      </c>
      <c r="D73" t="e">
        <f>IF(D$38=TRUE,Data!E35,NA())</f>
        <v>#N/A</v>
      </c>
      <c r="E73" s="35" t="e">
        <f>IF(E$38=TRUE,Data!F35,NA())</f>
        <v>#N/A</v>
      </c>
      <c r="F73" s="37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5" t="e">
        <f>IF(G$38=TRUE,Data!H35,NA())</f>
        <v>#N/A</v>
      </c>
      <c r="H73" s="39" t="e">
        <f>IF(H$38=TRUE,Data!I35,NA())</f>
        <v>#N/A</v>
      </c>
      <c r="I73" s="41" t="e">
        <f>IF(I$38=TRUE,Data!J35,NA())</f>
        <v>#N/A</v>
      </c>
      <c r="J73" s="41" t="e">
        <f>IF(J$38=TRUE,Data!K35,NA())</f>
        <v>#N/A</v>
      </c>
      <c r="K73" s="35" t="e">
        <f>IF(K$38=TRUE,Data!L35,NA())</f>
        <v>#N/A</v>
      </c>
      <c r="L73" s="37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1" t="e">
        <f>IF(M$38=TRUE,Data!R35,NA())</f>
        <v>#N/A</v>
      </c>
      <c r="N73" s="41" t="e">
        <f>IF(N$38=TRUE,Data!S35,NA())</f>
        <v>#N/A</v>
      </c>
      <c r="O73" s="37" t="e">
        <f ca="1">IF(O$38=TRUE,IF($A73="","",IF((ROW(Data!R35)-$C$1)&gt;2,Data!R35/OFFSET(Data!B35,-$C$1+1,0,1),0)),NA())</f>
        <v>#N/A</v>
      </c>
      <c r="P73" s="41" t="e">
        <f>IF(P$38=TRUE,Data!V35,NA())</f>
        <v>#N/A</v>
      </c>
      <c r="Q73" s="41" t="e">
        <f>IF(Q$38=TRUE,Data!W35,NA())</f>
        <v>#N/A</v>
      </c>
      <c r="R73" s="32" t="e">
        <f>IF(R$38=TRUE,Data!X35,NA())</f>
        <v>#N/A</v>
      </c>
      <c r="S73" s="37" t="e">
        <f ca="1">IF(S$38=TRUE,IF($A73="","",IF((ROW(S73)-$C$1)&gt;40,Data!W35/OFFSET(Data!B35,-$C$1+1,0,1),0)),NA())</f>
        <v>#N/A</v>
      </c>
      <c r="T73" s="46" t="e">
        <f>IF(T$38=TRUE,Data!Z35,NA())</f>
        <v>#N/A</v>
      </c>
      <c r="U73" s="46" t="e">
        <f>IF(U$38=TRUE,Data!AA35,NA())</f>
        <v>#N/A</v>
      </c>
      <c r="V73" s="46" t="e">
        <f>IF(V$38=TRUE,Data!AB35,NA())</f>
        <v>#N/A</v>
      </c>
      <c r="W73" s="41" t="e">
        <f>IF(W$38=TRUE,Data!AD35,NA())</f>
        <v>#N/A</v>
      </c>
      <c r="X73" s="35" t="e">
        <f>IF(X$38=TRUE,Data!AE35,NA())</f>
        <v>#N/A</v>
      </c>
      <c r="Y73" s="41" t="e">
        <f>IF(Y$38=TRUE,Data!AF35,NA())</f>
        <v>#N/A</v>
      </c>
      <c r="Z73" s="41" t="e">
        <f>IF(Z$38=TRUE,Data!AH35,NA())</f>
        <v>#N/A</v>
      </c>
      <c r="AA73" s="41" t="e">
        <f>IF(AA$38=TRUE,Data!AI35,NA())</f>
        <v>#N/A</v>
      </c>
      <c r="AB73" s="35" t="e">
        <f>IF(AB$38=TRUE,Data!AJ35,NA())</f>
        <v>#N/A</v>
      </c>
      <c r="AC73" s="41" t="e">
        <f>IF(AC$38=TRUE,Data!AK35,NA())</f>
        <v>#N/A</v>
      </c>
      <c r="AD73" s="35" t="e">
        <f>IF(AD$38=TRUE,Data!AL35,NA())</f>
        <v>#N/A</v>
      </c>
      <c r="AE73" s="35" t="e">
        <f>IF(AE$38=TRUE,Data!AM35,NA())</f>
        <v>#N/A</v>
      </c>
      <c r="AF73" s="41" t="e">
        <f>IF(AF$38=TRUE,Data!AN35,NA())</f>
        <v>#N/A</v>
      </c>
      <c r="AG73" s="26">
        <f>Data!AO35</f>
        <v>43928</v>
      </c>
    </row>
    <row r="74" spans="1:33" x14ac:dyDescent="0.25">
      <c r="A74" s="26">
        <f>Data!A36</f>
        <v>43929</v>
      </c>
      <c r="B74" t="e">
        <f>IF(B$38=TRUE,Data!B36,NA())</f>
        <v>#N/A</v>
      </c>
      <c r="C74">
        <f ca="1">IF(C$38=TRUE,Data!C36,NA())</f>
        <v>2601</v>
      </c>
      <c r="D74" t="e">
        <f>IF(D$38=TRUE,Data!E36,NA())</f>
        <v>#N/A</v>
      </c>
      <c r="E74" s="35" t="e">
        <f>IF(E$38=TRUE,Data!F36,NA())</f>
        <v>#N/A</v>
      </c>
      <c r="F74" s="37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5" t="e">
        <f>IF(G$38=TRUE,Data!H36,NA())</f>
        <v>#N/A</v>
      </c>
      <c r="H74" s="39" t="e">
        <f>IF(H$38=TRUE,Data!I36,NA())</f>
        <v>#N/A</v>
      </c>
      <c r="I74" s="41" t="e">
        <f>IF(I$38=TRUE,Data!J36,NA())</f>
        <v>#N/A</v>
      </c>
      <c r="J74" s="41" t="e">
        <f>IF(J$38=TRUE,Data!K36,NA())</f>
        <v>#N/A</v>
      </c>
      <c r="K74" s="35" t="e">
        <f>IF(K$38=TRUE,Data!L36,NA())</f>
        <v>#N/A</v>
      </c>
      <c r="L74" s="37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1" t="e">
        <f>IF(M$38=TRUE,Data!R36,NA())</f>
        <v>#N/A</v>
      </c>
      <c r="N74" s="41" t="e">
        <f>IF(N$38=TRUE,Data!S36,NA())</f>
        <v>#N/A</v>
      </c>
      <c r="O74" s="37" t="e">
        <f ca="1">IF(O$38=TRUE,IF($A74="","",IF((ROW(Data!R36)-$C$1)&gt;2,Data!R36/OFFSET(Data!B36,-$C$1+1,0,1),0)),NA())</f>
        <v>#N/A</v>
      </c>
      <c r="P74" s="41" t="e">
        <f>IF(P$38=TRUE,Data!V36,NA())</f>
        <v>#N/A</v>
      </c>
      <c r="Q74" s="41" t="e">
        <f>IF(Q$38=TRUE,Data!W36,NA())</f>
        <v>#N/A</v>
      </c>
      <c r="R74" s="32" t="e">
        <f>IF(R$38=TRUE,Data!X36,NA())</f>
        <v>#N/A</v>
      </c>
      <c r="S74" s="37" t="e">
        <f ca="1">IF(S$38=TRUE,IF($A74="","",IF((ROW(S74)-$C$1)&gt;40,Data!W36/OFFSET(Data!B36,-$C$1+1,0,1),0)),NA())</f>
        <v>#N/A</v>
      </c>
      <c r="T74" s="46" t="e">
        <f>IF(T$38=TRUE,Data!Z36,NA())</f>
        <v>#N/A</v>
      </c>
      <c r="U74" s="46" t="e">
        <f>IF(U$38=TRUE,Data!AA36,NA())</f>
        <v>#N/A</v>
      </c>
      <c r="V74" s="46" t="e">
        <f>IF(V$38=TRUE,Data!AB36,NA())</f>
        <v>#N/A</v>
      </c>
      <c r="W74" s="41" t="e">
        <f>IF(W$38=TRUE,Data!AD36,NA())</f>
        <v>#N/A</v>
      </c>
      <c r="X74" s="35" t="e">
        <f>IF(X$38=TRUE,Data!AE36,NA())</f>
        <v>#N/A</v>
      </c>
      <c r="Y74" s="41" t="e">
        <f>IF(Y$38=TRUE,Data!AF36,NA())</f>
        <v>#N/A</v>
      </c>
      <c r="Z74" s="41" t="e">
        <f>IF(Z$38=TRUE,Data!AH36,NA())</f>
        <v>#N/A</v>
      </c>
      <c r="AA74" s="41" t="e">
        <f>IF(AA$38=TRUE,Data!AI36,NA())</f>
        <v>#N/A</v>
      </c>
      <c r="AB74" s="35" t="e">
        <f>IF(AB$38=TRUE,Data!AJ36,NA())</f>
        <v>#N/A</v>
      </c>
      <c r="AC74" s="41" t="e">
        <f>IF(AC$38=TRUE,Data!AK36,NA())</f>
        <v>#N/A</v>
      </c>
      <c r="AD74" s="35" t="e">
        <f>IF(AD$38=TRUE,Data!AL36,NA())</f>
        <v>#N/A</v>
      </c>
      <c r="AE74" s="35" t="e">
        <f>IF(AE$38=TRUE,Data!AM36,NA())</f>
        <v>#N/A</v>
      </c>
      <c r="AF74" s="41" t="e">
        <f>IF(AF$38=TRUE,Data!AN36,NA())</f>
        <v>#N/A</v>
      </c>
      <c r="AG74" s="26">
        <f>Data!AO36</f>
        <v>43929</v>
      </c>
    </row>
    <row r="75" spans="1:33" x14ac:dyDescent="0.25">
      <c r="A75" s="26">
        <f>Data!A37</f>
        <v>43930</v>
      </c>
      <c r="B75" t="e">
        <f>IF(B$38=TRUE,Data!B37,NA())</f>
        <v>#N/A</v>
      </c>
      <c r="C75">
        <f ca="1">IF(C$38=TRUE,Data!C37,NA())</f>
        <v>2801</v>
      </c>
      <c r="D75" t="e">
        <f>IF(D$38=TRUE,Data!E37,NA())</f>
        <v>#N/A</v>
      </c>
      <c r="E75" s="35" t="e">
        <f>IF(E$38=TRUE,Data!F37,NA())</f>
        <v>#N/A</v>
      </c>
      <c r="F75" s="37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5" t="e">
        <f>IF(G$38=TRUE,Data!H37,NA())</f>
        <v>#N/A</v>
      </c>
      <c r="H75" s="39" t="e">
        <f>IF(H$38=TRUE,Data!I37,NA())</f>
        <v>#N/A</v>
      </c>
      <c r="I75" s="41" t="e">
        <f>IF(I$38=TRUE,Data!J37,NA())</f>
        <v>#N/A</v>
      </c>
      <c r="J75" s="41" t="e">
        <f>IF(J$38=TRUE,Data!K37,NA())</f>
        <v>#N/A</v>
      </c>
      <c r="K75" s="35" t="e">
        <f>IF(K$38=TRUE,Data!L37,NA())</f>
        <v>#N/A</v>
      </c>
      <c r="L75" s="37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1" t="e">
        <f>IF(M$38=TRUE,Data!R37,NA())</f>
        <v>#N/A</v>
      </c>
      <c r="N75" s="41" t="e">
        <f>IF(N$38=TRUE,Data!S37,NA())</f>
        <v>#N/A</v>
      </c>
      <c r="O75" s="37" t="e">
        <f ca="1">IF(O$38=TRUE,IF($A75="","",IF((ROW(Data!R37)-$C$1)&gt;2,Data!R37/OFFSET(Data!B37,-$C$1+1,0,1),0)),NA())</f>
        <v>#N/A</v>
      </c>
      <c r="P75" s="41" t="e">
        <f>IF(P$38=TRUE,Data!V37,NA())</f>
        <v>#N/A</v>
      </c>
      <c r="Q75" s="41" t="e">
        <f>IF(Q$38=TRUE,Data!W37,NA())</f>
        <v>#N/A</v>
      </c>
      <c r="R75" s="32" t="e">
        <f>IF(R$38=TRUE,Data!X37,NA())</f>
        <v>#N/A</v>
      </c>
      <c r="S75" s="37" t="e">
        <f ca="1">IF(S$38=TRUE,IF($A75="","",IF((ROW(S75)-$C$1)&gt;40,Data!W37/OFFSET(Data!B37,-$C$1+1,0,1),0)),NA())</f>
        <v>#N/A</v>
      </c>
      <c r="T75" s="46" t="e">
        <f>IF(T$38=TRUE,Data!Z37,NA())</f>
        <v>#N/A</v>
      </c>
      <c r="U75" s="46" t="e">
        <f>IF(U$38=TRUE,Data!AA37,NA())</f>
        <v>#N/A</v>
      </c>
      <c r="V75" s="46" t="e">
        <f>IF(V$38=TRUE,Data!AB37,NA())</f>
        <v>#N/A</v>
      </c>
      <c r="W75" s="41" t="e">
        <f>IF(W$38=TRUE,Data!AD37,NA())</f>
        <v>#N/A</v>
      </c>
      <c r="X75" s="35" t="e">
        <f>IF(X$38=TRUE,Data!AE37,NA())</f>
        <v>#N/A</v>
      </c>
      <c r="Y75" s="41" t="e">
        <f>IF(Y$38=TRUE,Data!AF37,NA())</f>
        <v>#N/A</v>
      </c>
      <c r="Z75" s="41" t="e">
        <f>IF(Z$38=TRUE,Data!AH37,NA())</f>
        <v>#N/A</v>
      </c>
      <c r="AA75" s="41" t="e">
        <f>IF(AA$38=TRUE,Data!AI37,NA())</f>
        <v>#N/A</v>
      </c>
      <c r="AB75" s="35" t="e">
        <f>IF(AB$38=TRUE,Data!AJ37,NA())</f>
        <v>#N/A</v>
      </c>
      <c r="AC75" s="41" t="e">
        <f>IF(AC$38=TRUE,Data!AK37,NA())</f>
        <v>#N/A</v>
      </c>
      <c r="AD75" s="35" t="e">
        <f>IF(AD$38=TRUE,Data!AL37,NA())</f>
        <v>#N/A</v>
      </c>
      <c r="AE75" s="35" t="e">
        <f>IF(AE$38=TRUE,Data!AM37,NA())</f>
        <v>#N/A</v>
      </c>
      <c r="AF75" s="41" t="e">
        <f>IF(AF$38=TRUE,Data!AN37,NA())</f>
        <v>#N/A</v>
      </c>
      <c r="AG75" s="26">
        <f>Data!AO37</f>
        <v>43930</v>
      </c>
    </row>
    <row r="76" spans="1:33" x14ac:dyDescent="0.25">
      <c r="A76" s="26">
        <f>Data!A38</f>
        <v>43931</v>
      </c>
      <c r="B76" t="e">
        <f>IF(B$38=TRUE,Data!B38,NA())</f>
        <v>#N/A</v>
      </c>
      <c r="C76">
        <f ca="1">IF(C$38=TRUE,Data!C38,NA())</f>
        <v>3034</v>
      </c>
      <c r="D76" t="e">
        <f>IF(D$38=TRUE,Data!E38,NA())</f>
        <v>#N/A</v>
      </c>
      <c r="E76" s="35" t="e">
        <f>IF(E$38=TRUE,Data!F38,NA())</f>
        <v>#N/A</v>
      </c>
      <c r="F76" s="37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5" t="e">
        <f>IF(G$38=TRUE,Data!H38,NA())</f>
        <v>#N/A</v>
      </c>
      <c r="H76" s="39" t="e">
        <f>IF(H$38=TRUE,Data!I38,NA())</f>
        <v>#N/A</v>
      </c>
      <c r="I76" s="41" t="e">
        <f>IF(I$38=TRUE,Data!J38,NA())</f>
        <v>#N/A</v>
      </c>
      <c r="J76" s="41" t="e">
        <f>IF(J$38=TRUE,Data!K38,NA())</f>
        <v>#N/A</v>
      </c>
      <c r="K76" s="35" t="e">
        <f>IF(K$38=TRUE,Data!L38,NA())</f>
        <v>#N/A</v>
      </c>
      <c r="L76" s="37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1" t="e">
        <f>IF(M$38=TRUE,Data!R38,NA())</f>
        <v>#N/A</v>
      </c>
      <c r="N76" s="41" t="e">
        <f>IF(N$38=TRUE,Data!S38,NA())</f>
        <v>#N/A</v>
      </c>
      <c r="O76" s="37" t="e">
        <f ca="1">IF(O$38=TRUE,IF($A76="","",IF((ROW(Data!R38)-$C$1)&gt;2,Data!R38/OFFSET(Data!B38,-$C$1+1,0,1),0)),NA())</f>
        <v>#N/A</v>
      </c>
      <c r="P76" s="41" t="e">
        <f>IF(P$38=TRUE,Data!V38,NA())</f>
        <v>#N/A</v>
      </c>
      <c r="Q76" s="41" t="e">
        <f>IF(Q$38=TRUE,Data!W38,NA())</f>
        <v>#N/A</v>
      </c>
      <c r="R76" s="32" t="e">
        <f>IF(R$38=TRUE,Data!X38,NA())</f>
        <v>#N/A</v>
      </c>
      <c r="S76" s="37" t="e">
        <f ca="1">IF(S$38=TRUE,IF($A76="","",IF((ROW(S76)-$C$1)&gt;40,Data!W38/OFFSET(Data!B38,-$C$1+1,0,1),0)),NA())</f>
        <v>#N/A</v>
      </c>
      <c r="T76" s="46" t="e">
        <f>IF(T$38=TRUE,Data!Z38,NA())</f>
        <v>#N/A</v>
      </c>
      <c r="U76" s="46" t="e">
        <f>IF(U$38=TRUE,Data!AA38,NA())</f>
        <v>#N/A</v>
      </c>
      <c r="V76" s="46" t="e">
        <f>IF(V$38=TRUE,Data!AB38,NA())</f>
        <v>#N/A</v>
      </c>
      <c r="W76" s="41" t="e">
        <f>IF(W$38=TRUE,Data!AD38,NA())</f>
        <v>#N/A</v>
      </c>
      <c r="X76" s="35" t="e">
        <f>IF(X$38=TRUE,Data!AE38,NA())</f>
        <v>#N/A</v>
      </c>
      <c r="Y76" s="41" t="e">
        <f>IF(Y$38=TRUE,Data!AF38,NA())</f>
        <v>#N/A</v>
      </c>
      <c r="Z76" s="41" t="e">
        <f>IF(Z$38=TRUE,Data!AH38,NA())</f>
        <v>#N/A</v>
      </c>
      <c r="AA76" s="41" t="e">
        <f>IF(AA$38=TRUE,Data!AI38,NA())</f>
        <v>#N/A</v>
      </c>
      <c r="AB76" s="35" t="e">
        <f>IF(AB$38=TRUE,Data!AJ38,NA())</f>
        <v>#N/A</v>
      </c>
      <c r="AC76" s="41" t="e">
        <f>IF(AC$38=TRUE,Data!AK38,NA())</f>
        <v>#N/A</v>
      </c>
      <c r="AD76" s="35" t="e">
        <f>IF(AD$38=TRUE,Data!AL38,NA())</f>
        <v>#N/A</v>
      </c>
      <c r="AE76" s="35" t="e">
        <f>IF(AE$38=TRUE,Data!AM38,NA())</f>
        <v>#N/A</v>
      </c>
      <c r="AF76" s="41" t="e">
        <f>IF(AF$38=TRUE,Data!AN38,NA())</f>
        <v>#N/A</v>
      </c>
      <c r="AG76" s="26">
        <f>Data!AO38</f>
        <v>43931</v>
      </c>
    </row>
    <row r="77" spans="1:33" x14ac:dyDescent="0.25">
      <c r="A77" s="26">
        <f>Data!A39</f>
        <v>43932</v>
      </c>
      <c r="B77" t="e">
        <f>IF(B$38=TRUE,Data!B39,NA())</f>
        <v>#N/A</v>
      </c>
      <c r="C77">
        <f ca="1">IF(C$38=TRUE,Data!C39,NA())</f>
        <v>3306</v>
      </c>
      <c r="D77" t="e">
        <f>IF(D$38=TRUE,Data!E39,NA())</f>
        <v>#N/A</v>
      </c>
      <c r="E77" s="35" t="e">
        <f>IF(E$38=TRUE,Data!F39,NA())</f>
        <v>#N/A</v>
      </c>
      <c r="F77" s="37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5" t="e">
        <f>IF(G$38=TRUE,Data!H39,NA())</f>
        <v>#N/A</v>
      </c>
      <c r="H77" s="39" t="e">
        <f>IF(H$38=TRUE,Data!I39,NA())</f>
        <v>#N/A</v>
      </c>
      <c r="I77" s="41" t="e">
        <f>IF(I$38=TRUE,Data!J39,NA())</f>
        <v>#N/A</v>
      </c>
      <c r="J77" s="41" t="e">
        <f>IF(J$38=TRUE,Data!K39,NA())</f>
        <v>#N/A</v>
      </c>
      <c r="K77" s="35" t="e">
        <f>IF(K$38=TRUE,Data!L39,NA())</f>
        <v>#N/A</v>
      </c>
      <c r="L77" s="37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1" t="e">
        <f>IF(M$38=TRUE,Data!R39,NA())</f>
        <v>#N/A</v>
      </c>
      <c r="N77" s="41" t="e">
        <f>IF(N$38=TRUE,Data!S39,NA())</f>
        <v>#N/A</v>
      </c>
      <c r="O77" s="37" t="e">
        <f ca="1">IF(O$38=TRUE,IF($A77="","",IF((ROW(Data!R39)-$C$1)&gt;2,Data!R39/OFFSET(Data!B39,-$C$1+1,0,1),0)),NA())</f>
        <v>#N/A</v>
      </c>
      <c r="P77" s="41" t="e">
        <f>IF(P$38=TRUE,Data!V39,NA())</f>
        <v>#N/A</v>
      </c>
      <c r="Q77" s="41" t="e">
        <f>IF(Q$38=TRUE,Data!W39,NA())</f>
        <v>#N/A</v>
      </c>
      <c r="R77" s="32" t="e">
        <f>IF(R$38=TRUE,Data!X39,NA())</f>
        <v>#N/A</v>
      </c>
      <c r="S77" s="37" t="e">
        <f ca="1">IF(S$38=TRUE,IF($A77="","",IF((ROW(S77)-$C$1)&gt;40,Data!W39/OFFSET(Data!B39,-$C$1+1,0,1),0)),NA())</f>
        <v>#N/A</v>
      </c>
      <c r="T77" s="46" t="e">
        <f>IF(T$38=TRUE,Data!Z39,NA())</f>
        <v>#N/A</v>
      </c>
      <c r="U77" s="46" t="e">
        <f>IF(U$38=TRUE,Data!AA39,NA())</f>
        <v>#N/A</v>
      </c>
      <c r="V77" s="46" t="e">
        <f>IF(V$38=TRUE,Data!AB39,NA())</f>
        <v>#N/A</v>
      </c>
      <c r="W77" s="41" t="e">
        <f>IF(W$38=TRUE,Data!AD39,NA())</f>
        <v>#N/A</v>
      </c>
      <c r="X77" s="35" t="e">
        <f>IF(X$38=TRUE,Data!AE39,NA())</f>
        <v>#N/A</v>
      </c>
      <c r="Y77" s="41" t="e">
        <f>IF(Y$38=TRUE,Data!AF39,NA())</f>
        <v>#N/A</v>
      </c>
      <c r="Z77" s="41" t="e">
        <f>IF(Z$38=TRUE,Data!AH39,NA())</f>
        <v>#N/A</v>
      </c>
      <c r="AA77" s="41" t="e">
        <f>IF(AA$38=TRUE,Data!AI39,NA())</f>
        <v>#N/A</v>
      </c>
      <c r="AB77" s="35" t="e">
        <f>IF(AB$38=TRUE,Data!AJ39,NA())</f>
        <v>#N/A</v>
      </c>
      <c r="AC77" s="41" t="e">
        <f>IF(AC$38=TRUE,Data!AK39,NA())</f>
        <v>#N/A</v>
      </c>
      <c r="AD77" s="35" t="e">
        <f>IF(AD$38=TRUE,Data!AL39,NA())</f>
        <v>#N/A</v>
      </c>
      <c r="AE77" s="35" t="e">
        <f>IF(AE$38=TRUE,Data!AM39,NA())</f>
        <v>#N/A</v>
      </c>
      <c r="AF77" s="41" t="e">
        <f>IF(AF$38=TRUE,Data!AN39,NA())</f>
        <v>#N/A</v>
      </c>
      <c r="AG77" s="26">
        <f>Data!AO39</f>
        <v>43932</v>
      </c>
    </row>
    <row r="78" spans="1:33" x14ac:dyDescent="0.25">
      <c r="A78" s="26">
        <f>Data!A40</f>
        <v>43933</v>
      </c>
      <c r="B78" t="e">
        <f>IF(B$38=TRUE,Data!B40,NA())</f>
        <v>#N/A</v>
      </c>
      <c r="C78">
        <f ca="1">IF(C$38=TRUE,Data!C40,NA())</f>
        <v>3550</v>
      </c>
      <c r="D78" t="e">
        <f>IF(D$38=TRUE,Data!E40,NA())</f>
        <v>#N/A</v>
      </c>
      <c r="E78" s="35" t="e">
        <f>IF(E$38=TRUE,Data!F40,NA())</f>
        <v>#N/A</v>
      </c>
      <c r="F78" s="37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5" t="e">
        <f>IF(G$38=TRUE,Data!H40,NA())</f>
        <v>#N/A</v>
      </c>
      <c r="H78" s="39" t="e">
        <f>IF(H$38=TRUE,Data!I40,NA())</f>
        <v>#N/A</v>
      </c>
      <c r="I78" s="41" t="e">
        <f>IF(I$38=TRUE,Data!J40,NA())</f>
        <v>#N/A</v>
      </c>
      <c r="J78" s="41" t="e">
        <f>IF(J$38=TRUE,Data!K40,NA())</f>
        <v>#N/A</v>
      </c>
      <c r="K78" s="35" t="e">
        <f>IF(K$38=TRUE,Data!L40,NA())</f>
        <v>#N/A</v>
      </c>
      <c r="L78" s="37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1" t="e">
        <f>IF(M$38=TRUE,Data!R40,NA())</f>
        <v>#N/A</v>
      </c>
      <c r="N78" s="41" t="e">
        <f>IF(N$38=TRUE,Data!S40,NA())</f>
        <v>#N/A</v>
      </c>
      <c r="O78" s="37" t="e">
        <f ca="1">IF(O$38=TRUE,IF($A78="","",IF((ROW(Data!R40)-$C$1)&gt;2,Data!R40/OFFSET(Data!B40,-$C$1+1,0,1),0)),NA())</f>
        <v>#N/A</v>
      </c>
      <c r="P78" s="41" t="e">
        <f>IF(P$38=TRUE,Data!V40,NA())</f>
        <v>#N/A</v>
      </c>
      <c r="Q78" s="41" t="e">
        <f>IF(Q$38=TRUE,Data!W40,NA())</f>
        <v>#N/A</v>
      </c>
      <c r="R78" s="32" t="e">
        <f>IF(R$38=TRUE,Data!X40,NA())</f>
        <v>#N/A</v>
      </c>
      <c r="S78" s="37" t="e">
        <f ca="1">IF(S$38=TRUE,IF($A78="","",IF((ROW(S78)-$C$1)&gt;40,Data!W40/OFFSET(Data!B40,-$C$1+1,0,1),0)),NA())</f>
        <v>#N/A</v>
      </c>
      <c r="T78" s="46" t="e">
        <f>IF(T$38=TRUE,Data!Z40,NA())</f>
        <v>#N/A</v>
      </c>
      <c r="U78" s="46" t="e">
        <f>IF(U$38=TRUE,Data!AA40,NA())</f>
        <v>#N/A</v>
      </c>
      <c r="V78" s="46" t="e">
        <f>IF(V$38=TRUE,Data!AB40,NA())</f>
        <v>#N/A</v>
      </c>
      <c r="W78" s="41" t="e">
        <f>IF(W$38=TRUE,Data!AD40,NA())</f>
        <v>#N/A</v>
      </c>
      <c r="X78" s="35" t="e">
        <f>IF(X$38=TRUE,Data!AE40,NA())</f>
        <v>#N/A</v>
      </c>
      <c r="Y78" s="41" t="e">
        <f>IF(Y$38=TRUE,Data!AF40,NA())</f>
        <v>#N/A</v>
      </c>
      <c r="Z78" s="41" t="e">
        <f>IF(Z$38=TRUE,Data!AH40,NA())</f>
        <v>#N/A</v>
      </c>
      <c r="AA78" s="41" t="e">
        <f>IF(AA$38=TRUE,Data!AI40,NA())</f>
        <v>#N/A</v>
      </c>
      <c r="AB78" s="35" t="e">
        <f>IF(AB$38=TRUE,Data!AJ40,NA())</f>
        <v>#N/A</v>
      </c>
      <c r="AC78" s="41" t="e">
        <f>IF(AC$38=TRUE,Data!AK40,NA())</f>
        <v>#N/A</v>
      </c>
      <c r="AD78" s="35" t="e">
        <f>IF(AD$38=TRUE,Data!AL40,NA())</f>
        <v>#N/A</v>
      </c>
      <c r="AE78" s="35" t="e">
        <f>IF(AE$38=TRUE,Data!AM40,NA())</f>
        <v>#N/A</v>
      </c>
      <c r="AF78" s="41" t="e">
        <f>IF(AF$38=TRUE,Data!AN40,NA())</f>
        <v>#N/A</v>
      </c>
      <c r="AG78" s="26">
        <f>Data!AO40</f>
        <v>43933</v>
      </c>
    </row>
    <row r="79" spans="1:33" x14ac:dyDescent="0.25">
      <c r="A79" s="26">
        <f>Data!A41</f>
        <v>43934</v>
      </c>
      <c r="B79" t="e">
        <f>IF(B$38=TRUE,Data!B41,NA())</f>
        <v>#N/A</v>
      </c>
      <c r="C79">
        <f ca="1">IF(C$38=TRUE,Data!C41,NA())</f>
        <v>3969</v>
      </c>
      <c r="D79" t="e">
        <f>IF(D$38=TRUE,Data!E41,NA())</f>
        <v>#N/A</v>
      </c>
      <c r="E79" s="35" t="e">
        <f>IF(E$38=TRUE,Data!F41,NA())</f>
        <v>#N/A</v>
      </c>
      <c r="F79" s="37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5" t="e">
        <f>IF(G$38=TRUE,Data!H41,NA())</f>
        <v>#N/A</v>
      </c>
      <c r="H79" s="39" t="e">
        <f>IF(H$38=TRUE,Data!I41,NA())</f>
        <v>#N/A</v>
      </c>
      <c r="I79" s="41" t="e">
        <f>IF(I$38=TRUE,Data!J41,NA())</f>
        <v>#N/A</v>
      </c>
      <c r="J79" s="41" t="e">
        <f>IF(J$38=TRUE,Data!K41,NA())</f>
        <v>#N/A</v>
      </c>
      <c r="K79" s="35" t="e">
        <f>IF(K$38=TRUE,Data!L41,NA())</f>
        <v>#N/A</v>
      </c>
      <c r="L79" s="37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1" t="e">
        <f>IF(M$38=TRUE,Data!R41,NA())</f>
        <v>#N/A</v>
      </c>
      <c r="N79" s="41" t="e">
        <f>IF(N$38=TRUE,Data!S41,NA())</f>
        <v>#N/A</v>
      </c>
      <c r="O79" s="37" t="e">
        <f ca="1">IF(O$38=TRUE,IF($A79="","",IF((ROW(Data!R41)-$C$1)&gt;2,Data!R41/OFFSET(Data!B41,-$C$1+1,0,1),0)),NA())</f>
        <v>#N/A</v>
      </c>
      <c r="P79" s="41" t="e">
        <f>IF(P$38=TRUE,Data!V41,NA())</f>
        <v>#N/A</v>
      </c>
      <c r="Q79" s="41" t="e">
        <f>IF(Q$38=TRUE,Data!W41,NA())</f>
        <v>#N/A</v>
      </c>
      <c r="R79" s="32" t="e">
        <f>IF(R$38=TRUE,Data!X41,NA())</f>
        <v>#N/A</v>
      </c>
      <c r="S79" s="37" t="e">
        <f ca="1">IF(S$38=TRUE,IF($A79="","",IF((ROW(S79)-$C$1)&gt;40,Data!W41/OFFSET(Data!B41,-$C$1+1,0,1),0)),NA())</f>
        <v>#N/A</v>
      </c>
      <c r="T79" s="46" t="e">
        <f>IF(T$38=TRUE,Data!Z41,NA())</f>
        <v>#N/A</v>
      </c>
      <c r="U79" s="46" t="e">
        <f>IF(U$38=TRUE,Data!AA41,NA())</f>
        <v>#N/A</v>
      </c>
      <c r="V79" s="46" t="e">
        <f>IF(V$38=TRUE,Data!AB41,NA())</f>
        <v>#N/A</v>
      </c>
      <c r="W79" s="41" t="e">
        <f>IF(W$38=TRUE,Data!AD41,NA())</f>
        <v>#N/A</v>
      </c>
      <c r="X79" s="35" t="e">
        <f>IF(X$38=TRUE,Data!AE41,NA())</f>
        <v>#N/A</v>
      </c>
      <c r="Y79" s="41" t="e">
        <f>IF(Y$38=TRUE,Data!AF41,NA())</f>
        <v>#N/A</v>
      </c>
      <c r="Z79" s="41" t="e">
        <f>IF(Z$38=TRUE,Data!AH41,NA())</f>
        <v>#N/A</v>
      </c>
      <c r="AA79" s="41" t="e">
        <f>IF(AA$38=TRUE,Data!AI41,NA())</f>
        <v>#N/A</v>
      </c>
      <c r="AB79" s="35" t="e">
        <f>IF(AB$38=TRUE,Data!AJ41,NA())</f>
        <v>#N/A</v>
      </c>
      <c r="AC79" s="41" t="e">
        <f>IF(AC$38=TRUE,Data!AK41,NA())</f>
        <v>#N/A</v>
      </c>
      <c r="AD79" s="35" t="e">
        <f>IF(AD$38=TRUE,Data!AL41,NA())</f>
        <v>#N/A</v>
      </c>
      <c r="AE79" s="35" t="e">
        <f>IF(AE$38=TRUE,Data!AM41,NA())</f>
        <v>#N/A</v>
      </c>
      <c r="AF79" s="41" t="e">
        <f>IF(AF$38=TRUE,Data!AN41,NA())</f>
        <v>#N/A</v>
      </c>
      <c r="AG79" s="26">
        <f>Data!AO41</f>
        <v>43934</v>
      </c>
    </row>
    <row r="80" spans="1:33" x14ac:dyDescent="0.25">
      <c r="A80" s="26">
        <f>Data!A42</f>
        <v>43935</v>
      </c>
      <c r="B80" t="e">
        <f>IF(B$38=TRUE,Data!B42,NA())</f>
        <v>#N/A</v>
      </c>
      <c r="C80">
        <f ca="1">IF(C$38=TRUE,Data!C42,NA())</f>
        <v>4371</v>
      </c>
      <c r="D80" t="e">
        <f>IF(D$38=TRUE,Data!E42,NA())</f>
        <v>#N/A</v>
      </c>
      <c r="E80" s="35" t="e">
        <f>IF(E$38=TRUE,Data!F42,NA())</f>
        <v>#N/A</v>
      </c>
      <c r="F80" s="37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5" t="e">
        <f>IF(G$38=TRUE,Data!H42,NA())</f>
        <v>#N/A</v>
      </c>
      <c r="H80" s="39" t="e">
        <f>IF(H$38=TRUE,Data!I42,NA())</f>
        <v>#N/A</v>
      </c>
      <c r="I80" s="41" t="e">
        <f>IF(I$38=TRUE,Data!J42,NA())</f>
        <v>#N/A</v>
      </c>
      <c r="J80" s="41" t="e">
        <f>IF(J$38=TRUE,Data!K42,NA())</f>
        <v>#N/A</v>
      </c>
      <c r="K80" s="35" t="e">
        <f>IF(K$38=TRUE,Data!L42,NA())</f>
        <v>#N/A</v>
      </c>
      <c r="L80" s="37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1" t="e">
        <f>IF(M$38=TRUE,Data!R42,NA())</f>
        <v>#N/A</v>
      </c>
      <c r="N80" s="41" t="e">
        <f>IF(N$38=TRUE,Data!S42,NA())</f>
        <v>#N/A</v>
      </c>
      <c r="O80" s="37" t="e">
        <f ca="1">IF(O$38=TRUE,IF($A80="","",IF((ROW(Data!R42)-$C$1)&gt;2,Data!R42/OFFSET(Data!B42,-$C$1+1,0,1),0)),NA())</f>
        <v>#N/A</v>
      </c>
      <c r="P80" s="41" t="e">
        <f>IF(P$38=TRUE,Data!V42,NA())</f>
        <v>#N/A</v>
      </c>
      <c r="Q80" s="41" t="e">
        <f>IF(Q$38=TRUE,Data!W42,NA())</f>
        <v>#N/A</v>
      </c>
      <c r="R80" s="32" t="e">
        <f>IF(R$38=TRUE,Data!X42,NA())</f>
        <v>#N/A</v>
      </c>
      <c r="S80" s="37" t="e">
        <f ca="1">IF(S$38=TRUE,IF($A80="","",IF((ROW(S80)-$C$1)&gt;40,Data!W42/OFFSET(Data!B42,-$C$1+1,0,1),0)),NA())</f>
        <v>#N/A</v>
      </c>
      <c r="T80" s="46" t="e">
        <f>IF(T$38=TRUE,Data!Z42,NA())</f>
        <v>#N/A</v>
      </c>
      <c r="U80" s="46" t="e">
        <f>IF(U$38=TRUE,Data!AA42,NA())</f>
        <v>#N/A</v>
      </c>
      <c r="V80" s="46" t="e">
        <f>IF(V$38=TRUE,Data!AB42,NA())</f>
        <v>#N/A</v>
      </c>
      <c r="W80" s="41" t="e">
        <f>IF(W$38=TRUE,Data!AD42,NA())</f>
        <v>#N/A</v>
      </c>
      <c r="X80" s="35" t="e">
        <f>IF(X$38=TRUE,Data!AE42,NA())</f>
        <v>#N/A</v>
      </c>
      <c r="Y80" s="41" t="e">
        <f>IF(Y$38=TRUE,Data!AF42,NA())</f>
        <v>#N/A</v>
      </c>
      <c r="Z80" s="41" t="e">
        <f>IF(Z$38=TRUE,Data!AH42,NA())</f>
        <v>#N/A</v>
      </c>
      <c r="AA80" s="41" t="e">
        <f>IF(AA$38=TRUE,Data!AI42,NA())</f>
        <v>#N/A</v>
      </c>
      <c r="AB80" s="35" t="e">
        <f>IF(AB$38=TRUE,Data!AJ42,NA())</f>
        <v>#N/A</v>
      </c>
      <c r="AC80" s="41" t="e">
        <f>IF(AC$38=TRUE,Data!AK42,NA())</f>
        <v>#N/A</v>
      </c>
      <c r="AD80" s="35" t="e">
        <f>IF(AD$38=TRUE,Data!AL42,NA())</f>
        <v>#N/A</v>
      </c>
      <c r="AE80" s="35" t="e">
        <f>IF(AE$38=TRUE,Data!AM42,NA())</f>
        <v>#N/A</v>
      </c>
      <c r="AF80" s="41" t="e">
        <f>IF(AF$38=TRUE,Data!AN42,NA())</f>
        <v>#N/A</v>
      </c>
      <c r="AG80" s="26">
        <f>Data!AO42</f>
        <v>43935</v>
      </c>
    </row>
    <row r="81" spans="1:33" x14ac:dyDescent="0.25">
      <c r="A81" s="26">
        <f>Data!A43</f>
        <v>43936</v>
      </c>
      <c r="B81" t="e">
        <f>IF(B$38=TRUE,Data!B43,NA())</f>
        <v>#N/A</v>
      </c>
      <c r="C81">
        <f ca="1">IF(C$38=TRUE,Data!C43,NA())</f>
        <v>4774</v>
      </c>
      <c r="D81" t="e">
        <f>IF(D$38=TRUE,Data!E43,NA())</f>
        <v>#N/A</v>
      </c>
      <c r="E81" s="35" t="e">
        <f>IF(E$38=TRUE,Data!F43,NA())</f>
        <v>#N/A</v>
      </c>
      <c r="F81" s="37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5" t="e">
        <f>IF(G$38=TRUE,Data!H43,NA())</f>
        <v>#N/A</v>
      </c>
      <c r="H81" s="39" t="e">
        <f>IF(H$38=TRUE,Data!I43,NA())</f>
        <v>#N/A</v>
      </c>
      <c r="I81" s="41" t="e">
        <f>IF(I$38=TRUE,Data!J43,NA())</f>
        <v>#N/A</v>
      </c>
      <c r="J81" s="41" t="e">
        <f>IF(J$38=TRUE,Data!K43,NA())</f>
        <v>#N/A</v>
      </c>
      <c r="K81" s="35" t="e">
        <f>IF(K$38=TRUE,Data!L43,NA())</f>
        <v>#N/A</v>
      </c>
      <c r="L81" s="37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1" t="e">
        <f>IF(M$38=TRUE,Data!R43,NA())</f>
        <v>#N/A</v>
      </c>
      <c r="N81" s="41" t="e">
        <f>IF(N$38=TRUE,Data!S43,NA())</f>
        <v>#N/A</v>
      </c>
      <c r="O81" s="37" t="e">
        <f ca="1">IF(O$38=TRUE,IF($A81="","",IF((ROW(Data!R43)-$C$1)&gt;2,Data!R43/OFFSET(Data!B43,-$C$1+1,0,1),0)),NA())</f>
        <v>#N/A</v>
      </c>
      <c r="P81" s="41" t="e">
        <f>IF(P$38=TRUE,Data!V43,NA())</f>
        <v>#N/A</v>
      </c>
      <c r="Q81" s="41" t="e">
        <f>IF(Q$38=TRUE,Data!W43,NA())</f>
        <v>#N/A</v>
      </c>
      <c r="R81" s="32" t="e">
        <f>IF(R$38=TRUE,Data!X43,NA())</f>
        <v>#N/A</v>
      </c>
      <c r="S81" s="37" t="e">
        <f ca="1">IF(S$38=TRUE,IF($A81="","",IF((ROW(S81)-$C$1)&gt;40,Data!W43/OFFSET(Data!B43,-$C$1+1,0,1),0)),NA())</f>
        <v>#N/A</v>
      </c>
      <c r="T81" s="46" t="e">
        <f>IF(T$38=TRUE,Data!Z43,NA())</f>
        <v>#N/A</v>
      </c>
      <c r="U81" s="46" t="e">
        <f>IF(U$38=TRUE,Data!AA43,NA())</f>
        <v>#N/A</v>
      </c>
      <c r="V81" s="46" t="e">
        <f>IF(V$38=TRUE,Data!AB43,NA())</f>
        <v>#N/A</v>
      </c>
      <c r="W81" s="41" t="e">
        <f>IF(W$38=TRUE,Data!AD43,NA())</f>
        <v>#N/A</v>
      </c>
      <c r="X81" s="35" t="e">
        <f>IF(X$38=TRUE,Data!AE43,NA())</f>
        <v>#N/A</v>
      </c>
      <c r="Y81" s="41" t="e">
        <f>IF(Y$38=TRUE,Data!AF43,NA())</f>
        <v>#N/A</v>
      </c>
      <c r="Z81" s="41" t="e">
        <f>IF(Z$38=TRUE,Data!AH43,NA())</f>
        <v>#N/A</v>
      </c>
      <c r="AA81" s="41" t="e">
        <f>IF(AA$38=TRUE,Data!AI43,NA())</f>
        <v>#N/A</v>
      </c>
      <c r="AB81" s="35" t="e">
        <f>IF(AB$38=TRUE,Data!AJ43,NA())</f>
        <v>#N/A</v>
      </c>
      <c r="AC81" s="41" t="e">
        <f>IF(AC$38=TRUE,Data!AK43,NA())</f>
        <v>#N/A</v>
      </c>
      <c r="AD81" s="35" t="e">
        <f>IF(AD$38=TRUE,Data!AL43,NA())</f>
        <v>#N/A</v>
      </c>
      <c r="AE81" s="35" t="e">
        <f>IF(AE$38=TRUE,Data!AM43,NA())</f>
        <v>#N/A</v>
      </c>
      <c r="AF81" s="41" t="e">
        <f>IF(AF$38=TRUE,Data!AN43,NA())</f>
        <v>#N/A</v>
      </c>
      <c r="AG81" s="26">
        <f>Data!AO43</f>
        <v>43936</v>
      </c>
    </row>
    <row r="82" spans="1:33" x14ac:dyDescent="0.25">
      <c r="A82" s="26">
        <f>Data!A44</f>
        <v>43937</v>
      </c>
      <c r="B82" t="e">
        <f>IF(B$38=TRUE,Data!B44,NA())</f>
        <v>#N/A</v>
      </c>
      <c r="C82">
        <f ca="1">IF(C$38=TRUE,Data!C44,NA())</f>
        <v>4772</v>
      </c>
      <c r="D82" t="e">
        <f>IF(D$38=TRUE,Data!E44,NA())</f>
        <v>#N/A</v>
      </c>
      <c r="E82" s="35" t="e">
        <f>IF(E$38=TRUE,Data!F44,NA())</f>
        <v>#N/A</v>
      </c>
      <c r="F82" s="37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5" t="e">
        <f>IF(G$38=TRUE,Data!H44,NA())</f>
        <v>#N/A</v>
      </c>
      <c r="H82" s="39" t="e">
        <f>IF(H$38=TRUE,Data!I44,NA())</f>
        <v>#N/A</v>
      </c>
      <c r="I82" s="41" t="e">
        <f>IF(I$38=TRUE,Data!J44,NA())</f>
        <v>#N/A</v>
      </c>
      <c r="J82" s="41" t="e">
        <f>IF(J$38=TRUE,Data!K44,NA())</f>
        <v>#N/A</v>
      </c>
      <c r="K82" s="35" t="e">
        <f>IF(K$38=TRUE,Data!L44,NA())</f>
        <v>#N/A</v>
      </c>
      <c r="L82" s="37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1" t="e">
        <f>IF(M$38=TRUE,Data!R44,NA())</f>
        <v>#N/A</v>
      </c>
      <c r="N82" s="41" t="e">
        <f>IF(N$38=TRUE,Data!S44,NA())</f>
        <v>#N/A</v>
      </c>
      <c r="O82" s="37" t="e">
        <f ca="1">IF(O$38=TRUE,IF($A82="","",IF((ROW(Data!R44)-$C$1)&gt;2,Data!R44/OFFSET(Data!B44,-$C$1+1,0,1),0)),NA())</f>
        <v>#N/A</v>
      </c>
      <c r="P82" s="41" t="e">
        <f>IF(P$38=TRUE,Data!V44,NA())</f>
        <v>#N/A</v>
      </c>
      <c r="Q82" s="41" t="e">
        <f>IF(Q$38=TRUE,Data!W44,NA())</f>
        <v>#N/A</v>
      </c>
      <c r="R82" s="32" t="e">
        <f>IF(R$38=TRUE,Data!X44,NA())</f>
        <v>#N/A</v>
      </c>
      <c r="S82" s="37" t="e">
        <f ca="1">IF(S$38=TRUE,IF($A82="","",IF((ROW(S82)-$C$1)&gt;40,Data!W44/OFFSET(Data!B44,-$C$1+1,0,1),0)),NA())</f>
        <v>#N/A</v>
      </c>
      <c r="T82" s="46" t="e">
        <f>IF(T$38=TRUE,Data!Z44,NA())</f>
        <v>#N/A</v>
      </c>
      <c r="U82" s="46" t="e">
        <f>IF(U$38=TRUE,Data!AA44,NA())</f>
        <v>#N/A</v>
      </c>
      <c r="V82" s="46" t="e">
        <f>IF(V$38=TRUE,Data!AB44,NA())</f>
        <v>#N/A</v>
      </c>
      <c r="W82" s="41" t="e">
        <f>IF(W$38=TRUE,Data!AD44,NA())</f>
        <v>#N/A</v>
      </c>
      <c r="X82" s="35" t="e">
        <f>IF(X$38=TRUE,Data!AE44,NA())</f>
        <v>#N/A</v>
      </c>
      <c r="Y82" s="41" t="e">
        <f>IF(Y$38=TRUE,Data!AF44,NA())</f>
        <v>#N/A</v>
      </c>
      <c r="Z82" s="41" t="e">
        <f>IF(Z$38=TRUE,Data!AH44,NA())</f>
        <v>#N/A</v>
      </c>
      <c r="AA82" s="41" t="e">
        <f>IF(AA$38=TRUE,Data!AI44,NA())</f>
        <v>#N/A</v>
      </c>
      <c r="AB82" s="35" t="e">
        <f>IF(AB$38=TRUE,Data!AJ44,NA())</f>
        <v>#N/A</v>
      </c>
      <c r="AC82" s="41" t="e">
        <f>IF(AC$38=TRUE,Data!AK44,NA())</f>
        <v>#N/A</v>
      </c>
      <c r="AD82" s="35" t="e">
        <f>IF(AD$38=TRUE,Data!AL44,NA())</f>
        <v>#N/A</v>
      </c>
      <c r="AE82" s="35" t="e">
        <f>IF(AE$38=TRUE,Data!AM44,NA())</f>
        <v>#N/A</v>
      </c>
      <c r="AF82" s="41" t="e">
        <f>IF(AF$38=TRUE,Data!AN44,NA())</f>
        <v>#N/A</v>
      </c>
      <c r="AG82" s="26">
        <f>Data!AO44</f>
        <v>43937</v>
      </c>
    </row>
    <row r="83" spans="1:33" x14ac:dyDescent="0.25">
      <c r="A83" s="26">
        <f>Data!A45</f>
        <v>43938</v>
      </c>
      <c r="B83" t="e">
        <f>IF(B$38=TRUE,Data!B45,NA())</f>
        <v>#N/A</v>
      </c>
      <c r="C83">
        <f ca="1">IF(C$38=TRUE,Data!C45,NA())</f>
        <v>5046</v>
      </c>
      <c r="D83" t="e">
        <f>IF(D$38=TRUE,Data!E45,NA())</f>
        <v>#N/A</v>
      </c>
      <c r="E83" s="35" t="e">
        <f>IF(E$38=TRUE,Data!F45,NA())</f>
        <v>#N/A</v>
      </c>
      <c r="F83" s="37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5" t="e">
        <f>IF(G$38=TRUE,Data!H45,NA())</f>
        <v>#N/A</v>
      </c>
      <c r="H83" s="39" t="e">
        <f>IF(H$38=TRUE,Data!I45,NA())</f>
        <v>#N/A</v>
      </c>
      <c r="I83" s="41" t="e">
        <f>IF(I$38=TRUE,Data!J45,NA())</f>
        <v>#N/A</v>
      </c>
      <c r="J83" s="41" t="e">
        <f>IF(J$38=TRUE,Data!K45,NA())</f>
        <v>#N/A</v>
      </c>
      <c r="K83" s="35" t="e">
        <f>IF(K$38=TRUE,Data!L45,NA())</f>
        <v>#N/A</v>
      </c>
      <c r="L83" s="37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1" t="e">
        <f>IF(M$38=TRUE,Data!R45,NA())</f>
        <v>#N/A</v>
      </c>
      <c r="N83" s="41" t="e">
        <f>IF(N$38=TRUE,Data!S45,NA())</f>
        <v>#N/A</v>
      </c>
      <c r="O83" s="37" t="e">
        <f ca="1">IF(O$38=TRUE,IF($A83="","",IF((ROW(Data!R45)-$C$1)&gt;2,Data!R45/OFFSET(Data!B45,-$C$1+1,0,1),0)),NA())</f>
        <v>#N/A</v>
      </c>
      <c r="P83" s="41" t="e">
        <f>IF(P$38=TRUE,Data!V45,NA())</f>
        <v>#N/A</v>
      </c>
      <c r="Q83" s="41" t="e">
        <f>IF(Q$38=TRUE,Data!W45,NA())</f>
        <v>#N/A</v>
      </c>
      <c r="R83" s="32" t="e">
        <f>IF(R$38=TRUE,Data!X45,NA())</f>
        <v>#N/A</v>
      </c>
      <c r="S83" s="37" t="e">
        <f ca="1">IF(S$38=TRUE,IF($A83="","",IF((ROW(S83)-$C$1)&gt;40,Data!W45/OFFSET(Data!B45,-$C$1+1,0,1),0)),NA())</f>
        <v>#N/A</v>
      </c>
      <c r="T83" s="46" t="e">
        <f>IF(T$38=TRUE,Data!Z45,NA())</f>
        <v>#N/A</v>
      </c>
      <c r="U83" s="46" t="e">
        <f>IF(U$38=TRUE,Data!AA45,NA())</f>
        <v>#N/A</v>
      </c>
      <c r="V83" s="46" t="e">
        <f>IF(V$38=TRUE,Data!AB45,NA())</f>
        <v>#N/A</v>
      </c>
      <c r="W83" s="41" t="e">
        <f>IF(W$38=TRUE,Data!AD45,NA())</f>
        <v>#N/A</v>
      </c>
      <c r="X83" s="35" t="e">
        <f>IF(X$38=TRUE,Data!AE45,NA())</f>
        <v>#N/A</v>
      </c>
      <c r="Y83" s="41" t="e">
        <f>IF(Y$38=TRUE,Data!AF45,NA())</f>
        <v>#N/A</v>
      </c>
      <c r="Z83" s="41" t="e">
        <f>IF(Z$38=TRUE,Data!AH45,NA())</f>
        <v>#N/A</v>
      </c>
      <c r="AA83" s="41" t="e">
        <f>IF(AA$38=TRUE,Data!AI45,NA())</f>
        <v>#N/A</v>
      </c>
      <c r="AB83" s="35" t="e">
        <f>IF(AB$38=TRUE,Data!AJ45,NA())</f>
        <v>#N/A</v>
      </c>
      <c r="AC83" s="41" t="e">
        <f>IF(AC$38=TRUE,Data!AK45,NA())</f>
        <v>#N/A</v>
      </c>
      <c r="AD83" s="35" t="e">
        <f>IF(AD$38=TRUE,Data!AL45,NA())</f>
        <v>#N/A</v>
      </c>
      <c r="AE83" s="35" t="e">
        <f>IF(AE$38=TRUE,Data!AM45,NA())</f>
        <v>#N/A</v>
      </c>
      <c r="AF83" s="41" t="e">
        <f>IF(AF$38=TRUE,Data!AN45,NA())</f>
        <v>#N/A</v>
      </c>
      <c r="AG83" s="26">
        <f>Data!AO45</f>
        <v>43938</v>
      </c>
    </row>
    <row r="84" spans="1:33" x14ac:dyDescent="0.25">
      <c r="A84" s="26">
        <f>Data!A46</f>
        <v>43939</v>
      </c>
      <c r="B84" t="e">
        <f>IF(B$38=TRUE,Data!B46,NA())</f>
        <v>#N/A</v>
      </c>
      <c r="C84">
        <f ca="1">IF(C$38=TRUE,Data!C46,NA())</f>
        <v>5240</v>
      </c>
      <c r="D84" t="e">
        <f>IF(D$38=TRUE,Data!E46,NA())</f>
        <v>#N/A</v>
      </c>
      <c r="E84" s="35" t="e">
        <f>IF(E$38=TRUE,Data!F46,NA())</f>
        <v>#N/A</v>
      </c>
      <c r="F84" s="37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5" t="e">
        <f>IF(G$38=TRUE,Data!H46,NA())</f>
        <v>#N/A</v>
      </c>
      <c r="H84" s="39" t="e">
        <f>IF(H$38=TRUE,Data!I46,NA())</f>
        <v>#N/A</v>
      </c>
      <c r="I84" s="41" t="e">
        <f>IF(I$38=TRUE,Data!J46,NA())</f>
        <v>#N/A</v>
      </c>
      <c r="J84" s="41" t="e">
        <f>IF(J$38=TRUE,Data!K46,NA())</f>
        <v>#N/A</v>
      </c>
      <c r="K84" s="35" t="e">
        <f>IF(K$38=TRUE,Data!L46,NA())</f>
        <v>#N/A</v>
      </c>
      <c r="L84" s="37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1" t="e">
        <f>IF(M$38=TRUE,Data!R46,NA())</f>
        <v>#N/A</v>
      </c>
      <c r="N84" s="41" t="e">
        <f>IF(N$38=TRUE,Data!S46,NA())</f>
        <v>#N/A</v>
      </c>
      <c r="O84" s="37" t="e">
        <f ca="1">IF(O$38=TRUE,IF($A84="","",IF((ROW(Data!R46)-$C$1)&gt;2,Data!R46/OFFSET(Data!B46,-$C$1+1,0,1),0)),NA())</f>
        <v>#N/A</v>
      </c>
      <c r="P84" s="41" t="e">
        <f>IF(P$38=TRUE,Data!V46,NA())</f>
        <v>#N/A</v>
      </c>
      <c r="Q84" s="41" t="e">
        <f>IF(Q$38=TRUE,Data!W46,NA())</f>
        <v>#N/A</v>
      </c>
      <c r="R84" s="32" t="e">
        <f>IF(R$38=TRUE,Data!X46,NA())</f>
        <v>#N/A</v>
      </c>
      <c r="S84" s="37" t="e">
        <f ca="1">IF(S$38=TRUE,IF($A84="","",IF((ROW(S84)-$C$1)&gt;40,Data!W46/OFFSET(Data!B46,-$C$1+1,0,1),0)),NA())</f>
        <v>#N/A</v>
      </c>
      <c r="T84" s="46" t="e">
        <f>IF(T$38=TRUE,Data!Z46,NA())</f>
        <v>#N/A</v>
      </c>
      <c r="U84" s="46" t="e">
        <f>IF(U$38=TRUE,Data!AA46,NA())</f>
        <v>#N/A</v>
      </c>
      <c r="V84" s="46" t="e">
        <f>IF(V$38=TRUE,Data!AB46,NA())</f>
        <v>#N/A</v>
      </c>
      <c r="W84" s="41" t="e">
        <f>IF(W$38=TRUE,Data!AD46,NA())</f>
        <v>#N/A</v>
      </c>
      <c r="X84" s="35" t="e">
        <f>IF(X$38=TRUE,Data!AE46,NA())</f>
        <v>#N/A</v>
      </c>
      <c r="Y84" s="41" t="e">
        <f>IF(Y$38=TRUE,Data!AF46,NA())</f>
        <v>#N/A</v>
      </c>
      <c r="Z84" s="41" t="e">
        <f>IF(Z$38=TRUE,Data!AH46,NA())</f>
        <v>#N/A</v>
      </c>
      <c r="AA84" s="41" t="e">
        <f>IF(AA$38=TRUE,Data!AI46,NA())</f>
        <v>#N/A</v>
      </c>
      <c r="AB84" s="35" t="e">
        <f>IF(AB$38=TRUE,Data!AJ46,NA())</f>
        <v>#N/A</v>
      </c>
      <c r="AC84" s="41" t="e">
        <f>IF(AC$38=TRUE,Data!AK46,NA())</f>
        <v>#N/A</v>
      </c>
      <c r="AD84" s="35" t="e">
        <f>IF(AD$38=TRUE,Data!AL46,NA())</f>
        <v>#N/A</v>
      </c>
      <c r="AE84" s="35" t="e">
        <f>IF(AE$38=TRUE,Data!AM46,NA())</f>
        <v>#N/A</v>
      </c>
      <c r="AF84" s="41" t="e">
        <f>IF(AF$38=TRUE,Data!AN46,NA())</f>
        <v>#N/A</v>
      </c>
      <c r="AG84" s="26">
        <f>Data!AO46</f>
        <v>43939</v>
      </c>
    </row>
    <row r="85" spans="1:33" x14ac:dyDescent="0.25">
      <c r="A85" s="26">
        <f>Data!A47</f>
        <v>43940</v>
      </c>
      <c r="B85" t="e">
        <f>IF(B$38=TRUE,Data!B47,NA())</f>
        <v>#N/A</v>
      </c>
      <c r="C85">
        <f ca="1">IF(C$38=TRUE,Data!C47,NA())</f>
        <v>5443</v>
      </c>
      <c r="D85" t="e">
        <f>IF(D$38=TRUE,Data!E47,NA())</f>
        <v>#N/A</v>
      </c>
      <c r="E85" s="35" t="e">
        <f>IF(E$38=TRUE,Data!F47,NA())</f>
        <v>#N/A</v>
      </c>
      <c r="F85" s="37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5" t="e">
        <f>IF(G$38=TRUE,Data!H47,NA())</f>
        <v>#N/A</v>
      </c>
      <c r="H85" s="39" t="e">
        <f>IF(H$38=TRUE,Data!I47,NA())</f>
        <v>#N/A</v>
      </c>
      <c r="I85" s="41" t="e">
        <f>IF(I$38=TRUE,Data!J47,NA())</f>
        <v>#N/A</v>
      </c>
      <c r="J85" s="41" t="e">
        <f>IF(J$38=TRUE,Data!K47,NA())</f>
        <v>#N/A</v>
      </c>
      <c r="K85" s="35" t="e">
        <f>IF(K$38=TRUE,Data!L47,NA())</f>
        <v>#N/A</v>
      </c>
      <c r="L85" s="37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1" t="e">
        <f>IF(M$38=TRUE,Data!R47,NA())</f>
        <v>#N/A</v>
      </c>
      <c r="N85" s="41" t="e">
        <f>IF(N$38=TRUE,Data!S47,NA())</f>
        <v>#N/A</v>
      </c>
      <c r="O85" s="37" t="e">
        <f ca="1">IF(O$38=TRUE,IF($A85="","",IF((ROW(Data!R47)-$C$1)&gt;2,Data!R47/OFFSET(Data!B47,-$C$1+1,0,1),0)),NA())</f>
        <v>#N/A</v>
      </c>
      <c r="P85" s="41" t="e">
        <f>IF(P$38=TRUE,Data!V47,NA())</f>
        <v>#N/A</v>
      </c>
      <c r="Q85" s="41" t="e">
        <f>IF(Q$38=TRUE,Data!W47,NA())</f>
        <v>#N/A</v>
      </c>
      <c r="R85" s="32" t="e">
        <f>IF(R$38=TRUE,Data!X47,NA())</f>
        <v>#N/A</v>
      </c>
      <c r="S85" s="37" t="e">
        <f ca="1">IF(S$38=TRUE,IF($A85="","",IF((ROW(S85)-$C$1)&gt;40,Data!W47/OFFSET(Data!B47,-$C$1+1,0,1),0)),NA())</f>
        <v>#N/A</v>
      </c>
      <c r="T85" s="46" t="e">
        <f>IF(T$38=TRUE,Data!Z47,NA())</f>
        <v>#N/A</v>
      </c>
      <c r="U85" s="46" t="e">
        <f>IF(U$38=TRUE,Data!AA47,NA())</f>
        <v>#N/A</v>
      </c>
      <c r="V85" s="46" t="e">
        <f>IF(V$38=TRUE,Data!AB47,NA())</f>
        <v>#N/A</v>
      </c>
      <c r="W85" s="41" t="e">
        <f>IF(W$38=TRUE,Data!AD47,NA())</f>
        <v>#N/A</v>
      </c>
      <c r="X85" s="35" t="e">
        <f>IF(X$38=TRUE,Data!AE47,NA())</f>
        <v>#N/A</v>
      </c>
      <c r="Y85" s="41" t="e">
        <f>IF(Y$38=TRUE,Data!AF47,NA())</f>
        <v>#N/A</v>
      </c>
      <c r="Z85" s="41" t="e">
        <f>IF(Z$38=TRUE,Data!AH47,NA())</f>
        <v>#N/A</v>
      </c>
      <c r="AA85" s="41" t="e">
        <f>IF(AA$38=TRUE,Data!AI47,NA())</f>
        <v>#N/A</v>
      </c>
      <c r="AB85" s="35" t="e">
        <f>IF(AB$38=TRUE,Data!AJ47,NA())</f>
        <v>#N/A</v>
      </c>
      <c r="AC85" s="41" t="e">
        <f>IF(AC$38=TRUE,Data!AK47,NA())</f>
        <v>#N/A</v>
      </c>
      <c r="AD85" s="35" t="e">
        <f>IF(AD$38=TRUE,Data!AL47,NA())</f>
        <v>#N/A</v>
      </c>
      <c r="AE85" s="35" t="e">
        <f>IF(AE$38=TRUE,Data!AM47,NA())</f>
        <v>#N/A</v>
      </c>
      <c r="AF85" s="41" t="e">
        <f>IF(AF$38=TRUE,Data!AN47,NA())</f>
        <v>#N/A</v>
      </c>
      <c r="AG85" s="26">
        <f>Data!AO47</f>
        <v>43940</v>
      </c>
    </row>
    <row r="86" spans="1:33" x14ac:dyDescent="0.25">
      <c r="A86" s="26">
        <f>Data!A48</f>
        <v>43941</v>
      </c>
      <c r="B86" t="e">
        <f>IF(B$38=TRUE,Data!B48,NA())</f>
        <v>#N/A</v>
      </c>
      <c r="C86">
        <f ca="1">IF(C$38=TRUE,Data!C48,NA())</f>
        <v>5635</v>
      </c>
      <c r="D86" t="e">
        <f>IF(D$38=TRUE,Data!E48,NA())</f>
        <v>#N/A</v>
      </c>
      <c r="E86" s="35" t="e">
        <f>IF(E$38=TRUE,Data!F48,NA())</f>
        <v>#N/A</v>
      </c>
      <c r="F86" s="37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5" t="e">
        <f>IF(G$38=TRUE,Data!H48,NA())</f>
        <v>#N/A</v>
      </c>
      <c r="H86" s="39" t="e">
        <f>IF(H$38=TRUE,Data!I48,NA())</f>
        <v>#N/A</v>
      </c>
      <c r="I86" s="41" t="e">
        <f>IF(I$38=TRUE,Data!J48,NA())</f>
        <v>#N/A</v>
      </c>
      <c r="J86" s="41" t="e">
        <f>IF(J$38=TRUE,Data!K48,NA())</f>
        <v>#N/A</v>
      </c>
      <c r="K86" s="35" t="e">
        <f>IF(K$38=TRUE,Data!L48,NA())</f>
        <v>#N/A</v>
      </c>
      <c r="L86" s="37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1" t="e">
        <f>IF(M$38=TRUE,Data!R48,NA())</f>
        <v>#N/A</v>
      </c>
      <c r="N86" s="41" t="e">
        <f>IF(N$38=TRUE,Data!S48,NA())</f>
        <v>#N/A</v>
      </c>
      <c r="O86" s="37" t="e">
        <f ca="1">IF(O$38=TRUE,IF($A86="","",IF((ROW(Data!R48)-$C$1)&gt;2,Data!R48/OFFSET(Data!B48,-$C$1+1,0,1),0)),NA())</f>
        <v>#N/A</v>
      </c>
      <c r="P86" s="41" t="e">
        <f>IF(P$38=TRUE,Data!V48,NA())</f>
        <v>#N/A</v>
      </c>
      <c r="Q86" s="41" t="e">
        <f>IF(Q$38=TRUE,Data!W48,NA())</f>
        <v>#N/A</v>
      </c>
      <c r="R86" s="32" t="e">
        <f>IF(R$38=TRUE,Data!X48,NA())</f>
        <v>#N/A</v>
      </c>
      <c r="S86" s="37" t="e">
        <f ca="1">IF(S$38=TRUE,IF($A86="","",IF((ROW(S86)-$C$1)&gt;40,Data!W48/OFFSET(Data!B48,-$C$1+1,0,1),0)),NA())</f>
        <v>#N/A</v>
      </c>
      <c r="T86" s="46" t="e">
        <f>IF(T$38=TRUE,Data!Z48,NA())</f>
        <v>#N/A</v>
      </c>
      <c r="U86" s="46" t="e">
        <f>IF(U$38=TRUE,Data!AA48,NA())</f>
        <v>#N/A</v>
      </c>
      <c r="V86" s="46" t="e">
        <f>IF(V$38=TRUE,Data!AB48,NA())</f>
        <v>#N/A</v>
      </c>
      <c r="W86" s="41" t="e">
        <f>IF(W$38=TRUE,Data!AD48,NA())</f>
        <v>#N/A</v>
      </c>
      <c r="X86" s="35" t="e">
        <f>IF(X$38=TRUE,Data!AE48,NA())</f>
        <v>#N/A</v>
      </c>
      <c r="Y86" s="41" t="e">
        <f>IF(Y$38=TRUE,Data!AF48,NA())</f>
        <v>#N/A</v>
      </c>
      <c r="Z86" s="41" t="e">
        <f>IF(Z$38=TRUE,Data!AH48,NA())</f>
        <v>#N/A</v>
      </c>
      <c r="AA86" s="41" t="e">
        <f>IF(AA$38=TRUE,Data!AI48,NA())</f>
        <v>#N/A</v>
      </c>
      <c r="AB86" s="35" t="e">
        <f>IF(AB$38=TRUE,Data!AJ48,NA())</f>
        <v>#N/A</v>
      </c>
      <c r="AC86" s="41" t="e">
        <f>IF(AC$38=TRUE,Data!AK48,NA())</f>
        <v>#N/A</v>
      </c>
      <c r="AD86" s="35" t="e">
        <f>IF(AD$38=TRUE,Data!AL48,NA())</f>
        <v>#N/A</v>
      </c>
      <c r="AE86" s="35" t="e">
        <f>IF(AE$38=TRUE,Data!AM48,NA())</f>
        <v>#N/A</v>
      </c>
      <c r="AF86" s="41" t="e">
        <f>IF(AF$38=TRUE,Data!AN48,NA())</f>
        <v>#N/A</v>
      </c>
      <c r="AG86" s="26">
        <f>Data!AO48</f>
        <v>43941</v>
      </c>
    </row>
    <row r="87" spans="1:33" x14ac:dyDescent="0.25">
      <c r="A87" s="26">
        <f>Data!A49</f>
        <v>43942</v>
      </c>
      <c r="B87" t="e">
        <f>IF(B$38=TRUE,Data!B49,NA())</f>
        <v>#N/A</v>
      </c>
      <c r="C87">
        <f ca="1">IF(C$38=TRUE,Data!C49,NA())</f>
        <v>5783</v>
      </c>
      <c r="D87" t="e">
        <f>IF(D$38=TRUE,Data!E49,NA())</f>
        <v>#N/A</v>
      </c>
      <c r="E87" s="35" t="e">
        <f>IF(E$38=TRUE,Data!F49,NA())</f>
        <v>#N/A</v>
      </c>
      <c r="F87" s="37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5" t="e">
        <f>IF(G$38=TRUE,Data!H49,NA())</f>
        <v>#N/A</v>
      </c>
      <c r="H87" s="39" t="e">
        <f>IF(H$38=TRUE,Data!I49,NA())</f>
        <v>#N/A</v>
      </c>
      <c r="I87" s="41" t="e">
        <f>IF(I$38=TRUE,Data!J49,NA())</f>
        <v>#N/A</v>
      </c>
      <c r="J87" s="41" t="e">
        <f>IF(J$38=TRUE,Data!K49,NA())</f>
        <v>#N/A</v>
      </c>
      <c r="K87" s="35" t="e">
        <f>IF(K$38=TRUE,Data!L49,NA())</f>
        <v>#N/A</v>
      </c>
      <c r="L87" s="37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1" t="e">
        <f>IF(M$38=TRUE,Data!R49,NA())</f>
        <v>#N/A</v>
      </c>
      <c r="N87" s="41" t="e">
        <f>IF(N$38=TRUE,Data!S49,NA())</f>
        <v>#N/A</v>
      </c>
      <c r="O87" s="37" t="e">
        <f ca="1">IF(O$38=TRUE,IF($A87="","",IF((ROW(Data!R49)-$C$1)&gt;2,Data!R49/OFFSET(Data!B49,-$C$1+1,0,1),0)),NA())</f>
        <v>#N/A</v>
      </c>
      <c r="P87" s="41" t="e">
        <f>IF(P$38=TRUE,Data!V49,NA())</f>
        <v>#N/A</v>
      </c>
      <c r="Q87" s="41" t="e">
        <f>IF(Q$38=TRUE,Data!W49,NA())</f>
        <v>#N/A</v>
      </c>
      <c r="R87" s="32" t="e">
        <f>IF(R$38=TRUE,Data!X49,NA())</f>
        <v>#N/A</v>
      </c>
      <c r="S87" s="37" t="e">
        <f ca="1">IF(S$38=TRUE,IF($A87="","",IF((ROW(S87)-$C$1)&gt;40,Data!W49/OFFSET(Data!B49,-$C$1+1,0,1),0)),NA())</f>
        <v>#N/A</v>
      </c>
      <c r="T87" s="46" t="e">
        <f>IF(T$38=TRUE,Data!Z49,NA())</f>
        <v>#N/A</v>
      </c>
      <c r="U87" s="46" t="e">
        <f>IF(U$38=TRUE,Data!AA49,NA())</f>
        <v>#N/A</v>
      </c>
      <c r="V87" s="46" t="e">
        <f>IF(V$38=TRUE,Data!AB49,NA())</f>
        <v>#N/A</v>
      </c>
      <c r="W87" s="41" t="e">
        <f>IF(W$38=TRUE,Data!AD49,NA())</f>
        <v>#N/A</v>
      </c>
      <c r="X87" s="35" t="e">
        <f>IF(X$38=TRUE,Data!AE49,NA())</f>
        <v>#N/A</v>
      </c>
      <c r="Y87" s="41" t="e">
        <f>IF(Y$38=TRUE,Data!AF49,NA())</f>
        <v>#N/A</v>
      </c>
      <c r="Z87" s="41" t="e">
        <f>IF(Z$38=TRUE,Data!AH49,NA())</f>
        <v>#N/A</v>
      </c>
      <c r="AA87" s="41" t="e">
        <f>IF(AA$38=TRUE,Data!AI49,NA())</f>
        <v>#N/A</v>
      </c>
      <c r="AB87" s="35" t="e">
        <f>IF(AB$38=TRUE,Data!AJ49,NA())</f>
        <v>#N/A</v>
      </c>
      <c r="AC87" s="41" t="e">
        <f>IF(AC$38=TRUE,Data!AK49,NA())</f>
        <v>#N/A</v>
      </c>
      <c r="AD87" s="35" t="e">
        <f>IF(AD$38=TRUE,Data!AL49,NA())</f>
        <v>#N/A</v>
      </c>
      <c r="AE87" s="35" t="e">
        <f>IF(AE$38=TRUE,Data!AM49,NA())</f>
        <v>#N/A</v>
      </c>
      <c r="AF87" s="41" t="e">
        <f>IF(AF$38=TRUE,Data!AN49,NA())</f>
        <v>#N/A</v>
      </c>
      <c r="AG87" s="26">
        <f>Data!AO49</f>
        <v>43942</v>
      </c>
    </row>
    <row r="88" spans="1:33" x14ac:dyDescent="0.25">
      <c r="A88" s="26">
        <f>Data!A50</f>
        <v>43943</v>
      </c>
      <c r="B88" t="e">
        <f>IF(B$38=TRUE,Data!B50,NA())</f>
        <v>#N/A</v>
      </c>
      <c r="C88">
        <f ca="1">IF(C$38=TRUE,Data!C50,NA())</f>
        <v>5955</v>
      </c>
      <c r="D88" t="e">
        <f>IF(D$38=TRUE,Data!E50,NA())</f>
        <v>#N/A</v>
      </c>
      <c r="E88" s="35" t="e">
        <f>IF(E$38=TRUE,Data!F50,NA())</f>
        <v>#N/A</v>
      </c>
      <c r="F88" s="37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5" t="e">
        <f>IF(G$38=TRUE,Data!H50,NA())</f>
        <v>#N/A</v>
      </c>
      <c r="H88" s="39" t="e">
        <f>IF(H$38=TRUE,Data!I50,NA())</f>
        <v>#N/A</v>
      </c>
      <c r="I88" s="41" t="e">
        <f>IF(I$38=TRUE,Data!J50,NA())</f>
        <v>#N/A</v>
      </c>
      <c r="J88" s="41" t="e">
        <f>IF(J$38=TRUE,Data!K50,NA())</f>
        <v>#N/A</v>
      </c>
      <c r="K88" s="35" t="e">
        <f>IF(K$38=TRUE,Data!L50,NA())</f>
        <v>#N/A</v>
      </c>
      <c r="L88" s="37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1" t="e">
        <f>IF(M$38=TRUE,Data!R50,NA())</f>
        <v>#N/A</v>
      </c>
      <c r="N88" s="41" t="e">
        <f>IF(N$38=TRUE,Data!S50,NA())</f>
        <v>#N/A</v>
      </c>
      <c r="O88" s="37" t="e">
        <f ca="1">IF(O$38=TRUE,IF($A88="","",IF((ROW(Data!R50)-$C$1)&gt;2,Data!R50/OFFSET(Data!B50,-$C$1+1,0,1),0)),NA())</f>
        <v>#N/A</v>
      </c>
      <c r="P88" s="41" t="e">
        <f>IF(P$38=TRUE,Data!V50,NA())</f>
        <v>#N/A</v>
      </c>
      <c r="Q88" s="41" t="e">
        <f>IF(Q$38=TRUE,Data!W50,NA())</f>
        <v>#N/A</v>
      </c>
      <c r="R88" s="32" t="e">
        <f>IF(R$38=TRUE,Data!X50,NA())</f>
        <v>#N/A</v>
      </c>
      <c r="S88" s="37" t="e">
        <f ca="1">IF(S$38=TRUE,IF($A88="","",IF((ROW(S88)-$C$1)&gt;40,Data!W50/OFFSET(Data!B50,-$C$1+1,0,1),0)),NA())</f>
        <v>#N/A</v>
      </c>
      <c r="T88" s="46" t="e">
        <f>IF(T$38=TRUE,Data!Z50,NA())</f>
        <v>#N/A</v>
      </c>
      <c r="U88" s="46" t="e">
        <f>IF(U$38=TRUE,Data!AA50,NA())</f>
        <v>#N/A</v>
      </c>
      <c r="V88" s="46" t="e">
        <f>IF(V$38=TRUE,Data!AB50,NA())</f>
        <v>#N/A</v>
      </c>
      <c r="W88" s="41" t="e">
        <f>IF(W$38=TRUE,Data!AD50,NA())</f>
        <v>#N/A</v>
      </c>
      <c r="X88" s="35" t="e">
        <f>IF(X$38=TRUE,Data!AE50,NA())</f>
        <v>#N/A</v>
      </c>
      <c r="Y88" s="41" t="e">
        <f>IF(Y$38=TRUE,Data!AF50,NA())</f>
        <v>#N/A</v>
      </c>
      <c r="Z88" s="41" t="e">
        <f>IF(Z$38=TRUE,Data!AH50,NA())</f>
        <v>#N/A</v>
      </c>
      <c r="AA88" s="41" t="e">
        <f>IF(AA$38=TRUE,Data!AI50,NA())</f>
        <v>#N/A</v>
      </c>
      <c r="AB88" s="35" t="e">
        <f>IF(AB$38=TRUE,Data!AJ50,NA())</f>
        <v>#N/A</v>
      </c>
      <c r="AC88" s="41" t="e">
        <f>IF(AC$38=TRUE,Data!AK50,NA())</f>
        <v>#N/A</v>
      </c>
      <c r="AD88" s="35" t="e">
        <f>IF(AD$38=TRUE,Data!AL50,NA())</f>
        <v>#N/A</v>
      </c>
      <c r="AE88" s="35" t="e">
        <f>IF(AE$38=TRUE,Data!AM50,NA())</f>
        <v>#N/A</v>
      </c>
      <c r="AF88" s="41" t="e">
        <f>IF(AF$38=TRUE,Data!AN50,NA())</f>
        <v>#N/A</v>
      </c>
      <c r="AG88" s="26">
        <f>Data!AO50</f>
        <v>43943</v>
      </c>
    </row>
    <row r="89" spans="1:33" x14ac:dyDescent="0.25">
      <c r="A89" s="26">
        <f>Data!A51</f>
        <v>43944</v>
      </c>
      <c r="B89" t="e">
        <f>IF(B$38=TRUE,Data!B51,NA())</f>
        <v>#N/A</v>
      </c>
      <c r="C89">
        <f ca="1">IF(C$38=TRUE,Data!C51,NA())</f>
        <v>6074</v>
      </c>
      <c r="D89" t="e">
        <f>IF(D$38=TRUE,Data!E51,NA())</f>
        <v>#N/A</v>
      </c>
      <c r="E89" s="35" t="e">
        <f>IF(E$38=TRUE,Data!F51,NA())</f>
        <v>#N/A</v>
      </c>
      <c r="F89" s="37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5" t="e">
        <f>IF(G$38=TRUE,Data!H51,NA())</f>
        <v>#N/A</v>
      </c>
      <c r="H89" s="39" t="e">
        <f>IF(H$38=TRUE,Data!I51,NA())</f>
        <v>#N/A</v>
      </c>
      <c r="I89" s="41" t="e">
        <f>IF(I$38=TRUE,Data!J51,NA())</f>
        <v>#N/A</v>
      </c>
      <c r="J89" s="41" t="e">
        <f>IF(J$38=TRUE,Data!K51,NA())</f>
        <v>#N/A</v>
      </c>
      <c r="K89" s="35" t="e">
        <f>IF(K$38=TRUE,Data!L51,NA())</f>
        <v>#N/A</v>
      </c>
      <c r="L89" s="37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1" t="e">
        <f>IF(M$38=TRUE,Data!R51,NA())</f>
        <v>#N/A</v>
      </c>
      <c r="N89" s="41" t="e">
        <f>IF(N$38=TRUE,Data!S51,NA())</f>
        <v>#N/A</v>
      </c>
      <c r="O89" s="37" t="e">
        <f ca="1">IF(O$38=TRUE,IF($A89="","",IF((ROW(Data!R51)-$C$1)&gt;2,Data!R51/OFFSET(Data!B51,-$C$1+1,0,1),0)),NA())</f>
        <v>#N/A</v>
      </c>
      <c r="P89" s="41" t="e">
        <f>IF(P$38=TRUE,Data!V51,NA())</f>
        <v>#N/A</v>
      </c>
      <c r="Q89" s="41" t="e">
        <f>IF(Q$38=TRUE,Data!W51,NA())</f>
        <v>#N/A</v>
      </c>
      <c r="R89" s="32" t="e">
        <f>IF(R$38=TRUE,Data!X51,NA())</f>
        <v>#N/A</v>
      </c>
      <c r="S89" s="37" t="e">
        <f ca="1">IF(S$38=TRUE,IF($A89="","",IF((ROW(S89)-$C$1)&gt;40,Data!W51/OFFSET(Data!B51,-$C$1+1,0,1),0)),NA())</f>
        <v>#N/A</v>
      </c>
      <c r="T89" s="46" t="e">
        <f>IF(T$38=TRUE,Data!Z51,NA())</f>
        <v>#N/A</v>
      </c>
      <c r="U89" s="46" t="e">
        <f>IF(U$38=TRUE,Data!AA51,NA())</f>
        <v>#N/A</v>
      </c>
      <c r="V89" s="46" t="e">
        <f>IF(V$38=TRUE,Data!AB51,NA())</f>
        <v>#N/A</v>
      </c>
      <c r="W89" s="41" t="e">
        <f>IF(W$38=TRUE,Data!AD51,NA())</f>
        <v>#N/A</v>
      </c>
      <c r="X89" s="35" t="e">
        <f>IF(X$38=TRUE,Data!AE51,NA())</f>
        <v>#N/A</v>
      </c>
      <c r="Y89" s="41" t="e">
        <f>IF(Y$38=TRUE,Data!AF51,NA())</f>
        <v>#N/A</v>
      </c>
      <c r="Z89" s="41" t="e">
        <f>IF(Z$38=TRUE,Data!AH51,NA())</f>
        <v>#N/A</v>
      </c>
      <c r="AA89" s="41" t="e">
        <f>IF(AA$38=TRUE,Data!AI51,NA())</f>
        <v>#N/A</v>
      </c>
      <c r="AB89" s="35" t="e">
        <f>IF(AB$38=TRUE,Data!AJ51,NA())</f>
        <v>#N/A</v>
      </c>
      <c r="AC89" s="41" t="e">
        <f>IF(AC$38=TRUE,Data!AK51,NA())</f>
        <v>#N/A</v>
      </c>
      <c r="AD89" s="35" t="e">
        <f>IF(AD$38=TRUE,Data!AL51,NA())</f>
        <v>#N/A</v>
      </c>
      <c r="AE89" s="35" t="e">
        <f>IF(AE$38=TRUE,Data!AM51,NA())</f>
        <v>#N/A</v>
      </c>
      <c r="AF89" s="41" t="e">
        <f>IF(AF$38=TRUE,Data!AN51,NA())</f>
        <v>#N/A</v>
      </c>
      <c r="AG89" s="26">
        <f>Data!AO51</f>
        <v>43944</v>
      </c>
    </row>
    <row r="90" spans="1:33" x14ac:dyDescent="0.25">
      <c r="A90" s="26">
        <f>Data!A52</f>
        <v>43945</v>
      </c>
      <c r="B90" t="e">
        <f>IF(B$38=TRUE,Data!B52,NA())</f>
        <v>#N/A</v>
      </c>
      <c r="C90">
        <f ca="1">IF(C$38=TRUE,Data!C52,NA())</f>
        <v>6245</v>
      </c>
      <c r="D90" t="e">
        <f>IF(D$38=TRUE,Data!E52,NA())</f>
        <v>#N/A</v>
      </c>
      <c r="E90" s="35" t="e">
        <f>IF(E$38=TRUE,Data!F52,NA())</f>
        <v>#N/A</v>
      </c>
      <c r="F90" s="37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5" t="e">
        <f>IF(G$38=TRUE,Data!H52,NA())</f>
        <v>#N/A</v>
      </c>
      <c r="H90" s="39" t="e">
        <f>IF(H$38=TRUE,Data!I52,NA())</f>
        <v>#N/A</v>
      </c>
      <c r="I90" s="41" t="e">
        <f>IF(I$38=TRUE,Data!J52,NA())</f>
        <v>#N/A</v>
      </c>
      <c r="J90" s="41" t="e">
        <f>IF(J$38=TRUE,Data!K52,NA())</f>
        <v>#N/A</v>
      </c>
      <c r="K90" s="35" t="e">
        <f>IF(K$38=TRUE,Data!L52,NA())</f>
        <v>#N/A</v>
      </c>
      <c r="L90" s="37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1" t="e">
        <f>IF(M$38=TRUE,Data!R52,NA())</f>
        <v>#N/A</v>
      </c>
      <c r="N90" s="41" t="e">
        <f>IF(N$38=TRUE,Data!S52,NA())</f>
        <v>#N/A</v>
      </c>
      <c r="O90" s="37" t="e">
        <f ca="1">IF(O$38=TRUE,IF($A90="","",IF((ROW(Data!R52)-$C$1)&gt;2,Data!R52/OFFSET(Data!B52,-$C$1+1,0,1),0)),NA())</f>
        <v>#N/A</v>
      </c>
      <c r="P90" s="41" t="e">
        <f>IF(P$38=TRUE,Data!V52,NA())</f>
        <v>#N/A</v>
      </c>
      <c r="Q90" s="41" t="e">
        <f>IF(Q$38=TRUE,Data!W52,NA())</f>
        <v>#N/A</v>
      </c>
      <c r="R90" s="32" t="e">
        <f>IF(R$38=TRUE,Data!X52,NA())</f>
        <v>#N/A</v>
      </c>
      <c r="S90" s="37" t="e">
        <f ca="1">IF(S$38=TRUE,IF($A90="","",IF((ROW(S90)-$C$1)&gt;40,Data!W52/OFFSET(Data!B52,-$C$1+1,0,1),0)),NA())</f>
        <v>#N/A</v>
      </c>
      <c r="T90" s="46" t="e">
        <f>IF(T$38=TRUE,Data!Z52,NA())</f>
        <v>#N/A</v>
      </c>
      <c r="U90" s="46" t="e">
        <f>IF(U$38=TRUE,Data!AA52,NA())</f>
        <v>#N/A</v>
      </c>
      <c r="V90" s="46" t="e">
        <f>IF(V$38=TRUE,Data!AB52,NA())</f>
        <v>#N/A</v>
      </c>
      <c r="W90" s="41" t="e">
        <f>IF(W$38=TRUE,Data!AD52,NA())</f>
        <v>#N/A</v>
      </c>
      <c r="X90" s="35" t="e">
        <f>IF(X$38=TRUE,Data!AE52,NA())</f>
        <v>#N/A</v>
      </c>
      <c r="Y90" s="41" t="e">
        <f>IF(Y$38=TRUE,Data!AF52,NA())</f>
        <v>#N/A</v>
      </c>
      <c r="Z90" s="41" t="e">
        <f>IF(Z$38=TRUE,Data!AH52,NA())</f>
        <v>#N/A</v>
      </c>
      <c r="AA90" s="41" t="e">
        <f>IF(AA$38=TRUE,Data!AI52,NA())</f>
        <v>#N/A</v>
      </c>
      <c r="AB90" s="35" t="e">
        <f>IF(AB$38=TRUE,Data!AJ52,NA())</f>
        <v>#N/A</v>
      </c>
      <c r="AC90" s="41" t="e">
        <f>IF(AC$38=TRUE,Data!AK52,NA())</f>
        <v>#N/A</v>
      </c>
      <c r="AD90" s="35" t="e">
        <f>IF(AD$38=TRUE,Data!AL52,NA())</f>
        <v>#N/A</v>
      </c>
      <c r="AE90" s="35" t="e">
        <f>IF(AE$38=TRUE,Data!AM52,NA())</f>
        <v>#N/A</v>
      </c>
      <c r="AF90" s="41" t="e">
        <f>IF(AF$38=TRUE,Data!AN52,NA())</f>
        <v>#N/A</v>
      </c>
      <c r="AG90" s="26">
        <f>Data!AO52</f>
        <v>43945</v>
      </c>
    </row>
    <row r="91" spans="1:33" x14ac:dyDescent="0.25">
      <c r="A91" s="26">
        <f>Data!A53</f>
        <v>43946</v>
      </c>
      <c r="B91" t="e">
        <f>IF(B$38=TRUE,Data!B53,NA())</f>
        <v>#N/A</v>
      </c>
      <c r="C91">
        <f ca="1">IF(C$38=TRUE,Data!C53,NA())</f>
        <v>6476</v>
      </c>
      <c r="D91" t="e">
        <f>IF(D$38=TRUE,Data!E53,NA())</f>
        <v>#N/A</v>
      </c>
      <c r="E91" s="35" t="e">
        <f>IF(E$38=TRUE,Data!F53,NA())</f>
        <v>#N/A</v>
      </c>
      <c r="F91" s="37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5" t="e">
        <f>IF(G$38=TRUE,Data!H53,NA())</f>
        <v>#N/A</v>
      </c>
      <c r="H91" s="39" t="e">
        <f>IF(H$38=TRUE,Data!I53,NA())</f>
        <v>#N/A</v>
      </c>
      <c r="I91" s="41" t="e">
        <f>IF(I$38=TRUE,Data!J53,NA())</f>
        <v>#N/A</v>
      </c>
      <c r="J91" s="41" t="e">
        <f>IF(J$38=TRUE,Data!K53,NA())</f>
        <v>#N/A</v>
      </c>
      <c r="K91" s="35" t="e">
        <f>IF(K$38=TRUE,Data!L53,NA())</f>
        <v>#N/A</v>
      </c>
      <c r="L91" s="37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1" t="e">
        <f>IF(M$38=TRUE,Data!R53,NA())</f>
        <v>#N/A</v>
      </c>
      <c r="N91" s="41" t="e">
        <f>IF(N$38=TRUE,Data!S53,NA())</f>
        <v>#N/A</v>
      </c>
      <c r="O91" s="37" t="e">
        <f ca="1">IF(O$38=TRUE,IF($A91="","",IF((ROW(Data!R53)-$C$1)&gt;2,Data!R53/OFFSET(Data!B53,-$C$1+1,0,1),0)),NA())</f>
        <v>#N/A</v>
      </c>
      <c r="P91" s="41" t="e">
        <f>IF(P$38=TRUE,Data!V53,NA())</f>
        <v>#N/A</v>
      </c>
      <c r="Q91" s="41" t="e">
        <f>IF(Q$38=TRUE,Data!W53,NA())</f>
        <v>#N/A</v>
      </c>
      <c r="R91" s="32" t="e">
        <f>IF(R$38=TRUE,Data!X53,NA())</f>
        <v>#N/A</v>
      </c>
      <c r="S91" s="37" t="e">
        <f ca="1">IF(S$38=TRUE,IF($A91="","",IF((ROW(S91)-$C$1)&gt;40,Data!W53/OFFSET(Data!B53,-$C$1+1,0,1),0)),NA())</f>
        <v>#N/A</v>
      </c>
      <c r="T91" s="46" t="e">
        <f>IF(T$38=TRUE,Data!Z53,NA())</f>
        <v>#N/A</v>
      </c>
      <c r="U91" s="46" t="e">
        <f>IF(U$38=TRUE,Data!AA53,NA())</f>
        <v>#N/A</v>
      </c>
      <c r="V91" s="46" t="e">
        <f>IF(V$38=TRUE,Data!AB53,NA())</f>
        <v>#N/A</v>
      </c>
      <c r="W91" s="41" t="e">
        <f>IF(W$38=TRUE,Data!AD53,NA())</f>
        <v>#N/A</v>
      </c>
      <c r="X91" s="35" t="e">
        <f>IF(X$38=TRUE,Data!AE53,NA())</f>
        <v>#N/A</v>
      </c>
      <c r="Y91" s="41" t="e">
        <f>IF(Y$38=TRUE,Data!AF53,NA())</f>
        <v>#N/A</v>
      </c>
      <c r="Z91" s="41" t="e">
        <f>IF(Z$38=TRUE,Data!AH53,NA())</f>
        <v>#N/A</v>
      </c>
      <c r="AA91" s="41" t="e">
        <f>IF(AA$38=TRUE,Data!AI53,NA())</f>
        <v>#N/A</v>
      </c>
      <c r="AB91" s="35" t="e">
        <f>IF(AB$38=TRUE,Data!AJ53,NA())</f>
        <v>#N/A</v>
      </c>
      <c r="AC91" s="41" t="e">
        <f>IF(AC$38=TRUE,Data!AK53,NA())</f>
        <v>#N/A</v>
      </c>
      <c r="AD91" s="35" t="e">
        <f>IF(AD$38=TRUE,Data!AL53,NA())</f>
        <v>#N/A</v>
      </c>
      <c r="AE91" s="35" t="e">
        <f>IF(AE$38=TRUE,Data!AM53,NA())</f>
        <v>#N/A</v>
      </c>
      <c r="AF91" s="41" t="e">
        <f>IF(AF$38=TRUE,Data!AN53,NA())</f>
        <v>#N/A</v>
      </c>
      <c r="AG91" s="26">
        <f>Data!AO53</f>
        <v>43946</v>
      </c>
    </row>
    <row r="92" spans="1:33" x14ac:dyDescent="0.25">
      <c r="A92" s="26">
        <f>Data!A54</f>
        <v>43947</v>
      </c>
      <c r="B92" t="e">
        <f>IF(B$38=TRUE,Data!B54,NA())</f>
        <v>#N/A</v>
      </c>
      <c r="C92">
        <f ca="1">IF(C$38=TRUE,Data!C54,NA())</f>
        <v>6704</v>
      </c>
      <c r="D92" t="e">
        <f>IF(D$38=TRUE,Data!E54,NA())</f>
        <v>#N/A</v>
      </c>
      <c r="E92" s="35" t="e">
        <f>IF(E$38=TRUE,Data!F54,NA())</f>
        <v>#N/A</v>
      </c>
      <c r="F92" s="37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5" t="e">
        <f>IF(G$38=TRUE,Data!H54,NA())</f>
        <v>#N/A</v>
      </c>
      <c r="H92" s="39" t="e">
        <f>IF(H$38=TRUE,Data!I54,NA())</f>
        <v>#N/A</v>
      </c>
      <c r="I92" s="41" t="e">
        <f>IF(I$38=TRUE,Data!J54,NA())</f>
        <v>#N/A</v>
      </c>
      <c r="J92" s="41" t="e">
        <f>IF(J$38=TRUE,Data!K54,NA())</f>
        <v>#N/A</v>
      </c>
      <c r="K92" s="35" t="e">
        <f>IF(K$38=TRUE,Data!L54,NA())</f>
        <v>#N/A</v>
      </c>
      <c r="L92" s="37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1" t="e">
        <f>IF(M$38=TRUE,Data!R54,NA())</f>
        <v>#N/A</v>
      </c>
      <c r="N92" s="41" t="e">
        <f>IF(N$38=TRUE,Data!S54,NA())</f>
        <v>#N/A</v>
      </c>
      <c r="O92" s="37" t="e">
        <f ca="1">IF(O$38=TRUE,IF($A92="","",IF((ROW(Data!R54)-$C$1)&gt;2,Data!R54/OFFSET(Data!B54,-$C$1+1,0,1),0)),NA())</f>
        <v>#N/A</v>
      </c>
      <c r="P92" s="41" t="e">
        <f>IF(P$38=TRUE,Data!V54,NA())</f>
        <v>#N/A</v>
      </c>
      <c r="Q92" s="41" t="e">
        <f>IF(Q$38=TRUE,Data!W54,NA())</f>
        <v>#N/A</v>
      </c>
      <c r="R92" s="32" t="e">
        <f>IF(R$38=TRUE,Data!X54,NA())</f>
        <v>#N/A</v>
      </c>
      <c r="S92" s="37" t="e">
        <f ca="1">IF(S$38=TRUE,IF($A92="","",IF((ROW(S92)-$C$1)&gt;40,Data!W54/OFFSET(Data!B54,-$C$1+1,0,1),0)),NA())</f>
        <v>#N/A</v>
      </c>
      <c r="T92" s="46" t="e">
        <f>IF(T$38=TRUE,Data!Z54,NA())</f>
        <v>#N/A</v>
      </c>
      <c r="U92" s="46" t="e">
        <f>IF(U$38=TRUE,Data!AA54,NA())</f>
        <v>#N/A</v>
      </c>
      <c r="V92" s="46" t="e">
        <f>IF(V$38=TRUE,Data!AB54,NA())</f>
        <v>#N/A</v>
      </c>
      <c r="W92" s="41" t="e">
        <f>IF(W$38=TRUE,Data!AD54,NA())</f>
        <v>#N/A</v>
      </c>
      <c r="X92" s="35" t="e">
        <f>IF(X$38=TRUE,Data!AE54,NA())</f>
        <v>#N/A</v>
      </c>
      <c r="Y92" s="41" t="e">
        <f>IF(Y$38=TRUE,Data!AF54,NA())</f>
        <v>#N/A</v>
      </c>
      <c r="Z92" s="41" t="e">
        <f>IF(Z$38=TRUE,Data!AH54,NA())</f>
        <v>#N/A</v>
      </c>
      <c r="AA92" s="41" t="e">
        <f>IF(AA$38=TRUE,Data!AI54,NA())</f>
        <v>#N/A</v>
      </c>
      <c r="AB92" s="35" t="e">
        <f>IF(AB$38=TRUE,Data!AJ54,NA())</f>
        <v>#N/A</v>
      </c>
      <c r="AC92" s="41" t="e">
        <f>IF(AC$38=TRUE,Data!AK54,NA())</f>
        <v>#N/A</v>
      </c>
      <c r="AD92" s="35" t="e">
        <f>IF(AD$38=TRUE,Data!AL54,NA())</f>
        <v>#N/A</v>
      </c>
      <c r="AE92" s="35" t="e">
        <f>IF(AE$38=TRUE,Data!AM54,NA())</f>
        <v>#N/A</v>
      </c>
      <c r="AF92" s="41" t="e">
        <f>IF(AF$38=TRUE,Data!AN54,NA())</f>
        <v>#N/A</v>
      </c>
      <c r="AG92" s="26">
        <f>Data!AO54</f>
        <v>43947</v>
      </c>
    </row>
    <row r="93" spans="1:33" x14ac:dyDescent="0.25">
      <c r="A93" s="26">
        <f>Data!A55</f>
        <v>43948</v>
      </c>
      <c r="B93" t="e">
        <f>IF(B$38=TRUE,Data!B55,NA())</f>
        <v>#N/A</v>
      </c>
      <c r="C93">
        <f ca="1">IF(C$38=TRUE,Data!C55,NA())</f>
        <v>6904</v>
      </c>
      <c r="D93" t="e">
        <f>IF(D$38=TRUE,Data!E55,NA())</f>
        <v>#N/A</v>
      </c>
      <c r="E93" s="35" t="e">
        <f>IF(E$38=TRUE,Data!F55,NA())</f>
        <v>#N/A</v>
      </c>
      <c r="F93" s="37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5" t="e">
        <f>IF(G$38=TRUE,Data!H55,NA())</f>
        <v>#N/A</v>
      </c>
      <c r="H93" s="39" t="e">
        <f>IF(H$38=TRUE,Data!I55,NA())</f>
        <v>#N/A</v>
      </c>
      <c r="I93" s="41" t="e">
        <f>IF(I$38=TRUE,Data!J55,NA())</f>
        <v>#N/A</v>
      </c>
      <c r="J93" s="41" t="e">
        <f>IF(J$38=TRUE,Data!K55,NA())</f>
        <v>#N/A</v>
      </c>
      <c r="K93" s="35" t="e">
        <f>IF(K$38=TRUE,Data!L55,NA())</f>
        <v>#N/A</v>
      </c>
      <c r="L93" s="37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1" t="e">
        <f>IF(M$38=TRUE,Data!R55,NA())</f>
        <v>#N/A</v>
      </c>
      <c r="N93" s="41" t="e">
        <f>IF(N$38=TRUE,Data!S55,NA())</f>
        <v>#N/A</v>
      </c>
      <c r="O93" s="37" t="e">
        <f ca="1">IF(O$38=TRUE,IF($A93="","",IF((ROW(Data!R55)-$C$1)&gt;2,Data!R55/OFFSET(Data!B55,-$C$1+1,0,1),0)),NA())</f>
        <v>#N/A</v>
      </c>
      <c r="P93" s="41" t="e">
        <f>IF(P$38=TRUE,Data!V55,NA())</f>
        <v>#N/A</v>
      </c>
      <c r="Q93" s="41" t="e">
        <f>IF(Q$38=TRUE,Data!W55,NA())</f>
        <v>#N/A</v>
      </c>
      <c r="R93" s="32" t="e">
        <f>IF(R$38=TRUE,Data!X55,NA())</f>
        <v>#N/A</v>
      </c>
      <c r="S93" s="37" t="e">
        <f ca="1">IF(S$38=TRUE,IF($A93="","",IF((ROW(S93)-$C$1)&gt;40,Data!W55/OFFSET(Data!B55,-$C$1+1,0,1),0)),NA())</f>
        <v>#N/A</v>
      </c>
      <c r="T93" s="46" t="e">
        <f>IF(T$38=TRUE,Data!Z55,NA())</f>
        <v>#N/A</v>
      </c>
      <c r="U93" s="46" t="e">
        <f>IF(U$38=TRUE,Data!AA55,NA())</f>
        <v>#N/A</v>
      </c>
      <c r="V93" s="46" t="e">
        <f>IF(V$38=TRUE,Data!AB55,NA())</f>
        <v>#N/A</v>
      </c>
      <c r="W93" s="41" t="e">
        <f>IF(W$38=TRUE,Data!AD55,NA())</f>
        <v>#N/A</v>
      </c>
      <c r="X93" s="35" t="e">
        <f>IF(X$38=TRUE,Data!AE55,NA())</f>
        <v>#N/A</v>
      </c>
      <c r="Y93" s="41" t="e">
        <f>IF(Y$38=TRUE,Data!AF55,NA())</f>
        <v>#N/A</v>
      </c>
      <c r="Z93" s="41" t="e">
        <f>IF(Z$38=TRUE,Data!AH55,NA())</f>
        <v>#N/A</v>
      </c>
      <c r="AA93" s="41" t="e">
        <f>IF(AA$38=TRUE,Data!AI55,NA())</f>
        <v>#N/A</v>
      </c>
      <c r="AB93" s="35" t="e">
        <f>IF(AB$38=TRUE,Data!AJ55,NA())</f>
        <v>#N/A</v>
      </c>
      <c r="AC93" s="41" t="e">
        <f>IF(AC$38=TRUE,Data!AK55,NA())</f>
        <v>#N/A</v>
      </c>
      <c r="AD93" s="35" t="e">
        <f>IF(AD$38=TRUE,Data!AL55,NA())</f>
        <v>#N/A</v>
      </c>
      <c r="AE93" s="35" t="e">
        <f>IF(AE$38=TRUE,Data!AM55,NA())</f>
        <v>#N/A</v>
      </c>
      <c r="AF93" s="41" t="e">
        <f>IF(AF$38=TRUE,Data!AN55,NA())</f>
        <v>#N/A</v>
      </c>
      <c r="AG93" s="26">
        <f>Data!AO55</f>
        <v>43948</v>
      </c>
    </row>
    <row r="94" spans="1:33" x14ac:dyDescent="0.25">
      <c r="A94" s="26">
        <f>Data!A56</f>
        <v>43949</v>
      </c>
      <c r="B94" t="e">
        <f>IF(B$38=TRUE,Data!B56,NA())</f>
        <v>#N/A</v>
      </c>
      <c r="C94">
        <f ca="1">IF(C$38=TRUE,Data!C56,NA())</f>
        <v>7069</v>
      </c>
      <c r="D94" t="e">
        <f>IF(D$38=TRUE,Data!E56,NA())</f>
        <v>#N/A</v>
      </c>
      <c r="E94" s="35" t="e">
        <f>IF(E$38=TRUE,Data!F56,NA())</f>
        <v>#N/A</v>
      </c>
      <c r="F94" s="37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5" t="e">
        <f>IF(G$38=TRUE,Data!H56,NA())</f>
        <v>#N/A</v>
      </c>
      <c r="H94" s="39" t="e">
        <f>IF(H$38=TRUE,Data!I56,NA())</f>
        <v>#N/A</v>
      </c>
      <c r="I94" s="41" t="e">
        <f>IF(I$38=TRUE,Data!J56,NA())</f>
        <v>#N/A</v>
      </c>
      <c r="J94" s="41" t="e">
        <f>IF(J$38=TRUE,Data!K56,NA())</f>
        <v>#N/A</v>
      </c>
      <c r="K94" s="35" t="e">
        <f>IF(K$38=TRUE,Data!L56,NA())</f>
        <v>#N/A</v>
      </c>
      <c r="L94" s="37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1" t="e">
        <f>IF(M$38=TRUE,Data!R56,NA())</f>
        <v>#N/A</v>
      </c>
      <c r="N94" s="41" t="e">
        <f>IF(N$38=TRUE,Data!S56,NA())</f>
        <v>#N/A</v>
      </c>
      <c r="O94" s="37" t="e">
        <f ca="1">IF(O$38=TRUE,IF($A94="","",IF((ROW(Data!R56)-$C$1)&gt;2,Data!R56/OFFSET(Data!B56,-$C$1+1,0,1),0)),NA())</f>
        <v>#N/A</v>
      </c>
      <c r="P94" s="41" t="e">
        <f>IF(P$38=TRUE,Data!V56,NA())</f>
        <v>#N/A</v>
      </c>
      <c r="Q94" s="41" t="e">
        <f>IF(Q$38=TRUE,Data!W56,NA())</f>
        <v>#N/A</v>
      </c>
      <c r="R94" s="32" t="e">
        <f>IF(R$38=TRUE,Data!X56,NA())</f>
        <v>#N/A</v>
      </c>
      <c r="S94" s="37" t="e">
        <f ca="1">IF(S$38=TRUE,IF($A94="","",IF((ROW(S94)-$C$1)&gt;40,Data!W56/OFFSET(Data!B56,-$C$1+1,0,1),0)),NA())</f>
        <v>#N/A</v>
      </c>
      <c r="T94" s="46" t="e">
        <f>IF(T$38=TRUE,Data!Z56,NA())</f>
        <v>#N/A</v>
      </c>
      <c r="U94" s="46" t="e">
        <f>IF(U$38=TRUE,Data!AA56,NA())</f>
        <v>#N/A</v>
      </c>
      <c r="V94" s="46" t="e">
        <f>IF(V$38=TRUE,Data!AB56,NA())</f>
        <v>#N/A</v>
      </c>
      <c r="W94" s="41" t="e">
        <f>IF(W$38=TRUE,Data!AD56,NA())</f>
        <v>#N/A</v>
      </c>
      <c r="X94" s="35" t="e">
        <f>IF(X$38=TRUE,Data!AE56,NA())</f>
        <v>#N/A</v>
      </c>
      <c r="Y94" s="41" t="e">
        <f>IF(Y$38=TRUE,Data!AF56,NA())</f>
        <v>#N/A</v>
      </c>
      <c r="Z94" s="41" t="e">
        <f>IF(Z$38=TRUE,Data!AH56,NA())</f>
        <v>#N/A</v>
      </c>
      <c r="AA94" s="41" t="e">
        <f>IF(AA$38=TRUE,Data!AI56,NA())</f>
        <v>#N/A</v>
      </c>
      <c r="AB94" s="35" t="e">
        <f>IF(AB$38=TRUE,Data!AJ56,NA())</f>
        <v>#N/A</v>
      </c>
      <c r="AC94" s="41" t="e">
        <f>IF(AC$38=TRUE,Data!AK56,NA())</f>
        <v>#N/A</v>
      </c>
      <c r="AD94" s="35" t="e">
        <f>IF(AD$38=TRUE,Data!AL56,NA())</f>
        <v>#N/A</v>
      </c>
      <c r="AE94" s="35" t="e">
        <f>IF(AE$38=TRUE,Data!AM56,NA())</f>
        <v>#N/A</v>
      </c>
      <c r="AF94" s="41" t="e">
        <f>IF(AF$38=TRUE,Data!AN56,NA())</f>
        <v>#N/A</v>
      </c>
      <c r="AG94" s="26">
        <f>Data!AO56</f>
        <v>43949</v>
      </c>
    </row>
    <row r="95" spans="1:33" x14ac:dyDescent="0.25">
      <c r="A95" s="26">
        <f>Data!A57</f>
        <v>43950</v>
      </c>
      <c r="B95" t="e">
        <f>IF(B$38=TRUE,Data!B57,NA())</f>
        <v>#N/A</v>
      </c>
      <c r="C95">
        <f ca="1">IF(C$38=TRUE,Data!C57,NA())</f>
        <v>7259</v>
      </c>
      <c r="D95" t="e">
        <f>IF(D$38=TRUE,Data!E57,NA())</f>
        <v>#N/A</v>
      </c>
      <c r="E95" s="35" t="e">
        <f>IF(E$38=TRUE,Data!F57,NA())</f>
        <v>#N/A</v>
      </c>
      <c r="F95" s="37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5" t="e">
        <f>IF(G$38=TRUE,Data!H57,NA())</f>
        <v>#N/A</v>
      </c>
      <c r="H95" s="39" t="e">
        <f>IF(H$38=TRUE,Data!I57,NA())</f>
        <v>#N/A</v>
      </c>
      <c r="I95" s="41" t="e">
        <f>IF(I$38=TRUE,Data!J57,NA())</f>
        <v>#N/A</v>
      </c>
      <c r="J95" s="41" t="e">
        <f>IF(J$38=TRUE,Data!K57,NA())</f>
        <v>#N/A</v>
      </c>
      <c r="K95" s="35" t="e">
        <f>IF(K$38=TRUE,Data!L57,NA())</f>
        <v>#N/A</v>
      </c>
      <c r="L95" s="37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1" t="e">
        <f>IF(M$38=TRUE,Data!R57,NA())</f>
        <v>#N/A</v>
      </c>
      <c r="N95" s="41" t="e">
        <f>IF(N$38=TRUE,Data!S57,NA())</f>
        <v>#N/A</v>
      </c>
      <c r="O95" s="37" t="e">
        <f ca="1">IF(O$38=TRUE,IF($A95="","",IF((ROW(Data!R57)-$C$1)&gt;2,Data!R57/OFFSET(Data!B57,-$C$1+1,0,1),0)),NA())</f>
        <v>#N/A</v>
      </c>
      <c r="P95" s="41" t="e">
        <f>IF(P$38=TRUE,Data!V57,NA())</f>
        <v>#N/A</v>
      </c>
      <c r="Q95" s="41" t="e">
        <f>IF(Q$38=TRUE,Data!W57,NA())</f>
        <v>#N/A</v>
      </c>
      <c r="R95" s="32" t="e">
        <f>IF(R$38=TRUE,Data!X57,NA())</f>
        <v>#N/A</v>
      </c>
      <c r="S95" s="37" t="e">
        <f ca="1">IF(S$38=TRUE,IF($A95="","",IF((ROW(S95)-$C$1)&gt;40,Data!W57/OFFSET(Data!B57,-$C$1+1,0,1),0)),NA())</f>
        <v>#N/A</v>
      </c>
      <c r="T95" s="46" t="e">
        <f>IF(T$38=TRUE,Data!Z57,NA())</f>
        <v>#N/A</v>
      </c>
      <c r="U95" s="46" t="e">
        <f>IF(U$38=TRUE,Data!AA57,NA())</f>
        <v>#N/A</v>
      </c>
      <c r="V95" s="46" t="e">
        <f>IF(V$38=TRUE,Data!AB57,NA())</f>
        <v>#N/A</v>
      </c>
      <c r="W95" s="41" t="e">
        <f>IF(W$38=TRUE,Data!AD57,NA())</f>
        <v>#N/A</v>
      </c>
      <c r="X95" s="35" t="e">
        <f>IF(X$38=TRUE,Data!AE57,NA())</f>
        <v>#N/A</v>
      </c>
      <c r="Y95" s="41" t="e">
        <f>IF(Y$38=TRUE,Data!AF57,NA())</f>
        <v>#N/A</v>
      </c>
      <c r="Z95" s="41" t="e">
        <f>IF(Z$38=TRUE,Data!AH57,NA())</f>
        <v>#N/A</v>
      </c>
      <c r="AA95" s="41" t="e">
        <f>IF(AA$38=TRUE,Data!AI57,NA())</f>
        <v>#N/A</v>
      </c>
      <c r="AB95" s="35" t="e">
        <f>IF(AB$38=TRUE,Data!AJ57,NA())</f>
        <v>#N/A</v>
      </c>
      <c r="AC95" s="41" t="e">
        <f>IF(AC$38=TRUE,Data!AK57,NA())</f>
        <v>#N/A</v>
      </c>
      <c r="AD95" s="35" t="e">
        <f>IF(AD$38=TRUE,Data!AL57,NA())</f>
        <v>#N/A</v>
      </c>
      <c r="AE95" s="35" t="e">
        <f>IF(AE$38=TRUE,Data!AM57,NA())</f>
        <v>#N/A</v>
      </c>
      <c r="AF95" s="41" t="e">
        <f>IF(AF$38=TRUE,Data!AN57,NA())</f>
        <v>#N/A</v>
      </c>
      <c r="AG95" s="26">
        <f>Data!AO57</f>
        <v>43950</v>
      </c>
    </row>
    <row r="96" spans="1:33" x14ac:dyDescent="0.25">
      <c r="A96" s="26">
        <f>Data!A58</f>
        <v>43951</v>
      </c>
      <c r="B96" t="e">
        <f>IF(B$38=TRUE,Data!B58,NA())</f>
        <v>#N/A</v>
      </c>
      <c r="C96">
        <f ca="1">IF(C$38=TRUE,Data!C58,NA())</f>
        <v>7487</v>
      </c>
      <c r="D96" t="e">
        <f>IF(D$38=TRUE,Data!E58,NA())</f>
        <v>#N/A</v>
      </c>
      <c r="E96" s="35" t="e">
        <f>IF(E$38=TRUE,Data!F58,NA())</f>
        <v>#N/A</v>
      </c>
      <c r="F96" s="37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5" t="e">
        <f>IF(G$38=TRUE,Data!H58,NA())</f>
        <v>#N/A</v>
      </c>
      <c r="H96" s="39" t="e">
        <f>IF(H$38=TRUE,Data!I58,NA())</f>
        <v>#N/A</v>
      </c>
      <c r="I96" s="41" t="e">
        <f>IF(I$38=TRUE,Data!J58,NA())</f>
        <v>#N/A</v>
      </c>
      <c r="J96" s="41" t="e">
        <f>IF(J$38=TRUE,Data!K58,NA())</f>
        <v>#N/A</v>
      </c>
      <c r="K96" s="35" t="e">
        <f>IF(K$38=TRUE,Data!L58,NA())</f>
        <v>#N/A</v>
      </c>
      <c r="L96" s="37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1" t="e">
        <f>IF(M$38=TRUE,Data!R58,NA())</f>
        <v>#N/A</v>
      </c>
      <c r="N96" s="41" t="e">
        <f>IF(N$38=TRUE,Data!S58,NA())</f>
        <v>#N/A</v>
      </c>
      <c r="O96" s="37" t="e">
        <f ca="1">IF(O$38=TRUE,IF($A96="","",IF((ROW(Data!R58)-$C$1)&gt;2,Data!R58/OFFSET(Data!B58,-$C$1+1,0,1),0)),NA())</f>
        <v>#N/A</v>
      </c>
      <c r="P96" s="41" t="e">
        <f>IF(P$38=TRUE,Data!V58,NA())</f>
        <v>#N/A</v>
      </c>
      <c r="Q96" s="41" t="e">
        <f>IF(Q$38=TRUE,Data!W58,NA())</f>
        <v>#N/A</v>
      </c>
      <c r="R96" s="32" t="e">
        <f>IF(R$38=TRUE,Data!X58,NA())</f>
        <v>#N/A</v>
      </c>
      <c r="S96" s="37" t="e">
        <f ca="1">IF(S$38=TRUE,IF($A96="","",IF((ROW(S96)-$C$1)&gt;40,Data!W58/OFFSET(Data!B58,-$C$1+1,0,1),0)),NA())</f>
        <v>#N/A</v>
      </c>
      <c r="T96" s="46" t="e">
        <f>IF(T$38=TRUE,Data!Z58,NA())</f>
        <v>#N/A</v>
      </c>
      <c r="U96" s="46" t="e">
        <f>IF(U$38=TRUE,Data!AA58,NA())</f>
        <v>#N/A</v>
      </c>
      <c r="V96" s="46" t="e">
        <f>IF(V$38=TRUE,Data!AB58,NA())</f>
        <v>#N/A</v>
      </c>
      <c r="W96" s="41" t="e">
        <f>IF(W$38=TRUE,Data!AD58,NA())</f>
        <v>#N/A</v>
      </c>
      <c r="X96" s="35" t="e">
        <f>IF(X$38=TRUE,Data!AE58,NA())</f>
        <v>#N/A</v>
      </c>
      <c r="Y96" s="41" t="e">
        <f>IF(Y$38=TRUE,Data!AF58,NA())</f>
        <v>#N/A</v>
      </c>
      <c r="Z96" s="41" t="e">
        <f>IF(Z$38=TRUE,Data!AH58,NA())</f>
        <v>#N/A</v>
      </c>
      <c r="AA96" s="41" t="e">
        <f>IF(AA$38=TRUE,Data!AI58,NA())</f>
        <v>#N/A</v>
      </c>
      <c r="AB96" s="35" t="e">
        <f>IF(AB$38=TRUE,Data!AJ58,NA())</f>
        <v>#N/A</v>
      </c>
      <c r="AC96" s="41" t="e">
        <f>IF(AC$38=TRUE,Data!AK58,NA())</f>
        <v>#N/A</v>
      </c>
      <c r="AD96" s="35" t="e">
        <f>IF(AD$38=TRUE,Data!AL58,NA())</f>
        <v>#N/A</v>
      </c>
      <c r="AE96" s="35" t="e">
        <f>IF(AE$38=TRUE,Data!AM58,NA())</f>
        <v>#N/A</v>
      </c>
      <c r="AF96" s="41" t="e">
        <f>IF(AF$38=TRUE,Data!AN58,NA())</f>
        <v>#N/A</v>
      </c>
      <c r="AG96" s="26">
        <f>Data!AO58</f>
        <v>43951</v>
      </c>
    </row>
    <row r="97" spans="1:33" x14ac:dyDescent="0.25">
      <c r="A97" s="26">
        <f>Data!A59</f>
        <v>43952</v>
      </c>
      <c r="B97" t="e">
        <f>IF(B$38=TRUE,Data!B59,NA())</f>
        <v>#N/A</v>
      </c>
      <c r="C97">
        <f ca="1">IF(C$38=TRUE,Data!C59,NA())</f>
        <v>7641</v>
      </c>
      <c r="D97" t="e">
        <f>IF(D$38=TRUE,Data!E59,NA())</f>
        <v>#N/A</v>
      </c>
      <c r="E97" s="35" t="e">
        <f>IF(E$38=TRUE,Data!F59,NA())</f>
        <v>#N/A</v>
      </c>
      <c r="F97" s="37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5" t="e">
        <f>IF(G$38=TRUE,Data!H59,NA())</f>
        <v>#N/A</v>
      </c>
      <c r="H97" s="39" t="e">
        <f>IF(H$38=TRUE,Data!I59,NA())</f>
        <v>#N/A</v>
      </c>
      <c r="I97" s="41" t="e">
        <f>IF(I$38=TRUE,Data!J59,NA())</f>
        <v>#N/A</v>
      </c>
      <c r="J97" s="41" t="e">
        <f>IF(J$38=TRUE,Data!K59,NA())</f>
        <v>#N/A</v>
      </c>
      <c r="K97" s="35" t="e">
        <f>IF(K$38=TRUE,Data!L59,NA())</f>
        <v>#N/A</v>
      </c>
      <c r="L97" s="37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1" t="e">
        <f>IF(M$38=TRUE,Data!R59,NA())</f>
        <v>#N/A</v>
      </c>
      <c r="N97" s="41" t="e">
        <f>IF(N$38=TRUE,Data!S59,NA())</f>
        <v>#N/A</v>
      </c>
      <c r="O97" s="37" t="e">
        <f ca="1">IF(O$38=TRUE,IF($A97="","",IF((ROW(Data!R59)-$C$1)&gt;2,Data!R59/OFFSET(Data!B59,-$C$1+1,0,1),0)),NA())</f>
        <v>#N/A</v>
      </c>
      <c r="P97" s="41" t="e">
        <f>IF(P$38=TRUE,Data!V59,NA())</f>
        <v>#N/A</v>
      </c>
      <c r="Q97" s="41" t="e">
        <f>IF(Q$38=TRUE,Data!W59,NA())</f>
        <v>#N/A</v>
      </c>
      <c r="R97" s="32" t="e">
        <f>IF(R$38=TRUE,Data!X59,NA())</f>
        <v>#N/A</v>
      </c>
      <c r="S97" s="37" t="e">
        <f ca="1">IF(S$38=TRUE,IF($A97="","",IF((ROW(S97)-$C$1)&gt;40,Data!W59/OFFSET(Data!B59,-$C$1+1,0,1),0)),NA())</f>
        <v>#N/A</v>
      </c>
      <c r="T97" s="46" t="e">
        <f>IF(T$38=TRUE,Data!Z59,NA())</f>
        <v>#N/A</v>
      </c>
      <c r="U97" s="46" t="e">
        <f>IF(U$38=TRUE,Data!AA59,NA())</f>
        <v>#N/A</v>
      </c>
      <c r="V97" s="46" t="e">
        <f>IF(V$38=TRUE,Data!AB59,NA())</f>
        <v>#N/A</v>
      </c>
      <c r="W97" s="41" t="e">
        <f>IF(W$38=TRUE,Data!AD59,NA())</f>
        <v>#N/A</v>
      </c>
      <c r="X97" s="35" t="e">
        <f>IF(X$38=TRUE,Data!AE59,NA())</f>
        <v>#N/A</v>
      </c>
      <c r="Y97" s="41" t="e">
        <f>IF(Y$38=TRUE,Data!AF59,NA())</f>
        <v>#N/A</v>
      </c>
      <c r="Z97" s="41" t="e">
        <f>IF(Z$38=TRUE,Data!AH59,NA())</f>
        <v>#N/A</v>
      </c>
      <c r="AA97" s="41" t="e">
        <f>IF(AA$38=TRUE,Data!AI59,NA())</f>
        <v>#N/A</v>
      </c>
      <c r="AB97" s="35" t="e">
        <f>IF(AB$38=TRUE,Data!AJ59,NA())</f>
        <v>#N/A</v>
      </c>
      <c r="AC97" s="41" t="e">
        <f>IF(AC$38=TRUE,Data!AK59,NA())</f>
        <v>#N/A</v>
      </c>
      <c r="AD97" s="35" t="e">
        <f>IF(AD$38=TRUE,Data!AL59,NA())</f>
        <v>#N/A</v>
      </c>
      <c r="AE97" s="35" t="e">
        <f>IF(AE$38=TRUE,Data!AM59,NA())</f>
        <v>#N/A</v>
      </c>
      <c r="AF97" s="41" t="e">
        <f>IF(AF$38=TRUE,Data!AN59,NA())</f>
        <v>#N/A</v>
      </c>
      <c r="AG97" s="26">
        <f>Data!AO59</f>
        <v>43952</v>
      </c>
    </row>
    <row r="98" spans="1:33" x14ac:dyDescent="0.25">
      <c r="A98" s="26">
        <f>Data!A60</f>
        <v>43953</v>
      </c>
      <c r="B98" t="e">
        <f>IF(B$38=TRUE,Data!B60,NA())</f>
        <v>#N/A</v>
      </c>
      <c r="C98">
        <f ca="1">IF(C$38=TRUE,Data!C60,NA())</f>
        <v>7747</v>
      </c>
      <c r="D98" t="e">
        <f>IF(D$38=TRUE,Data!E60,NA())</f>
        <v>#N/A</v>
      </c>
      <c r="E98" s="35" t="e">
        <f>IF(E$38=TRUE,Data!F60,NA())</f>
        <v>#N/A</v>
      </c>
      <c r="F98" s="37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5" t="e">
        <f>IF(G$38=TRUE,Data!H60,NA())</f>
        <v>#N/A</v>
      </c>
      <c r="H98" s="39" t="e">
        <f>IF(H$38=TRUE,Data!I60,NA())</f>
        <v>#N/A</v>
      </c>
      <c r="I98" s="41" t="e">
        <f>IF(I$38=TRUE,Data!J60,NA())</f>
        <v>#N/A</v>
      </c>
      <c r="J98" s="41" t="e">
        <f>IF(J$38=TRUE,Data!K60,NA())</f>
        <v>#N/A</v>
      </c>
      <c r="K98" s="35" t="e">
        <f>IF(K$38=TRUE,Data!L60,NA())</f>
        <v>#N/A</v>
      </c>
      <c r="L98" s="37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1" t="e">
        <f>IF(M$38=TRUE,Data!R60,NA())</f>
        <v>#N/A</v>
      </c>
      <c r="N98" s="41" t="e">
        <f>IF(N$38=TRUE,Data!S60,NA())</f>
        <v>#N/A</v>
      </c>
      <c r="O98" s="37" t="e">
        <f ca="1">IF(O$38=TRUE,IF($A98="","",IF((ROW(Data!R60)-$C$1)&gt;2,Data!R60/OFFSET(Data!B60,-$C$1+1,0,1),0)),NA())</f>
        <v>#N/A</v>
      </c>
      <c r="P98" s="41" t="e">
        <f>IF(P$38=TRUE,Data!V60,NA())</f>
        <v>#N/A</v>
      </c>
      <c r="Q98" s="41" t="e">
        <f>IF(Q$38=TRUE,Data!W60,NA())</f>
        <v>#N/A</v>
      </c>
      <c r="R98" s="32" t="e">
        <f>IF(R$38=TRUE,Data!X60,NA())</f>
        <v>#N/A</v>
      </c>
      <c r="S98" s="37" t="e">
        <f ca="1">IF(S$38=TRUE,IF($A98="","",IF((ROW(S98)-$C$1)&gt;40,Data!W60/OFFSET(Data!B60,-$C$1+1,0,1),0)),NA())</f>
        <v>#N/A</v>
      </c>
      <c r="T98" s="46" t="e">
        <f>IF(T$38=TRUE,Data!Z60,NA())</f>
        <v>#N/A</v>
      </c>
      <c r="U98" s="46" t="e">
        <f>IF(U$38=TRUE,Data!AA60,NA())</f>
        <v>#N/A</v>
      </c>
      <c r="V98" s="46" t="e">
        <f>IF(V$38=TRUE,Data!AB60,NA())</f>
        <v>#N/A</v>
      </c>
      <c r="W98" s="41" t="e">
        <f>IF(W$38=TRUE,Data!AD60,NA())</f>
        <v>#N/A</v>
      </c>
      <c r="X98" s="35" t="e">
        <f>IF(X$38=TRUE,Data!AE60,NA())</f>
        <v>#N/A</v>
      </c>
      <c r="Y98" s="41" t="e">
        <f>IF(Y$38=TRUE,Data!AF60,NA())</f>
        <v>#N/A</v>
      </c>
      <c r="Z98" s="41" t="e">
        <f>IF(Z$38=TRUE,Data!AH60,NA())</f>
        <v>#N/A</v>
      </c>
      <c r="AA98" s="41" t="e">
        <f>IF(AA$38=TRUE,Data!AI60,NA())</f>
        <v>#N/A</v>
      </c>
      <c r="AB98" s="35" t="e">
        <f>IF(AB$38=TRUE,Data!AJ60,NA())</f>
        <v>#N/A</v>
      </c>
      <c r="AC98" s="41" t="e">
        <f>IF(AC$38=TRUE,Data!AK60,NA())</f>
        <v>#N/A</v>
      </c>
      <c r="AD98" s="35" t="e">
        <f>IF(AD$38=TRUE,Data!AL60,NA())</f>
        <v>#N/A</v>
      </c>
      <c r="AE98" s="35" t="e">
        <f>IF(AE$38=TRUE,Data!AM60,NA())</f>
        <v>#N/A</v>
      </c>
      <c r="AF98" s="41" t="e">
        <f>IF(AF$38=TRUE,Data!AN60,NA())</f>
        <v>#N/A</v>
      </c>
      <c r="AG98" s="26">
        <f>Data!AO60</f>
        <v>43953</v>
      </c>
    </row>
    <row r="99" spans="1:33" x14ac:dyDescent="0.25">
      <c r="A99" s="26">
        <f>Data!A61</f>
        <v>43954</v>
      </c>
      <c r="B99" t="e">
        <f>IF(B$38=TRUE,Data!B61,NA())</f>
        <v>#N/A</v>
      </c>
      <c r="C99">
        <f ca="1">IF(C$38=TRUE,Data!C61,NA())</f>
        <v>7720</v>
      </c>
      <c r="D99" t="e">
        <f>IF(D$38=TRUE,Data!E61,NA())</f>
        <v>#N/A</v>
      </c>
      <c r="E99" s="35" t="e">
        <f>IF(E$38=TRUE,Data!F61,NA())</f>
        <v>#N/A</v>
      </c>
      <c r="F99" s="37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5" t="e">
        <f>IF(G$38=TRUE,Data!H61,NA())</f>
        <v>#N/A</v>
      </c>
      <c r="H99" s="39" t="e">
        <f>IF(H$38=TRUE,Data!I61,NA())</f>
        <v>#N/A</v>
      </c>
      <c r="I99" s="41" t="e">
        <f>IF(I$38=TRUE,Data!J61,NA())</f>
        <v>#N/A</v>
      </c>
      <c r="J99" s="41" t="e">
        <f>IF(J$38=TRUE,Data!K61,NA())</f>
        <v>#N/A</v>
      </c>
      <c r="K99" s="35" t="e">
        <f>IF(K$38=TRUE,Data!L61,NA())</f>
        <v>#N/A</v>
      </c>
      <c r="L99" s="37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1" t="e">
        <f>IF(M$38=TRUE,Data!R61,NA())</f>
        <v>#N/A</v>
      </c>
      <c r="N99" s="41" t="e">
        <f>IF(N$38=TRUE,Data!S61,NA())</f>
        <v>#N/A</v>
      </c>
      <c r="O99" s="37" t="e">
        <f ca="1">IF(O$38=TRUE,IF($A99="","",IF((ROW(Data!R61)-$C$1)&gt;2,Data!R61/OFFSET(Data!B61,-$C$1+1,0,1),0)),NA())</f>
        <v>#N/A</v>
      </c>
      <c r="P99" s="41" t="e">
        <f>IF(P$38=TRUE,Data!V61,NA())</f>
        <v>#N/A</v>
      </c>
      <c r="Q99" s="41" t="e">
        <f>IF(Q$38=TRUE,Data!W61,NA())</f>
        <v>#N/A</v>
      </c>
      <c r="R99" s="32" t="e">
        <f>IF(R$38=TRUE,Data!X61,NA())</f>
        <v>#N/A</v>
      </c>
      <c r="S99" s="37" t="e">
        <f ca="1">IF(S$38=TRUE,IF($A99="","",IF((ROW(S99)-$C$1)&gt;40,Data!W61/OFFSET(Data!B61,-$C$1+1,0,1),0)),NA())</f>
        <v>#N/A</v>
      </c>
      <c r="T99" s="46" t="e">
        <f>IF(T$38=TRUE,Data!Z61,NA())</f>
        <v>#N/A</v>
      </c>
      <c r="U99" s="46" t="e">
        <f>IF(U$38=TRUE,Data!AA61,NA())</f>
        <v>#N/A</v>
      </c>
      <c r="V99" s="46" t="e">
        <f>IF(V$38=TRUE,Data!AB61,NA())</f>
        <v>#N/A</v>
      </c>
      <c r="W99" s="41" t="e">
        <f>IF(W$38=TRUE,Data!AD61,NA())</f>
        <v>#N/A</v>
      </c>
      <c r="X99" s="35" t="e">
        <f>IF(X$38=TRUE,Data!AE61,NA())</f>
        <v>#N/A</v>
      </c>
      <c r="Y99" s="41" t="e">
        <f>IF(Y$38=TRUE,Data!AF61,NA())</f>
        <v>#N/A</v>
      </c>
      <c r="Z99" s="41" t="e">
        <f>IF(Z$38=TRUE,Data!AH61,NA())</f>
        <v>#N/A</v>
      </c>
      <c r="AA99" s="41" t="e">
        <f>IF(AA$38=TRUE,Data!AI61,NA())</f>
        <v>#N/A</v>
      </c>
      <c r="AB99" s="35" t="e">
        <f>IF(AB$38=TRUE,Data!AJ61,NA())</f>
        <v>#N/A</v>
      </c>
      <c r="AC99" s="41" t="e">
        <f>IF(AC$38=TRUE,Data!AK61,NA())</f>
        <v>#N/A</v>
      </c>
      <c r="AD99" s="35" t="e">
        <f>IF(AD$38=TRUE,Data!AL61,NA())</f>
        <v>#N/A</v>
      </c>
      <c r="AE99" s="35" t="e">
        <f>IF(AE$38=TRUE,Data!AM61,NA())</f>
        <v>#N/A</v>
      </c>
      <c r="AF99" s="41" t="e">
        <f>IF(AF$38=TRUE,Data!AN61,NA())</f>
        <v>#N/A</v>
      </c>
      <c r="AG99" s="26">
        <f>Data!AO61</f>
        <v>43954</v>
      </c>
    </row>
    <row r="100" spans="1:33" x14ac:dyDescent="0.25">
      <c r="A100" s="26">
        <f>Data!A62</f>
        <v>43955</v>
      </c>
      <c r="B100" t="e">
        <f>IF(B$38=TRUE,Data!B62,NA())</f>
        <v>#N/A</v>
      </c>
      <c r="C100">
        <f ca="1">IF(C$38=TRUE,Data!C62,NA())</f>
        <v>7786</v>
      </c>
      <c r="D100" t="e">
        <f>IF(D$38=TRUE,Data!E62,NA())</f>
        <v>#N/A</v>
      </c>
      <c r="E100" s="35" t="e">
        <f>IF(E$38=TRUE,Data!F62,NA())</f>
        <v>#N/A</v>
      </c>
      <c r="F100" s="37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5" t="e">
        <f>IF(G$38=TRUE,Data!H62,NA())</f>
        <v>#N/A</v>
      </c>
      <c r="H100" s="39" t="e">
        <f>IF(H$38=TRUE,Data!I62,NA())</f>
        <v>#N/A</v>
      </c>
      <c r="I100" s="41" t="e">
        <f>IF(I$38=TRUE,Data!J62,NA())</f>
        <v>#N/A</v>
      </c>
      <c r="J100" s="41" t="e">
        <f>IF(J$38=TRUE,Data!K62,NA())</f>
        <v>#N/A</v>
      </c>
      <c r="K100" s="35" t="e">
        <f>IF(K$38=TRUE,Data!L62,NA())</f>
        <v>#N/A</v>
      </c>
      <c r="L100" s="37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1" t="e">
        <f>IF(M$38=TRUE,Data!R62,NA())</f>
        <v>#N/A</v>
      </c>
      <c r="N100" s="41" t="e">
        <f>IF(N$38=TRUE,Data!S62,NA())</f>
        <v>#N/A</v>
      </c>
      <c r="O100" s="37" t="e">
        <f ca="1">IF(O$38=TRUE,IF($A100="","",IF((ROW(Data!R62)-$C$1)&gt;2,Data!R62/OFFSET(Data!B62,-$C$1+1,0,1),0)),NA())</f>
        <v>#N/A</v>
      </c>
      <c r="P100" s="41" t="e">
        <f>IF(P$38=TRUE,Data!V62,NA())</f>
        <v>#N/A</v>
      </c>
      <c r="Q100" s="41" t="e">
        <f>IF(Q$38=TRUE,Data!W62,NA())</f>
        <v>#N/A</v>
      </c>
      <c r="R100" s="32" t="e">
        <f>IF(R$38=TRUE,Data!X62,NA())</f>
        <v>#N/A</v>
      </c>
      <c r="S100" s="37" t="e">
        <f ca="1">IF(S$38=TRUE,IF($A100="","",IF((ROW(S100)-$C$1)&gt;40,Data!W62/OFFSET(Data!B62,-$C$1+1,0,1),0)),NA())</f>
        <v>#N/A</v>
      </c>
      <c r="T100" s="46" t="e">
        <f>IF(T$38=TRUE,Data!Z62,NA())</f>
        <v>#N/A</v>
      </c>
      <c r="U100" s="46" t="e">
        <f>IF(U$38=TRUE,Data!AA62,NA())</f>
        <v>#N/A</v>
      </c>
      <c r="V100" s="46" t="e">
        <f>IF(V$38=TRUE,Data!AB62,NA())</f>
        <v>#N/A</v>
      </c>
      <c r="W100" s="41" t="e">
        <f>IF(W$38=TRUE,Data!AD62,NA())</f>
        <v>#N/A</v>
      </c>
      <c r="X100" s="35" t="e">
        <f>IF(X$38=TRUE,Data!AE62,NA())</f>
        <v>#N/A</v>
      </c>
      <c r="Y100" s="41" t="e">
        <f>IF(Y$38=TRUE,Data!AF62,NA())</f>
        <v>#N/A</v>
      </c>
      <c r="Z100" s="41" t="e">
        <f>IF(Z$38=TRUE,Data!AH62,NA())</f>
        <v>#N/A</v>
      </c>
      <c r="AA100" s="41" t="e">
        <f>IF(AA$38=TRUE,Data!AI62,NA())</f>
        <v>#N/A</v>
      </c>
      <c r="AB100" s="35" t="e">
        <f>IF(AB$38=TRUE,Data!AJ62,NA())</f>
        <v>#N/A</v>
      </c>
      <c r="AC100" s="41" t="e">
        <f>IF(AC$38=TRUE,Data!AK62,NA())</f>
        <v>#N/A</v>
      </c>
      <c r="AD100" s="35" t="e">
        <f>IF(AD$38=TRUE,Data!AL62,NA())</f>
        <v>#N/A</v>
      </c>
      <c r="AE100" s="35" t="e">
        <f>IF(AE$38=TRUE,Data!AM62,NA())</f>
        <v>#N/A</v>
      </c>
      <c r="AF100" s="41" t="e">
        <f>IF(AF$38=TRUE,Data!AN62,NA())</f>
        <v>#N/A</v>
      </c>
      <c r="AG100" s="26">
        <f>Data!AO62</f>
        <v>43955</v>
      </c>
    </row>
    <row r="101" spans="1:33" x14ac:dyDescent="0.25">
      <c r="A101" s="26">
        <f>Data!A63</f>
        <v>43956</v>
      </c>
      <c r="B101" t="e">
        <f>IF(B$38=TRUE,Data!B63,NA())</f>
        <v>#N/A</v>
      </c>
      <c r="C101">
        <f ca="1">IF(C$38=TRUE,Data!C63,NA())</f>
        <v>7754</v>
      </c>
      <c r="D101" t="e">
        <f>IF(D$38=TRUE,Data!E63,NA())</f>
        <v>#N/A</v>
      </c>
      <c r="E101" s="35" t="e">
        <f>IF(E$38=TRUE,Data!F63,NA())</f>
        <v>#N/A</v>
      </c>
      <c r="F101" s="37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5" t="e">
        <f>IF(G$38=TRUE,Data!H63,NA())</f>
        <v>#N/A</v>
      </c>
      <c r="H101" s="39" t="e">
        <f>IF(H$38=TRUE,Data!I63,NA())</f>
        <v>#N/A</v>
      </c>
      <c r="I101" s="41" t="e">
        <f>IF(I$38=TRUE,Data!J63,NA())</f>
        <v>#N/A</v>
      </c>
      <c r="J101" s="41" t="e">
        <f>IF(J$38=TRUE,Data!K63,NA())</f>
        <v>#N/A</v>
      </c>
      <c r="K101" s="35" t="e">
        <f>IF(K$38=TRUE,Data!L63,NA())</f>
        <v>#N/A</v>
      </c>
      <c r="L101" s="37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1" t="e">
        <f>IF(M$38=TRUE,Data!R63,NA())</f>
        <v>#N/A</v>
      </c>
      <c r="N101" s="41" t="e">
        <f>IF(N$38=TRUE,Data!S63,NA())</f>
        <v>#N/A</v>
      </c>
      <c r="O101" s="37" t="e">
        <f ca="1">IF(O$38=TRUE,IF($A101="","",IF((ROW(Data!R63)-$C$1)&gt;2,Data!R63/OFFSET(Data!B63,-$C$1+1,0,1),0)),NA())</f>
        <v>#N/A</v>
      </c>
      <c r="P101" s="41" t="e">
        <f>IF(P$38=TRUE,Data!V63,NA())</f>
        <v>#N/A</v>
      </c>
      <c r="Q101" s="41" t="e">
        <f>IF(Q$38=TRUE,Data!W63,NA())</f>
        <v>#N/A</v>
      </c>
      <c r="R101" s="32" t="e">
        <f>IF(R$38=TRUE,Data!X63,NA())</f>
        <v>#N/A</v>
      </c>
      <c r="S101" s="37" t="e">
        <f ca="1">IF(S$38=TRUE,IF($A101="","",IF((ROW(S101)-$C$1)&gt;40,Data!W63/OFFSET(Data!B63,-$C$1+1,0,1),0)),NA())</f>
        <v>#N/A</v>
      </c>
      <c r="T101" s="46" t="e">
        <f>IF(T$38=TRUE,Data!Z63,NA())</f>
        <v>#N/A</v>
      </c>
      <c r="U101" s="46" t="e">
        <f>IF(U$38=TRUE,Data!AA63,NA())</f>
        <v>#N/A</v>
      </c>
      <c r="V101" s="46" t="e">
        <f>IF(V$38=TRUE,Data!AB63,NA())</f>
        <v>#N/A</v>
      </c>
      <c r="W101" s="41" t="e">
        <f>IF(W$38=TRUE,Data!AD63,NA())</f>
        <v>#N/A</v>
      </c>
      <c r="X101" s="35" t="e">
        <f>IF(X$38=TRUE,Data!AE63,NA())</f>
        <v>#N/A</v>
      </c>
      <c r="Y101" s="41" t="e">
        <f>IF(Y$38=TRUE,Data!AF63,NA())</f>
        <v>#N/A</v>
      </c>
      <c r="Z101" s="41" t="e">
        <f>IF(Z$38=TRUE,Data!AH63,NA())</f>
        <v>#N/A</v>
      </c>
      <c r="AA101" s="41" t="e">
        <f>IF(AA$38=TRUE,Data!AI63,NA())</f>
        <v>#N/A</v>
      </c>
      <c r="AB101" s="35" t="e">
        <f>IF(AB$38=TRUE,Data!AJ63,NA())</f>
        <v>#N/A</v>
      </c>
      <c r="AC101" s="41" t="e">
        <f>IF(AC$38=TRUE,Data!AK63,NA())</f>
        <v>#N/A</v>
      </c>
      <c r="AD101" s="35" t="e">
        <f>IF(AD$38=TRUE,Data!AL63,NA())</f>
        <v>#N/A</v>
      </c>
      <c r="AE101" s="35" t="e">
        <f>IF(AE$38=TRUE,Data!AM63,NA())</f>
        <v>#N/A</v>
      </c>
      <c r="AF101" s="41" t="e">
        <f>IF(AF$38=TRUE,Data!AN63,NA())</f>
        <v>#N/A</v>
      </c>
      <c r="AG101" s="26">
        <f>Data!AO63</f>
        <v>43956</v>
      </c>
    </row>
    <row r="102" spans="1:33" x14ac:dyDescent="0.25">
      <c r="A102" s="26">
        <f>Data!A64</f>
        <v>43957</v>
      </c>
      <c r="B102" t="e">
        <f>IF(B$38=TRUE,Data!B64,NA())</f>
        <v>#N/A</v>
      </c>
      <c r="C102">
        <f ca="1">IF(C$38=TRUE,Data!C64,NA())</f>
        <v>7617</v>
      </c>
      <c r="D102" t="e">
        <f>IF(D$38=TRUE,Data!E64,NA())</f>
        <v>#N/A</v>
      </c>
      <c r="E102" s="35" t="e">
        <f>IF(E$38=TRUE,Data!F64,NA())</f>
        <v>#N/A</v>
      </c>
      <c r="F102" s="37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5" t="e">
        <f>IF(G$38=TRUE,Data!H64,NA())</f>
        <v>#N/A</v>
      </c>
      <c r="H102" s="39" t="e">
        <f>IF(H$38=TRUE,Data!I64,NA())</f>
        <v>#N/A</v>
      </c>
      <c r="I102" s="41" t="e">
        <f>IF(I$38=TRUE,Data!J64,NA())</f>
        <v>#N/A</v>
      </c>
      <c r="J102" s="41" t="e">
        <f>IF(J$38=TRUE,Data!K64,NA())</f>
        <v>#N/A</v>
      </c>
      <c r="K102" s="35" t="e">
        <f>IF(K$38=TRUE,Data!L64,NA())</f>
        <v>#N/A</v>
      </c>
      <c r="L102" s="37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1" t="e">
        <f>IF(M$38=TRUE,Data!R64,NA())</f>
        <v>#N/A</v>
      </c>
      <c r="N102" s="41" t="e">
        <f>IF(N$38=TRUE,Data!S64,NA())</f>
        <v>#N/A</v>
      </c>
      <c r="O102" s="37" t="e">
        <f ca="1">IF(O$38=TRUE,IF($A102="","",IF((ROW(Data!R64)-$C$1)&gt;2,Data!R64/OFFSET(Data!B64,-$C$1+1,0,1),0)),NA())</f>
        <v>#N/A</v>
      </c>
      <c r="P102" s="41" t="e">
        <f>IF(P$38=TRUE,Data!V64,NA())</f>
        <v>#N/A</v>
      </c>
      <c r="Q102" s="41" t="e">
        <f>IF(Q$38=TRUE,Data!W64,NA())</f>
        <v>#N/A</v>
      </c>
      <c r="R102" s="32" t="e">
        <f>IF(R$38=TRUE,Data!X64,NA())</f>
        <v>#N/A</v>
      </c>
      <c r="S102" s="37" t="e">
        <f ca="1">IF(S$38=TRUE,IF($A102="","",IF((ROW(S102)-$C$1)&gt;40,Data!W64/OFFSET(Data!B64,-$C$1+1,0,1),0)),NA())</f>
        <v>#N/A</v>
      </c>
      <c r="T102" s="46" t="e">
        <f>IF(T$38=TRUE,Data!Z64,NA())</f>
        <v>#N/A</v>
      </c>
      <c r="U102" s="46" t="e">
        <f>IF(U$38=TRUE,Data!AA64,NA())</f>
        <v>#N/A</v>
      </c>
      <c r="V102" s="46" t="e">
        <f>IF(V$38=TRUE,Data!AB64,NA())</f>
        <v>#N/A</v>
      </c>
      <c r="W102" s="41" t="e">
        <f>IF(W$38=TRUE,Data!AD64,NA())</f>
        <v>#N/A</v>
      </c>
      <c r="X102" s="35" t="e">
        <f>IF(X$38=TRUE,Data!AE64,NA())</f>
        <v>#N/A</v>
      </c>
      <c r="Y102" s="41" t="e">
        <f>IF(Y$38=TRUE,Data!AF64,NA())</f>
        <v>#N/A</v>
      </c>
      <c r="Z102" s="41" t="e">
        <f>IF(Z$38=TRUE,Data!AH64,NA())</f>
        <v>#N/A</v>
      </c>
      <c r="AA102" s="41" t="e">
        <f>IF(AA$38=TRUE,Data!AI64,NA())</f>
        <v>#N/A</v>
      </c>
      <c r="AB102" s="35" t="e">
        <f>IF(AB$38=TRUE,Data!AJ64,NA())</f>
        <v>#N/A</v>
      </c>
      <c r="AC102" s="41" t="e">
        <f>IF(AC$38=TRUE,Data!AK64,NA())</f>
        <v>#N/A</v>
      </c>
      <c r="AD102" s="35" t="e">
        <f>IF(AD$38=TRUE,Data!AL64,NA())</f>
        <v>#N/A</v>
      </c>
      <c r="AE102" s="35" t="e">
        <f>IF(AE$38=TRUE,Data!AM64,NA())</f>
        <v>#N/A</v>
      </c>
      <c r="AF102" s="41" t="e">
        <f>IF(AF$38=TRUE,Data!AN64,NA())</f>
        <v>#N/A</v>
      </c>
      <c r="AG102" s="26">
        <f>Data!AO64</f>
        <v>43957</v>
      </c>
    </row>
    <row r="103" spans="1:33" x14ac:dyDescent="0.25">
      <c r="A103" s="26">
        <f ca="1">Data!A65</f>
        <v>43958</v>
      </c>
      <c r="B103" t="e">
        <f>IF(B$38=TRUE,Data!B65,NA())</f>
        <v>#N/A</v>
      </c>
      <c r="C103">
        <f ca="1">IF(C$38=TRUE,Data!C65,NA())</f>
        <v>7482</v>
      </c>
      <c r="D103" t="e">
        <f>IF(D$38=TRUE,Data!E65,NA())</f>
        <v>#N/A</v>
      </c>
      <c r="E103" s="35" t="e">
        <f>IF(E$38=TRUE,Data!F65,NA())</f>
        <v>#N/A</v>
      </c>
      <c r="F103" s="37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5" t="e">
        <f>IF(G$38=TRUE,Data!H65,NA())</f>
        <v>#N/A</v>
      </c>
      <c r="H103" s="39" t="e">
        <f>IF(H$38=TRUE,Data!I65,NA())</f>
        <v>#N/A</v>
      </c>
      <c r="I103" s="41" t="e">
        <f>IF(I$38=TRUE,Data!J65,NA())</f>
        <v>#N/A</v>
      </c>
      <c r="J103" s="41" t="e">
        <f>IF(J$38=TRUE,Data!K65,NA())</f>
        <v>#N/A</v>
      </c>
      <c r="K103" s="35" t="e">
        <f>IF(K$38=TRUE,Data!L65,NA())</f>
        <v>#N/A</v>
      </c>
      <c r="L103" s="37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1" t="e">
        <f>IF(M$38=TRUE,Data!R65,NA())</f>
        <v>#N/A</v>
      </c>
      <c r="N103" s="41" t="e">
        <f>IF(N$38=TRUE,Data!S65,NA())</f>
        <v>#N/A</v>
      </c>
      <c r="O103" s="37" t="e">
        <f ca="1">IF(O$38=TRUE,IF($A103="","",IF((ROW(Data!R65)-$C$1)&gt;2,Data!R65/OFFSET(Data!B65,-$C$1+1,0,1),0)),NA())</f>
        <v>#N/A</v>
      </c>
      <c r="P103" s="41" t="e">
        <f>IF(P$38=TRUE,Data!V65,NA())</f>
        <v>#N/A</v>
      </c>
      <c r="Q103" s="41" t="e">
        <f>IF(Q$38=TRUE,Data!W65,NA())</f>
        <v>#N/A</v>
      </c>
      <c r="R103" s="32" t="e">
        <f>IF(R$38=TRUE,Data!X65,NA())</f>
        <v>#N/A</v>
      </c>
      <c r="S103" s="37" t="e">
        <f ca="1">IF(S$38=TRUE,IF($A103="","",IF((ROW(S103)-$C$1)&gt;40,Data!W65/OFFSET(Data!B65,-$C$1+1,0,1),0)),NA())</f>
        <v>#N/A</v>
      </c>
      <c r="T103" s="46" t="e">
        <f>IF(T$38=TRUE,Data!Z65,NA())</f>
        <v>#N/A</v>
      </c>
      <c r="U103" s="46" t="e">
        <f>IF(U$38=TRUE,Data!AA65,NA())</f>
        <v>#N/A</v>
      </c>
      <c r="V103" s="46" t="e">
        <f>IF(V$38=TRUE,Data!AB65,NA())</f>
        <v>#N/A</v>
      </c>
      <c r="W103" s="41" t="e">
        <f>IF(W$38=TRUE,Data!AD65,NA())</f>
        <v>#N/A</v>
      </c>
      <c r="X103" s="35" t="e">
        <f>IF(X$38=TRUE,Data!AE65,NA())</f>
        <v>#N/A</v>
      </c>
      <c r="Y103" s="41" t="e">
        <f>IF(Y$38=TRUE,Data!AF65,NA())</f>
        <v>#N/A</v>
      </c>
      <c r="Z103" s="41" t="e">
        <f>IF(Z$38=TRUE,Data!AH65,NA())</f>
        <v>#N/A</v>
      </c>
      <c r="AA103" s="41" t="e">
        <f>IF(AA$38=TRUE,Data!AI65,NA())</f>
        <v>#N/A</v>
      </c>
      <c r="AB103" s="35" t="e">
        <f>IF(AB$38=TRUE,Data!AJ65,NA())</f>
        <v>#N/A</v>
      </c>
      <c r="AC103" s="41" t="e">
        <f>IF(AC$38=TRUE,Data!AK65,NA())</f>
        <v>#N/A</v>
      </c>
      <c r="AD103" s="35" t="e">
        <f>IF(AD$38=TRUE,Data!AL65,NA())</f>
        <v>#N/A</v>
      </c>
      <c r="AE103" s="35" t="e">
        <f>IF(AE$38=TRUE,Data!AM65,NA())</f>
        <v>#N/A</v>
      </c>
      <c r="AF103" s="41" t="e">
        <f>IF(AF$38=TRUE,Data!AN65,NA())</f>
        <v>#N/A</v>
      </c>
      <c r="AG103" s="26">
        <f>Data!AO65</f>
        <v>43958</v>
      </c>
    </row>
    <row r="104" spans="1:33" x14ac:dyDescent="0.25">
      <c r="A104" s="26">
        <f ca="1">Data!A66</f>
        <v>43959</v>
      </c>
      <c r="B104" t="e">
        <f>IF(B$38=TRUE,Data!B66,NA())</f>
        <v>#N/A</v>
      </c>
      <c r="C104">
        <f ca="1">IF(C$38=TRUE,Data!C66,NA())</f>
        <v>7281</v>
      </c>
      <c r="D104" t="e">
        <f>IF(D$38=TRUE,Data!E66,NA())</f>
        <v>#N/A</v>
      </c>
      <c r="E104" s="35" t="e">
        <f>IF(E$38=TRUE,Data!F66,NA())</f>
        <v>#N/A</v>
      </c>
      <c r="F104" s="37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5" t="e">
        <f>IF(G$38=TRUE,Data!H66,NA())</f>
        <v>#N/A</v>
      </c>
      <c r="H104" s="39" t="e">
        <f>IF(H$38=TRUE,Data!I66,NA())</f>
        <v>#N/A</v>
      </c>
      <c r="I104" s="41" t="e">
        <f>IF(I$38=TRUE,Data!J66,NA())</f>
        <v>#N/A</v>
      </c>
      <c r="J104" s="41" t="e">
        <f>IF(J$38=TRUE,Data!K66,NA())</f>
        <v>#N/A</v>
      </c>
      <c r="K104" s="35" t="e">
        <f>IF(K$38=TRUE,Data!L66,NA())</f>
        <v>#N/A</v>
      </c>
      <c r="L104" s="37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1" t="e">
        <f>IF(M$38=TRUE,Data!R66,NA())</f>
        <v>#N/A</v>
      </c>
      <c r="N104" s="41" t="e">
        <f>IF(N$38=TRUE,Data!S66,NA())</f>
        <v>#N/A</v>
      </c>
      <c r="O104" s="37" t="e">
        <f ca="1">IF(O$38=TRUE,IF($A104="","",IF((ROW(Data!R66)-$C$1)&gt;2,Data!R66/OFFSET(Data!B66,-$C$1+1,0,1),0)),NA())</f>
        <v>#N/A</v>
      </c>
      <c r="P104" s="41" t="e">
        <f>IF(P$38=TRUE,Data!V66,NA())</f>
        <v>#N/A</v>
      </c>
      <c r="Q104" s="41" t="e">
        <f>IF(Q$38=TRUE,Data!W66,NA())</f>
        <v>#N/A</v>
      </c>
      <c r="R104" s="32" t="e">
        <f>IF(R$38=TRUE,Data!X66,NA())</f>
        <v>#N/A</v>
      </c>
      <c r="S104" s="37" t="e">
        <f ca="1">IF(S$38=TRUE,IF($A104="","",IF((ROW(S104)-$C$1)&gt;40,Data!W66/OFFSET(Data!B66,-$C$1+1,0,1),0)),NA())</f>
        <v>#N/A</v>
      </c>
      <c r="T104" s="46" t="e">
        <f>IF(T$38=TRUE,Data!Z66,NA())</f>
        <v>#N/A</v>
      </c>
      <c r="U104" s="46" t="e">
        <f>IF(U$38=TRUE,Data!AA66,NA())</f>
        <v>#N/A</v>
      </c>
      <c r="V104" s="46" t="e">
        <f>IF(V$38=TRUE,Data!AB66,NA())</f>
        <v>#N/A</v>
      </c>
      <c r="W104" s="41" t="e">
        <f>IF(W$38=TRUE,Data!AD66,NA())</f>
        <v>#N/A</v>
      </c>
      <c r="X104" s="35" t="e">
        <f>IF(X$38=TRUE,Data!AE66,NA())</f>
        <v>#N/A</v>
      </c>
      <c r="Y104" s="41" t="e">
        <f>IF(Y$38=TRUE,Data!AF66,NA())</f>
        <v>#N/A</v>
      </c>
      <c r="Z104" s="41" t="e">
        <f>IF(Z$38=TRUE,Data!AH66,NA())</f>
        <v>#N/A</v>
      </c>
      <c r="AA104" s="41" t="e">
        <f>IF(AA$38=TRUE,Data!AI66,NA())</f>
        <v>#N/A</v>
      </c>
      <c r="AB104" s="35" t="e">
        <f>IF(AB$38=TRUE,Data!AJ66,NA())</f>
        <v>#N/A</v>
      </c>
      <c r="AC104" s="41" t="e">
        <f>IF(AC$38=TRUE,Data!AK66,NA())</f>
        <v>#N/A</v>
      </c>
      <c r="AD104" s="35" t="e">
        <f>IF(AD$38=TRUE,Data!AL66,NA())</f>
        <v>#N/A</v>
      </c>
      <c r="AE104" s="35" t="e">
        <f>IF(AE$38=TRUE,Data!AM66,NA())</f>
        <v>#N/A</v>
      </c>
      <c r="AF104" s="41" t="e">
        <f>IF(AF$38=TRUE,Data!AN66,NA())</f>
        <v>#N/A</v>
      </c>
      <c r="AG104" s="26">
        <f>Data!AO66</f>
        <v>43959</v>
      </c>
    </row>
    <row r="105" spans="1:33" x14ac:dyDescent="0.25">
      <c r="A105" s="26">
        <f ca="1">Data!A67</f>
        <v>43960</v>
      </c>
      <c r="B105" t="e">
        <f>IF(B$38=TRUE,Data!B67,NA())</f>
        <v>#N/A</v>
      </c>
      <c r="C105">
        <f ca="1">IF(C$38=TRUE,Data!C67,NA())</f>
        <v>7087</v>
      </c>
      <c r="D105" t="e">
        <f>IF(D$38=TRUE,Data!E67,NA())</f>
        <v>#N/A</v>
      </c>
      <c r="E105" s="35" t="e">
        <f>IF(E$38=TRUE,Data!F67,NA())</f>
        <v>#N/A</v>
      </c>
      <c r="F105" s="37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5" t="e">
        <f>IF(G$38=TRUE,Data!H67,NA())</f>
        <v>#N/A</v>
      </c>
      <c r="H105" s="39" t="e">
        <f>IF(H$38=TRUE,Data!I67,NA())</f>
        <v>#N/A</v>
      </c>
      <c r="I105" s="41" t="e">
        <f>IF(I$38=TRUE,Data!J67,NA())</f>
        <v>#N/A</v>
      </c>
      <c r="J105" s="41" t="e">
        <f>IF(J$38=TRUE,Data!K67,NA())</f>
        <v>#N/A</v>
      </c>
      <c r="K105" s="35" t="e">
        <f>IF(K$38=TRUE,Data!L67,NA())</f>
        <v>#N/A</v>
      </c>
      <c r="L105" s="37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1" t="e">
        <f>IF(M$38=TRUE,Data!R67,NA())</f>
        <v>#N/A</v>
      </c>
      <c r="N105" s="41" t="e">
        <f>IF(N$38=TRUE,Data!S67,NA())</f>
        <v>#N/A</v>
      </c>
      <c r="O105" s="37" t="e">
        <f ca="1">IF(O$38=TRUE,IF($A105="","",IF((ROW(Data!R67)-$C$1)&gt;2,Data!R67/OFFSET(Data!B67,-$C$1+1,0,1),0)),NA())</f>
        <v>#N/A</v>
      </c>
      <c r="P105" s="41" t="e">
        <f>IF(P$38=TRUE,Data!V67,NA())</f>
        <v>#N/A</v>
      </c>
      <c r="Q105" s="41" t="e">
        <f>IF(Q$38=TRUE,Data!W67,NA())</f>
        <v>#N/A</v>
      </c>
      <c r="R105" s="32" t="e">
        <f>IF(R$38=TRUE,Data!X67,NA())</f>
        <v>#N/A</v>
      </c>
      <c r="S105" s="37" t="e">
        <f ca="1">IF(S$38=TRUE,IF($A105="","",IF((ROW(S105)-$C$1)&gt;40,Data!W67/OFFSET(Data!B67,-$C$1+1,0,1),0)),NA())</f>
        <v>#N/A</v>
      </c>
      <c r="T105" s="46" t="e">
        <f>IF(T$38=TRUE,Data!Z67,NA())</f>
        <v>#N/A</v>
      </c>
      <c r="U105" s="46" t="e">
        <f>IF(U$38=TRUE,Data!AA67,NA())</f>
        <v>#N/A</v>
      </c>
      <c r="V105" s="46" t="e">
        <f>IF(V$38=TRUE,Data!AB67,NA())</f>
        <v>#N/A</v>
      </c>
      <c r="W105" s="41" t="e">
        <f>IF(W$38=TRUE,Data!AD67,NA())</f>
        <v>#N/A</v>
      </c>
      <c r="X105" s="35" t="e">
        <f>IF(X$38=TRUE,Data!AE67,NA())</f>
        <v>#N/A</v>
      </c>
      <c r="Y105" s="41" t="e">
        <f>IF(Y$38=TRUE,Data!AF67,NA())</f>
        <v>#N/A</v>
      </c>
      <c r="Z105" s="41" t="e">
        <f>IF(Z$38=TRUE,Data!AH67,NA())</f>
        <v>#N/A</v>
      </c>
      <c r="AA105" s="41" t="e">
        <f>IF(AA$38=TRUE,Data!AI67,NA())</f>
        <v>#N/A</v>
      </c>
      <c r="AB105" s="35" t="e">
        <f>IF(AB$38=TRUE,Data!AJ67,NA())</f>
        <v>#N/A</v>
      </c>
      <c r="AC105" s="41" t="e">
        <f>IF(AC$38=TRUE,Data!AK67,NA())</f>
        <v>#N/A</v>
      </c>
      <c r="AD105" s="35" t="e">
        <f>IF(AD$38=TRUE,Data!AL67,NA())</f>
        <v>#N/A</v>
      </c>
      <c r="AE105" s="35" t="e">
        <f>IF(AE$38=TRUE,Data!AM67,NA())</f>
        <v>#N/A</v>
      </c>
      <c r="AF105" s="41" t="e">
        <f>IF(AF$38=TRUE,Data!AN67,NA())</f>
        <v>#N/A</v>
      </c>
      <c r="AG105" s="26">
        <f>Data!AO67</f>
        <v>43960</v>
      </c>
    </row>
    <row r="106" spans="1:33" x14ac:dyDescent="0.25">
      <c r="A106" s="26">
        <f ca="1">Data!A68</f>
        <v>43961</v>
      </c>
      <c r="B106" t="e">
        <f>IF(B$38=TRUE,Data!B68,NA())</f>
        <v>#N/A</v>
      </c>
      <c r="C106">
        <f ca="1">IF(C$38=TRUE,Data!C68,NA())</f>
        <v>6893</v>
      </c>
      <c r="D106" t="e">
        <f>IF(D$38=TRUE,Data!E68,NA())</f>
        <v>#N/A</v>
      </c>
      <c r="E106" s="35" t="e">
        <f>IF(E$38=TRUE,Data!F68,NA())</f>
        <v>#N/A</v>
      </c>
      <c r="F106" s="37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5" t="e">
        <f>IF(G$38=TRUE,Data!H68,NA())</f>
        <v>#N/A</v>
      </c>
      <c r="H106" s="39" t="e">
        <f>IF(H$38=TRUE,Data!I68,NA())</f>
        <v>#N/A</v>
      </c>
      <c r="I106" s="41" t="e">
        <f>IF(I$38=TRUE,Data!J68,NA())</f>
        <v>#N/A</v>
      </c>
      <c r="J106" s="41" t="e">
        <f>IF(J$38=TRUE,Data!K68,NA())</f>
        <v>#N/A</v>
      </c>
      <c r="K106" s="35" t="e">
        <f>IF(K$38=TRUE,Data!L68,NA())</f>
        <v>#N/A</v>
      </c>
      <c r="L106" s="37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1" t="e">
        <f>IF(M$38=TRUE,Data!R68,NA())</f>
        <v>#N/A</v>
      </c>
      <c r="N106" s="41" t="e">
        <f>IF(N$38=TRUE,Data!S68,NA())</f>
        <v>#N/A</v>
      </c>
      <c r="O106" s="37" t="e">
        <f ca="1">IF(O$38=TRUE,IF($A106="","",IF((ROW(Data!R68)-$C$1)&gt;2,Data!R68/OFFSET(Data!B68,-$C$1+1,0,1),0)),NA())</f>
        <v>#N/A</v>
      </c>
      <c r="P106" s="41" t="e">
        <f>IF(P$38=TRUE,Data!V68,NA())</f>
        <v>#N/A</v>
      </c>
      <c r="Q106" s="41" t="e">
        <f>IF(Q$38=TRUE,Data!W68,NA())</f>
        <v>#N/A</v>
      </c>
      <c r="R106" s="32" t="e">
        <f>IF(R$38=TRUE,Data!X68,NA())</f>
        <v>#N/A</v>
      </c>
      <c r="S106" s="37" t="e">
        <f ca="1">IF(S$38=TRUE,IF($A106="","",IF((ROW(S106)-$C$1)&gt;40,Data!W68/OFFSET(Data!B68,-$C$1+1,0,1),0)),NA())</f>
        <v>#N/A</v>
      </c>
      <c r="T106" s="46" t="e">
        <f>IF(T$38=TRUE,Data!Z68,NA())</f>
        <v>#N/A</v>
      </c>
      <c r="U106" s="46" t="e">
        <f>IF(U$38=TRUE,Data!AA68,NA())</f>
        <v>#N/A</v>
      </c>
      <c r="V106" s="46" t="e">
        <f>IF(V$38=TRUE,Data!AB68,NA())</f>
        <v>#N/A</v>
      </c>
      <c r="W106" s="41" t="e">
        <f>IF(W$38=TRUE,Data!AD68,NA())</f>
        <v>#N/A</v>
      </c>
      <c r="X106" s="35" t="e">
        <f>IF(X$38=TRUE,Data!AE68,NA())</f>
        <v>#N/A</v>
      </c>
      <c r="Y106" s="41" t="e">
        <f>IF(Y$38=TRUE,Data!AF68,NA())</f>
        <v>#N/A</v>
      </c>
      <c r="Z106" s="41" t="e">
        <f>IF(Z$38=TRUE,Data!AH68,NA())</f>
        <v>#N/A</v>
      </c>
      <c r="AA106" s="41" t="e">
        <f>IF(AA$38=TRUE,Data!AI68,NA())</f>
        <v>#N/A</v>
      </c>
      <c r="AB106" s="35" t="e">
        <f>IF(AB$38=TRUE,Data!AJ68,NA())</f>
        <v>#N/A</v>
      </c>
      <c r="AC106" s="41" t="e">
        <f>IF(AC$38=TRUE,Data!AK68,NA())</f>
        <v>#N/A</v>
      </c>
      <c r="AD106" s="35" t="e">
        <f>IF(AD$38=TRUE,Data!AL68,NA())</f>
        <v>#N/A</v>
      </c>
      <c r="AE106" s="35" t="e">
        <f>IF(AE$38=TRUE,Data!AM68,NA())</f>
        <v>#N/A</v>
      </c>
      <c r="AF106" s="41" t="e">
        <f>IF(AF$38=TRUE,Data!AN68,NA())</f>
        <v>#N/A</v>
      </c>
      <c r="AG106" s="26">
        <f>Data!AO68</f>
        <v>43961</v>
      </c>
    </row>
    <row r="107" spans="1:33" x14ac:dyDescent="0.25">
      <c r="A107" s="26">
        <f ca="1">Data!A69</f>
        <v>43962</v>
      </c>
      <c r="B107" t="e">
        <f>IF(B$38=TRUE,Data!B69,NA())</f>
        <v>#N/A</v>
      </c>
      <c r="C107">
        <f ca="1">IF(C$38=TRUE,Data!C69,NA())</f>
        <v>6668</v>
      </c>
      <c r="D107" t="e">
        <f>IF(D$38=TRUE,Data!E69,NA())</f>
        <v>#N/A</v>
      </c>
      <c r="E107" s="35" t="e">
        <f>IF(E$38=TRUE,Data!F69,NA())</f>
        <v>#N/A</v>
      </c>
      <c r="F107" s="37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5" t="e">
        <f>IF(G$38=TRUE,Data!H69,NA())</f>
        <v>#N/A</v>
      </c>
      <c r="H107" s="39" t="e">
        <f>IF(H$38=TRUE,Data!I69,NA())</f>
        <v>#N/A</v>
      </c>
      <c r="I107" s="41" t="e">
        <f>IF(I$38=TRUE,Data!J69,NA())</f>
        <v>#N/A</v>
      </c>
      <c r="J107" s="41" t="e">
        <f>IF(J$38=TRUE,Data!K69,NA())</f>
        <v>#N/A</v>
      </c>
      <c r="K107" s="35" t="e">
        <f>IF(K$38=TRUE,Data!L69,NA())</f>
        <v>#N/A</v>
      </c>
      <c r="L107" s="37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1" t="e">
        <f>IF(M$38=TRUE,Data!R69,NA())</f>
        <v>#N/A</v>
      </c>
      <c r="N107" s="41" t="e">
        <f>IF(N$38=TRUE,Data!S69,NA())</f>
        <v>#N/A</v>
      </c>
      <c r="O107" s="37" t="e">
        <f ca="1">IF(O$38=TRUE,IF($A107="","",IF((ROW(Data!R69)-$C$1)&gt;2,Data!R69/OFFSET(Data!B69,-$C$1+1,0,1),0)),NA())</f>
        <v>#N/A</v>
      </c>
      <c r="P107" s="41" t="e">
        <f>IF(P$38=TRUE,Data!V69,NA())</f>
        <v>#N/A</v>
      </c>
      <c r="Q107" s="41" t="e">
        <f>IF(Q$38=TRUE,Data!W69,NA())</f>
        <v>#N/A</v>
      </c>
      <c r="R107" s="32" t="e">
        <f>IF(R$38=TRUE,Data!X69,NA())</f>
        <v>#N/A</v>
      </c>
      <c r="S107" s="37" t="e">
        <f ca="1">IF(S$38=TRUE,IF($A107="","",IF((ROW(S107)-$C$1)&gt;40,Data!W69/OFFSET(Data!B69,-$C$1+1,0,1),0)),NA())</f>
        <v>#N/A</v>
      </c>
      <c r="T107" s="46" t="e">
        <f>IF(T$38=TRUE,Data!Z69,NA())</f>
        <v>#N/A</v>
      </c>
      <c r="U107" s="46" t="e">
        <f>IF(U$38=TRUE,Data!AA69,NA())</f>
        <v>#N/A</v>
      </c>
      <c r="V107" s="46" t="e">
        <f>IF(V$38=TRUE,Data!AB69,NA())</f>
        <v>#N/A</v>
      </c>
      <c r="W107" s="41" t="e">
        <f>IF(W$38=TRUE,Data!AD69,NA())</f>
        <v>#N/A</v>
      </c>
      <c r="X107" s="35" t="e">
        <f>IF(X$38=TRUE,Data!AE69,NA())</f>
        <v>#N/A</v>
      </c>
      <c r="Y107" s="41" t="e">
        <f>IF(Y$38=TRUE,Data!AF69,NA())</f>
        <v>#N/A</v>
      </c>
      <c r="Z107" s="41" t="e">
        <f>IF(Z$38=TRUE,Data!AH69,NA())</f>
        <v>#N/A</v>
      </c>
      <c r="AA107" s="41" t="e">
        <f>IF(AA$38=TRUE,Data!AI69,NA())</f>
        <v>#N/A</v>
      </c>
      <c r="AB107" s="35" t="e">
        <f>IF(AB$38=TRUE,Data!AJ69,NA())</f>
        <v>#N/A</v>
      </c>
      <c r="AC107" s="41" t="e">
        <f>IF(AC$38=TRUE,Data!AK69,NA())</f>
        <v>#N/A</v>
      </c>
      <c r="AD107" s="35" t="e">
        <f>IF(AD$38=TRUE,Data!AL69,NA())</f>
        <v>#N/A</v>
      </c>
      <c r="AE107" s="35" t="e">
        <f>IF(AE$38=TRUE,Data!AM69,NA())</f>
        <v>#N/A</v>
      </c>
      <c r="AF107" s="41" t="e">
        <f>IF(AF$38=TRUE,Data!AN69,NA())</f>
        <v>#N/A</v>
      </c>
      <c r="AG107" s="26">
        <f>Data!AO69</f>
        <v>43962</v>
      </c>
    </row>
    <row r="108" spans="1:33" x14ac:dyDescent="0.25">
      <c r="A108" s="26">
        <f ca="1">Data!A70</f>
        <v>43963</v>
      </c>
      <c r="B108" t="e">
        <f>IF(B$38=TRUE,Data!B70,NA())</f>
        <v>#N/A</v>
      </c>
      <c r="C108">
        <f ca="1">IF(C$38=TRUE,Data!C70,NA())</f>
        <v>6423</v>
      </c>
      <c r="D108" t="e">
        <f>IF(D$38=TRUE,Data!E70,NA())</f>
        <v>#N/A</v>
      </c>
      <c r="E108" s="35" t="e">
        <f>IF(E$38=TRUE,Data!F70,NA())</f>
        <v>#N/A</v>
      </c>
      <c r="F108" s="37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5" t="e">
        <f>IF(G$38=TRUE,Data!H70,NA())</f>
        <v>#N/A</v>
      </c>
      <c r="H108" s="39" t="e">
        <f>IF(H$38=TRUE,Data!I70,NA())</f>
        <v>#N/A</v>
      </c>
      <c r="I108" s="41" t="e">
        <f>IF(I$38=TRUE,Data!J70,NA())</f>
        <v>#N/A</v>
      </c>
      <c r="J108" s="41" t="e">
        <f>IF(J$38=TRUE,Data!K70,NA())</f>
        <v>#N/A</v>
      </c>
      <c r="K108" s="35" t="e">
        <f>IF(K$38=TRUE,Data!L70,NA())</f>
        <v>#N/A</v>
      </c>
      <c r="L108" s="37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1" t="e">
        <f>IF(M$38=TRUE,Data!R70,NA())</f>
        <v>#N/A</v>
      </c>
      <c r="N108" s="41" t="e">
        <f>IF(N$38=TRUE,Data!S70,NA())</f>
        <v>#N/A</v>
      </c>
      <c r="O108" s="37" t="e">
        <f ca="1">IF(O$38=TRUE,IF($A108="","",IF((ROW(Data!R70)-$C$1)&gt;2,Data!R70/OFFSET(Data!B70,-$C$1+1,0,1),0)),NA())</f>
        <v>#N/A</v>
      </c>
      <c r="P108" s="41" t="e">
        <f>IF(P$38=TRUE,Data!V70,NA())</f>
        <v>#N/A</v>
      </c>
      <c r="Q108" s="41" t="e">
        <f>IF(Q$38=TRUE,Data!W70,NA())</f>
        <v>#N/A</v>
      </c>
      <c r="R108" s="32" t="e">
        <f>IF(R$38=TRUE,Data!X70,NA())</f>
        <v>#N/A</v>
      </c>
      <c r="S108" s="37" t="e">
        <f ca="1">IF(S$38=TRUE,IF($A108="","",IF((ROW(S108)-$C$1)&gt;40,Data!W70/OFFSET(Data!B70,-$C$1+1,0,1),0)),NA())</f>
        <v>#N/A</v>
      </c>
      <c r="T108" s="46" t="e">
        <f>IF(T$38=TRUE,Data!Z70,NA())</f>
        <v>#N/A</v>
      </c>
      <c r="U108" s="46" t="e">
        <f>IF(U$38=TRUE,Data!AA70,NA())</f>
        <v>#N/A</v>
      </c>
      <c r="V108" s="46" t="e">
        <f>IF(V$38=TRUE,Data!AB70,NA())</f>
        <v>#N/A</v>
      </c>
      <c r="W108" s="41" t="e">
        <f>IF(W$38=TRUE,Data!AD70,NA())</f>
        <v>#N/A</v>
      </c>
      <c r="X108" s="35" t="e">
        <f>IF(X$38=TRUE,Data!AE70,NA())</f>
        <v>#N/A</v>
      </c>
      <c r="Y108" s="41" t="e">
        <f>IF(Y$38=TRUE,Data!AF70,NA())</f>
        <v>#N/A</v>
      </c>
      <c r="Z108" s="41" t="e">
        <f>IF(Z$38=TRUE,Data!AH70,NA())</f>
        <v>#N/A</v>
      </c>
      <c r="AA108" s="41" t="e">
        <f>IF(AA$38=TRUE,Data!AI70,NA())</f>
        <v>#N/A</v>
      </c>
      <c r="AB108" s="35" t="e">
        <f>IF(AB$38=TRUE,Data!AJ70,NA())</f>
        <v>#N/A</v>
      </c>
      <c r="AC108" s="41" t="e">
        <f>IF(AC$38=TRUE,Data!AK70,NA())</f>
        <v>#N/A</v>
      </c>
      <c r="AD108" s="35" t="e">
        <f>IF(AD$38=TRUE,Data!AL70,NA())</f>
        <v>#N/A</v>
      </c>
      <c r="AE108" s="35" t="e">
        <f>IF(AE$38=TRUE,Data!AM70,NA())</f>
        <v>#N/A</v>
      </c>
      <c r="AF108" s="41" t="e">
        <f>IF(AF$38=TRUE,Data!AN70,NA())</f>
        <v>#N/A</v>
      </c>
      <c r="AG108" s="26">
        <f>Data!AO70</f>
        <v>43963</v>
      </c>
    </row>
    <row r="109" spans="1:33" x14ac:dyDescent="0.25">
      <c r="A109" s="26">
        <f ca="1">Data!A71</f>
        <v>43964</v>
      </c>
      <c r="B109" t="e">
        <f>IF(B$38=TRUE,Data!B71,NA())</f>
        <v>#N/A</v>
      </c>
      <c r="C109">
        <f ca="1">IF(C$38=TRUE,Data!C71,NA())</f>
        <v>6249</v>
      </c>
      <c r="D109" t="e">
        <f>IF(D$38=TRUE,Data!E71,NA())</f>
        <v>#N/A</v>
      </c>
      <c r="E109" s="35" t="e">
        <f>IF(E$38=TRUE,Data!F71,NA())</f>
        <v>#N/A</v>
      </c>
      <c r="F109" s="37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5" t="e">
        <f>IF(G$38=TRUE,Data!H71,NA())</f>
        <v>#N/A</v>
      </c>
      <c r="H109" s="39" t="e">
        <f>IF(H$38=TRUE,Data!I71,NA())</f>
        <v>#N/A</v>
      </c>
      <c r="I109" s="41" t="e">
        <f>IF(I$38=TRUE,Data!J71,NA())</f>
        <v>#N/A</v>
      </c>
      <c r="J109" s="41" t="e">
        <f>IF(J$38=TRUE,Data!K71,NA())</f>
        <v>#N/A</v>
      </c>
      <c r="K109" s="35" t="e">
        <f>IF(K$38=TRUE,Data!L71,NA())</f>
        <v>#N/A</v>
      </c>
      <c r="L109" s="37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1" t="e">
        <f>IF(M$38=TRUE,Data!R71,NA())</f>
        <v>#N/A</v>
      </c>
      <c r="N109" s="41" t="e">
        <f>IF(N$38=TRUE,Data!S71,NA())</f>
        <v>#N/A</v>
      </c>
      <c r="O109" s="37" t="e">
        <f ca="1">IF(O$38=TRUE,IF($A109="","",IF((ROW(Data!R71)-$C$1)&gt;2,Data!R71/OFFSET(Data!B71,-$C$1+1,0,1),0)),NA())</f>
        <v>#N/A</v>
      </c>
      <c r="P109" s="41" t="e">
        <f>IF(P$38=TRUE,Data!V71,NA())</f>
        <v>#N/A</v>
      </c>
      <c r="Q109" s="41" t="e">
        <f>IF(Q$38=TRUE,Data!W71,NA())</f>
        <v>#N/A</v>
      </c>
      <c r="R109" s="32" t="e">
        <f>IF(R$38=TRUE,Data!X71,NA())</f>
        <v>#N/A</v>
      </c>
      <c r="S109" s="37" t="e">
        <f ca="1">IF(S$38=TRUE,IF($A109="","",IF((ROW(S109)-$C$1)&gt;40,Data!W71/OFFSET(Data!B71,-$C$1+1,0,1),0)),NA())</f>
        <v>#N/A</v>
      </c>
      <c r="T109" s="46" t="e">
        <f>IF(T$38=TRUE,Data!Z71,NA())</f>
        <v>#N/A</v>
      </c>
      <c r="U109" s="46" t="e">
        <f>IF(U$38=TRUE,Data!AA71,NA())</f>
        <v>#N/A</v>
      </c>
      <c r="V109" s="46" t="e">
        <f>IF(V$38=TRUE,Data!AB71,NA())</f>
        <v>#N/A</v>
      </c>
      <c r="W109" s="41" t="e">
        <f>IF(W$38=TRUE,Data!AD71,NA())</f>
        <v>#N/A</v>
      </c>
      <c r="X109" s="35" t="e">
        <f>IF(X$38=TRUE,Data!AE71,NA())</f>
        <v>#N/A</v>
      </c>
      <c r="Y109" s="41" t="e">
        <f>IF(Y$38=TRUE,Data!AF71,NA())</f>
        <v>#N/A</v>
      </c>
      <c r="Z109" s="41" t="e">
        <f>IF(Z$38=TRUE,Data!AH71,NA())</f>
        <v>#N/A</v>
      </c>
      <c r="AA109" s="41" t="e">
        <f>IF(AA$38=TRUE,Data!AI71,NA())</f>
        <v>#N/A</v>
      </c>
      <c r="AB109" s="35" t="e">
        <f>IF(AB$38=TRUE,Data!AJ71,NA())</f>
        <v>#N/A</v>
      </c>
      <c r="AC109" s="41" t="e">
        <f>IF(AC$38=TRUE,Data!AK71,NA())</f>
        <v>#N/A</v>
      </c>
      <c r="AD109" s="35" t="e">
        <f>IF(AD$38=TRUE,Data!AL71,NA())</f>
        <v>#N/A</v>
      </c>
      <c r="AE109" s="35" t="e">
        <f>IF(AE$38=TRUE,Data!AM71,NA())</f>
        <v>#N/A</v>
      </c>
      <c r="AF109" s="41" t="e">
        <f>IF(AF$38=TRUE,Data!AN71,NA())</f>
        <v>#N/A</v>
      </c>
      <c r="AG109" s="26">
        <f>Data!AO71</f>
        <v>43964</v>
      </c>
    </row>
    <row r="110" spans="1:33" x14ac:dyDescent="0.25">
      <c r="A110" s="26">
        <f ca="1">Data!A72</f>
        <v>43965</v>
      </c>
      <c r="B110" t="e">
        <f>IF(B$38=TRUE,Data!B72,NA())</f>
        <v>#N/A</v>
      </c>
      <c r="C110">
        <f ca="1">IF(C$38=TRUE,Data!C72,NA())</f>
        <v>6066</v>
      </c>
      <c r="D110" t="e">
        <f>IF(D$38=TRUE,Data!E72,NA())</f>
        <v>#N/A</v>
      </c>
      <c r="E110" s="35" t="e">
        <f>IF(E$38=TRUE,Data!F72,NA())</f>
        <v>#N/A</v>
      </c>
      <c r="F110" s="37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5" t="e">
        <f>IF(G$38=TRUE,Data!H72,NA())</f>
        <v>#N/A</v>
      </c>
      <c r="H110" s="39" t="e">
        <f>IF(H$38=TRUE,Data!I72,NA())</f>
        <v>#N/A</v>
      </c>
      <c r="I110" s="41" t="e">
        <f>IF(I$38=TRUE,Data!J72,NA())</f>
        <v>#N/A</v>
      </c>
      <c r="J110" s="41" t="e">
        <f>IF(J$38=TRUE,Data!K72,NA())</f>
        <v>#N/A</v>
      </c>
      <c r="K110" s="35" t="e">
        <f>IF(K$38=TRUE,Data!L72,NA())</f>
        <v>#N/A</v>
      </c>
      <c r="L110" s="37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1" t="e">
        <f>IF(M$38=TRUE,Data!R72,NA())</f>
        <v>#N/A</v>
      </c>
      <c r="N110" s="41" t="e">
        <f>IF(N$38=TRUE,Data!S72,NA())</f>
        <v>#N/A</v>
      </c>
      <c r="O110" s="37" t="e">
        <f ca="1">IF(O$38=TRUE,IF($A110="","",IF((ROW(Data!R72)-$C$1)&gt;2,Data!R72/OFFSET(Data!B72,-$C$1+1,0,1),0)),NA())</f>
        <v>#N/A</v>
      </c>
      <c r="P110" s="41" t="e">
        <f>IF(P$38=TRUE,Data!V72,NA())</f>
        <v>#N/A</v>
      </c>
      <c r="Q110" s="41" t="e">
        <f>IF(Q$38=TRUE,Data!W72,NA())</f>
        <v>#N/A</v>
      </c>
      <c r="R110" s="32" t="e">
        <f>IF(R$38=TRUE,Data!X72,NA())</f>
        <v>#N/A</v>
      </c>
      <c r="S110" s="37" t="e">
        <f ca="1">IF(S$38=TRUE,IF($A110="","",IF((ROW(S110)-$C$1)&gt;40,Data!W72/OFFSET(Data!B72,-$C$1+1,0,1),0)),NA())</f>
        <v>#N/A</v>
      </c>
      <c r="T110" s="46" t="e">
        <f>IF(T$38=TRUE,Data!Z72,NA())</f>
        <v>#N/A</v>
      </c>
      <c r="U110" s="46" t="e">
        <f>IF(U$38=TRUE,Data!AA72,NA())</f>
        <v>#N/A</v>
      </c>
      <c r="V110" s="46" t="e">
        <f>IF(V$38=TRUE,Data!AB72,NA())</f>
        <v>#N/A</v>
      </c>
      <c r="W110" s="41" t="e">
        <f>IF(W$38=TRUE,Data!AD72,NA())</f>
        <v>#N/A</v>
      </c>
      <c r="X110" s="35" t="e">
        <f>IF(X$38=TRUE,Data!AE72,NA())</f>
        <v>#N/A</v>
      </c>
      <c r="Y110" s="41" t="e">
        <f>IF(Y$38=TRUE,Data!AF72,NA())</f>
        <v>#N/A</v>
      </c>
      <c r="Z110" s="41" t="e">
        <f>IF(Z$38=TRUE,Data!AH72,NA())</f>
        <v>#N/A</v>
      </c>
      <c r="AA110" s="41" t="e">
        <f>IF(AA$38=TRUE,Data!AI72,NA())</f>
        <v>#N/A</v>
      </c>
      <c r="AB110" s="35" t="e">
        <f>IF(AB$38=TRUE,Data!AJ72,NA())</f>
        <v>#N/A</v>
      </c>
      <c r="AC110" s="41" t="e">
        <f>IF(AC$38=TRUE,Data!AK72,NA())</f>
        <v>#N/A</v>
      </c>
      <c r="AD110" s="35" t="e">
        <f>IF(AD$38=TRUE,Data!AL72,NA())</f>
        <v>#N/A</v>
      </c>
      <c r="AE110" s="35" t="e">
        <f>IF(AE$38=TRUE,Data!AM72,NA())</f>
        <v>#N/A</v>
      </c>
      <c r="AF110" s="41" t="e">
        <f>IF(AF$38=TRUE,Data!AN72,NA())</f>
        <v>#N/A</v>
      </c>
      <c r="AG110" s="26">
        <f>Data!AO72</f>
        <v>43965</v>
      </c>
    </row>
    <row r="111" spans="1:33" x14ac:dyDescent="0.25">
      <c r="A111" s="26">
        <f ca="1">Data!A73</f>
        <v>43966</v>
      </c>
      <c r="B111" t="e">
        <f>IF(B$38=TRUE,Data!B73,NA())</f>
        <v>#N/A</v>
      </c>
      <c r="C111">
        <f ca="1">IF(C$38=TRUE,Data!C73,NA())</f>
        <v>5912</v>
      </c>
      <c r="D111" t="e">
        <f>IF(D$38=TRUE,Data!E73,NA())</f>
        <v>#N/A</v>
      </c>
      <c r="E111" s="35" t="e">
        <f>IF(E$38=TRUE,Data!F73,NA())</f>
        <v>#N/A</v>
      </c>
      <c r="F111" s="37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5" t="e">
        <f>IF(G$38=TRUE,Data!H73,NA())</f>
        <v>#N/A</v>
      </c>
      <c r="H111" s="39" t="e">
        <f>IF(H$38=TRUE,Data!I73,NA())</f>
        <v>#N/A</v>
      </c>
      <c r="I111" s="41" t="e">
        <f>IF(I$38=TRUE,Data!J73,NA())</f>
        <v>#N/A</v>
      </c>
      <c r="J111" s="41" t="e">
        <f>IF(J$38=TRUE,Data!K73,NA())</f>
        <v>#N/A</v>
      </c>
      <c r="K111" s="35" t="e">
        <f>IF(K$38=TRUE,Data!L73,NA())</f>
        <v>#N/A</v>
      </c>
      <c r="L111" s="37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1" t="e">
        <f>IF(M$38=TRUE,Data!R73,NA())</f>
        <v>#N/A</v>
      </c>
      <c r="N111" s="41" t="e">
        <f>IF(N$38=TRUE,Data!S73,NA())</f>
        <v>#N/A</v>
      </c>
      <c r="O111" s="37" t="e">
        <f ca="1">IF(O$38=TRUE,IF($A111="","",IF((ROW(Data!R73)-$C$1)&gt;2,Data!R73/OFFSET(Data!B73,-$C$1+1,0,1),0)),NA())</f>
        <v>#N/A</v>
      </c>
      <c r="P111" s="41" t="e">
        <f>IF(P$38=TRUE,Data!V73,NA())</f>
        <v>#N/A</v>
      </c>
      <c r="Q111" s="41" t="e">
        <f>IF(Q$38=TRUE,Data!W73,NA())</f>
        <v>#N/A</v>
      </c>
      <c r="R111" s="32" t="e">
        <f>IF(R$38=TRUE,Data!X73,NA())</f>
        <v>#N/A</v>
      </c>
      <c r="S111" s="37" t="e">
        <f ca="1">IF(S$38=TRUE,IF($A111="","",IF((ROW(S111)-$C$1)&gt;40,Data!W73/OFFSET(Data!B73,-$C$1+1,0,1),0)),NA())</f>
        <v>#N/A</v>
      </c>
      <c r="T111" s="46" t="e">
        <f>IF(T$38=TRUE,Data!Z73,NA())</f>
        <v>#N/A</v>
      </c>
      <c r="U111" s="46" t="e">
        <f>IF(U$38=TRUE,Data!AA73,NA())</f>
        <v>#N/A</v>
      </c>
      <c r="V111" s="46" t="e">
        <f>IF(V$38=TRUE,Data!AB73,NA())</f>
        <v>#N/A</v>
      </c>
      <c r="W111" s="41" t="e">
        <f>IF(W$38=TRUE,Data!AD73,NA())</f>
        <v>#N/A</v>
      </c>
      <c r="X111" s="35" t="e">
        <f>IF(X$38=TRUE,Data!AE73,NA())</f>
        <v>#N/A</v>
      </c>
      <c r="Y111" s="41" t="e">
        <f>IF(Y$38=TRUE,Data!AF73,NA())</f>
        <v>#N/A</v>
      </c>
      <c r="Z111" s="41" t="e">
        <f>IF(Z$38=TRUE,Data!AH73,NA())</f>
        <v>#N/A</v>
      </c>
      <c r="AA111" s="41" t="e">
        <f>IF(AA$38=TRUE,Data!AI73,NA())</f>
        <v>#N/A</v>
      </c>
      <c r="AB111" s="35" t="e">
        <f>IF(AB$38=TRUE,Data!AJ73,NA())</f>
        <v>#N/A</v>
      </c>
      <c r="AC111" s="41" t="e">
        <f>IF(AC$38=TRUE,Data!AK73,NA())</f>
        <v>#N/A</v>
      </c>
      <c r="AD111" s="35" t="e">
        <f>IF(AD$38=TRUE,Data!AL73,NA())</f>
        <v>#N/A</v>
      </c>
      <c r="AE111" s="35" t="e">
        <f>IF(AE$38=TRUE,Data!AM73,NA())</f>
        <v>#N/A</v>
      </c>
      <c r="AF111" s="41" t="e">
        <f>IF(AF$38=TRUE,Data!AN73,NA())</f>
        <v>#N/A</v>
      </c>
      <c r="AG111" s="26">
        <f>Data!AO73</f>
        <v>43966</v>
      </c>
    </row>
    <row r="112" spans="1:33" x14ac:dyDescent="0.25">
      <c r="A112" s="26">
        <f ca="1">Data!A74</f>
        <v>43967</v>
      </c>
      <c r="B112" t="e">
        <f>IF(B$38=TRUE,Data!B74,NA())</f>
        <v>#N/A</v>
      </c>
      <c r="C112">
        <f ca="1">IF(C$38=TRUE,Data!C74,NA())</f>
        <v>5789</v>
      </c>
      <c r="D112" t="e">
        <f>IF(D$38=TRUE,Data!E74,NA())</f>
        <v>#N/A</v>
      </c>
      <c r="E112" s="35" t="e">
        <f>IF(E$38=TRUE,Data!F74,NA())</f>
        <v>#N/A</v>
      </c>
      <c r="F112" s="37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5" t="e">
        <f>IF(G$38=TRUE,Data!H74,NA())</f>
        <v>#N/A</v>
      </c>
      <c r="H112" s="39" t="e">
        <f>IF(H$38=TRUE,Data!I74,NA())</f>
        <v>#N/A</v>
      </c>
      <c r="I112" s="41" t="e">
        <f>IF(I$38=TRUE,Data!J74,NA())</f>
        <v>#N/A</v>
      </c>
      <c r="J112" s="41" t="e">
        <f>IF(J$38=TRUE,Data!K74,NA())</f>
        <v>#N/A</v>
      </c>
      <c r="K112" s="35" t="e">
        <f>IF(K$38=TRUE,Data!L74,NA())</f>
        <v>#N/A</v>
      </c>
      <c r="L112" s="37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1" t="e">
        <f>IF(M$38=TRUE,Data!R74,NA())</f>
        <v>#N/A</v>
      </c>
      <c r="N112" s="41" t="e">
        <f>IF(N$38=TRUE,Data!S74,NA())</f>
        <v>#N/A</v>
      </c>
      <c r="O112" s="37" t="e">
        <f ca="1">IF(O$38=TRUE,IF($A112="","",IF((ROW(Data!R74)-$C$1)&gt;2,Data!R74/OFFSET(Data!B74,-$C$1+1,0,1),0)),NA())</f>
        <v>#N/A</v>
      </c>
      <c r="P112" s="41" t="e">
        <f>IF(P$38=TRUE,Data!V74,NA())</f>
        <v>#N/A</v>
      </c>
      <c r="Q112" s="41" t="e">
        <f>IF(Q$38=TRUE,Data!W74,NA())</f>
        <v>#N/A</v>
      </c>
      <c r="R112" s="32" t="e">
        <f>IF(R$38=TRUE,Data!X74,NA())</f>
        <v>#N/A</v>
      </c>
      <c r="S112" s="37" t="e">
        <f ca="1">IF(S$38=TRUE,IF($A112="","",IF((ROW(S112)-$C$1)&gt;40,Data!W74/OFFSET(Data!B74,-$C$1+1,0,1),0)),NA())</f>
        <v>#N/A</v>
      </c>
      <c r="T112" s="46" t="e">
        <f>IF(T$38=TRUE,Data!Z74,NA())</f>
        <v>#N/A</v>
      </c>
      <c r="U112" s="46" t="e">
        <f>IF(U$38=TRUE,Data!AA74,NA())</f>
        <v>#N/A</v>
      </c>
      <c r="V112" s="46" t="e">
        <f>IF(V$38=TRUE,Data!AB74,NA())</f>
        <v>#N/A</v>
      </c>
      <c r="W112" s="41" t="e">
        <f>IF(W$38=TRUE,Data!AD74,NA())</f>
        <v>#N/A</v>
      </c>
      <c r="X112" s="35" t="e">
        <f>IF(X$38=TRUE,Data!AE74,NA())</f>
        <v>#N/A</v>
      </c>
      <c r="Y112" s="41" t="e">
        <f>IF(Y$38=TRUE,Data!AF74,NA())</f>
        <v>#N/A</v>
      </c>
      <c r="Z112" s="41" t="e">
        <f>IF(Z$38=TRUE,Data!AH74,NA())</f>
        <v>#N/A</v>
      </c>
      <c r="AA112" s="41" t="e">
        <f>IF(AA$38=TRUE,Data!AI74,NA())</f>
        <v>#N/A</v>
      </c>
      <c r="AB112" s="35" t="e">
        <f>IF(AB$38=TRUE,Data!AJ74,NA())</f>
        <v>#N/A</v>
      </c>
      <c r="AC112" s="41" t="e">
        <f>IF(AC$38=TRUE,Data!AK74,NA())</f>
        <v>#N/A</v>
      </c>
      <c r="AD112" s="35" t="e">
        <f>IF(AD$38=TRUE,Data!AL74,NA())</f>
        <v>#N/A</v>
      </c>
      <c r="AE112" s="35" t="e">
        <f>IF(AE$38=TRUE,Data!AM74,NA())</f>
        <v>#N/A</v>
      </c>
      <c r="AF112" s="41" t="e">
        <f>IF(AF$38=TRUE,Data!AN74,NA())</f>
        <v>#N/A</v>
      </c>
      <c r="AG112" s="26">
        <f>Data!AO74</f>
        <v>43967</v>
      </c>
    </row>
    <row r="113" spans="1:33" x14ac:dyDescent="0.25">
      <c r="A113" s="26">
        <f ca="1">Data!A75</f>
        <v>43968</v>
      </c>
      <c r="B113" t="e">
        <f>IF(B$38=TRUE,Data!B75,NA())</f>
        <v>#N/A</v>
      </c>
      <c r="C113">
        <f ca="1">IF(C$38=TRUE,Data!C75,NA())</f>
        <v>5667</v>
      </c>
      <c r="D113" t="e">
        <f>IF(D$38=TRUE,Data!E75,NA())</f>
        <v>#N/A</v>
      </c>
      <c r="E113" s="35" t="e">
        <f>IF(E$38=TRUE,Data!F75,NA())</f>
        <v>#N/A</v>
      </c>
      <c r="F113" s="37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5" t="e">
        <f>IF(G$38=TRUE,Data!H75,NA())</f>
        <v>#N/A</v>
      </c>
      <c r="H113" s="39" t="e">
        <f>IF(H$38=TRUE,Data!I75,NA())</f>
        <v>#N/A</v>
      </c>
      <c r="I113" s="41" t="e">
        <f>IF(I$38=TRUE,Data!J75,NA())</f>
        <v>#N/A</v>
      </c>
      <c r="J113" s="41" t="e">
        <f>IF(J$38=TRUE,Data!K75,NA())</f>
        <v>#N/A</v>
      </c>
      <c r="K113" s="35" t="e">
        <f>IF(K$38=TRUE,Data!L75,NA())</f>
        <v>#N/A</v>
      </c>
      <c r="L113" s="37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1" t="e">
        <f>IF(M$38=TRUE,Data!R75,NA())</f>
        <v>#N/A</v>
      </c>
      <c r="N113" s="41" t="e">
        <f>IF(N$38=TRUE,Data!S75,NA())</f>
        <v>#N/A</v>
      </c>
      <c r="O113" s="37" t="e">
        <f ca="1">IF(O$38=TRUE,IF($A113="","",IF((ROW(Data!R75)-$C$1)&gt;2,Data!R75/OFFSET(Data!B75,-$C$1+1,0,1),0)),NA())</f>
        <v>#N/A</v>
      </c>
      <c r="P113" s="41" t="e">
        <f>IF(P$38=TRUE,Data!V75,NA())</f>
        <v>#N/A</v>
      </c>
      <c r="Q113" s="41" t="e">
        <f>IF(Q$38=TRUE,Data!W75,NA())</f>
        <v>#N/A</v>
      </c>
      <c r="R113" s="32" t="e">
        <f>IF(R$38=TRUE,Data!X75,NA())</f>
        <v>#N/A</v>
      </c>
      <c r="S113" s="37" t="e">
        <f ca="1">IF(S$38=TRUE,IF($A113="","",IF((ROW(S113)-$C$1)&gt;40,Data!W75/OFFSET(Data!B75,-$C$1+1,0,1),0)),NA())</f>
        <v>#N/A</v>
      </c>
      <c r="T113" s="46" t="e">
        <f>IF(T$38=TRUE,Data!Z75,NA())</f>
        <v>#N/A</v>
      </c>
      <c r="U113" s="46" t="e">
        <f>IF(U$38=TRUE,Data!AA75,NA())</f>
        <v>#N/A</v>
      </c>
      <c r="V113" s="46" t="e">
        <f>IF(V$38=TRUE,Data!AB75,NA())</f>
        <v>#N/A</v>
      </c>
      <c r="W113" s="41" t="e">
        <f>IF(W$38=TRUE,Data!AD75,NA())</f>
        <v>#N/A</v>
      </c>
      <c r="X113" s="35" t="e">
        <f>IF(X$38=TRUE,Data!AE75,NA())</f>
        <v>#N/A</v>
      </c>
      <c r="Y113" s="41" t="e">
        <f>IF(Y$38=TRUE,Data!AF75,NA())</f>
        <v>#N/A</v>
      </c>
      <c r="Z113" s="41" t="e">
        <f>IF(Z$38=TRUE,Data!AH75,NA())</f>
        <v>#N/A</v>
      </c>
      <c r="AA113" s="41" t="e">
        <f>IF(AA$38=TRUE,Data!AI75,NA())</f>
        <v>#N/A</v>
      </c>
      <c r="AB113" s="35" t="e">
        <f>IF(AB$38=TRUE,Data!AJ75,NA())</f>
        <v>#N/A</v>
      </c>
      <c r="AC113" s="41" t="e">
        <f>IF(AC$38=TRUE,Data!AK75,NA())</f>
        <v>#N/A</v>
      </c>
      <c r="AD113" s="35" t="e">
        <f>IF(AD$38=TRUE,Data!AL75,NA())</f>
        <v>#N/A</v>
      </c>
      <c r="AE113" s="35" t="e">
        <f>IF(AE$38=TRUE,Data!AM75,NA())</f>
        <v>#N/A</v>
      </c>
      <c r="AF113" s="41" t="e">
        <f>IF(AF$38=TRUE,Data!AN75,NA())</f>
        <v>#N/A</v>
      </c>
      <c r="AG113" s="26">
        <f>Data!AO75</f>
        <v>43968</v>
      </c>
    </row>
    <row r="114" spans="1:33" x14ac:dyDescent="0.25">
      <c r="A114" s="26">
        <f ca="1">Data!A76</f>
        <v>43969</v>
      </c>
      <c r="B114" t="e">
        <f>IF(B$38=TRUE,Data!B76,NA())</f>
        <v>#N/A</v>
      </c>
      <c r="C114">
        <f ca="1">IF(C$38=TRUE,Data!C76,NA())</f>
        <v>5669</v>
      </c>
      <c r="D114" t="e">
        <f>IF(D$38=TRUE,Data!E76,NA())</f>
        <v>#N/A</v>
      </c>
      <c r="E114" s="35" t="e">
        <f>IF(E$38=TRUE,Data!F76,NA())</f>
        <v>#N/A</v>
      </c>
      <c r="F114" s="37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5" t="e">
        <f>IF(G$38=TRUE,Data!H76,NA())</f>
        <v>#N/A</v>
      </c>
      <c r="H114" s="39" t="e">
        <f>IF(H$38=TRUE,Data!I76,NA())</f>
        <v>#N/A</v>
      </c>
      <c r="I114" s="41" t="e">
        <f>IF(I$38=TRUE,Data!J76,NA())</f>
        <v>#N/A</v>
      </c>
      <c r="J114" s="41" t="e">
        <f>IF(J$38=TRUE,Data!K76,NA())</f>
        <v>#N/A</v>
      </c>
      <c r="K114" s="35" t="e">
        <f>IF(K$38=TRUE,Data!L76,NA())</f>
        <v>#N/A</v>
      </c>
      <c r="L114" s="37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1" t="e">
        <f>IF(M$38=TRUE,Data!R76,NA())</f>
        <v>#N/A</v>
      </c>
      <c r="N114" s="41" t="e">
        <f>IF(N$38=TRUE,Data!S76,NA())</f>
        <v>#N/A</v>
      </c>
      <c r="O114" s="37" t="e">
        <f ca="1">IF(O$38=TRUE,IF($A114="","",IF((ROW(Data!R76)-$C$1)&gt;2,Data!R76/OFFSET(Data!B76,-$C$1+1,0,1),0)),NA())</f>
        <v>#N/A</v>
      </c>
      <c r="P114" s="41" t="e">
        <f>IF(P$38=TRUE,Data!V76,NA())</f>
        <v>#N/A</v>
      </c>
      <c r="Q114" s="41" t="e">
        <f>IF(Q$38=TRUE,Data!W76,NA())</f>
        <v>#N/A</v>
      </c>
      <c r="R114" s="32" t="e">
        <f>IF(R$38=TRUE,Data!X76,NA())</f>
        <v>#N/A</v>
      </c>
      <c r="S114" s="37" t="e">
        <f ca="1">IF(S$38=TRUE,IF($A114="","",IF((ROW(S114)-$C$1)&gt;40,Data!W76/OFFSET(Data!B76,-$C$1+1,0,1),0)),NA())</f>
        <v>#N/A</v>
      </c>
      <c r="T114" s="46" t="e">
        <f>IF(T$38=TRUE,Data!Z76,NA())</f>
        <v>#N/A</v>
      </c>
      <c r="U114" s="46" t="e">
        <f>IF(U$38=TRUE,Data!AA76,NA())</f>
        <v>#N/A</v>
      </c>
      <c r="V114" s="46" t="e">
        <f>IF(V$38=TRUE,Data!AB76,NA())</f>
        <v>#N/A</v>
      </c>
      <c r="W114" s="41" t="e">
        <f>IF(W$38=TRUE,Data!AD76,NA())</f>
        <v>#N/A</v>
      </c>
      <c r="X114" s="35" t="e">
        <f>IF(X$38=TRUE,Data!AE76,NA())</f>
        <v>#N/A</v>
      </c>
      <c r="Y114" s="41" t="e">
        <f>IF(Y$38=TRUE,Data!AF76,NA())</f>
        <v>#N/A</v>
      </c>
      <c r="Z114" s="41" t="e">
        <f>IF(Z$38=TRUE,Data!AH76,NA())</f>
        <v>#N/A</v>
      </c>
      <c r="AA114" s="41" t="e">
        <f>IF(AA$38=TRUE,Data!AI76,NA())</f>
        <v>#N/A</v>
      </c>
      <c r="AB114" s="35" t="e">
        <f>IF(AB$38=TRUE,Data!AJ76,NA())</f>
        <v>#N/A</v>
      </c>
      <c r="AC114" s="41" t="e">
        <f>IF(AC$38=TRUE,Data!AK76,NA())</f>
        <v>#N/A</v>
      </c>
      <c r="AD114" s="35" t="e">
        <f>IF(AD$38=TRUE,Data!AL76,NA())</f>
        <v>#N/A</v>
      </c>
      <c r="AE114" s="35" t="e">
        <f>IF(AE$38=TRUE,Data!AM76,NA())</f>
        <v>#N/A</v>
      </c>
      <c r="AF114" s="41" t="e">
        <f>IF(AF$38=TRUE,Data!AN76,NA())</f>
        <v>#N/A</v>
      </c>
      <c r="AG114" s="26">
        <f>Data!AO76</f>
        <v>43969</v>
      </c>
    </row>
    <row r="115" spans="1:33" x14ac:dyDescent="0.25">
      <c r="A115" s="26">
        <f ca="1">Data!A77</f>
        <v>43970</v>
      </c>
      <c r="B115" t="e">
        <f>IF(B$38=TRUE,Data!B77,NA())</f>
        <v>#N/A</v>
      </c>
      <c r="C115">
        <f ca="1">IF(C$38=TRUE,Data!C77,NA())</f>
        <v>5595</v>
      </c>
      <c r="D115" t="e">
        <f>IF(D$38=TRUE,Data!E77,NA())</f>
        <v>#N/A</v>
      </c>
      <c r="E115" s="35" t="e">
        <f>IF(E$38=TRUE,Data!F77,NA())</f>
        <v>#N/A</v>
      </c>
      <c r="F115" s="37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5" t="e">
        <f>IF(G$38=TRUE,Data!H77,NA())</f>
        <v>#N/A</v>
      </c>
      <c r="H115" s="39" t="e">
        <f>IF(H$38=TRUE,Data!I77,NA())</f>
        <v>#N/A</v>
      </c>
      <c r="I115" s="41" t="e">
        <f>IF(I$38=TRUE,Data!J77,NA())</f>
        <v>#N/A</v>
      </c>
      <c r="J115" s="41" t="e">
        <f>IF(J$38=TRUE,Data!K77,NA())</f>
        <v>#N/A</v>
      </c>
      <c r="K115" s="35" t="e">
        <f>IF(K$38=TRUE,Data!L77,NA())</f>
        <v>#N/A</v>
      </c>
      <c r="L115" s="37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1" t="e">
        <f>IF(M$38=TRUE,Data!R77,NA())</f>
        <v>#N/A</v>
      </c>
      <c r="N115" s="41" t="e">
        <f>IF(N$38=TRUE,Data!S77,NA())</f>
        <v>#N/A</v>
      </c>
      <c r="O115" s="37" t="e">
        <f ca="1">IF(O$38=TRUE,IF($A115="","",IF((ROW(Data!R77)-$C$1)&gt;2,Data!R77/OFFSET(Data!B77,-$C$1+1,0,1),0)),NA())</f>
        <v>#N/A</v>
      </c>
      <c r="P115" s="41" t="e">
        <f>IF(P$38=TRUE,Data!V77,NA())</f>
        <v>#N/A</v>
      </c>
      <c r="Q115" s="41" t="e">
        <f>IF(Q$38=TRUE,Data!W77,NA())</f>
        <v>#N/A</v>
      </c>
      <c r="R115" s="32" t="e">
        <f>IF(R$38=TRUE,Data!X77,NA())</f>
        <v>#N/A</v>
      </c>
      <c r="S115" s="37" t="e">
        <f ca="1">IF(S$38=TRUE,IF($A115="","",IF((ROW(S115)-$C$1)&gt;40,Data!W77/OFFSET(Data!B77,-$C$1+1,0,1),0)),NA())</f>
        <v>#N/A</v>
      </c>
      <c r="T115" s="46" t="e">
        <f>IF(T$38=TRUE,Data!Z77,NA())</f>
        <v>#N/A</v>
      </c>
      <c r="U115" s="46" t="e">
        <f>IF(U$38=TRUE,Data!AA77,NA())</f>
        <v>#N/A</v>
      </c>
      <c r="V115" s="46" t="e">
        <f>IF(V$38=TRUE,Data!AB77,NA())</f>
        <v>#N/A</v>
      </c>
      <c r="W115" s="41" t="e">
        <f>IF(W$38=TRUE,Data!AD77,NA())</f>
        <v>#N/A</v>
      </c>
      <c r="X115" s="35" t="e">
        <f>IF(X$38=TRUE,Data!AE77,NA())</f>
        <v>#N/A</v>
      </c>
      <c r="Y115" s="41" t="e">
        <f>IF(Y$38=TRUE,Data!AF77,NA())</f>
        <v>#N/A</v>
      </c>
      <c r="Z115" s="41" t="e">
        <f>IF(Z$38=TRUE,Data!AH77,NA())</f>
        <v>#N/A</v>
      </c>
      <c r="AA115" s="41" t="e">
        <f>IF(AA$38=TRUE,Data!AI77,NA())</f>
        <v>#N/A</v>
      </c>
      <c r="AB115" s="35" t="e">
        <f>IF(AB$38=TRUE,Data!AJ77,NA())</f>
        <v>#N/A</v>
      </c>
      <c r="AC115" s="41" t="e">
        <f>IF(AC$38=TRUE,Data!AK77,NA())</f>
        <v>#N/A</v>
      </c>
      <c r="AD115" s="35" t="e">
        <f>IF(AD$38=TRUE,Data!AL77,NA())</f>
        <v>#N/A</v>
      </c>
      <c r="AE115" s="35" t="e">
        <f>IF(AE$38=TRUE,Data!AM77,NA())</f>
        <v>#N/A</v>
      </c>
      <c r="AF115" s="41" t="e">
        <f>IF(AF$38=TRUE,Data!AN77,NA())</f>
        <v>#N/A</v>
      </c>
      <c r="AG115" s="26">
        <f>Data!AO77</f>
        <v>43970</v>
      </c>
    </row>
    <row r="116" spans="1:33" x14ac:dyDescent="0.25">
      <c r="A116" s="26">
        <f ca="1">Data!A78</f>
        <v>43971</v>
      </c>
      <c r="B116" t="e">
        <f>IF(B$38=TRUE,Data!B78,NA())</f>
        <v>#N/A</v>
      </c>
      <c r="C116">
        <f ca="1">IF(C$38=TRUE,Data!C78,NA())</f>
        <v>5531</v>
      </c>
      <c r="D116" t="e">
        <f>IF(D$38=TRUE,Data!E78,NA())</f>
        <v>#N/A</v>
      </c>
      <c r="E116" s="35" t="e">
        <f>IF(E$38=TRUE,Data!F78,NA())</f>
        <v>#N/A</v>
      </c>
      <c r="F116" s="37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5" t="e">
        <f>IF(G$38=TRUE,Data!H78,NA())</f>
        <v>#N/A</v>
      </c>
      <c r="H116" s="39" t="e">
        <f>IF(H$38=TRUE,Data!I78,NA())</f>
        <v>#N/A</v>
      </c>
      <c r="I116" s="41" t="e">
        <f>IF(I$38=TRUE,Data!J78,NA())</f>
        <v>#N/A</v>
      </c>
      <c r="J116" s="41" t="e">
        <f>IF(J$38=TRUE,Data!K78,NA())</f>
        <v>#N/A</v>
      </c>
      <c r="K116" s="35" t="e">
        <f>IF(K$38=TRUE,Data!L78,NA())</f>
        <v>#N/A</v>
      </c>
      <c r="L116" s="37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1" t="e">
        <f>IF(M$38=TRUE,Data!R78,NA())</f>
        <v>#N/A</v>
      </c>
      <c r="N116" s="41" t="e">
        <f>IF(N$38=TRUE,Data!S78,NA())</f>
        <v>#N/A</v>
      </c>
      <c r="O116" s="37" t="e">
        <f ca="1">IF(O$38=TRUE,IF($A116="","",IF((ROW(Data!R78)-$C$1)&gt;2,Data!R78/OFFSET(Data!B78,-$C$1+1,0,1),0)),NA())</f>
        <v>#N/A</v>
      </c>
      <c r="P116" s="41" t="e">
        <f>IF(P$38=TRUE,Data!V78,NA())</f>
        <v>#N/A</v>
      </c>
      <c r="Q116" s="41" t="e">
        <f>IF(Q$38=TRUE,Data!W78,NA())</f>
        <v>#N/A</v>
      </c>
      <c r="R116" s="32" t="e">
        <f>IF(R$38=TRUE,Data!X78,NA())</f>
        <v>#N/A</v>
      </c>
      <c r="S116" s="37" t="e">
        <f ca="1">IF(S$38=TRUE,IF($A116="","",IF((ROW(S116)-$C$1)&gt;40,Data!W78/OFFSET(Data!B78,-$C$1+1,0,1),0)),NA())</f>
        <v>#N/A</v>
      </c>
      <c r="T116" s="46" t="e">
        <f>IF(T$38=TRUE,Data!Z78,NA())</f>
        <v>#N/A</v>
      </c>
      <c r="U116" s="46" t="e">
        <f>IF(U$38=TRUE,Data!AA78,NA())</f>
        <v>#N/A</v>
      </c>
      <c r="V116" s="46" t="e">
        <f>IF(V$38=TRUE,Data!AB78,NA())</f>
        <v>#N/A</v>
      </c>
      <c r="W116" s="41" t="e">
        <f>IF(W$38=TRUE,Data!AD78,NA())</f>
        <v>#N/A</v>
      </c>
      <c r="X116" s="35" t="e">
        <f>IF(X$38=TRUE,Data!AE78,NA())</f>
        <v>#N/A</v>
      </c>
      <c r="Y116" s="41" t="e">
        <f>IF(Y$38=TRUE,Data!AF78,NA())</f>
        <v>#N/A</v>
      </c>
      <c r="Z116" s="41" t="e">
        <f>IF(Z$38=TRUE,Data!AH78,NA())</f>
        <v>#N/A</v>
      </c>
      <c r="AA116" s="41" t="e">
        <f>IF(AA$38=TRUE,Data!AI78,NA())</f>
        <v>#N/A</v>
      </c>
      <c r="AB116" s="35" t="e">
        <f>IF(AB$38=TRUE,Data!AJ78,NA())</f>
        <v>#N/A</v>
      </c>
      <c r="AC116" s="41" t="e">
        <f>IF(AC$38=TRUE,Data!AK78,NA())</f>
        <v>#N/A</v>
      </c>
      <c r="AD116" s="35" t="e">
        <f>IF(AD$38=TRUE,Data!AL78,NA())</f>
        <v>#N/A</v>
      </c>
      <c r="AE116" s="35" t="e">
        <f>IF(AE$38=TRUE,Data!AM78,NA())</f>
        <v>#N/A</v>
      </c>
      <c r="AF116" s="41" t="e">
        <f>IF(AF$38=TRUE,Data!AN78,NA())</f>
        <v>#N/A</v>
      </c>
      <c r="AG116" s="26">
        <f>Data!AO78</f>
        <v>43971</v>
      </c>
    </row>
    <row r="117" spans="1:33" x14ac:dyDescent="0.25">
      <c r="A117" s="26">
        <f ca="1">Data!A79</f>
        <v>43972</v>
      </c>
      <c r="B117" t="e">
        <f>IF(B$38=TRUE,Data!B79,NA())</f>
        <v>#N/A</v>
      </c>
      <c r="C117">
        <f ca="1">IF(C$38=TRUE,Data!C79,NA())</f>
        <v>5312</v>
      </c>
      <c r="D117" t="e">
        <f>IF(D$38=TRUE,Data!E79,NA())</f>
        <v>#N/A</v>
      </c>
      <c r="E117" s="35" t="e">
        <f>IF(E$38=TRUE,Data!F79,NA())</f>
        <v>#N/A</v>
      </c>
      <c r="F117" s="37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5" t="e">
        <f>IF(G$38=TRUE,Data!H79,NA())</f>
        <v>#N/A</v>
      </c>
      <c r="H117" s="39" t="e">
        <f>IF(H$38=TRUE,Data!I79,NA())</f>
        <v>#N/A</v>
      </c>
      <c r="I117" s="41" t="e">
        <f>IF(I$38=TRUE,Data!J79,NA())</f>
        <v>#N/A</v>
      </c>
      <c r="J117" s="41" t="e">
        <f>IF(J$38=TRUE,Data!K79,NA())</f>
        <v>#N/A</v>
      </c>
      <c r="K117" s="35" t="e">
        <f>IF(K$38=TRUE,Data!L79,NA())</f>
        <v>#N/A</v>
      </c>
      <c r="L117" s="37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1" t="e">
        <f>IF(M$38=TRUE,Data!R79,NA())</f>
        <v>#N/A</v>
      </c>
      <c r="N117" s="41" t="e">
        <f>IF(N$38=TRUE,Data!S79,NA())</f>
        <v>#N/A</v>
      </c>
      <c r="O117" s="37" t="e">
        <f ca="1">IF(O$38=TRUE,IF($A117="","",IF((ROW(Data!R79)-$C$1)&gt;2,Data!R79/OFFSET(Data!B79,-$C$1+1,0,1),0)),NA())</f>
        <v>#N/A</v>
      </c>
      <c r="P117" s="41" t="e">
        <f>IF(P$38=TRUE,Data!V79,NA())</f>
        <v>#N/A</v>
      </c>
      <c r="Q117" s="41" t="e">
        <f>IF(Q$38=TRUE,Data!W79,NA())</f>
        <v>#N/A</v>
      </c>
      <c r="R117" s="32" t="e">
        <f>IF(R$38=TRUE,Data!X79,NA())</f>
        <v>#N/A</v>
      </c>
      <c r="S117" s="37" t="e">
        <f ca="1">IF(S$38=TRUE,IF($A117="","",IF((ROW(S117)-$C$1)&gt;40,Data!W79/OFFSET(Data!B79,-$C$1+1,0,1),0)),NA())</f>
        <v>#N/A</v>
      </c>
      <c r="T117" s="46" t="e">
        <f>IF(T$38=TRUE,Data!Z79,NA())</f>
        <v>#N/A</v>
      </c>
      <c r="U117" s="46" t="e">
        <f>IF(U$38=TRUE,Data!AA79,NA())</f>
        <v>#N/A</v>
      </c>
      <c r="V117" s="46" t="e">
        <f>IF(V$38=TRUE,Data!AB79,NA())</f>
        <v>#N/A</v>
      </c>
      <c r="W117" s="41" t="e">
        <f>IF(W$38=TRUE,Data!AD79,NA())</f>
        <v>#N/A</v>
      </c>
      <c r="X117" s="35" t="e">
        <f>IF(X$38=TRUE,Data!AE79,NA())</f>
        <v>#N/A</v>
      </c>
      <c r="Y117" s="41" t="e">
        <f>IF(Y$38=TRUE,Data!AF79,NA())</f>
        <v>#N/A</v>
      </c>
      <c r="Z117" s="41" t="e">
        <f>IF(Z$38=TRUE,Data!AH79,NA())</f>
        <v>#N/A</v>
      </c>
      <c r="AA117" s="41" t="e">
        <f>IF(AA$38=TRUE,Data!AI79,NA())</f>
        <v>#N/A</v>
      </c>
      <c r="AB117" s="35" t="e">
        <f>IF(AB$38=TRUE,Data!AJ79,NA())</f>
        <v>#N/A</v>
      </c>
      <c r="AC117" s="41" t="e">
        <f>IF(AC$38=TRUE,Data!AK79,NA())</f>
        <v>#N/A</v>
      </c>
      <c r="AD117" s="35" t="e">
        <f>IF(AD$38=TRUE,Data!AL79,NA())</f>
        <v>#N/A</v>
      </c>
      <c r="AE117" s="35" t="e">
        <f>IF(AE$38=TRUE,Data!AM79,NA())</f>
        <v>#N/A</v>
      </c>
      <c r="AF117" s="41" t="e">
        <f>IF(AF$38=TRUE,Data!AN79,NA())</f>
        <v>#N/A</v>
      </c>
      <c r="AG117" s="26">
        <f>Data!AO79</f>
        <v>43972</v>
      </c>
    </row>
    <row r="118" spans="1:33" x14ac:dyDescent="0.25">
      <c r="A118" s="26">
        <f ca="1">Data!A80</f>
        <v>43973</v>
      </c>
      <c r="B118" t="e">
        <f>IF(B$38=TRUE,Data!B80,NA())</f>
        <v>#N/A</v>
      </c>
      <c r="C118">
        <f ca="1">IF(C$38=TRUE,Data!C80,NA())</f>
        <v>5246</v>
      </c>
      <c r="D118" t="e">
        <f>IF(D$38=TRUE,Data!E80,NA())</f>
        <v>#N/A</v>
      </c>
      <c r="E118" s="35" t="e">
        <f>IF(E$38=TRUE,Data!F80,NA())</f>
        <v>#N/A</v>
      </c>
      <c r="F118" s="37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5" t="e">
        <f>IF(G$38=TRUE,Data!H80,NA())</f>
        <v>#N/A</v>
      </c>
      <c r="H118" s="39" t="e">
        <f>IF(H$38=TRUE,Data!I80,NA())</f>
        <v>#N/A</v>
      </c>
      <c r="I118" s="41" t="e">
        <f>IF(I$38=TRUE,Data!J80,NA())</f>
        <v>#N/A</v>
      </c>
      <c r="J118" s="41" t="e">
        <f>IF(J$38=TRUE,Data!K80,NA())</f>
        <v>#N/A</v>
      </c>
      <c r="K118" s="35" t="e">
        <f>IF(K$38=TRUE,Data!L80,NA())</f>
        <v>#N/A</v>
      </c>
      <c r="L118" s="37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1" t="e">
        <f>IF(M$38=TRUE,Data!R80,NA())</f>
        <v>#N/A</v>
      </c>
      <c r="N118" s="41" t="e">
        <f>IF(N$38=TRUE,Data!S80,NA())</f>
        <v>#N/A</v>
      </c>
      <c r="O118" s="37" t="e">
        <f ca="1">IF(O$38=TRUE,IF($A118="","",IF((ROW(Data!R80)-$C$1)&gt;2,Data!R80/OFFSET(Data!B80,-$C$1+1,0,1),0)),NA())</f>
        <v>#N/A</v>
      </c>
      <c r="P118" s="41" t="e">
        <f>IF(P$38=TRUE,Data!V80,NA())</f>
        <v>#N/A</v>
      </c>
      <c r="Q118" s="41" t="e">
        <f>IF(Q$38=TRUE,Data!W80,NA())</f>
        <v>#N/A</v>
      </c>
      <c r="R118" s="32" t="e">
        <f>IF(R$38=TRUE,Data!X80,NA())</f>
        <v>#N/A</v>
      </c>
      <c r="S118" s="37" t="e">
        <f ca="1">IF(S$38=TRUE,IF($A118="","",IF((ROW(S118)-$C$1)&gt;40,Data!W80/OFFSET(Data!B80,-$C$1+1,0,1),0)),NA())</f>
        <v>#N/A</v>
      </c>
      <c r="T118" s="46" t="e">
        <f>IF(T$38=TRUE,Data!Z80,NA())</f>
        <v>#N/A</v>
      </c>
      <c r="U118" s="46" t="e">
        <f>IF(U$38=TRUE,Data!AA80,NA())</f>
        <v>#N/A</v>
      </c>
      <c r="V118" s="46" t="e">
        <f>IF(V$38=TRUE,Data!AB80,NA())</f>
        <v>#N/A</v>
      </c>
      <c r="W118" s="41" t="e">
        <f>IF(W$38=TRUE,Data!AD80,NA())</f>
        <v>#N/A</v>
      </c>
      <c r="X118" s="35" t="e">
        <f>IF(X$38=TRUE,Data!AE80,NA())</f>
        <v>#N/A</v>
      </c>
      <c r="Y118" s="41" t="e">
        <f>IF(Y$38=TRUE,Data!AF80,NA())</f>
        <v>#N/A</v>
      </c>
      <c r="Z118" s="41" t="e">
        <f>IF(Z$38=TRUE,Data!AH80,NA())</f>
        <v>#N/A</v>
      </c>
      <c r="AA118" s="41" t="e">
        <f>IF(AA$38=TRUE,Data!AI80,NA())</f>
        <v>#N/A</v>
      </c>
      <c r="AB118" s="35" t="e">
        <f>IF(AB$38=TRUE,Data!AJ80,NA())</f>
        <v>#N/A</v>
      </c>
      <c r="AC118" s="41" t="e">
        <f>IF(AC$38=TRUE,Data!AK80,NA())</f>
        <v>#N/A</v>
      </c>
      <c r="AD118" s="35" t="e">
        <f>IF(AD$38=TRUE,Data!AL80,NA())</f>
        <v>#N/A</v>
      </c>
      <c r="AE118" s="35" t="e">
        <f>IF(AE$38=TRUE,Data!AM80,NA())</f>
        <v>#N/A</v>
      </c>
      <c r="AF118" s="41" t="e">
        <f>IF(AF$38=TRUE,Data!AN80,NA())</f>
        <v>#N/A</v>
      </c>
      <c r="AG118" s="26">
        <f>Data!AO80</f>
        <v>43973</v>
      </c>
    </row>
    <row r="119" spans="1:33" x14ac:dyDescent="0.25">
      <c r="A119" s="26">
        <f ca="1">Data!A81</f>
        <v>43974</v>
      </c>
      <c r="B119" t="e">
        <f>IF(B$38=TRUE,Data!B81,NA())</f>
        <v>#N/A</v>
      </c>
      <c r="C119">
        <f ca="1">IF(C$38=TRUE,Data!C81,NA())</f>
        <v>5155</v>
      </c>
      <c r="D119" t="e">
        <f>IF(D$38=TRUE,Data!E81,NA())</f>
        <v>#N/A</v>
      </c>
      <c r="E119" s="35" t="e">
        <f>IF(E$38=TRUE,Data!F81,NA())</f>
        <v>#N/A</v>
      </c>
      <c r="F119" s="37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5" t="e">
        <f>IF(G$38=TRUE,Data!H81,NA())</f>
        <v>#N/A</v>
      </c>
      <c r="H119" s="39" t="e">
        <f>IF(H$38=TRUE,Data!I81,NA())</f>
        <v>#N/A</v>
      </c>
      <c r="I119" s="41" t="e">
        <f>IF(I$38=TRUE,Data!J81,NA())</f>
        <v>#N/A</v>
      </c>
      <c r="J119" s="41" t="e">
        <f>IF(J$38=TRUE,Data!K81,NA())</f>
        <v>#N/A</v>
      </c>
      <c r="K119" s="35" t="e">
        <f>IF(K$38=TRUE,Data!L81,NA())</f>
        <v>#N/A</v>
      </c>
      <c r="L119" s="37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1" t="e">
        <f>IF(M$38=TRUE,Data!R81,NA())</f>
        <v>#N/A</v>
      </c>
      <c r="N119" s="41" t="e">
        <f>IF(N$38=TRUE,Data!S81,NA())</f>
        <v>#N/A</v>
      </c>
      <c r="O119" s="37" t="e">
        <f ca="1">IF(O$38=TRUE,IF($A119="","",IF((ROW(Data!R81)-$C$1)&gt;2,Data!R81/OFFSET(Data!B81,-$C$1+1,0,1),0)),NA())</f>
        <v>#N/A</v>
      </c>
      <c r="P119" s="41" t="e">
        <f>IF(P$38=TRUE,Data!V81,NA())</f>
        <v>#N/A</v>
      </c>
      <c r="Q119" s="41" t="e">
        <f>IF(Q$38=TRUE,Data!W81,NA())</f>
        <v>#N/A</v>
      </c>
      <c r="R119" s="32" t="e">
        <f>IF(R$38=TRUE,Data!X81,NA())</f>
        <v>#N/A</v>
      </c>
      <c r="S119" s="37" t="e">
        <f ca="1">IF(S$38=TRUE,IF($A119="","",IF((ROW(S119)-$C$1)&gt;40,Data!W81/OFFSET(Data!B81,-$C$1+1,0,1),0)),NA())</f>
        <v>#N/A</v>
      </c>
      <c r="T119" s="46" t="e">
        <f>IF(T$38=TRUE,Data!Z81,NA())</f>
        <v>#N/A</v>
      </c>
      <c r="U119" s="46" t="e">
        <f>IF(U$38=TRUE,Data!AA81,NA())</f>
        <v>#N/A</v>
      </c>
      <c r="V119" s="46" t="e">
        <f>IF(V$38=TRUE,Data!AB81,NA())</f>
        <v>#N/A</v>
      </c>
      <c r="W119" s="41" t="e">
        <f>IF(W$38=TRUE,Data!AD81,NA())</f>
        <v>#N/A</v>
      </c>
      <c r="X119" s="35" t="e">
        <f>IF(X$38=TRUE,Data!AE81,NA())</f>
        <v>#N/A</v>
      </c>
      <c r="Y119" s="41" t="e">
        <f>IF(Y$38=TRUE,Data!AF81,NA())</f>
        <v>#N/A</v>
      </c>
      <c r="Z119" s="41" t="e">
        <f>IF(Z$38=TRUE,Data!AH81,NA())</f>
        <v>#N/A</v>
      </c>
      <c r="AA119" s="41" t="e">
        <f>IF(AA$38=TRUE,Data!AI81,NA())</f>
        <v>#N/A</v>
      </c>
      <c r="AB119" s="35" t="e">
        <f>IF(AB$38=TRUE,Data!AJ81,NA())</f>
        <v>#N/A</v>
      </c>
      <c r="AC119" s="41" t="e">
        <f>IF(AC$38=TRUE,Data!AK81,NA())</f>
        <v>#N/A</v>
      </c>
      <c r="AD119" s="35" t="e">
        <f>IF(AD$38=TRUE,Data!AL81,NA())</f>
        <v>#N/A</v>
      </c>
      <c r="AE119" s="35" t="e">
        <f>IF(AE$38=TRUE,Data!AM81,NA())</f>
        <v>#N/A</v>
      </c>
      <c r="AF119" s="41" t="e">
        <f>IF(AF$38=TRUE,Data!AN81,NA())</f>
        <v>#N/A</v>
      </c>
      <c r="AG119" s="26">
        <f>Data!AO81</f>
        <v>43974</v>
      </c>
    </row>
    <row r="120" spans="1:33" x14ac:dyDescent="0.25">
      <c r="A120" s="26">
        <f ca="1">Data!A82</f>
        <v>43975</v>
      </c>
      <c r="B120" t="e">
        <f>IF(B$38=TRUE,Data!B82,NA())</f>
        <v>#N/A</v>
      </c>
      <c r="C120">
        <f ca="1">IF(C$38=TRUE,Data!C82,NA())</f>
        <v>5064</v>
      </c>
      <c r="D120" t="e">
        <f>IF(D$38=TRUE,Data!E82,NA())</f>
        <v>#N/A</v>
      </c>
      <c r="E120" s="35" t="e">
        <f>IF(E$38=TRUE,Data!F82,NA())</f>
        <v>#N/A</v>
      </c>
      <c r="F120" s="37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5" t="e">
        <f>IF(G$38=TRUE,Data!H82,NA())</f>
        <v>#N/A</v>
      </c>
      <c r="H120" s="39" t="e">
        <f>IF(H$38=TRUE,Data!I82,NA())</f>
        <v>#N/A</v>
      </c>
      <c r="I120" s="41" t="e">
        <f>IF(I$38=TRUE,Data!J82,NA())</f>
        <v>#N/A</v>
      </c>
      <c r="J120" s="41" t="e">
        <f>IF(J$38=TRUE,Data!K82,NA())</f>
        <v>#N/A</v>
      </c>
      <c r="K120" s="35" t="e">
        <f>IF(K$38=TRUE,Data!L82,NA())</f>
        <v>#N/A</v>
      </c>
      <c r="L120" s="37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1" t="e">
        <f>IF(M$38=TRUE,Data!R82,NA())</f>
        <v>#N/A</v>
      </c>
      <c r="N120" s="41" t="e">
        <f>IF(N$38=TRUE,Data!S82,NA())</f>
        <v>#N/A</v>
      </c>
      <c r="O120" s="37" t="e">
        <f ca="1">IF(O$38=TRUE,IF($A120="","",IF((ROW(Data!R82)-$C$1)&gt;2,Data!R82/OFFSET(Data!B82,-$C$1+1,0,1),0)),NA())</f>
        <v>#N/A</v>
      </c>
      <c r="P120" s="41" t="e">
        <f>IF(P$38=TRUE,Data!V82,NA())</f>
        <v>#N/A</v>
      </c>
      <c r="Q120" s="41" t="e">
        <f>IF(Q$38=TRUE,Data!W82,NA())</f>
        <v>#N/A</v>
      </c>
      <c r="R120" s="32" t="e">
        <f>IF(R$38=TRUE,Data!X82,NA())</f>
        <v>#N/A</v>
      </c>
      <c r="S120" s="37" t="e">
        <f ca="1">IF(S$38=TRUE,IF($A120="","",IF((ROW(S120)-$C$1)&gt;40,Data!W82/OFFSET(Data!B82,-$C$1+1,0,1),0)),NA())</f>
        <v>#N/A</v>
      </c>
      <c r="T120" s="46" t="e">
        <f>IF(T$38=TRUE,Data!Z82,NA())</f>
        <v>#N/A</v>
      </c>
      <c r="U120" s="46" t="e">
        <f>IF(U$38=TRUE,Data!AA82,NA())</f>
        <v>#N/A</v>
      </c>
      <c r="V120" s="46" t="e">
        <f>IF(V$38=TRUE,Data!AB82,NA())</f>
        <v>#N/A</v>
      </c>
      <c r="W120" s="41" t="e">
        <f>IF(W$38=TRUE,Data!AD82,NA())</f>
        <v>#N/A</v>
      </c>
      <c r="X120" s="35" t="e">
        <f>IF(X$38=TRUE,Data!AE82,NA())</f>
        <v>#N/A</v>
      </c>
      <c r="Y120" s="41" t="e">
        <f>IF(Y$38=TRUE,Data!AF82,NA())</f>
        <v>#N/A</v>
      </c>
      <c r="Z120" s="41" t="e">
        <f>IF(Z$38=TRUE,Data!AH82,NA())</f>
        <v>#N/A</v>
      </c>
      <c r="AA120" s="41" t="e">
        <f>IF(AA$38=TRUE,Data!AI82,NA())</f>
        <v>#N/A</v>
      </c>
      <c r="AB120" s="35" t="e">
        <f>IF(AB$38=TRUE,Data!AJ82,NA())</f>
        <v>#N/A</v>
      </c>
      <c r="AC120" s="41" t="e">
        <f>IF(AC$38=TRUE,Data!AK82,NA())</f>
        <v>#N/A</v>
      </c>
      <c r="AD120" s="35" t="e">
        <f>IF(AD$38=TRUE,Data!AL82,NA())</f>
        <v>#N/A</v>
      </c>
      <c r="AE120" s="35" t="e">
        <f>IF(AE$38=TRUE,Data!AM82,NA())</f>
        <v>#N/A</v>
      </c>
      <c r="AF120" s="41" t="e">
        <f>IF(AF$38=TRUE,Data!AN82,NA())</f>
        <v>#N/A</v>
      </c>
      <c r="AG120" s="26">
        <f>Data!AO82</f>
        <v>43975</v>
      </c>
    </row>
    <row r="121" spans="1:33" x14ac:dyDescent="0.25">
      <c r="A121" s="26">
        <f ca="1">Data!A83</f>
        <v>43976</v>
      </c>
      <c r="B121" t="e">
        <f>IF(B$38=TRUE,Data!B83,NA())</f>
        <v>#N/A</v>
      </c>
      <c r="C121">
        <f ca="1">IF(C$38=TRUE,Data!C83,NA())</f>
        <v>5034</v>
      </c>
      <c r="D121" t="e">
        <f>IF(D$38=TRUE,Data!E83,NA())</f>
        <v>#N/A</v>
      </c>
      <c r="E121" s="35" t="e">
        <f>IF(E$38=TRUE,Data!F83,NA())</f>
        <v>#N/A</v>
      </c>
      <c r="F121" s="37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5" t="e">
        <f>IF(G$38=TRUE,Data!H83,NA())</f>
        <v>#N/A</v>
      </c>
      <c r="H121" s="39" t="e">
        <f>IF(H$38=TRUE,Data!I83,NA())</f>
        <v>#N/A</v>
      </c>
      <c r="I121" s="41" t="e">
        <f>IF(I$38=TRUE,Data!J83,NA())</f>
        <v>#N/A</v>
      </c>
      <c r="J121" s="41" t="e">
        <f>IF(J$38=TRUE,Data!K83,NA())</f>
        <v>#N/A</v>
      </c>
      <c r="K121" s="35" t="e">
        <f>IF(K$38=TRUE,Data!L83,NA())</f>
        <v>#N/A</v>
      </c>
      <c r="L121" s="37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1" t="e">
        <f>IF(M$38=TRUE,Data!R83,NA())</f>
        <v>#N/A</v>
      </c>
      <c r="N121" s="41" t="e">
        <f>IF(N$38=TRUE,Data!S83,NA())</f>
        <v>#N/A</v>
      </c>
      <c r="O121" s="37" t="e">
        <f ca="1">IF(O$38=TRUE,IF($A121="","",IF((ROW(Data!R83)-$C$1)&gt;2,Data!R83/OFFSET(Data!B83,-$C$1+1,0,1),0)),NA())</f>
        <v>#N/A</v>
      </c>
      <c r="P121" s="41" t="e">
        <f>IF(P$38=TRUE,Data!V83,NA())</f>
        <v>#N/A</v>
      </c>
      <c r="Q121" s="41" t="e">
        <f>IF(Q$38=TRUE,Data!W83,NA())</f>
        <v>#N/A</v>
      </c>
      <c r="R121" s="32" t="e">
        <f>IF(R$38=TRUE,Data!X83,NA())</f>
        <v>#N/A</v>
      </c>
      <c r="S121" s="37" t="e">
        <f ca="1">IF(S$38=TRUE,IF($A121="","",IF((ROW(S121)-$C$1)&gt;40,Data!W83/OFFSET(Data!B83,-$C$1+1,0,1),0)),NA())</f>
        <v>#N/A</v>
      </c>
      <c r="T121" s="46" t="e">
        <f>IF(T$38=TRUE,Data!Z83,NA())</f>
        <v>#N/A</v>
      </c>
      <c r="U121" s="46" t="e">
        <f>IF(U$38=TRUE,Data!AA83,NA())</f>
        <v>#N/A</v>
      </c>
      <c r="V121" s="46" t="e">
        <f>IF(V$38=TRUE,Data!AB83,NA())</f>
        <v>#N/A</v>
      </c>
      <c r="W121" s="41" t="e">
        <f>IF(W$38=TRUE,Data!AD83,NA())</f>
        <v>#N/A</v>
      </c>
      <c r="X121" s="35" t="e">
        <f>IF(X$38=TRUE,Data!AE83,NA())</f>
        <v>#N/A</v>
      </c>
      <c r="Y121" s="41" t="e">
        <f>IF(Y$38=TRUE,Data!AF83,NA())</f>
        <v>#N/A</v>
      </c>
      <c r="Z121" s="41" t="e">
        <f>IF(Z$38=TRUE,Data!AH83,NA())</f>
        <v>#N/A</v>
      </c>
      <c r="AA121" s="41" t="e">
        <f>IF(AA$38=TRUE,Data!AI83,NA())</f>
        <v>#N/A</v>
      </c>
      <c r="AB121" s="35" t="e">
        <f>IF(AB$38=TRUE,Data!AJ83,NA())</f>
        <v>#N/A</v>
      </c>
      <c r="AC121" s="41" t="e">
        <f>IF(AC$38=TRUE,Data!AK83,NA())</f>
        <v>#N/A</v>
      </c>
      <c r="AD121" s="35" t="e">
        <f>IF(AD$38=TRUE,Data!AL83,NA())</f>
        <v>#N/A</v>
      </c>
      <c r="AE121" s="35" t="e">
        <f>IF(AE$38=TRUE,Data!AM83,NA())</f>
        <v>#N/A</v>
      </c>
      <c r="AF121" s="41" t="e">
        <f>IF(AF$38=TRUE,Data!AN83,NA())</f>
        <v>#N/A</v>
      </c>
      <c r="AG121" s="26">
        <f>Data!AO83</f>
        <v>43976</v>
      </c>
    </row>
    <row r="122" spans="1:33" x14ac:dyDescent="0.25">
      <c r="A122" s="26">
        <f ca="1">Data!A84</f>
        <v>43977</v>
      </c>
      <c r="B122" t="e">
        <f>IF(B$38=TRUE,Data!B84,NA())</f>
        <v>#N/A</v>
      </c>
      <c r="C122">
        <f ca="1">IF(C$38=TRUE,Data!C84,NA())</f>
        <v>4921</v>
      </c>
      <c r="D122" t="e">
        <f>IF(D$38=TRUE,Data!E84,NA())</f>
        <v>#N/A</v>
      </c>
      <c r="E122" s="35" t="e">
        <f>IF(E$38=TRUE,Data!F84,NA())</f>
        <v>#N/A</v>
      </c>
      <c r="F122" s="37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5" t="e">
        <f>IF(G$38=TRUE,Data!H84,NA())</f>
        <v>#N/A</v>
      </c>
      <c r="H122" s="39" t="e">
        <f>IF(H$38=TRUE,Data!I84,NA())</f>
        <v>#N/A</v>
      </c>
      <c r="I122" s="41" t="e">
        <f>IF(I$38=TRUE,Data!J84,NA())</f>
        <v>#N/A</v>
      </c>
      <c r="J122" s="41" t="e">
        <f>IF(J$38=TRUE,Data!K84,NA())</f>
        <v>#N/A</v>
      </c>
      <c r="K122" s="35" t="e">
        <f>IF(K$38=TRUE,Data!L84,NA())</f>
        <v>#N/A</v>
      </c>
      <c r="L122" s="37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1" t="e">
        <f>IF(M$38=TRUE,Data!R84,NA())</f>
        <v>#N/A</v>
      </c>
      <c r="N122" s="41" t="e">
        <f>IF(N$38=TRUE,Data!S84,NA())</f>
        <v>#N/A</v>
      </c>
      <c r="O122" s="37" t="e">
        <f ca="1">IF(O$38=TRUE,IF($A122="","",IF((ROW(Data!R84)-$C$1)&gt;2,Data!R84/OFFSET(Data!B84,-$C$1+1,0,1),0)),NA())</f>
        <v>#N/A</v>
      </c>
      <c r="P122" s="41" t="e">
        <f>IF(P$38=TRUE,Data!V84,NA())</f>
        <v>#N/A</v>
      </c>
      <c r="Q122" s="41" t="e">
        <f>IF(Q$38=TRUE,Data!W84,NA())</f>
        <v>#N/A</v>
      </c>
      <c r="R122" s="32" t="e">
        <f>IF(R$38=TRUE,Data!X84,NA())</f>
        <v>#N/A</v>
      </c>
      <c r="S122" s="37" t="e">
        <f ca="1">IF(S$38=TRUE,IF($A122="","",IF((ROW(S122)-$C$1)&gt;40,Data!W84/OFFSET(Data!B84,-$C$1+1,0,1),0)),NA())</f>
        <v>#N/A</v>
      </c>
      <c r="T122" s="46" t="e">
        <f>IF(T$38=TRUE,Data!Z84,NA())</f>
        <v>#N/A</v>
      </c>
      <c r="U122" s="46" t="e">
        <f>IF(U$38=TRUE,Data!AA84,NA())</f>
        <v>#N/A</v>
      </c>
      <c r="V122" s="46" t="e">
        <f>IF(V$38=TRUE,Data!AB84,NA())</f>
        <v>#N/A</v>
      </c>
      <c r="W122" s="41" t="e">
        <f>IF(W$38=TRUE,Data!AD84,NA())</f>
        <v>#N/A</v>
      </c>
      <c r="X122" s="35" t="e">
        <f>IF(X$38=TRUE,Data!AE84,NA())</f>
        <v>#N/A</v>
      </c>
      <c r="Y122" s="41" t="e">
        <f>IF(Y$38=TRUE,Data!AF84,NA())</f>
        <v>#N/A</v>
      </c>
      <c r="Z122" s="41" t="e">
        <f>IF(Z$38=TRUE,Data!AH84,NA())</f>
        <v>#N/A</v>
      </c>
      <c r="AA122" s="41" t="e">
        <f>IF(AA$38=TRUE,Data!AI84,NA())</f>
        <v>#N/A</v>
      </c>
      <c r="AB122" s="35" t="e">
        <f>IF(AB$38=TRUE,Data!AJ84,NA())</f>
        <v>#N/A</v>
      </c>
      <c r="AC122" s="41" t="e">
        <f>IF(AC$38=TRUE,Data!AK84,NA())</f>
        <v>#N/A</v>
      </c>
      <c r="AD122" s="35" t="e">
        <f>IF(AD$38=TRUE,Data!AL84,NA())</f>
        <v>#N/A</v>
      </c>
      <c r="AE122" s="35" t="e">
        <f>IF(AE$38=TRUE,Data!AM84,NA())</f>
        <v>#N/A</v>
      </c>
      <c r="AF122" s="41" t="e">
        <f>IF(AF$38=TRUE,Data!AN84,NA())</f>
        <v>#N/A</v>
      </c>
      <c r="AG122" s="26">
        <f>Data!AO84</f>
        <v>43977</v>
      </c>
    </row>
    <row r="123" spans="1:33" x14ac:dyDescent="0.25">
      <c r="A123" s="26">
        <f ca="1">Data!A85</f>
        <v>43978</v>
      </c>
      <c r="B123" t="e">
        <f>IF(B$38=TRUE,Data!B85,NA())</f>
        <v>#N/A</v>
      </c>
      <c r="C123">
        <f ca="1">IF(C$38=TRUE,Data!C85,NA())</f>
        <v>4758</v>
      </c>
      <c r="D123" t="e">
        <f>IF(D$38=TRUE,Data!E85,NA())</f>
        <v>#N/A</v>
      </c>
      <c r="E123" s="35" t="e">
        <f>IF(E$38=TRUE,Data!F85,NA())</f>
        <v>#N/A</v>
      </c>
      <c r="F123" s="37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5" t="e">
        <f>IF(G$38=TRUE,Data!H85,NA())</f>
        <v>#N/A</v>
      </c>
      <c r="H123" s="39" t="e">
        <f>IF(H$38=TRUE,Data!I85,NA())</f>
        <v>#N/A</v>
      </c>
      <c r="I123" s="41" t="e">
        <f>IF(I$38=TRUE,Data!J85,NA())</f>
        <v>#N/A</v>
      </c>
      <c r="J123" s="41" t="e">
        <f>IF(J$38=TRUE,Data!K85,NA())</f>
        <v>#N/A</v>
      </c>
      <c r="K123" s="35" t="e">
        <f>IF(K$38=TRUE,Data!L85,NA())</f>
        <v>#N/A</v>
      </c>
      <c r="L123" s="37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1" t="e">
        <f>IF(M$38=TRUE,Data!R85,NA())</f>
        <v>#N/A</v>
      </c>
      <c r="N123" s="41" t="e">
        <f>IF(N$38=TRUE,Data!S85,NA())</f>
        <v>#N/A</v>
      </c>
      <c r="O123" s="37" t="e">
        <f ca="1">IF(O$38=TRUE,IF($A123="","",IF((ROW(Data!R85)-$C$1)&gt;2,Data!R85/OFFSET(Data!B85,-$C$1+1,0,1),0)),NA())</f>
        <v>#N/A</v>
      </c>
      <c r="P123" s="41" t="e">
        <f>IF(P$38=TRUE,Data!V85,NA())</f>
        <v>#N/A</v>
      </c>
      <c r="Q123" s="41" t="e">
        <f>IF(Q$38=TRUE,Data!W85,NA())</f>
        <v>#N/A</v>
      </c>
      <c r="R123" s="32" t="e">
        <f>IF(R$38=TRUE,Data!X85,NA())</f>
        <v>#N/A</v>
      </c>
      <c r="S123" s="37" t="e">
        <f ca="1">IF(S$38=TRUE,IF($A123="","",IF((ROW(S123)-$C$1)&gt;40,Data!W85/OFFSET(Data!B85,-$C$1+1,0,1),0)),NA())</f>
        <v>#N/A</v>
      </c>
      <c r="T123" s="46" t="e">
        <f>IF(T$38=TRUE,Data!Z85,NA())</f>
        <v>#N/A</v>
      </c>
      <c r="U123" s="46" t="e">
        <f>IF(U$38=TRUE,Data!AA85,NA())</f>
        <v>#N/A</v>
      </c>
      <c r="V123" s="46" t="e">
        <f>IF(V$38=TRUE,Data!AB85,NA())</f>
        <v>#N/A</v>
      </c>
      <c r="W123" s="41" t="e">
        <f>IF(W$38=TRUE,Data!AD85,NA())</f>
        <v>#N/A</v>
      </c>
      <c r="X123" s="35" t="e">
        <f>IF(X$38=TRUE,Data!AE85,NA())</f>
        <v>#N/A</v>
      </c>
      <c r="Y123" s="41" t="e">
        <f>IF(Y$38=TRUE,Data!AF85,NA())</f>
        <v>#N/A</v>
      </c>
      <c r="Z123" s="41" t="e">
        <f>IF(Z$38=TRUE,Data!AH85,NA())</f>
        <v>#N/A</v>
      </c>
      <c r="AA123" s="41" t="e">
        <f>IF(AA$38=TRUE,Data!AI85,NA())</f>
        <v>#N/A</v>
      </c>
      <c r="AB123" s="35" t="e">
        <f>IF(AB$38=TRUE,Data!AJ85,NA())</f>
        <v>#N/A</v>
      </c>
      <c r="AC123" s="41" t="e">
        <f>IF(AC$38=TRUE,Data!AK85,NA())</f>
        <v>#N/A</v>
      </c>
      <c r="AD123" s="35" t="e">
        <f>IF(AD$38=TRUE,Data!AL85,NA())</f>
        <v>#N/A</v>
      </c>
      <c r="AE123" s="35" t="e">
        <f>IF(AE$38=TRUE,Data!AM85,NA())</f>
        <v>#N/A</v>
      </c>
      <c r="AF123" s="41" t="e">
        <f>IF(AF$38=TRUE,Data!AN85,NA())</f>
        <v>#N/A</v>
      </c>
      <c r="AG123" s="26">
        <f>Data!AO85</f>
        <v>43978</v>
      </c>
    </row>
    <row r="124" spans="1:33" x14ac:dyDescent="0.25">
      <c r="A124" s="26">
        <f ca="1">Data!A86</f>
        <v>43979</v>
      </c>
      <c r="B124" t="e">
        <f>IF(B$38=TRUE,Data!B86,NA())</f>
        <v>#N/A</v>
      </c>
      <c r="C124">
        <f ca="1">IF(C$38=TRUE,Data!C86,NA())</f>
        <v>4621</v>
      </c>
      <c r="D124" t="e">
        <f>IF(D$38=TRUE,Data!E86,NA())</f>
        <v>#N/A</v>
      </c>
      <c r="E124" s="35" t="e">
        <f>IF(E$38=TRUE,Data!F86,NA())</f>
        <v>#N/A</v>
      </c>
      <c r="F124" s="37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5" t="e">
        <f>IF(G$38=TRUE,Data!H86,NA())</f>
        <v>#N/A</v>
      </c>
      <c r="H124" s="39" t="e">
        <f>IF(H$38=TRUE,Data!I86,NA())</f>
        <v>#N/A</v>
      </c>
      <c r="I124" s="41" t="e">
        <f>IF(I$38=TRUE,Data!J86,NA())</f>
        <v>#N/A</v>
      </c>
      <c r="J124" s="41" t="e">
        <f>IF(J$38=TRUE,Data!K86,NA())</f>
        <v>#N/A</v>
      </c>
      <c r="K124" s="35" t="e">
        <f>IF(K$38=TRUE,Data!L86,NA())</f>
        <v>#N/A</v>
      </c>
      <c r="L124" s="37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1" t="e">
        <f>IF(M$38=TRUE,Data!R86,NA())</f>
        <v>#N/A</v>
      </c>
      <c r="N124" s="41" t="e">
        <f>IF(N$38=TRUE,Data!S86,NA())</f>
        <v>#N/A</v>
      </c>
      <c r="O124" s="37" t="e">
        <f ca="1">IF(O$38=TRUE,IF($A124="","",IF((ROW(Data!R86)-$C$1)&gt;2,Data!R86/OFFSET(Data!B86,-$C$1+1,0,1),0)),NA())</f>
        <v>#N/A</v>
      </c>
      <c r="P124" s="41" t="e">
        <f>IF(P$38=TRUE,Data!V86,NA())</f>
        <v>#N/A</v>
      </c>
      <c r="Q124" s="41" t="e">
        <f>IF(Q$38=TRUE,Data!W86,NA())</f>
        <v>#N/A</v>
      </c>
      <c r="R124" s="32" t="e">
        <f>IF(R$38=TRUE,Data!X86,NA())</f>
        <v>#N/A</v>
      </c>
      <c r="S124" s="37" t="e">
        <f ca="1">IF(S$38=TRUE,IF($A124="","",IF((ROW(S124)-$C$1)&gt;40,Data!W86/OFFSET(Data!B86,-$C$1+1,0,1),0)),NA())</f>
        <v>#N/A</v>
      </c>
      <c r="T124" s="46" t="e">
        <f>IF(T$38=TRUE,Data!Z86,NA())</f>
        <v>#N/A</v>
      </c>
      <c r="U124" s="46" t="e">
        <f>IF(U$38=TRUE,Data!AA86,NA())</f>
        <v>#N/A</v>
      </c>
      <c r="V124" s="46" t="e">
        <f>IF(V$38=TRUE,Data!AB86,NA())</f>
        <v>#N/A</v>
      </c>
      <c r="W124" s="41" t="e">
        <f>IF(W$38=TRUE,Data!AD86,NA())</f>
        <v>#N/A</v>
      </c>
      <c r="X124" s="35" t="e">
        <f>IF(X$38=TRUE,Data!AE86,NA())</f>
        <v>#N/A</v>
      </c>
      <c r="Y124" s="41" t="e">
        <f>IF(Y$38=TRUE,Data!AF86,NA())</f>
        <v>#N/A</v>
      </c>
      <c r="Z124" s="41" t="e">
        <f>IF(Z$38=TRUE,Data!AH86,NA())</f>
        <v>#N/A</v>
      </c>
      <c r="AA124" s="41" t="e">
        <f>IF(AA$38=TRUE,Data!AI86,NA())</f>
        <v>#N/A</v>
      </c>
      <c r="AB124" s="35" t="e">
        <f>IF(AB$38=TRUE,Data!AJ86,NA())</f>
        <v>#N/A</v>
      </c>
      <c r="AC124" s="41" t="e">
        <f>IF(AC$38=TRUE,Data!AK86,NA())</f>
        <v>#N/A</v>
      </c>
      <c r="AD124" s="35" t="e">
        <f>IF(AD$38=TRUE,Data!AL86,NA())</f>
        <v>#N/A</v>
      </c>
      <c r="AE124" s="35" t="e">
        <f>IF(AE$38=TRUE,Data!AM86,NA())</f>
        <v>#N/A</v>
      </c>
      <c r="AF124" s="41" t="e">
        <f>IF(AF$38=TRUE,Data!AN86,NA())</f>
        <v>#N/A</v>
      </c>
      <c r="AG124" s="26">
        <f>Data!AO86</f>
        <v>43979</v>
      </c>
    </row>
    <row r="125" spans="1:33" x14ac:dyDescent="0.25">
      <c r="A125" s="26">
        <f ca="1">Data!A87</f>
        <v>43980</v>
      </c>
      <c r="B125" t="e">
        <f>IF(B$38=TRUE,Data!B87,NA())</f>
        <v>#N/A</v>
      </c>
      <c r="C125">
        <f ca="1">IF(C$38=TRUE,Data!C87,NA())</f>
        <v>4588</v>
      </c>
      <c r="D125" t="e">
        <f>IF(D$38=TRUE,Data!E87,NA())</f>
        <v>#N/A</v>
      </c>
      <c r="E125" s="35" t="e">
        <f>IF(E$38=TRUE,Data!F87,NA())</f>
        <v>#N/A</v>
      </c>
      <c r="F125" s="37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5" t="e">
        <f>IF(G$38=TRUE,Data!H87,NA())</f>
        <v>#N/A</v>
      </c>
      <c r="H125" s="39" t="e">
        <f>IF(H$38=TRUE,Data!I87,NA())</f>
        <v>#N/A</v>
      </c>
      <c r="I125" s="41" t="e">
        <f>IF(I$38=TRUE,Data!J87,NA())</f>
        <v>#N/A</v>
      </c>
      <c r="J125" s="41" t="e">
        <f>IF(J$38=TRUE,Data!K87,NA())</f>
        <v>#N/A</v>
      </c>
      <c r="K125" s="35" t="e">
        <f>IF(K$38=TRUE,Data!L87,NA())</f>
        <v>#N/A</v>
      </c>
      <c r="L125" s="37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1" t="e">
        <f>IF(M$38=TRUE,Data!R87,NA())</f>
        <v>#N/A</v>
      </c>
      <c r="N125" s="41" t="e">
        <f>IF(N$38=TRUE,Data!S87,NA())</f>
        <v>#N/A</v>
      </c>
      <c r="O125" s="37" t="e">
        <f ca="1">IF(O$38=TRUE,IF($A125="","",IF((ROW(Data!R87)-$C$1)&gt;2,Data!R87/OFFSET(Data!B87,-$C$1+1,0,1),0)),NA())</f>
        <v>#N/A</v>
      </c>
      <c r="P125" s="41" t="e">
        <f>IF(P$38=TRUE,Data!V87,NA())</f>
        <v>#N/A</v>
      </c>
      <c r="Q125" s="41" t="e">
        <f>IF(Q$38=TRUE,Data!W87,NA())</f>
        <v>#N/A</v>
      </c>
      <c r="R125" s="32" t="e">
        <f>IF(R$38=TRUE,Data!X87,NA())</f>
        <v>#N/A</v>
      </c>
      <c r="S125" s="37" t="e">
        <f ca="1">IF(S$38=TRUE,IF($A125="","",IF((ROW(S125)-$C$1)&gt;40,Data!W87/OFFSET(Data!B87,-$C$1+1,0,1),0)),NA())</f>
        <v>#N/A</v>
      </c>
      <c r="T125" s="46" t="e">
        <f>IF(T$38=TRUE,Data!Z87,NA())</f>
        <v>#N/A</v>
      </c>
      <c r="U125" s="46" t="e">
        <f>IF(U$38=TRUE,Data!AA87,NA())</f>
        <v>#N/A</v>
      </c>
      <c r="V125" s="46" t="e">
        <f>IF(V$38=TRUE,Data!AB87,NA())</f>
        <v>#N/A</v>
      </c>
      <c r="W125" s="41" t="e">
        <f>IF(W$38=TRUE,Data!AD87,NA())</f>
        <v>#N/A</v>
      </c>
      <c r="X125" s="35" t="e">
        <f>IF(X$38=TRUE,Data!AE87,NA())</f>
        <v>#N/A</v>
      </c>
      <c r="Y125" s="41" t="e">
        <f>IF(Y$38=TRUE,Data!AF87,NA())</f>
        <v>#N/A</v>
      </c>
      <c r="Z125" s="41" t="e">
        <f>IF(Z$38=TRUE,Data!AH87,NA())</f>
        <v>#N/A</v>
      </c>
      <c r="AA125" s="41" t="e">
        <f>IF(AA$38=TRUE,Data!AI87,NA())</f>
        <v>#N/A</v>
      </c>
      <c r="AB125" s="35" t="e">
        <f>IF(AB$38=TRUE,Data!AJ87,NA())</f>
        <v>#N/A</v>
      </c>
      <c r="AC125" s="41" t="e">
        <f>IF(AC$38=TRUE,Data!AK87,NA())</f>
        <v>#N/A</v>
      </c>
      <c r="AD125" s="35" t="e">
        <f>IF(AD$38=TRUE,Data!AL87,NA())</f>
        <v>#N/A</v>
      </c>
      <c r="AE125" s="35" t="e">
        <f>IF(AE$38=TRUE,Data!AM87,NA())</f>
        <v>#N/A</v>
      </c>
      <c r="AF125" s="41" t="e">
        <f>IF(AF$38=TRUE,Data!AN87,NA())</f>
        <v>#N/A</v>
      </c>
      <c r="AG125" s="26">
        <f>Data!AO87</f>
        <v>43980</v>
      </c>
    </row>
    <row r="126" spans="1:33" x14ac:dyDescent="0.25">
      <c r="A126" s="26">
        <f ca="1">Data!A88</f>
        <v>43981</v>
      </c>
      <c r="B126" t="e">
        <f>IF(B$38=TRUE,Data!B88,NA())</f>
        <v>#N/A</v>
      </c>
      <c r="C126">
        <f ca="1">IF(C$38=TRUE,Data!C88,NA())</f>
        <v>4533</v>
      </c>
      <c r="D126" t="e">
        <f>IF(D$38=TRUE,Data!E88,NA())</f>
        <v>#N/A</v>
      </c>
      <c r="E126" s="35" t="e">
        <f>IF(E$38=TRUE,Data!F88,NA())</f>
        <v>#N/A</v>
      </c>
      <c r="F126" s="37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5" t="e">
        <f>IF(G$38=TRUE,Data!H88,NA())</f>
        <v>#N/A</v>
      </c>
      <c r="H126" s="39" t="e">
        <f>IF(H$38=TRUE,Data!I88,NA())</f>
        <v>#N/A</v>
      </c>
      <c r="I126" s="41" t="e">
        <f>IF(I$38=TRUE,Data!J88,NA())</f>
        <v>#N/A</v>
      </c>
      <c r="J126" s="41" t="e">
        <f>IF(J$38=TRUE,Data!K88,NA())</f>
        <v>#N/A</v>
      </c>
      <c r="K126" s="35" t="e">
        <f>IF(K$38=TRUE,Data!L88,NA())</f>
        <v>#N/A</v>
      </c>
      <c r="L126" s="37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1" t="e">
        <f>IF(M$38=TRUE,Data!R88,NA())</f>
        <v>#N/A</v>
      </c>
      <c r="N126" s="41" t="e">
        <f>IF(N$38=TRUE,Data!S88,NA())</f>
        <v>#N/A</v>
      </c>
      <c r="O126" s="37" t="e">
        <f ca="1">IF(O$38=TRUE,IF($A126="","",IF((ROW(Data!R88)-$C$1)&gt;2,Data!R88/OFFSET(Data!B88,-$C$1+1,0,1),0)),NA())</f>
        <v>#N/A</v>
      </c>
      <c r="P126" s="41" t="e">
        <f>IF(P$38=TRUE,Data!V88,NA())</f>
        <v>#N/A</v>
      </c>
      <c r="Q126" s="41" t="e">
        <f>IF(Q$38=TRUE,Data!W88,NA())</f>
        <v>#N/A</v>
      </c>
      <c r="R126" s="32" t="e">
        <f>IF(R$38=TRUE,Data!X88,NA())</f>
        <v>#N/A</v>
      </c>
      <c r="S126" s="37" t="e">
        <f ca="1">IF(S$38=TRUE,IF($A126="","",IF((ROW(S126)-$C$1)&gt;40,Data!W88/OFFSET(Data!B88,-$C$1+1,0,1),0)),NA())</f>
        <v>#N/A</v>
      </c>
      <c r="T126" s="46" t="e">
        <f>IF(T$38=TRUE,Data!Z88,NA())</f>
        <v>#N/A</v>
      </c>
      <c r="U126" s="46" t="e">
        <f>IF(U$38=TRUE,Data!AA88,NA())</f>
        <v>#N/A</v>
      </c>
      <c r="V126" s="46" t="e">
        <f>IF(V$38=TRUE,Data!AB88,NA())</f>
        <v>#N/A</v>
      </c>
      <c r="W126" s="41" t="e">
        <f>IF(W$38=TRUE,Data!AD88,NA())</f>
        <v>#N/A</v>
      </c>
      <c r="X126" s="35" t="e">
        <f>IF(X$38=TRUE,Data!AE88,NA())</f>
        <v>#N/A</v>
      </c>
      <c r="Y126" s="41" t="e">
        <f>IF(Y$38=TRUE,Data!AF88,NA())</f>
        <v>#N/A</v>
      </c>
      <c r="Z126" s="41" t="e">
        <f>IF(Z$38=TRUE,Data!AH88,NA())</f>
        <v>#N/A</v>
      </c>
      <c r="AA126" s="41" t="e">
        <f>IF(AA$38=TRUE,Data!AI88,NA())</f>
        <v>#N/A</v>
      </c>
      <c r="AB126" s="35" t="e">
        <f>IF(AB$38=TRUE,Data!AJ88,NA())</f>
        <v>#N/A</v>
      </c>
      <c r="AC126" s="41" t="e">
        <f>IF(AC$38=TRUE,Data!AK88,NA())</f>
        <v>#N/A</v>
      </c>
      <c r="AD126" s="35" t="e">
        <f>IF(AD$38=TRUE,Data!AL88,NA())</f>
        <v>#N/A</v>
      </c>
      <c r="AE126" s="35" t="e">
        <f>IF(AE$38=TRUE,Data!AM88,NA())</f>
        <v>#N/A</v>
      </c>
      <c r="AF126" s="41" t="e">
        <f>IF(AF$38=TRUE,Data!AN88,NA())</f>
        <v>#N/A</v>
      </c>
      <c r="AG126" s="26">
        <f>Data!AO88</f>
        <v>43981</v>
      </c>
    </row>
    <row r="127" spans="1:33" x14ac:dyDescent="0.25">
      <c r="A127" s="26">
        <f ca="1">Data!A89</f>
        <v>43982</v>
      </c>
      <c r="B127" t="e">
        <f>IF(B$38=TRUE,Data!B89,NA())</f>
        <v>#N/A</v>
      </c>
      <c r="C127">
        <f ca="1">IF(C$38=TRUE,Data!C89,NA())</f>
        <v>4471</v>
      </c>
      <c r="D127" t="e">
        <f>IF(D$38=TRUE,Data!E89,NA())</f>
        <v>#N/A</v>
      </c>
      <c r="E127" s="35" t="e">
        <f>IF(E$38=TRUE,Data!F89,NA())</f>
        <v>#N/A</v>
      </c>
      <c r="F127" s="37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5" t="e">
        <f>IF(G$38=TRUE,Data!H89,NA())</f>
        <v>#N/A</v>
      </c>
      <c r="H127" s="39" t="e">
        <f>IF(H$38=TRUE,Data!I89,NA())</f>
        <v>#N/A</v>
      </c>
      <c r="I127" s="41" t="e">
        <f>IF(I$38=TRUE,Data!J89,NA())</f>
        <v>#N/A</v>
      </c>
      <c r="J127" s="41" t="e">
        <f>IF(J$38=TRUE,Data!K89,NA())</f>
        <v>#N/A</v>
      </c>
      <c r="K127" s="35" t="e">
        <f>IF(K$38=TRUE,Data!L89,NA())</f>
        <v>#N/A</v>
      </c>
      <c r="L127" s="37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1" t="e">
        <f>IF(M$38=TRUE,Data!R89,NA())</f>
        <v>#N/A</v>
      </c>
      <c r="N127" s="41" t="e">
        <f>IF(N$38=TRUE,Data!S89,NA())</f>
        <v>#N/A</v>
      </c>
      <c r="O127" s="37" t="e">
        <f ca="1">IF(O$38=TRUE,IF($A127="","",IF((ROW(Data!R89)-$C$1)&gt;2,Data!R89/OFFSET(Data!B89,-$C$1+1,0,1),0)),NA())</f>
        <v>#N/A</v>
      </c>
      <c r="P127" s="41" t="e">
        <f>IF(P$38=TRUE,Data!V89,NA())</f>
        <v>#N/A</v>
      </c>
      <c r="Q127" s="41" t="e">
        <f>IF(Q$38=TRUE,Data!W89,NA())</f>
        <v>#N/A</v>
      </c>
      <c r="R127" s="32" t="e">
        <f>IF(R$38=TRUE,Data!X89,NA())</f>
        <v>#N/A</v>
      </c>
      <c r="S127" s="37" t="e">
        <f ca="1">IF(S$38=TRUE,IF($A127="","",IF((ROW(S127)-$C$1)&gt;40,Data!W89/OFFSET(Data!B89,-$C$1+1,0,1),0)),NA())</f>
        <v>#N/A</v>
      </c>
      <c r="T127" s="46" t="e">
        <f>IF(T$38=TRUE,Data!Z89,NA())</f>
        <v>#N/A</v>
      </c>
      <c r="U127" s="46" t="e">
        <f>IF(U$38=TRUE,Data!AA89,NA())</f>
        <v>#N/A</v>
      </c>
      <c r="V127" s="46" t="e">
        <f>IF(V$38=TRUE,Data!AB89,NA())</f>
        <v>#N/A</v>
      </c>
      <c r="W127" s="41" t="e">
        <f>IF(W$38=TRUE,Data!AD89,NA())</f>
        <v>#N/A</v>
      </c>
      <c r="X127" s="35" t="e">
        <f>IF(X$38=TRUE,Data!AE89,NA())</f>
        <v>#N/A</v>
      </c>
      <c r="Y127" s="41" t="e">
        <f>IF(Y$38=TRUE,Data!AF89,NA())</f>
        <v>#N/A</v>
      </c>
      <c r="Z127" s="41" t="e">
        <f>IF(Z$38=TRUE,Data!AH89,NA())</f>
        <v>#N/A</v>
      </c>
      <c r="AA127" s="41" t="e">
        <f>IF(AA$38=TRUE,Data!AI89,NA())</f>
        <v>#N/A</v>
      </c>
      <c r="AB127" s="35" t="e">
        <f>IF(AB$38=TRUE,Data!AJ89,NA())</f>
        <v>#N/A</v>
      </c>
      <c r="AC127" s="41" t="e">
        <f>IF(AC$38=TRUE,Data!AK89,NA())</f>
        <v>#N/A</v>
      </c>
      <c r="AD127" s="35" t="e">
        <f>IF(AD$38=TRUE,Data!AL89,NA())</f>
        <v>#N/A</v>
      </c>
      <c r="AE127" s="35" t="e">
        <f>IF(AE$38=TRUE,Data!AM89,NA())</f>
        <v>#N/A</v>
      </c>
      <c r="AF127" s="41" t="e">
        <f>IF(AF$38=TRUE,Data!AN89,NA())</f>
        <v>#N/A</v>
      </c>
      <c r="AG127" s="26">
        <f>Data!AO89</f>
        <v>43982</v>
      </c>
    </row>
    <row r="128" spans="1:33" x14ac:dyDescent="0.25">
      <c r="A128" s="26">
        <f ca="1">Data!A90</f>
        <v>43983</v>
      </c>
      <c r="B128" t="e">
        <f>IF(B$38=TRUE,Data!B90,NA())</f>
        <v>#N/A</v>
      </c>
      <c r="C128">
        <f ca="1">IF(C$38=TRUE,Data!C90,NA())</f>
        <v>4460</v>
      </c>
      <c r="D128" t="e">
        <f>IF(D$38=TRUE,Data!E90,NA())</f>
        <v>#N/A</v>
      </c>
      <c r="E128" s="35" t="e">
        <f>IF(E$38=TRUE,Data!F90,NA())</f>
        <v>#N/A</v>
      </c>
      <c r="F128" s="37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5" t="e">
        <f>IF(G$38=TRUE,Data!H90,NA())</f>
        <v>#N/A</v>
      </c>
      <c r="H128" s="39" t="e">
        <f>IF(H$38=TRUE,Data!I90,NA())</f>
        <v>#N/A</v>
      </c>
      <c r="I128" s="41" t="e">
        <f>IF(I$38=TRUE,Data!J90,NA())</f>
        <v>#N/A</v>
      </c>
      <c r="J128" s="41" t="e">
        <f>IF(J$38=TRUE,Data!K90,NA())</f>
        <v>#N/A</v>
      </c>
      <c r="K128" s="35" t="e">
        <f>IF(K$38=TRUE,Data!L90,NA())</f>
        <v>#N/A</v>
      </c>
      <c r="L128" s="37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1" t="e">
        <f>IF(M$38=TRUE,Data!R90,NA())</f>
        <v>#N/A</v>
      </c>
      <c r="N128" s="41" t="e">
        <f>IF(N$38=TRUE,Data!S90,NA())</f>
        <v>#N/A</v>
      </c>
      <c r="O128" s="37" t="e">
        <f ca="1">IF(O$38=TRUE,IF($A128="","",IF((ROW(Data!R90)-$C$1)&gt;2,Data!R90/OFFSET(Data!B90,-$C$1+1,0,1),0)),NA())</f>
        <v>#N/A</v>
      </c>
      <c r="P128" s="41" t="e">
        <f>IF(P$38=TRUE,Data!V90,NA())</f>
        <v>#N/A</v>
      </c>
      <c r="Q128" s="41" t="e">
        <f>IF(Q$38=TRUE,Data!W90,NA())</f>
        <v>#N/A</v>
      </c>
      <c r="R128" s="32" t="e">
        <f>IF(R$38=TRUE,Data!X90,NA())</f>
        <v>#N/A</v>
      </c>
      <c r="S128" s="37" t="e">
        <f ca="1">IF(S$38=TRUE,IF($A128="","",IF((ROW(S128)-$C$1)&gt;40,Data!W90/OFFSET(Data!B90,-$C$1+1,0,1),0)),NA())</f>
        <v>#N/A</v>
      </c>
      <c r="T128" s="46" t="e">
        <f>IF(T$38=TRUE,Data!Z90,NA())</f>
        <v>#N/A</v>
      </c>
      <c r="U128" s="46" t="e">
        <f>IF(U$38=TRUE,Data!AA90,NA())</f>
        <v>#N/A</v>
      </c>
      <c r="V128" s="46" t="e">
        <f>IF(V$38=TRUE,Data!AB90,NA())</f>
        <v>#N/A</v>
      </c>
      <c r="W128" s="41" t="e">
        <f>IF(W$38=TRUE,Data!AD90,NA())</f>
        <v>#N/A</v>
      </c>
      <c r="X128" s="35" t="e">
        <f>IF(X$38=TRUE,Data!AE90,NA())</f>
        <v>#N/A</v>
      </c>
      <c r="Y128" s="41" t="e">
        <f>IF(Y$38=TRUE,Data!AF90,NA())</f>
        <v>#N/A</v>
      </c>
      <c r="Z128" s="41" t="e">
        <f>IF(Z$38=TRUE,Data!AH90,NA())</f>
        <v>#N/A</v>
      </c>
      <c r="AA128" s="41" t="e">
        <f>IF(AA$38=TRUE,Data!AI90,NA())</f>
        <v>#N/A</v>
      </c>
      <c r="AB128" s="35" t="e">
        <f>IF(AB$38=TRUE,Data!AJ90,NA())</f>
        <v>#N/A</v>
      </c>
      <c r="AC128" s="41" t="e">
        <f>IF(AC$38=TRUE,Data!AK90,NA())</f>
        <v>#N/A</v>
      </c>
      <c r="AD128" s="35" t="e">
        <f>IF(AD$38=TRUE,Data!AL90,NA())</f>
        <v>#N/A</v>
      </c>
      <c r="AE128" s="35" t="e">
        <f>IF(AE$38=TRUE,Data!AM90,NA())</f>
        <v>#N/A</v>
      </c>
      <c r="AF128" s="41" t="e">
        <f>IF(AF$38=TRUE,Data!AN90,NA())</f>
        <v>#N/A</v>
      </c>
      <c r="AG128" s="26">
        <f>Data!AO90</f>
        <v>43983</v>
      </c>
    </row>
    <row r="129" spans="1:33" x14ac:dyDescent="0.25">
      <c r="A129" s="26">
        <f ca="1">Data!A91</f>
        <v>43984</v>
      </c>
      <c r="B129" t="e">
        <f>IF(B$38=TRUE,Data!B91,NA())</f>
        <v>#N/A</v>
      </c>
      <c r="C129">
        <f ca="1">IF(C$38=TRUE,Data!C91,NA())</f>
        <v>4443</v>
      </c>
      <c r="D129" t="e">
        <f>IF(D$38=TRUE,Data!E91,NA())</f>
        <v>#N/A</v>
      </c>
      <c r="E129" s="35" t="e">
        <f>IF(E$38=TRUE,Data!F91,NA())</f>
        <v>#N/A</v>
      </c>
      <c r="F129" s="37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5" t="e">
        <f>IF(G$38=TRUE,Data!H91,NA())</f>
        <v>#N/A</v>
      </c>
      <c r="H129" s="39" t="e">
        <f>IF(H$38=TRUE,Data!I91,NA())</f>
        <v>#N/A</v>
      </c>
      <c r="I129" s="41" t="e">
        <f>IF(I$38=TRUE,Data!J91,NA())</f>
        <v>#N/A</v>
      </c>
      <c r="J129" s="41" t="e">
        <f>IF(J$38=TRUE,Data!K91,NA())</f>
        <v>#N/A</v>
      </c>
      <c r="K129" s="35" t="e">
        <f>IF(K$38=TRUE,Data!L91,NA())</f>
        <v>#N/A</v>
      </c>
      <c r="L129" s="37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1" t="e">
        <f>IF(M$38=TRUE,Data!R91,NA())</f>
        <v>#N/A</v>
      </c>
      <c r="N129" s="41" t="e">
        <f>IF(N$38=TRUE,Data!S91,NA())</f>
        <v>#N/A</v>
      </c>
      <c r="O129" s="37" t="e">
        <f ca="1">IF(O$38=TRUE,IF($A129="","",IF((ROW(Data!R91)-$C$1)&gt;2,Data!R91/OFFSET(Data!B91,-$C$1+1,0,1),0)),NA())</f>
        <v>#N/A</v>
      </c>
      <c r="P129" s="41" t="e">
        <f>IF(P$38=TRUE,Data!V91,NA())</f>
        <v>#N/A</v>
      </c>
      <c r="Q129" s="41" t="e">
        <f>IF(Q$38=TRUE,Data!W91,NA())</f>
        <v>#N/A</v>
      </c>
      <c r="R129" s="32" t="e">
        <f>IF(R$38=TRUE,Data!X91,NA())</f>
        <v>#N/A</v>
      </c>
      <c r="S129" s="37" t="e">
        <f ca="1">IF(S$38=TRUE,IF($A129="","",IF((ROW(S129)-$C$1)&gt;40,Data!W91/OFFSET(Data!B91,-$C$1+1,0,1),0)),NA())</f>
        <v>#N/A</v>
      </c>
      <c r="T129" s="46" t="e">
        <f>IF(T$38=TRUE,Data!Z91,NA())</f>
        <v>#N/A</v>
      </c>
      <c r="U129" s="46" t="e">
        <f>IF(U$38=TRUE,Data!AA91,NA())</f>
        <v>#N/A</v>
      </c>
      <c r="V129" s="46" t="e">
        <f>IF(V$38=TRUE,Data!AB91,NA())</f>
        <v>#N/A</v>
      </c>
      <c r="W129" s="41" t="e">
        <f>IF(W$38=TRUE,Data!AD91,NA())</f>
        <v>#N/A</v>
      </c>
      <c r="X129" s="35" t="e">
        <f>IF(X$38=TRUE,Data!AE91,NA())</f>
        <v>#N/A</v>
      </c>
      <c r="Y129" s="41" t="e">
        <f>IF(Y$38=TRUE,Data!AF91,NA())</f>
        <v>#N/A</v>
      </c>
      <c r="Z129" s="41" t="e">
        <f>IF(Z$38=TRUE,Data!AH91,NA())</f>
        <v>#N/A</v>
      </c>
      <c r="AA129" s="41" t="e">
        <f>IF(AA$38=TRUE,Data!AI91,NA())</f>
        <v>#N/A</v>
      </c>
      <c r="AB129" s="35" t="e">
        <f>IF(AB$38=TRUE,Data!AJ91,NA())</f>
        <v>#N/A</v>
      </c>
      <c r="AC129" s="41" t="e">
        <f>IF(AC$38=TRUE,Data!AK91,NA())</f>
        <v>#N/A</v>
      </c>
      <c r="AD129" s="35" t="e">
        <f>IF(AD$38=TRUE,Data!AL91,NA())</f>
        <v>#N/A</v>
      </c>
      <c r="AE129" s="35" t="e">
        <f>IF(AE$38=TRUE,Data!AM91,NA())</f>
        <v>#N/A</v>
      </c>
      <c r="AF129" s="41" t="e">
        <f>IF(AF$38=TRUE,Data!AN91,NA())</f>
        <v>#N/A</v>
      </c>
      <c r="AG129" s="26">
        <f>Data!AO91</f>
        <v>43984</v>
      </c>
    </row>
    <row r="130" spans="1:33" x14ac:dyDescent="0.25">
      <c r="A130" s="26">
        <f ca="1">Data!A92</f>
        <v>43985</v>
      </c>
      <c r="B130" t="e">
        <f>IF(B$38=TRUE,Data!B92,NA())</f>
        <v>#N/A</v>
      </c>
      <c r="C130">
        <f ca="1">IF(C$38=TRUE,Data!C92,NA())</f>
        <v>4426</v>
      </c>
      <c r="D130" t="e">
        <f>IF(D$38=TRUE,Data!E92,NA())</f>
        <v>#N/A</v>
      </c>
      <c r="E130" s="35" t="e">
        <f>IF(E$38=TRUE,Data!F92,NA())</f>
        <v>#N/A</v>
      </c>
      <c r="F130" s="37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5" t="e">
        <f>IF(G$38=TRUE,Data!H92,NA())</f>
        <v>#N/A</v>
      </c>
      <c r="H130" s="39" t="e">
        <f>IF(H$38=TRUE,Data!I92,NA())</f>
        <v>#N/A</v>
      </c>
      <c r="I130" s="41" t="e">
        <f>IF(I$38=TRUE,Data!J92,NA())</f>
        <v>#N/A</v>
      </c>
      <c r="J130" s="41" t="e">
        <f>IF(J$38=TRUE,Data!K92,NA())</f>
        <v>#N/A</v>
      </c>
      <c r="K130" s="35" t="e">
        <f>IF(K$38=TRUE,Data!L92,NA())</f>
        <v>#N/A</v>
      </c>
      <c r="L130" s="37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1" t="e">
        <f>IF(M$38=TRUE,Data!R92,NA())</f>
        <v>#N/A</v>
      </c>
      <c r="N130" s="41" t="e">
        <f>IF(N$38=TRUE,Data!S92,NA())</f>
        <v>#N/A</v>
      </c>
      <c r="O130" s="37" t="e">
        <f ca="1">IF(O$38=TRUE,IF($A130="","",IF((ROW(Data!R92)-$C$1)&gt;2,Data!R92/OFFSET(Data!B92,-$C$1+1,0,1),0)),NA())</f>
        <v>#N/A</v>
      </c>
      <c r="P130" s="41" t="e">
        <f>IF(P$38=TRUE,Data!V92,NA())</f>
        <v>#N/A</v>
      </c>
      <c r="Q130" s="41" t="e">
        <f>IF(Q$38=TRUE,Data!W92,NA())</f>
        <v>#N/A</v>
      </c>
      <c r="R130" s="32" t="e">
        <f>IF(R$38=TRUE,Data!X92,NA())</f>
        <v>#N/A</v>
      </c>
      <c r="S130" s="37" t="e">
        <f ca="1">IF(S$38=TRUE,IF($A130="","",IF((ROW(S130)-$C$1)&gt;40,Data!W92/OFFSET(Data!B92,-$C$1+1,0,1),0)),NA())</f>
        <v>#N/A</v>
      </c>
      <c r="T130" s="46" t="e">
        <f>IF(T$38=TRUE,Data!Z92,NA())</f>
        <v>#N/A</v>
      </c>
      <c r="U130" s="46" t="e">
        <f>IF(U$38=TRUE,Data!AA92,NA())</f>
        <v>#N/A</v>
      </c>
      <c r="V130" s="46" t="e">
        <f>IF(V$38=TRUE,Data!AB92,NA())</f>
        <v>#N/A</v>
      </c>
      <c r="W130" s="41" t="e">
        <f>IF(W$38=TRUE,Data!AD92,NA())</f>
        <v>#N/A</v>
      </c>
      <c r="X130" s="35" t="e">
        <f>IF(X$38=TRUE,Data!AE92,NA())</f>
        <v>#N/A</v>
      </c>
      <c r="Y130" s="41" t="e">
        <f>IF(Y$38=TRUE,Data!AF92,NA())</f>
        <v>#N/A</v>
      </c>
      <c r="Z130" s="41" t="e">
        <f>IF(Z$38=TRUE,Data!AH92,NA())</f>
        <v>#N/A</v>
      </c>
      <c r="AA130" s="41" t="e">
        <f>IF(AA$38=TRUE,Data!AI92,NA())</f>
        <v>#N/A</v>
      </c>
      <c r="AB130" s="35" t="e">
        <f>IF(AB$38=TRUE,Data!AJ92,NA())</f>
        <v>#N/A</v>
      </c>
      <c r="AC130" s="41" t="e">
        <f>IF(AC$38=TRUE,Data!AK92,NA())</f>
        <v>#N/A</v>
      </c>
      <c r="AD130" s="35" t="e">
        <f>IF(AD$38=TRUE,Data!AL92,NA())</f>
        <v>#N/A</v>
      </c>
      <c r="AE130" s="35" t="e">
        <f>IF(AE$38=TRUE,Data!AM92,NA())</f>
        <v>#N/A</v>
      </c>
      <c r="AF130" s="41" t="e">
        <f>IF(AF$38=TRUE,Data!AN92,NA())</f>
        <v>#N/A</v>
      </c>
      <c r="AG130" s="26">
        <f>Data!AO92</f>
        <v>43985</v>
      </c>
    </row>
    <row r="131" spans="1:33" x14ac:dyDescent="0.25">
      <c r="A131" s="26">
        <f ca="1">Data!A93</f>
        <v>43986</v>
      </c>
      <c r="B131" t="e">
        <f>IF(B$38=TRUE,Data!B93,NA())</f>
        <v>#N/A</v>
      </c>
      <c r="C131">
        <f ca="1">IF(C$38=TRUE,Data!C93,NA())</f>
        <v>4415</v>
      </c>
      <c r="D131" t="e">
        <f>IF(D$38=TRUE,Data!E93,NA())</f>
        <v>#N/A</v>
      </c>
      <c r="E131" s="35" t="e">
        <f>IF(E$38=TRUE,Data!F93,NA())</f>
        <v>#N/A</v>
      </c>
      <c r="F131" s="37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5" t="e">
        <f>IF(G$38=TRUE,Data!H93,NA())</f>
        <v>#N/A</v>
      </c>
      <c r="H131" s="39" t="e">
        <f>IF(H$38=TRUE,Data!I93,NA())</f>
        <v>#N/A</v>
      </c>
      <c r="I131" s="41" t="e">
        <f>IF(I$38=TRUE,Data!J93,NA())</f>
        <v>#N/A</v>
      </c>
      <c r="J131" s="41" t="e">
        <f>IF(J$38=TRUE,Data!K93,NA())</f>
        <v>#N/A</v>
      </c>
      <c r="K131" s="35" t="e">
        <f>IF(K$38=TRUE,Data!L93,NA())</f>
        <v>#N/A</v>
      </c>
      <c r="L131" s="37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1" t="e">
        <f>IF(M$38=TRUE,Data!R93,NA())</f>
        <v>#N/A</v>
      </c>
      <c r="N131" s="41" t="e">
        <f>IF(N$38=TRUE,Data!S93,NA())</f>
        <v>#N/A</v>
      </c>
      <c r="O131" s="37" t="e">
        <f ca="1">IF(O$38=TRUE,IF($A131="","",IF((ROW(Data!R93)-$C$1)&gt;2,Data!R93/OFFSET(Data!B93,-$C$1+1,0,1),0)),NA())</f>
        <v>#N/A</v>
      </c>
      <c r="P131" s="41" t="e">
        <f>IF(P$38=TRUE,Data!V93,NA())</f>
        <v>#N/A</v>
      </c>
      <c r="Q131" s="41" t="e">
        <f>IF(Q$38=TRUE,Data!W93,NA())</f>
        <v>#N/A</v>
      </c>
      <c r="R131" s="32" t="e">
        <f>IF(R$38=TRUE,Data!X93,NA())</f>
        <v>#N/A</v>
      </c>
      <c r="S131" s="37" t="e">
        <f ca="1">IF(S$38=TRUE,IF($A131="","",IF((ROW(S131)-$C$1)&gt;40,Data!W93/OFFSET(Data!B93,-$C$1+1,0,1),0)),NA())</f>
        <v>#N/A</v>
      </c>
      <c r="T131" s="46" t="e">
        <f>IF(T$38=TRUE,Data!Z93,NA())</f>
        <v>#N/A</v>
      </c>
      <c r="U131" s="46" t="e">
        <f>IF(U$38=TRUE,Data!AA93,NA())</f>
        <v>#N/A</v>
      </c>
      <c r="V131" s="46" t="e">
        <f>IF(V$38=TRUE,Data!AB93,NA())</f>
        <v>#N/A</v>
      </c>
      <c r="W131" s="41" t="e">
        <f>IF(W$38=TRUE,Data!AD93,NA())</f>
        <v>#N/A</v>
      </c>
      <c r="X131" s="35" t="e">
        <f>IF(X$38=TRUE,Data!AE93,NA())</f>
        <v>#N/A</v>
      </c>
      <c r="Y131" s="41" t="e">
        <f>IF(Y$38=TRUE,Data!AF93,NA())</f>
        <v>#N/A</v>
      </c>
      <c r="Z131" s="41" t="e">
        <f>IF(Z$38=TRUE,Data!AH93,NA())</f>
        <v>#N/A</v>
      </c>
      <c r="AA131" s="41" t="e">
        <f>IF(AA$38=TRUE,Data!AI93,NA())</f>
        <v>#N/A</v>
      </c>
      <c r="AB131" s="35" t="e">
        <f>IF(AB$38=TRUE,Data!AJ93,NA())</f>
        <v>#N/A</v>
      </c>
      <c r="AC131" s="41" t="e">
        <f>IF(AC$38=TRUE,Data!AK93,NA())</f>
        <v>#N/A</v>
      </c>
      <c r="AD131" s="35" t="e">
        <f>IF(AD$38=TRUE,Data!AL93,NA())</f>
        <v>#N/A</v>
      </c>
      <c r="AE131" s="35" t="e">
        <f>IF(AE$38=TRUE,Data!AM93,NA())</f>
        <v>#N/A</v>
      </c>
      <c r="AF131" s="41" t="e">
        <f>IF(AF$38=TRUE,Data!AN93,NA())</f>
        <v>#N/A</v>
      </c>
      <c r="AG131" s="26">
        <f>Data!AO93</f>
        <v>43986</v>
      </c>
    </row>
    <row r="132" spans="1:33" x14ac:dyDescent="0.25">
      <c r="A132" s="26">
        <f ca="1">Data!A94</f>
        <v>43987</v>
      </c>
      <c r="B132" t="e">
        <f>IF(B$38=TRUE,Data!B94,NA())</f>
        <v>#N/A</v>
      </c>
      <c r="C132">
        <f ca="1">IF(C$38=TRUE,Data!C94,NA())</f>
        <v>4489</v>
      </c>
      <c r="D132" t="e">
        <f>IF(D$38=TRUE,Data!E94,NA())</f>
        <v>#N/A</v>
      </c>
      <c r="E132" s="35" t="e">
        <f>IF(E$38=TRUE,Data!F94,NA())</f>
        <v>#N/A</v>
      </c>
      <c r="F132" s="37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5" t="e">
        <f>IF(G$38=TRUE,Data!H94,NA())</f>
        <v>#N/A</v>
      </c>
      <c r="H132" s="39" t="e">
        <f>IF(H$38=TRUE,Data!I94,NA())</f>
        <v>#N/A</v>
      </c>
      <c r="I132" s="41" t="e">
        <f>IF(I$38=TRUE,Data!J94,NA())</f>
        <v>#N/A</v>
      </c>
      <c r="J132" s="41" t="e">
        <f>IF(J$38=TRUE,Data!K94,NA())</f>
        <v>#N/A</v>
      </c>
      <c r="K132" s="35" t="e">
        <f>IF(K$38=TRUE,Data!L94,NA())</f>
        <v>#N/A</v>
      </c>
      <c r="L132" s="37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1" t="e">
        <f>IF(M$38=TRUE,Data!R94,NA())</f>
        <v>#N/A</v>
      </c>
      <c r="N132" s="41" t="e">
        <f>IF(N$38=TRUE,Data!S94,NA())</f>
        <v>#N/A</v>
      </c>
      <c r="O132" s="37" t="e">
        <f ca="1">IF(O$38=TRUE,IF($A132="","",IF((ROW(Data!R94)-$C$1)&gt;2,Data!R94/OFFSET(Data!B94,-$C$1+1,0,1),0)),NA())</f>
        <v>#N/A</v>
      </c>
      <c r="P132" s="41" t="e">
        <f>IF(P$38=TRUE,Data!V94,NA())</f>
        <v>#N/A</v>
      </c>
      <c r="Q132" s="41" t="e">
        <f>IF(Q$38=TRUE,Data!W94,NA())</f>
        <v>#N/A</v>
      </c>
      <c r="R132" s="32" t="e">
        <f>IF(R$38=TRUE,Data!X94,NA())</f>
        <v>#N/A</v>
      </c>
      <c r="S132" s="37" t="e">
        <f ca="1">IF(S$38=TRUE,IF($A132="","",IF((ROW(S132)-$C$1)&gt;40,Data!W94/OFFSET(Data!B94,-$C$1+1,0,1),0)),NA())</f>
        <v>#N/A</v>
      </c>
      <c r="T132" s="46" t="e">
        <f>IF(T$38=TRUE,Data!Z94,NA())</f>
        <v>#N/A</v>
      </c>
      <c r="U132" s="46" t="e">
        <f>IF(U$38=TRUE,Data!AA94,NA())</f>
        <v>#N/A</v>
      </c>
      <c r="V132" s="46" t="e">
        <f>IF(V$38=TRUE,Data!AB94,NA())</f>
        <v>#N/A</v>
      </c>
      <c r="W132" s="41" t="e">
        <f>IF(W$38=TRUE,Data!AD94,NA())</f>
        <v>#N/A</v>
      </c>
      <c r="X132" s="35" t="e">
        <f>IF(X$38=TRUE,Data!AE94,NA())</f>
        <v>#N/A</v>
      </c>
      <c r="Y132" s="41" t="e">
        <f>IF(Y$38=TRUE,Data!AF94,NA())</f>
        <v>#N/A</v>
      </c>
      <c r="Z132" s="41" t="e">
        <f>IF(Z$38=TRUE,Data!AH94,NA())</f>
        <v>#N/A</v>
      </c>
      <c r="AA132" s="41" t="e">
        <f>IF(AA$38=TRUE,Data!AI94,NA())</f>
        <v>#N/A</v>
      </c>
      <c r="AB132" s="35" t="e">
        <f>IF(AB$38=TRUE,Data!AJ94,NA())</f>
        <v>#N/A</v>
      </c>
      <c r="AC132" s="41" t="e">
        <f>IF(AC$38=TRUE,Data!AK94,NA())</f>
        <v>#N/A</v>
      </c>
      <c r="AD132" s="35" t="e">
        <f>IF(AD$38=TRUE,Data!AL94,NA())</f>
        <v>#N/A</v>
      </c>
      <c r="AE132" s="35" t="e">
        <f>IF(AE$38=TRUE,Data!AM94,NA())</f>
        <v>#N/A</v>
      </c>
      <c r="AF132" s="41" t="e">
        <f>IF(AF$38=TRUE,Data!AN94,NA())</f>
        <v>#N/A</v>
      </c>
      <c r="AG132" s="26">
        <f>Data!AO94</f>
        <v>43987</v>
      </c>
    </row>
    <row r="133" spans="1:33" x14ac:dyDescent="0.25">
      <c r="A133" s="26">
        <f ca="1">Data!A95</f>
        <v>43988</v>
      </c>
      <c r="B133" t="e">
        <f>IF(B$38=TRUE,Data!B95,NA())</f>
        <v>#N/A</v>
      </c>
      <c r="C133">
        <f ca="1">IF(C$38=TRUE,Data!C95,NA())</f>
        <v>437</v>
      </c>
      <c r="D133" t="e">
        <f>IF(D$38=TRUE,Data!E95,NA())</f>
        <v>#N/A</v>
      </c>
      <c r="E133" s="35" t="e">
        <f>IF(E$38=TRUE,Data!F95,NA())</f>
        <v>#N/A</v>
      </c>
      <c r="F133" s="37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5" t="e">
        <f>IF(G$38=TRUE,Data!H95,NA())</f>
        <v>#N/A</v>
      </c>
      <c r="H133" s="39" t="e">
        <f>IF(H$38=TRUE,Data!I95,NA())</f>
        <v>#N/A</v>
      </c>
      <c r="I133" s="41" t="e">
        <f>IF(I$38=TRUE,Data!J95,NA())</f>
        <v>#N/A</v>
      </c>
      <c r="J133" s="41" t="e">
        <f>IF(J$38=TRUE,Data!K95,NA())</f>
        <v>#N/A</v>
      </c>
      <c r="K133" s="35" t="e">
        <f>IF(K$38=TRUE,Data!L95,NA())</f>
        <v>#N/A</v>
      </c>
      <c r="L133" s="37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1" t="e">
        <f>IF(M$38=TRUE,Data!R95,NA())</f>
        <v>#N/A</v>
      </c>
      <c r="N133" s="41" t="e">
        <f>IF(N$38=TRUE,Data!S95,NA())</f>
        <v>#N/A</v>
      </c>
      <c r="O133" s="37" t="e">
        <f ca="1">IF(O$38=TRUE,IF($A133="","",IF((ROW(Data!R95)-$C$1)&gt;2,Data!R95/OFFSET(Data!B95,-$C$1+1,0,1),0)),NA())</f>
        <v>#N/A</v>
      </c>
      <c r="P133" s="41" t="e">
        <f>IF(P$38=TRUE,Data!V95,NA())</f>
        <v>#N/A</v>
      </c>
      <c r="Q133" s="41" t="e">
        <f>IF(Q$38=TRUE,Data!W95,NA())</f>
        <v>#N/A</v>
      </c>
      <c r="R133" s="32" t="e">
        <f>IF(R$38=TRUE,Data!X95,NA())</f>
        <v>#N/A</v>
      </c>
      <c r="S133" s="37" t="e">
        <f ca="1">IF(S$38=TRUE,IF($A133="","",IF((ROW(S133)-$C$1)&gt;40,Data!W95/OFFSET(Data!B95,-$C$1+1,0,1),0)),NA())</f>
        <v>#N/A</v>
      </c>
      <c r="T133" s="46" t="e">
        <f>IF(T$38=TRUE,Data!Z95,NA())</f>
        <v>#N/A</v>
      </c>
      <c r="U133" s="46" t="e">
        <f>IF(U$38=TRUE,Data!AA95,NA())</f>
        <v>#N/A</v>
      </c>
      <c r="V133" s="46" t="e">
        <f>IF(V$38=TRUE,Data!AB95,NA())</f>
        <v>#N/A</v>
      </c>
      <c r="W133" s="41" t="e">
        <f>IF(W$38=TRUE,Data!AD95,NA())</f>
        <v>#N/A</v>
      </c>
      <c r="X133" s="35" t="e">
        <f>IF(X$38=TRUE,Data!AE95,NA())</f>
        <v>#N/A</v>
      </c>
      <c r="Y133" s="41" t="e">
        <f>IF(Y$38=TRUE,Data!AF95,NA())</f>
        <v>#N/A</v>
      </c>
      <c r="Z133" s="41" t="e">
        <f>IF(Z$38=TRUE,Data!AH95,NA())</f>
        <v>#N/A</v>
      </c>
      <c r="AA133" s="41" t="e">
        <f>IF(AA$38=TRUE,Data!AI95,NA())</f>
        <v>#N/A</v>
      </c>
      <c r="AB133" s="35" t="e">
        <f>IF(AB$38=TRUE,Data!AJ95,NA())</f>
        <v>#N/A</v>
      </c>
      <c r="AC133" s="41" t="e">
        <f>IF(AC$38=TRUE,Data!AK95,NA())</f>
        <v>#N/A</v>
      </c>
      <c r="AD133" s="35" t="e">
        <f>IF(AD$38=TRUE,Data!AL95,NA())</f>
        <v>#N/A</v>
      </c>
      <c r="AE133" s="35" t="e">
        <f>IF(AE$38=TRUE,Data!AM95,NA())</f>
        <v>#N/A</v>
      </c>
      <c r="AF133" s="41" t="e">
        <f>IF(AF$38=TRUE,Data!AN95,NA())</f>
        <v>#N/A</v>
      </c>
      <c r="AG133" s="26">
        <f>Data!AO95</f>
        <v>43988</v>
      </c>
    </row>
    <row r="134" spans="1:33" x14ac:dyDescent="0.25">
      <c r="A134" s="26">
        <f ca="1">Data!A96</f>
        <v>43989</v>
      </c>
      <c r="B134" t="e">
        <f>IF(B$38=TRUE,Data!B96,NA())</f>
        <v>#N/A</v>
      </c>
      <c r="C134">
        <f ca="1">IF(C$38=TRUE,Data!C96,NA())</f>
        <v>226</v>
      </c>
      <c r="D134" t="e">
        <f>IF(D$38=TRUE,Data!E96,NA())</f>
        <v>#N/A</v>
      </c>
      <c r="E134" s="35" t="e">
        <f>IF(E$38=TRUE,Data!F96,NA())</f>
        <v>#N/A</v>
      </c>
      <c r="F134" s="37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5" t="e">
        <f>IF(G$38=TRUE,Data!H96,NA())</f>
        <v>#N/A</v>
      </c>
      <c r="H134" s="39" t="e">
        <f>IF(H$38=TRUE,Data!I96,NA())</f>
        <v>#N/A</v>
      </c>
      <c r="I134" s="41" t="e">
        <f>IF(I$38=TRUE,Data!J96,NA())</f>
        <v>#N/A</v>
      </c>
      <c r="J134" s="41" t="e">
        <f>IF(J$38=TRUE,Data!K96,NA())</f>
        <v>#N/A</v>
      </c>
      <c r="K134" s="35" t="e">
        <f>IF(K$38=TRUE,Data!L96,NA())</f>
        <v>#N/A</v>
      </c>
      <c r="L134" s="37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1" t="e">
        <f>IF(M$38=TRUE,Data!R96,NA())</f>
        <v>#N/A</v>
      </c>
      <c r="N134" s="41" t="e">
        <f>IF(N$38=TRUE,Data!S96,NA())</f>
        <v>#N/A</v>
      </c>
      <c r="O134" s="37" t="e">
        <f ca="1">IF(O$38=TRUE,IF($A134="","",IF((ROW(Data!R96)-$C$1)&gt;2,Data!R96/OFFSET(Data!B96,-$C$1+1,0,1),0)),NA())</f>
        <v>#N/A</v>
      </c>
      <c r="P134" s="41" t="e">
        <f>IF(P$38=TRUE,Data!V96,NA())</f>
        <v>#N/A</v>
      </c>
      <c r="Q134" s="41" t="e">
        <f>IF(Q$38=TRUE,Data!W96,NA())</f>
        <v>#N/A</v>
      </c>
      <c r="R134" s="32" t="e">
        <f>IF(R$38=TRUE,Data!X96,NA())</f>
        <v>#N/A</v>
      </c>
      <c r="S134" s="37" t="e">
        <f ca="1">IF(S$38=TRUE,IF($A134="","",IF((ROW(S134)-$C$1)&gt;40,Data!W96/OFFSET(Data!B96,-$C$1+1,0,1),0)),NA())</f>
        <v>#N/A</v>
      </c>
      <c r="T134" s="46" t="e">
        <f>IF(T$38=TRUE,Data!Z96,NA())</f>
        <v>#N/A</v>
      </c>
      <c r="U134" s="46" t="e">
        <f>IF(U$38=TRUE,Data!AA96,NA())</f>
        <v>#N/A</v>
      </c>
      <c r="V134" s="46" t="e">
        <f>IF(V$38=TRUE,Data!AB96,NA())</f>
        <v>#N/A</v>
      </c>
      <c r="W134" s="41" t="e">
        <f>IF(W$38=TRUE,Data!AD96,NA())</f>
        <v>#N/A</v>
      </c>
      <c r="X134" s="35" t="e">
        <f>IF(X$38=TRUE,Data!AE96,NA())</f>
        <v>#N/A</v>
      </c>
      <c r="Y134" s="41" t="e">
        <f>IF(Y$38=TRUE,Data!AF96,NA())</f>
        <v>#N/A</v>
      </c>
      <c r="Z134" s="41" t="e">
        <f>IF(Z$38=TRUE,Data!AH96,NA())</f>
        <v>#N/A</v>
      </c>
      <c r="AA134" s="41" t="e">
        <f>IF(AA$38=TRUE,Data!AI96,NA())</f>
        <v>#N/A</v>
      </c>
      <c r="AB134" s="35" t="e">
        <f>IF(AB$38=TRUE,Data!AJ96,NA())</f>
        <v>#N/A</v>
      </c>
      <c r="AC134" s="41" t="e">
        <f>IF(AC$38=TRUE,Data!AK96,NA())</f>
        <v>#N/A</v>
      </c>
      <c r="AD134" s="35" t="e">
        <f>IF(AD$38=TRUE,Data!AL96,NA())</f>
        <v>#N/A</v>
      </c>
      <c r="AE134" s="35" t="e">
        <f>IF(AE$38=TRUE,Data!AM96,NA())</f>
        <v>#N/A</v>
      </c>
      <c r="AF134" s="41" t="e">
        <f>IF(AF$38=TRUE,Data!AN96,NA())</f>
        <v>#N/A</v>
      </c>
      <c r="AG134" s="26">
        <f>Data!AO96</f>
        <v>43989</v>
      </c>
    </row>
    <row r="135" spans="1:33" x14ac:dyDescent="0.25">
      <c r="A135" s="26" t="str">
        <f ca="1">Data!A97</f>
        <v/>
      </c>
      <c r="B135" t="e">
        <f>IF(B$38=TRUE,Data!B97,NA())</f>
        <v>#N/A</v>
      </c>
      <c r="C135" t="str">
        <f ca="1">IF(C$38=TRUE,Data!C97,NA())</f>
        <v/>
      </c>
      <c r="D135" t="e">
        <f>IF(D$38=TRUE,Data!E97,NA())</f>
        <v>#N/A</v>
      </c>
      <c r="E135" s="35" t="e">
        <f>IF(E$38=TRUE,Data!F97,NA())</f>
        <v>#N/A</v>
      </c>
      <c r="F135" s="37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5" t="e">
        <f>IF(G$38=TRUE,Data!H97,NA())</f>
        <v>#N/A</v>
      </c>
      <c r="H135" s="39" t="e">
        <f>IF(H$38=TRUE,Data!I97,NA())</f>
        <v>#N/A</v>
      </c>
      <c r="I135" s="41" t="e">
        <f>IF(I$38=TRUE,Data!J97,NA())</f>
        <v>#N/A</v>
      </c>
      <c r="J135" s="41" t="e">
        <f>IF(J$38=TRUE,Data!K97,NA())</f>
        <v>#N/A</v>
      </c>
      <c r="K135" s="35" t="e">
        <f>IF(K$38=TRUE,Data!L97,NA())</f>
        <v>#N/A</v>
      </c>
      <c r="L135" s="37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1" t="e">
        <f>IF(M$38=TRUE,Data!R97,NA())</f>
        <v>#N/A</v>
      </c>
      <c r="N135" s="41" t="e">
        <f>IF(N$38=TRUE,Data!S97,NA())</f>
        <v>#N/A</v>
      </c>
      <c r="O135" s="37" t="e">
        <f ca="1">IF(O$38=TRUE,IF($A135="","",IF((ROW(Data!R97)-$C$1)&gt;2,Data!R97/OFFSET(Data!B97,-$C$1+1,0,1),0)),NA())</f>
        <v>#N/A</v>
      </c>
      <c r="P135" s="41" t="e">
        <f>IF(P$38=TRUE,Data!V97,NA())</f>
        <v>#N/A</v>
      </c>
      <c r="Q135" s="41" t="e">
        <f>IF(Q$38=TRUE,Data!W97,NA())</f>
        <v>#N/A</v>
      </c>
      <c r="R135" s="32" t="e">
        <f>IF(R$38=TRUE,Data!X97,NA())</f>
        <v>#N/A</v>
      </c>
      <c r="S135" s="37" t="e">
        <f ca="1">IF(S$38=TRUE,IF($A135="","",IF((ROW(S135)-$C$1)&gt;40,Data!W97/OFFSET(Data!B97,-$C$1+1,0,1),0)),NA())</f>
        <v>#N/A</v>
      </c>
      <c r="T135" s="46" t="e">
        <f>IF(T$38=TRUE,Data!Z97,NA())</f>
        <v>#N/A</v>
      </c>
      <c r="U135" s="46" t="e">
        <f>IF(U$38=TRUE,Data!AA97,NA())</f>
        <v>#N/A</v>
      </c>
      <c r="V135" s="46" t="e">
        <f>IF(V$38=TRUE,Data!AB97,NA())</f>
        <v>#N/A</v>
      </c>
      <c r="W135" s="41" t="e">
        <f>IF(W$38=TRUE,Data!AD97,NA())</f>
        <v>#N/A</v>
      </c>
      <c r="X135" s="35" t="e">
        <f>IF(X$38=TRUE,Data!AE97,NA())</f>
        <v>#N/A</v>
      </c>
      <c r="Y135" s="41" t="e">
        <f>IF(Y$38=TRUE,Data!AF97,NA())</f>
        <v>#N/A</v>
      </c>
      <c r="Z135" s="41" t="e">
        <f>IF(Z$38=TRUE,Data!AH97,NA())</f>
        <v>#N/A</v>
      </c>
      <c r="AA135" s="41" t="e">
        <f>IF(AA$38=TRUE,Data!AI97,NA())</f>
        <v>#N/A</v>
      </c>
      <c r="AB135" s="35" t="e">
        <f>IF(AB$38=TRUE,Data!AJ97,NA())</f>
        <v>#N/A</v>
      </c>
      <c r="AC135" s="41" t="e">
        <f>IF(AC$38=TRUE,Data!AK97,NA())</f>
        <v>#N/A</v>
      </c>
      <c r="AD135" s="35" t="e">
        <f>IF(AD$38=TRUE,Data!AL97,NA())</f>
        <v>#N/A</v>
      </c>
      <c r="AE135" s="35" t="e">
        <f>IF(AE$38=TRUE,Data!AM97,NA())</f>
        <v>#N/A</v>
      </c>
      <c r="AF135" s="41" t="e">
        <f>IF(AF$38=TRUE,Data!AN97,NA())</f>
        <v>#N/A</v>
      </c>
      <c r="AG135" s="26">
        <f>Data!AO97</f>
        <v>43990</v>
      </c>
    </row>
    <row r="136" spans="1:33" x14ac:dyDescent="0.25">
      <c r="A136" s="26" t="str">
        <f ca="1">Data!A98</f>
        <v/>
      </c>
      <c r="B136" t="e">
        <f>IF(B$38=TRUE,Data!B98,NA())</f>
        <v>#N/A</v>
      </c>
      <c r="C136" t="str">
        <f ca="1">IF(C$38=TRUE,Data!C98,NA())</f>
        <v/>
      </c>
      <c r="D136" t="e">
        <f>IF(D$38=TRUE,Data!E98,NA())</f>
        <v>#N/A</v>
      </c>
      <c r="E136" s="35" t="e">
        <f>IF(E$38=TRUE,Data!F98,NA())</f>
        <v>#N/A</v>
      </c>
      <c r="F136" s="37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5" t="e">
        <f>IF(G$38=TRUE,Data!H98,NA())</f>
        <v>#N/A</v>
      </c>
      <c r="H136" s="39" t="e">
        <f>IF(H$38=TRUE,Data!I98,NA())</f>
        <v>#N/A</v>
      </c>
      <c r="I136" s="41" t="e">
        <f>IF(I$38=TRUE,Data!J98,NA())</f>
        <v>#N/A</v>
      </c>
      <c r="J136" s="41" t="e">
        <f>IF(J$38=TRUE,Data!K98,NA())</f>
        <v>#N/A</v>
      </c>
      <c r="K136" s="35" t="e">
        <f>IF(K$38=TRUE,Data!L98,NA())</f>
        <v>#N/A</v>
      </c>
      <c r="L136" s="37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1" t="e">
        <f>IF(M$38=TRUE,Data!R98,NA())</f>
        <v>#N/A</v>
      </c>
      <c r="N136" s="41" t="e">
        <f>IF(N$38=TRUE,Data!S98,NA())</f>
        <v>#N/A</v>
      </c>
      <c r="O136" s="37" t="e">
        <f ca="1">IF(O$38=TRUE,IF($A136="","",IF((ROW(Data!R98)-$C$1)&gt;2,Data!R98/OFFSET(Data!B98,-$C$1+1,0,1),0)),NA())</f>
        <v>#N/A</v>
      </c>
      <c r="P136" s="41" t="e">
        <f>IF(P$38=TRUE,Data!V98,NA())</f>
        <v>#N/A</v>
      </c>
      <c r="Q136" s="41" t="e">
        <f>IF(Q$38=TRUE,Data!W98,NA())</f>
        <v>#N/A</v>
      </c>
      <c r="R136" s="32" t="e">
        <f>IF(R$38=TRUE,Data!X98,NA())</f>
        <v>#N/A</v>
      </c>
      <c r="S136" s="37" t="e">
        <f ca="1">IF(S$38=TRUE,IF($A136="","",IF((ROW(S136)-$C$1)&gt;40,Data!W98/OFFSET(Data!B98,-$C$1+1,0,1),0)),NA())</f>
        <v>#N/A</v>
      </c>
      <c r="T136" s="46" t="e">
        <f>IF(T$38=TRUE,Data!Z98,NA())</f>
        <v>#N/A</v>
      </c>
      <c r="U136" s="46" t="e">
        <f>IF(U$38=TRUE,Data!AA98,NA())</f>
        <v>#N/A</v>
      </c>
      <c r="V136" s="46" t="e">
        <f>IF(V$38=TRUE,Data!AB98,NA())</f>
        <v>#N/A</v>
      </c>
      <c r="W136" s="41" t="e">
        <f>IF(W$38=TRUE,Data!AD98,NA())</f>
        <v>#N/A</v>
      </c>
      <c r="X136" s="35" t="e">
        <f>IF(X$38=TRUE,Data!AE98,NA())</f>
        <v>#N/A</v>
      </c>
      <c r="Y136" s="41" t="e">
        <f>IF(Y$38=TRUE,Data!AF98,NA())</f>
        <v>#N/A</v>
      </c>
      <c r="Z136" s="41" t="e">
        <f>IF(Z$38=TRUE,Data!AH98,NA())</f>
        <v>#N/A</v>
      </c>
      <c r="AA136" s="41" t="e">
        <f>IF(AA$38=TRUE,Data!AI98,NA())</f>
        <v>#N/A</v>
      </c>
      <c r="AB136" s="35" t="e">
        <f>IF(AB$38=TRUE,Data!AJ98,NA())</f>
        <v>#N/A</v>
      </c>
      <c r="AC136" s="41" t="e">
        <f>IF(AC$38=TRUE,Data!AK98,NA())</f>
        <v>#N/A</v>
      </c>
      <c r="AD136" s="35" t="e">
        <f>IF(AD$38=TRUE,Data!AL98,NA())</f>
        <v>#N/A</v>
      </c>
      <c r="AE136" s="35" t="e">
        <f>IF(AE$38=TRUE,Data!AM98,NA())</f>
        <v>#N/A</v>
      </c>
      <c r="AF136" s="41" t="e">
        <f>IF(AF$38=TRUE,Data!AN98,NA())</f>
        <v>#N/A</v>
      </c>
      <c r="AG136" s="26">
        <f>Data!AO98</f>
        <v>43991</v>
      </c>
    </row>
    <row r="137" spans="1:33" x14ac:dyDescent="0.25">
      <c r="A137" s="26" t="str">
        <f ca="1">Data!A99</f>
        <v/>
      </c>
      <c r="B137" t="e">
        <f>IF(B$38=TRUE,Data!B99,NA())</f>
        <v>#N/A</v>
      </c>
      <c r="C137" t="str">
        <f ca="1">IF(C$38=TRUE,Data!C99,NA())</f>
        <v/>
      </c>
      <c r="D137" t="e">
        <f>IF(D$38=TRUE,Data!E99,NA())</f>
        <v>#N/A</v>
      </c>
      <c r="E137" s="35" t="e">
        <f>IF(E$38=TRUE,Data!F99,NA())</f>
        <v>#N/A</v>
      </c>
      <c r="F137" s="37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5" t="e">
        <f>IF(G$38=TRUE,Data!H99,NA())</f>
        <v>#N/A</v>
      </c>
      <c r="H137" s="39" t="e">
        <f>IF(H$38=TRUE,Data!I99,NA())</f>
        <v>#N/A</v>
      </c>
      <c r="I137" s="41" t="e">
        <f>IF(I$38=TRUE,Data!J99,NA())</f>
        <v>#N/A</v>
      </c>
      <c r="J137" s="41" t="e">
        <f>IF(J$38=TRUE,Data!K99,NA())</f>
        <v>#N/A</v>
      </c>
      <c r="K137" s="35" t="e">
        <f>IF(K$38=TRUE,Data!L99,NA())</f>
        <v>#N/A</v>
      </c>
      <c r="L137" s="37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1" t="e">
        <f>IF(M$38=TRUE,Data!R99,NA())</f>
        <v>#N/A</v>
      </c>
      <c r="N137" s="41" t="e">
        <f>IF(N$38=TRUE,Data!S99,NA())</f>
        <v>#N/A</v>
      </c>
      <c r="O137" s="37" t="e">
        <f ca="1">IF(O$38=TRUE,IF($A137="","",IF((ROW(Data!R99)-$C$1)&gt;2,Data!R99/OFFSET(Data!B99,-$C$1+1,0,1),0)),NA())</f>
        <v>#N/A</v>
      </c>
      <c r="P137" s="41" t="e">
        <f>IF(P$38=TRUE,Data!V99,NA())</f>
        <v>#N/A</v>
      </c>
      <c r="Q137" s="41" t="e">
        <f>IF(Q$38=TRUE,Data!W99,NA())</f>
        <v>#N/A</v>
      </c>
      <c r="R137" s="32" t="e">
        <f>IF(R$38=TRUE,Data!X99,NA())</f>
        <v>#N/A</v>
      </c>
      <c r="S137" s="37" t="e">
        <f ca="1">IF(S$38=TRUE,IF($A137="","",IF((ROW(S137)-$C$1)&gt;40,Data!W99/OFFSET(Data!B99,-$C$1+1,0,1),0)),NA())</f>
        <v>#N/A</v>
      </c>
      <c r="T137" s="46" t="e">
        <f>IF(T$38=TRUE,Data!Z99,NA())</f>
        <v>#N/A</v>
      </c>
      <c r="U137" s="46" t="e">
        <f>IF(U$38=TRUE,Data!AA99,NA())</f>
        <v>#N/A</v>
      </c>
      <c r="V137" s="46" t="e">
        <f>IF(V$38=TRUE,Data!AB99,NA())</f>
        <v>#N/A</v>
      </c>
      <c r="W137" s="41" t="e">
        <f>IF(W$38=TRUE,Data!AD99,NA())</f>
        <v>#N/A</v>
      </c>
      <c r="X137" s="35" t="e">
        <f>IF(X$38=TRUE,Data!AE99,NA())</f>
        <v>#N/A</v>
      </c>
      <c r="Y137" s="41" t="e">
        <f>IF(Y$38=TRUE,Data!AF99,NA())</f>
        <v>#N/A</v>
      </c>
      <c r="Z137" s="41" t="e">
        <f>IF(Z$38=TRUE,Data!AH99,NA())</f>
        <v>#N/A</v>
      </c>
      <c r="AA137" s="41" t="e">
        <f>IF(AA$38=TRUE,Data!AI99,NA())</f>
        <v>#N/A</v>
      </c>
      <c r="AB137" s="35" t="e">
        <f>IF(AB$38=TRUE,Data!AJ99,NA())</f>
        <v>#N/A</v>
      </c>
      <c r="AC137" s="41" t="e">
        <f>IF(AC$38=TRUE,Data!AK99,NA())</f>
        <v>#N/A</v>
      </c>
      <c r="AD137" s="35" t="e">
        <f>IF(AD$38=TRUE,Data!AL99,NA())</f>
        <v>#N/A</v>
      </c>
      <c r="AE137" s="35" t="e">
        <f>IF(AE$38=TRUE,Data!AM99,NA())</f>
        <v>#N/A</v>
      </c>
      <c r="AF137" s="41" t="e">
        <f>IF(AF$38=TRUE,Data!AN99,NA())</f>
        <v>#N/A</v>
      </c>
      <c r="AG137" s="26">
        <f>Data!AO99</f>
        <v>43992</v>
      </c>
    </row>
    <row r="138" spans="1:33" x14ac:dyDescent="0.25">
      <c r="A138" s="26" t="str">
        <f ca="1">Data!A100</f>
        <v/>
      </c>
      <c r="B138" t="e">
        <f>IF(B$38=TRUE,Data!B100,NA())</f>
        <v>#N/A</v>
      </c>
      <c r="C138" t="str">
        <f ca="1">IF(C$38=TRUE,Data!C100,NA())</f>
        <v/>
      </c>
      <c r="D138" t="e">
        <f>IF(D$38=TRUE,Data!E100,NA())</f>
        <v>#N/A</v>
      </c>
      <c r="E138" s="35" t="e">
        <f>IF(E$38=TRUE,Data!F100,NA())</f>
        <v>#N/A</v>
      </c>
      <c r="F138" s="37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5" t="e">
        <f>IF(G$38=TRUE,Data!H100,NA())</f>
        <v>#N/A</v>
      </c>
      <c r="H138" s="39" t="e">
        <f>IF(H$38=TRUE,Data!I100,NA())</f>
        <v>#N/A</v>
      </c>
      <c r="I138" s="41" t="e">
        <f>IF(I$38=TRUE,Data!J100,NA())</f>
        <v>#N/A</v>
      </c>
      <c r="J138" s="41" t="e">
        <f>IF(J$38=TRUE,Data!K100,NA())</f>
        <v>#N/A</v>
      </c>
      <c r="K138" s="35" t="e">
        <f>IF(K$38=TRUE,Data!L100,NA())</f>
        <v>#N/A</v>
      </c>
      <c r="L138" s="37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1" t="e">
        <f>IF(M$38=TRUE,Data!R100,NA())</f>
        <v>#N/A</v>
      </c>
      <c r="N138" s="41" t="e">
        <f>IF(N$38=TRUE,Data!S100,NA())</f>
        <v>#N/A</v>
      </c>
      <c r="O138" s="37" t="e">
        <f ca="1">IF(O$38=TRUE,IF($A138="","",IF((ROW(Data!R100)-$C$1)&gt;2,Data!R100/OFFSET(Data!B100,-$C$1+1,0,1),0)),NA())</f>
        <v>#N/A</v>
      </c>
      <c r="P138" s="41" t="e">
        <f>IF(P$38=TRUE,Data!V100,NA())</f>
        <v>#N/A</v>
      </c>
      <c r="Q138" s="41" t="e">
        <f>IF(Q$38=TRUE,Data!W100,NA())</f>
        <v>#N/A</v>
      </c>
      <c r="R138" s="32" t="e">
        <f>IF(R$38=TRUE,Data!X100,NA())</f>
        <v>#N/A</v>
      </c>
      <c r="S138" s="37" t="e">
        <f ca="1">IF(S$38=TRUE,IF($A138="","",IF((ROW(S138)-$C$1)&gt;40,Data!W100/OFFSET(Data!B100,-$C$1+1,0,1),0)),NA())</f>
        <v>#N/A</v>
      </c>
      <c r="T138" s="46" t="e">
        <f>IF(T$38=TRUE,Data!Z100,NA())</f>
        <v>#N/A</v>
      </c>
      <c r="U138" s="46" t="e">
        <f>IF(U$38=TRUE,Data!AA100,NA())</f>
        <v>#N/A</v>
      </c>
      <c r="V138" s="46" t="e">
        <f>IF(V$38=TRUE,Data!AB100,NA())</f>
        <v>#N/A</v>
      </c>
      <c r="W138" s="41" t="e">
        <f>IF(W$38=TRUE,Data!AD100,NA())</f>
        <v>#N/A</v>
      </c>
      <c r="X138" s="35" t="e">
        <f>IF(X$38=TRUE,Data!AE100,NA())</f>
        <v>#N/A</v>
      </c>
      <c r="Y138" s="41" t="e">
        <f>IF(Y$38=TRUE,Data!AF100,NA())</f>
        <v>#N/A</v>
      </c>
      <c r="Z138" s="41" t="e">
        <f>IF(Z$38=TRUE,Data!AH100,NA())</f>
        <v>#N/A</v>
      </c>
      <c r="AA138" s="41" t="e">
        <f>IF(AA$38=TRUE,Data!AI100,NA())</f>
        <v>#N/A</v>
      </c>
      <c r="AB138" s="35" t="e">
        <f>IF(AB$38=TRUE,Data!AJ100,NA())</f>
        <v>#N/A</v>
      </c>
      <c r="AC138" s="41" t="e">
        <f>IF(AC$38=TRUE,Data!AK100,NA())</f>
        <v>#N/A</v>
      </c>
      <c r="AD138" s="35" t="e">
        <f>IF(AD$38=TRUE,Data!AL100,NA())</f>
        <v>#N/A</v>
      </c>
      <c r="AE138" s="35" t="e">
        <f>IF(AE$38=TRUE,Data!AM100,NA())</f>
        <v>#N/A</v>
      </c>
      <c r="AF138" s="41" t="e">
        <f>IF(AF$38=TRUE,Data!AN100,NA())</f>
        <v>#N/A</v>
      </c>
      <c r="AG138" s="26">
        <f>Data!AO100</f>
        <v>43993</v>
      </c>
    </row>
    <row r="139" spans="1:33" x14ac:dyDescent="0.25">
      <c r="A139" s="26" t="str">
        <f ca="1">Data!A101</f>
        <v/>
      </c>
      <c r="B139" t="e">
        <f>IF(B$38=TRUE,Data!B101,NA())</f>
        <v>#N/A</v>
      </c>
      <c r="C139" t="str">
        <f ca="1">IF(C$38=TRUE,Data!C101,NA())</f>
        <v/>
      </c>
      <c r="D139" t="e">
        <f>IF(D$38=TRUE,Data!E101,NA())</f>
        <v>#N/A</v>
      </c>
      <c r="E139" s="35" t="e">
        <f>IF(E$38=TRUE,Data!F101,NA())</f>
        <v>#N/A</v>
      </c>
      <c r="F139" s="37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5" t="e">
        <f>IF(G$38=TRUE,Data!H101,NA())</f>
        <v>#N/A</v>
      </c>
      <c r="H139" s="39" t="e">
        <f>IF(H$38=TRUE,Data!I101,NA())</f>
        <v>#N/A</v>
      </c>
      <c r="I139" s="41" t="e">
        <f>IF(I$38=TRUE,Data!J101,NA())</f>
        <v>#N/A</v>
      </c>
      <c r="J139" s="41" t="e">
        <f>IF(J$38=TRUE,Data!K101,NA())</f>
        <v>#N/A</v>
      </c>
      <c r="K139" s="35" t="e">
        <f>IF(K$38=TRUE,Data!L101,NA())</f>
        <v>#N/A</v>
      </c>
      <c r="L139" s="37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1" t="e">
        <f>IF(M$38=TRUE,Data!R101,NA())</f>
        <v>#N/A</v>
      </c>
      <c r="N139" s="41" t="e">
        <f>IF(N$38=TRUE,Data!S101,NA())</f>
        <v>#N/A</v>
      </c>
      <c r="O139" s="37" t="e">
        <f ca="1">IF(O$38=TRUE,IF($A139="","",IF((ROW(Data!R101)-$C$1)&gt;2,Data!R101/OFFSET(Data!B101,-$C$1+1,0,1),0)),NA())</f>
        <v>#N/A</v>
      </c>
      <c r="P139" s="41" t="e">
        <f>IF(P$38=TRUE,Data!V101,NA())</f>
        <v>#N/A</v>
      </c>
      <c r="Q139" s="41" t="e">
        <f>IF(Q$38=TRUE,Data!W101,NA())</f>
        <v>#N/A</v>
      </c>
      <c r="R139" s="32" t="e">
        <f>IF(R$38=TRUE,Data!X101,NA())</f>
        <v>#N/A</v>
      </c>
      <c r="S139" s="37" t="e">
        <f ca="1">IF(S$38=TRUE,IF($A139="","",IF((ROW(S139)-$C$1)&gt;40,Data!W101/OFFSET(Data!B101,-$C$1+1,0,1),0)),NA())</f>
        <v>#N/A</v>
      </c>
      <c r="T139" s="46" t="e">
        <f>IF(T$38=TRUE,Data!Z101,NA())</f>
        <v>#N/A</v>
      </c>
      <c r="U139" s="46" t="e">
        <f>IF(U$38=TRUE,Data!AA101,NA())</f>
        <v>#N/A</v>
      </c>
      <c r="V139" s="46" t="e">
        <f>IF(V$38=TRUE,Data!AB101,NA())</f>
        <v>#N/A</v>
      </c>
      <c r="W139" s="41" t="e">
        <f>IF(W$38=TRUE,Data!AD101,NA())</f>
        <v>#N/A</v>
      </c>
      <c r="X139" s="35" t="e">
        <f>IF(X$38=TRUE,Data!AE101,NA())</f>
        <v>#N/A</v>
      </c>
      <c r="Y139" s="41" t="e">
        <f>IF(Y$38=TRUE,Data!AF101,NA())</f>
        <v>#N/A</v>
      </c>
      <c r="Z139" s="41" t="e">
        <f>IF(Z$38=TRUE,Data!AH101,NA())</f>
        <v>#N/A</v>
      </c>
      <c r="AA139" s="41" t="e">
        <f>IF(AA$38=TRUE,Data!AI101,NA())</f>
        <v>#N/A</v>
      </c>
      <c r="AB139" s="35" t="e">
        <f>IF(AB$38=TRUE,Data!AJ101,NA())</f>
        <v>#N/A</v>
      </c>
      <c r="AC139" s="41" t="e">
        <f>IF(AC$38=TRUE,Data!AK101,NA())</f>
        <v>#N/A</v>
      </c>
      <c r="AD139" s="35" t="e">
        <f>IF(AD$38=TRUE,Data!AL101,NA())</f>
        <v>#N/A</v>
      </c>
      <c r="AE139" s="35" t="e">
        <f>IF(AE$38=TRUE,Data!AM101,NA())</f>
        <v>#N/A</v>
      </c>
      <c r="AF139" s="41" t="e">
        <f>IF(AF$38=TRUE,Data!AN101,NA())</f>
        <v>#N/A</v>
      </c>
      <c r="AG139" s="26">
        <f>Data!AO101</f>
        <v>43994</v>
      </c>
    </row>
    <row r="140" spans="1:33" x14ac:dyDescent="0.25">
      <c r="A140" s="26" t="str">
        <f ca="1">Data!A102</f>
        <v/>
      </c>
      <c r="B140" t="e">
        <f>IF(B$38=TRUE,Data!B102,NA())</f>
        <v>#N/A</v>
      </c>
      <c r="C140" t="str">
        <f ca="1">IF(C$38=TRUE,Data!C102,NA())</f>
        <v/>
      </c>
      <c r="D140" t="e">
        <f>IF(D$38=TRUE,Data!E102,NA())</f>
        <v>#N/A</v>
      </c>
      <c r="E140" s="35" t="e">
        <f>IF(E$38=TRUE,Data!F102,NA())</f>
        <v>#N/A</v>
      </c>
      <c r="F140" s="37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5" t="e">
        <f>IF(G$38=TRUE,Data!H102,NA())</f>
        <v>#N/A</v>
      </c>
      <c r="H140" s="39" t="e">
        <f>IF(H$38=TRUE,Data!I102,NA())</f>
        <v>#N/A</v>
      </c>
      <c r="I140" s="41" t="e">
        <f>IF(I$38=TRUE,Data!J102,NA())</f>
        <v>#N/A</v>
      </c>
      <c r="J140" s="41" t="e">
        <f>IF(J$38=TRUE,Data!K102,NA())</f>
        <v>#N/A</v>
      </c>
      <c r="K140" s="35" t="e">
        <f>IF(K$38=TRUE,Data!L102,NA())</f>
        <v>#N/A</v>
      </c>
      <c r="L140" s="37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1" t="e">
        <f>IF(M$38=TRUE,Data!R102,NA())</f>
        <v>#N/A</v>
      </c>
      <c r="N140" s="41" t="e">
        <f>IF(N$38=TRUE,Data!S102,NA())</f>
        <v>#N/A</v>
      </c>
      <c r="O140" s="37" t="e">
        <f ca="1">IF(O$38=TRUE,IF($A140="","",IF((ROW(Data!R102)-$C$1)&gt;2,Data!R102/OFFSET(Data!B102,-$C$1+1,0,1),0)),NA())</f>
        <v>#N/A</v>
      </c>
      <c r="P140" s="41" t="e">
        <f>IF(P$38=TRUE,Data!V102,NA())</f>
        <v>#N/A</v>
      </c>
      <c r="Q140" s="41" t="e">
        <f>IF(Q$38=TRUE,Data!W102,NA())</f>
        <v>#N/A</v>
      </c>
      <c r="R140" s="32" t="e">
        <f>IF(R$38=TRUE,Data!X102,NA())</f>
        <v>#N/A</v>
      </c>
      <c r="S140" s="37" t="e">
        <f ca="1">IF(S$38=TRUE,IF($A140="","",IF((ROW(S140)-$C$1)&gt;40,Data!W102/OFFSET(Data!B102,-$C$1+1,0,1),0)),NA())</f>
        <v>#N/A</v>
      </c>
      <c r="T140" s="46" t="e">
        <f>IF(T$38=TRUE,Data!Z102,NA())</f>
        <v>#N/A</v>
      </c>
      <c r="U140" s="46" t="e">
        <f>IF(U$38=TRUE,Data!AA102,NA())</f>
        <v>#N/A</v>
      </c>
      <c r="V140" s="46" t="e">
        <f>IF(V$38=TRUE,Data!AB102,NA())</f>
        <v>#N/A</v>
      </c>
      <c r="W140" s="41" t="e">
        <f>IF(W$38=TRUE,Data!AD102,NA())</f>
        <v>#N/A</v>
      </c>
      <c r="X140" s="35" t="e">
        <f>IF(X$38=TRUE,Data!AE102,NA())</f>
        <v>#N/A</v>
      </c>
      <c r="Y140" s="41" t="e">
        <f>IF(Y$38=TRUE,Data!AF102,NA())</f>
        <v>#N/A</v>
      </c>
      <c r="Z140" s="41" t="e">
        <f>IF(Z$38=TRUE,Data!AH102,NA())</f>
        <v>#N/A</v>
      </c>
      <c r="AA140" s="41" t="e">
        <f>IF(AA$38=TRUE,Data!AI102,NA())</f>
        <v>#N/A</v>
      </c>
      <c r="AB140" s="35" t="e">
        <f>IF(AB$38=TRUE,Data!AJ102,NA())</f>
        <v>#N/A</v>
      </c>
      <c r="AC140" s="41" t="e">
        <f>IF(AC$38=TRUE,Data!AK102,NA())</f>
        <v>#N/A</v>
      </c>
      <c r="AD140" s="35" t="e">
        <f>IF(AD$38=TRUE,Data!AL102,NA())</f>
        <v>#N/A</v>
      </c>
      <c r="AE140" s="35" t="e">
        <f>IF(AE$38=TRUE,Data!AM102,NA())</f>
        <v>#N/A</v>
      </c>
      <c r="AF140" s="41" t="e">
        <f>IF(AF$38=TRUE,Data!AN102,NA())</f>
        <v>#N/A</v>
      </c>
      <c r="AG140" s="26">
        <f>Data!AO102</f>
        <v>43995</v>
      </c>
    </row>
    <row r="141" spans="1:33" x14ac:dyDescent="0.25">
      <c r="A141" s="26" t="str">
        <f ca="1">Data!A103</f>
        <v/>
      </c>
      <c r="B141" t="e">
        <f>IF(B$38=TRUE,Data!B103,NA())</f>
        <v>#N/A</v>
      </c>
      <c r="C141" t="str">
        <f ca="1">IF(C$38=TRUE,Data!C103,NA())</f>
        <v/>
      </c>
      <c r="D141" t="e">
        <f>IF(D$38=TRUE,Data!E103,NA())</f>
        <v>#N/A</v>
      </c>
      <c r="E141" s="35" t="e">
        <f>IF(E$38=TRUE,Data!F103,NA())</f>
        <v>#N/A</v>
      </c>
      <c r="F141" s="37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5" t="e">
        <f>IF(G$38=TRUE,Data!H103,NA())</f>
        <v>#N/A</v>
      </c>
      <c r="H141" s="39" t="e">
        <f>IF(H$38=TRUE,Data!I103,NA())</f>
        <v>#N/A</v>
      </c>
      <c r="I141" s="41" t="e">
        <f>IF(I$38=TRUE,Data!J103,NA())</f>
        <v>#N/A</v>
      </c>
      <c r="J141" s="41" t="e">
        <f>IF(J$38=TRUE,Data!K103,NA())</f>
        <v>#N/A</v>
      </c>
      <c r="K141" s="35" t="e">
        <f>IF(K$38=TRUE,Data!L103,NA())</f>
        <v>#N/A</v>
      </c>
      <c r="L141" s="37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1" t="e">
        <f>IF(M$38=TRUE,Data!R103,NA())</f>
        <v>#N/A</v>
      </c>
      <c r="N141" s="41" t="e">
        <f>IF(N$38=TRUE,Data!S103,NA())</f>
        <v>#N/A</v>
      </c>
      <c r="O141" s="37" t="e">
        <f ca="1">IF(O$38=TRUE,IF($A141="","",IF((ROW(Data!R103)-$C$1)&gt;2,Data!R103/OFFSET(Data!B103,-$C$1+1,0,1),0)),NA())</f>
        <v>#N/A</v>
      </c>
      <c r="P141" s="41" t="e">
        <f>IF(P$38=TRUE,Data!V103,NA())</f>
        <v>#N/A</v>
      </c>
      <c r="Q141" s="41" t="e">
        <f>IF(Q$38=TRUE,Data!W103,NA())</f>
        <v>#N/A</v>
      </c>
      <c r="R141" s="32" t="e">
        <f>IF(R$38=TRUE,Data!X103,NA())</f>
        <v>#N/A</v>
      </c>
      <c r="S141" s="37" t="e">
        <f ca="1">IF(S$38=TRUE,IF($A141="","",IF((ROW(S141)-$C$1)&gt;40,Data!W103/OFFSET(Data!B103,-$C$1+1,0,1),0)),NA())</f>
        <v>#N/A</v>
      </c>
      <c r="T141" s="46" t="e">
        <f>IF(T$38=TRUE,Data!Z103,NA())</f>
        <v>#N/A</v>
      </c>
      <c r="U141" s="46" t="e">
        <f>IF(U$38=TRUE,Data!AA103,NA())</f>
        <v>#N/A</v>
      </c>
      <c r="V141" s="46" t="e">
        <f>IF(V$38=TRUE,Data!AB103,NA())</f>
        <v>#N/A</v>
      </c>
      <c r="W141" s="41" t="e">
        <f>IF(W$38=TRUE,Data!AD103,NA())</f>
        <v>#N/A</v>
      </c>
      <c r="X141" s="35" t="e">
        <f>IF(X$38=TRUE,Data!AE103,NA())</f>
        <v>#N/A</v>
      </c>
      <c r="Y141" s="41" t="e">
        <f>IF(Y$38=TRUE,Data!AF103,NA())</f>
        <v>#N/A</v>
      </c>
      <c r="Z141" s="41" t="e">
        <f>IF(Z$38=TRUE,Data!AH103,NA())</f>
        <v>#N/A</v>
      </c>
      <c r="AA141" s="41" t="e">
        <f>IF(AA$38=TRUE,Data!AI103,NA())</f>
        <v>#N/A</v>
      </c>
      <c r="AB141" s="35" t="e">
        <f>IF(AB$38=TRUE,Data!AJ103,NA())</f>
        <v>#N/A</v>
      </c>
      <c r="AC141" s="41" t="e">
        <f>IF(AC$38=TRUE,Data!AK103,NA())</f>
        <v>#N/A</v>
      </c>
      <c r="AD141" s="35" t="e">
        <f>IF(AD$38=TRUE,Data!AL103,NA())</f>
        <v>#N/A</v>
      </c>
      <c r="AE141" s="35" t="e">
        <f>IF(AE$38=TRUE,Data!AM103,NA())</f>
        <v>#N/A</v>
      </c>
      <c r="AF141" s="41" t="e">
        <f>IF(AF$38=TRUE,Data!AN103,NA())</f>
        <v>#N/A</v>
      </c>
      <c r="AG141" s="26">
        <f>Data!AO103</f>
        <v>43996</v>
      </c>
    </row>
    <row r="142" spans="1:33" x14ac:dyDescent="0.25">
      <c r="A142" s="26" t="str">
        <f ca="1">Data!A104</f>
        <v/>
      </c>
      <c r="B142" t="e">
        <f>IF(B$38=TRUE,Data!B104,NA())</f>
        <v>#N/A</v>
      </c>
      <c r="C142" t="str">
        <f ca="1">IF(C$38=TRUE,Data!C104,NA())</f>
        <v/>
      </c>
      <c r="D142" t="e">
        <f>IF(D$38=TRUE,Data!E104,NA())</f>
        <v>#N/A</v>
      </c>
      <c r="E142" s="35" t="e">
        <f>IF(E$38=TRUE,Data!F104,NA())</f>
        <v>#N/A</v>
      </c>
      <c r="F142" s="37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5" t="e">
        <f>IF(G$38=TRUE,Data!H104,NA())</f>
        <v>#N/A</v>
      </c>
      <c r="H142" s="39" t="e">
        <f>IF(H$38=TRUE,Data!I104,NA())</f>
        <v>#N/A</v>
      </c>
      <c r="I142" s="41" t="e">
        <f>IF(I$38=TRUE,Data!J104,NA())</f>
        <v>#N/A</v>
      </c>
      <c r="J142" s="41" t="e">
        <f>IF(J$38=TRUE,Data!K104,NA())</f>
        <v>#N/A</v>
      </c>
      <c r="K142" s="35" t="e">
        <f>IF(K$38=TRUE,Data!L104,NA())</f>
        <v>#N/A</v>
      </c>
      <c r="L142" s="37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1" t="e">
        <f>IF(M$38=TRUE,Data!R104,NA())</f>
        <v>#N/A</v>
      </c>
      <c r="N142" s="41" t="e">
        <f>IF(N$38=TRUE,Data!S104,NA())</f>
        <v>#N/A</v>
      </c>
      <c r="O142" s="37" t="e">
        <f ca="1">IF(O$38=TRUE,IF($A142="","",IF((ROW(Data!R104)-$C$1)&gt;2,Data!R104/OFFSET(Data!B104,-$C$1+1,0,1),0)),NA())</f>
        <v>#N/A</v>
      </c>
      <c r="P142" s="41" t="e">
        <f>IF(P$38=TRUE,Data!V104,NA())</f>
        <v>#N/A</v>
      </c>
      <c r="Q142" s="41" t="e">
        <f>IF(Q$38=TRUE,Data!W104,NA())</f>
        <v>#N/A</v>
      </c>
      <c r="R142" s="32" t="e">
        <f>IF(R$38=TRUE,Data!X104,NA())</f>
        <v>#N/A</v>
      </c>
      <c r="S142" s="37" t="e">
        <f ca="1">IF(S$38=TRUE,IF($A142="","",IF((ROW(S142)-$C$1)&gt;40,Data!W104/OFFSET(Data!B104,-$C$1+1,0,1),0)),NA())</f>
        <v>#N/A</v>
      </c>
      <c r="T142" s="46" t="e">
        <f>IF(T$38=TRUE,Data!Z104,NA())</f>
        <v>#N/A</v>
      </c>
      <c r="U142" s="46" t="e">
        <f>IF(U$38=TRUE,Data!AA104,NA())</f>
        <v>#N/A</v>
      </c>
      <c r="V142" s="46" t="e">
        <f>IF(V$38=TRUE,Data!AB104,NA())</f>
        <v>#N/A</v>
      </c>
      <c r="W142" s="41" t="e">
        <f>IF(W$38=TRUE,Data!AD104,NA())</f>
        <v>#N/A</v>
      </c>
      <c r="X142" s="35" t="e">
        <f>IF(X$38=TRUE,Data!AE104,NA())</f>
        <v>#N/A</v>
      </c>
      <c r="Y142" s="41" t="e">
        <f>IF(Y$38=TRUE,Data!AF104,NA())</f>
        <v>#N/A</v>
      </c>
      <c r="Z142" s="41" t="e">
        <f>IF(Z$38=TRUE,Data!AH104,NA())</f>
        <v>#N/A</v>
      </c>
      <c r="AA142" s="41" t="e">
        <f>IF(AA$38=TRUE,Data!AI104,NA())</f>
        <v>#N/A</v>
      </c>
      <c r="AB142" s="35" t="e">
        <f>IF(AB$38=TRUE,Data!AJ104,NA())</f>
        <v>#N/A</v>
      </c>
      <c r="AC142" s="41" t="e">
        <f>IF(AC$38=TRUE,Data!AK104,NA())</f>
        <v>#N/A</v>
      </c>
      <c r="AD142" s="35" t="e">
        <f>IF(AD$38=TRUE,Data!AL104,NA())</f>
        <v>#N/A</v>
      </c>
      <c r="AE142" s="35" t="e">
        <f>IF(AE$38=TRUE,Data!AM104,NA())</f>
        <v>#N/A</v>
      </c>
      <c r="AF142" s="41" t="e">
        <f>IF(AF$38=TRUE,Data!AN104,NA())</f>
        <v>#N/A</v>
      </c>
      <c r="AG142" s="26">
        <f>Data!AO104</f>
        <v>43997</v>
      </c>
    </row>
    <row r="143" spans="1:33" x14ac:dyDescent="0.25">
      <c r="A143" s="26" t="str">
        <f ca="1">Data!A105</f>
        <v/>
      </c>
      <c r="B143" t="e">
        <f>IF(B$38=TRUE,Data!B105,NA())</f>
        <v>#N/A</v>
      </c>
      <c r="C143" t="str">
        <f ca="1">IF(C$38=TRUE,Data!C105,NA())</f>
        <v/>
      </c>
      <c r="D143" t="e">
        <f>IF(D$38=TRUE,Data!E105,NA())</f>
        <v>#N/A</v>
      </c>
      <c r="E143" s="35" t="e">
        <f>IF(E$38=TRUE,Data!F105,NA())</f>
        <v>#N/A</v>
      </c>
      <c r="F143" s="37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5" t="e">
        <f>IF(G$38=TRUE,Data!H105,NA())</f>
        <v>#N/A</v>
      </c>
      <c r="H143" s="39" t="e">
        <f>IF(H$38=TRUE,Data!I105,NA())</f>
        <v>#N/A</v>
      </c>
      <c r="I143" s="41" t="e">
        <f>IF(I$38=TRUE,Data!J105,NA())</f>
        <v>#N/A</v>
      </c>
      <c r="J143" s="41" t="e">
        <f>IF(J$38=TRUE,Data!K105,NA())</f>
        <v>#N/A</v>
      </c>
      <c r="K143" s="35" t="e">
        <f>IF(K$38=TRUE,Data!L105,NA())</f>
        <v>#N/A</v>
      </c>
      <c r="L143" s="37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1" t="e">
        <f>IF(M$38=TRUE,Data!R105,NA())</f>
        <v>#N/A</v>
      </c>
      <c r="N143" s="41" t="e">
        <f>IF(N$38=TRUE,Data!S105,NA())</f>
        <v>#N/A</v>
      </c>
      <c r="O143" s="37" t="e">
        <f ca="1">IF(O$38=TRUE,IF($A143="","",IF((ROW(Data!R105)-$C$1)&gt;2,Data!R105/OFFSET(Data!B105,-$C$1+1,0,1),0)),NA())</f>
        <v>#N/A</v>
      </c>
      <c r="P143" s="41" t="e">
        <f>IF(P$38=TRUE,Data!V105,NA())</f>
        <v>#N/A</v>
      </c>
      <c r="Q143" s="41" t="e">
        <f>IF(Q$38=TRUE,Data!W105,NA())</f>
        <v>#N/A</v>
      </c>
      <c r="R143" s="32" t="e">
        <f>IF(R$38=TRUE,Data!X105,NA())</f>
        <v>#N/A</v>
      </c>
      <c r="S143" s="37" t="e">
        <f ca="1">IF(S$38=TRUE,IF($A143="","",IF((ROW(S143)-$C$1)&gt;40,Data!W105/OFFSET(Data!B105,-$C$1+1,0,1),0)),NA())</f>
        <v>#N/A</v>
      </c>
      <c r="T143" s="46" t="e">
        <f>IF(T$38=TRUE,Data!Z105,NA())</f>
        <v>#N/A</v>
      </c>
      <c r="U143" s="46" t="e">
        <f>IF(U$38=TRUE,Data!AA105,NA())</f>
        <v>#N/A</v>
      </c>
      <c r="V143" s="46" t="e">
        <f>IF(V$38=TRUE,Data!AB105,NA())</f>
        <v>#N/A</v>
      </c>
      <c r="W143" s="41" t="e">
        <f>IF(W$38=TRUE,Data!AD105,NA())</f>
        <v>#N/A</v>
      </c>
      <c r="X143" s="35" t="e">
        <f>IF(X$38=TRUE,Data!AE105,NA())</f>
        <v>#N/A</v>
      </c>
      <c r="Y143" s="41" t="e">
        <f>IF(Y$38=TRUE,Data!AF105,NA())</f>
        <v>#N/A</v>
      </c>
      <c r="Z143" s="41" t="e">
        <f>IF(Z$38=TRUE,Data!AH105,NA())</f>
        <v>#N/A</v>
      </c>
      <c r="AA143" s="41" t="e">
        <f>IF(AA$38=TRUE,Data!AI105,NA())</f>
        <v>#N/A</v>
      </c>
      <c r="AB143" s="35" t="e">
        <f>IF(AB$38=TRUE,Data!AJ105,NA())</f>
        <v>#N/A</v>
      </c>
      <c r="AC143" s="41" t="e">
        <f>IF(AC$38=TRUE,Data!AK105,NA())</f>
        <v>#N/A</v>
      </c>
      <c r="AD143" s="35" t="e">
        <f>IF(AD$38=TRUE,Data!AL105,NA())</f>
        <v>#N/A</v>
      </c>
      <c r="AE143" s="35" t="e">
        <f>IF(AE$38=TRUE,Data!AM105,NA())</f>
        <v>#N/A</v>
      </c>
      <c r="AF143" s="41" t="e">
        <f>IF(AF$38=TRUE,Data!AN105,NA())</f>
        <v>#N/A</v>
      </c>
      <c r="AG143" s="26">
        <f>Data!AO105</f>
        <v>43998</v>
      </c>
    </row>
    <row r="144" spans="1:33" x14ac:dyDescent="0.25">
      <c r="A144" s="26" t="str">
        <f ca="1">Data!A106</f>
        <v/>
      </c>
      <c r="B144" t="e">
        <f>IF(B$38=TRUE,Data!B106,NA())</f>
        <v>#N/A</v>
      </c>
      <c r="C144" t="str">
        <f ca="1">IF(C$38=TRUE,Data!C106,NA())</f>
        <v/>
      </c>
      <c r="D144" t="e">
        <f>IF(D$38=TRUE,Data!E106,NA())</f>
        <v>#N/A</v>
      </c>
      <c r="E144" s="35" t="e">
        <f>IF(E$38=TRUE,Data!F106,NA())</f>
        <v>#N/A</v>
      </c>
      <c r="F144" s="37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5" t="e">
        <f>IF(G$38=TRUE,Data!H106,NA())</f>
        <v>#N/A</v>
      </c>
      <c r="H144" s="39" t="e">
        <f>IF(H$38=TRUE,Data!I106,NA())</f>
        <v>#N/A</v>
      </c>
      <c r="I144" s="41" t="e">
        <f>IF(I$38=TRUE,Data!J106,NA())</f>
        <v>#N/A</v>
      </c>
      <c r="J144" s="41" t="e">
        <f>IF(J$38=TRUE,Data!K106,NA())</f>
        <v>#N/A</v>
      </c>
      <c r="K144" s="35" t="e">
        <f>IF(K$38=TRUE,Data!L106,NA())</f>
        <v>#N/A</v>
      </c>
      <c r="L144" s="37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1" t="e">
        <f>IF(M$38=TRUE,Data!R106,NA())</f>
        <v>#N/A</v>
      </c>
      <c r="N144" s="41" t="e">
        <f>IF(N$38=TRUE,Data!S106,NA())</f>
        <v>#N/A</v>
      </c>
      <c r="O144" s="37" t="e">
        <f ca="1">IF(O$38=TRUE,IF($A144="","",IF((ROW(Data!R106)-$C$1)&gt;2,Data!R106/OFFSET(Data!B106,-$C$1+1,0,1),0)),NA())</f>
        <v>#N/A</v>
      </c>
      <c r="P144" s="41" t="e">
        <f>IF(P$38=TRUE,Data!V106,NA())</f>
        <v>#N/A</v>
      </c>
      <c r="Q144" s="41" t="e">
        <f>IF(Q$38=TRUE,Data!W106,NA())</f>
        <v>#N/A</v>
      </c>
      <c r="R144" s="32" t="e">
        <f>IF(R$38=TRUE,Data!X106,NA())</f>
        <v>#N/A</v>
      </c>
      <c r="S144" s="37" t="e">
        <f ca="1">IF(S$38=TRUE,IF($A144="","",IF((ROW(S144)-$C$1)&gt;40,Data!W106/OFFSET(Data!B106,-$C$1+1,0,1),0)),NA())</f>
        <v>#N/A</v>
      </c>
      <c r="T144" s="46" t="e">
        <f>IF(T$38=TRUE,Data!Z106,NA())</f>
        <v>#N/A</v>
      </c>
      <c r="U144" s="46" t="e">
        <f>IF(U$38=TRUE,Data!AA106,NA())</f>
        <v>#N/A</v>
      </c>
      <c r="V144" s="46" t="e">
        <f>IF(V$38=TRUE,Data!AB106,NA())</f>
        <v>#N/A</v>
      </c>
      <c r="W144" s="41" t="e">
        <f>IF(W$38=TRUE,Data!AD106,NA())</f>
        <v>#N/A</v>
      </c>
      <c r="X144" s="35" t="e">
        <f>IF(X$38=TRUE,Data!AE106,NA())</f>
        <v>#N/A</v>
      </c>
      <c r="Y144" s="41" t="e">
        <f>IF(Y$38=TRUE,Data!AF106,NA())</f>
        <v>#N/A</v>
      </c>
      <c r="Z144" s="41" t="e">
        <f>IF(Z$38=TRUE,Data!AH106,NA())</f>
        <v>#N/A</v>
      </c>
      <c r="AA144" s="41" t="e">
        <f>IF(AA$38=TRUE,Data!AI106,NA())</f>
        <v>#N/A</v>
      </c>
      <c r="AB144" s="35" t="e">
        <f>IF(AB$38=TRUE,Data!AJ106,NA())</f>
        <v>#N/A</v>
      </c>
      <c r="AC144" s="41" t="e">
        <f>IF(AC$38=TRUE,Data!AK106,NA())</f>
        <v>#N/A</v>
      </c>
      <c r="AD144" s="35" t="e">
        <f>IF(AD$38=TRUE,Data!AL106,NA())</f>
        <v>#N/A</v>
      </c>
      <c r="AE144" s="35" t="e">
        <f>IF(AE$38=TRUE,Data!AM106,NA())</f>
        <v>#N/A</v>
      </c>
      <c r="AF144" s="41" t="e">
        <f>IF(AF$38=TRUE,Data!AN106,NA())</f>
        <v>#N/A</v>
      </c>
      <c r="AG144" s="26">
        <f>Data!AO106</f>
        <v>43999</v>
      </c>
    </row>
    <row r="145" spans="1:33" x14ac:dyDescent="0.25">
      <c r="A145" s="26" t="str">
        <f ca="1">Data!A107</f>
        <v/>
      </c>
      <c r="B145" t="e">
        <f>IF(B$38=TRUE,Data!B107,NA())</f>
        <v>#N/A</v>
      </c>
      <c r="C145" t="str">
        <f ca="1">IF(C$38=TRUE,Data!C107,NA())</f>
        <v/>
      </c>
      <c r="D145" t="e">
        <f>IF(D$38=TRUE,Data!E107,NA())</f>
        <v>#N/A</v>
      </c>
      <c r="E145" s="35" t="e">
        <f>IF(E$38=TRUE,Data!F107,NA())</f>
        <v>#N/A</v>
      </c>
      <c r="F145" s="37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5" t="e">
        <f>IF(G$38=TRUE,Data!H107,NA())</f>
        <v>#N/A</v>
      </c>
      <c r="H145" s="39" t="e">
        <f>IF(H$38=TRUE,Data!I107,NA())</f>
        <v>#N/A</v>
      </c>
      <c r="I145" s="41" t="e">
        <f>IF(I$38=TRUE,Data!J107,NA())</f>
        <v>#N/A</v>
      </c>
      <c r="J145" s="41" t="e">
        <f>IF(J$38=TRUE,Data!K107,NA())</f>
        <v>#N/A</v>
      </c>
      <c r="K145" s="35" t="e">
        <f>IF(K$38=TRUE,Data!L107,NA())</f>
        <v>#N/A</v>
      </c>
      <c r="L145" s="37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1" t="e">
        <f>IF(M$38=TRUE,Data!R107,NA())</f>
        <v>#N/A</v>
      </c>
      <c r="N145" s="41" t="e">
        <f>IF(N$38=TRUE,Data!S107,NA())</f>
        <v>#N/A</v>
      </c>
      <c r="O145" s="37" t="e">
        <f ca="1">IF(O$38=TRUE,IF($A145="","",IF((ROW(Data!R107)-$C$1)&gt;2,Data!R107/OFFSET(Data!B107,-$C$1+1,0,1),0)),NA())</f>
        <v>#N/A</v>
      </c>
      <c r="P145" s="41" t="e">
        <f>IF(P$38=TRUE,Data!V107,NA())</f>
        <v>#N/A</v>
      </c>
      <c r="Q145" s="41" t="e">
        <f>IF(Q$38=TRUE,Data!W107,NA())</f>
        <v>#N/A</v>
      </c>
      <c r="R145" s="32" t="e">
        <f>IF(R$38=TRUE,Data!X107,NA())</f>
        <v>#N/A</v>
      </c>
      <c r="S145" s="37" t="e">
        <f ca="1">IF(S$38=TRUE,IF($A145="","",IF((ROW(S145)-$C$1)&gt;40,Data!W107/OFFSET(Data!B107,-$C$1+1,0,1),0)),NA())</f>
        <v>#N/A</v>
      </c>
      <c r="T145" s="46" t="e">
        <f>IF(T$38=TRUE,Data!Z107,NA())</f>
        <v>#N/A</v>
      </c>
      <c r="U145" s="46" t="e">
        <f>IF(U$38=TRUE,Data!AA107,NA())</f>
        <v>#N/A</v>
      </c>
      <c r="V145" s="46" t="e">
        <f>IF(V$38=TRUE,Data!AB107,NA())</f>
        <v>#N/A</v>
      </c>
      <c r="W145" s="41" t="e">
        <f>IF(W$38=TRUE,Data!AD107,NA())</f>
        <v>#N/A</v>
      </c>
      <c r="X145" s="35" t="e">
        <f>IF(X$38=TRUE,Data!AE107,NA())</f>
        <v>#N/A</v>
      </c>
      <c r="Y145" s="41" t="e">
        <f>IF(Y$38=TRUE,Data!AF107,NA())</f>
        <v>#N/A</v>
      </c>
      <c r="Z145" s="41" t="e">
        <f>IF(Z$38=TRUE,Data!AH107,NA())</f>
        <v>#N/A</v>
      </c>
      <c r="AA145" s="41" t="e">
        <f>IF(AA$38=TRUE,Data!AI107,NA())</f>
        <v>#N/A</v>
      </c>
      <c r="AB145" s="35" t="e">
        <f>IF(AB$38=TRUE,Data!AJ107,NA())</f>
        <v>#N/A</v>
      </c>
      <c r="AC145" s="41" t="e">
        <f>IF(AC$38=TRUE,Data!AK107,NA())</f>
        <v>#N/A</v>
      </c>
      <c r="AD145" s="35" t="e">
        <f>IF(AD$38=TRUE,Data!AL107,NA())</f>
        <v>#N/A</v>
      </c>
      <c r="AE145" s="35" t="e">
        <f>IF(AE$38=TRUE,Data!AM107,NA())</f>
        <v>#N/A</v>
      </c>
      <c r="AF145" s="41" t="e">
        <f>IF(AF$38=TRUE,Data!AN107,NA())</f>
        <v>#N/A</v>
      </c>
      <c r="AG145" s="26">
        <f>Data!AO107</f>
        <v>44000</v>
      </c>
    </row>
    <row r="146" spans="1:33" x14ac:dyDescent="0.25">
      <c r="A146" s="26" t="str">
        <f ca="1">Data!A108</f>
        <v/>
      </c>
      <c r="B146" t="e">
        <f>IF(B$38=TRUE,Data!B108,NA())</f>
        <v>#N/A</v>
      </c>
      <c r="C146" t="str">
        <f ca="1">IF(C$38=TRUE,Data!C108,NA())</f>
        <v/>
      </c>
      <c r="D146" t="e">
        <f>IF(D$38=TRUE,Data!E108,NA())</f>
        <v>#N/A</v>
      </c>
      <c r="E146" s="35" t="e">
        <f>IF(E$38=TRUE,Data!F108,NA())</f>
        <v>#N/A</v>
      </c>
      <c r="F146" s="37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5" t="e">
        <f>IF(G$38=TRUE,Data!H108,NA())</f>
        <v>#N/A</v>
      </c>
      <c r="H146" s="39" t="e">
        <f>IF(H$38=TRUE,Data!I108,NA())</f>
        <v>#N/A</v>
      </c>
      <c r="I146" s="41" t="e">
        <f>IF(I$38=TRUE,Data!J108,NA())</f>
        <v>#N/A</v>
      </c>
      <c r="J146" s="41" t="e">
        <f>IF(J$38=TRUE,Data!K108,NA())</f>
        <v>#N/A</v>
      </c>
      <c r="K146" s="35" t="e">
        <f>IF(K$38=TRUE,Data!L108,NA())</f>
        <v>#N/A</v>
      </c>
      <c r="L146" s="37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1" t="e">
        <f>IF(M$38=TRUE,Data!R108,NA())</f>
        <v>#N/A</v>
      </c>
      <c r="N146" s="41" t="e">
        <f>IF(N$38=TRUE,Data!S108,NA())</f>
        <v>#N/A</v>
      </c>
      <c r="O146" s="37" t="e">
        <f ca="1">IF(O$38=TRUE,IF($A146="","",IF((ROW(Data!R108)-$C$1)&gt;2,Data!R108/OFFSET(Data!B108,-$C$1+1,0,1),0)),NA())</f>
        <v>#N/A</v>
      </c>
      <c r="P146" s="41" t="e">
        <f>IF(P$38=TRUE,Data!V108,NA())</f>
        <v>#N/A</v>
      </c>
      <c r="Q146" s="41" t="e">
        <f>IF(Q$38=TRUE,Data!W108,NA())</f>
        <v>#N/A</v>
      </c>
      <c r="R146" s="32" t="e">
        <f>IF(R$38=TRUE,Data!X108,NA())</f>
        <v>#N/A</v>
      </c>
      <c r="S146" s="37" t="e">
        <f ca="1">IF(S$38=TRUE,IF($A146="","",IF((ROW(S146)-$C$1)&gt;40,Data!W108/OFFSET(Data!B108,-$C$1+1,0,1),0)),NA())</f>
        <v>#N/A</v>
      </c>
      <c r="T146" s="46" t="e">
        <f>IF(T$38=TRUE,Data!Z108,NA())</f>
        <v>#N/A</v>
      </c>
      <c r="U146" s="46" t="e">
        <f>IF(U$38=TRUE,Data!AA108,NA())</f>
        <v>#N/A</v>
      </c>
      <c r="V146" s="46" t="e">
        <f>IF(V$38=TRUE,Data!AB108,NA())</f>
        <v>#N/A</v>
      </c>
      <c r="W146" s="41" t="e">
        <f>IF(W$38=TRUE,Data!AD108,NA())</f>
        <v>#N/A</v>
      </c>
      <c r="X146" s="35" t="e">
        <f>IF(X$38=TRUE,Data!AE108,NA())</f>
        <v>#N/A</v>
      </c>
      <c r="Y146" s="41" t="e">
        <f>IF(Y$38=TRUE,Data!AF108,NA())</f>
        <v>#N/A</v>
      </c>
      <c r="Z146" s="41" t="e">
        <f>IF(Z$38=TRUE,Data!AH108,NA())</f>
        <v>#N/A</v>
      </c>
      <c r="AA146" s="41" t="e">
        <f>IF(AA$38=TRUE,Data!AI108,NA())</f>
        <v>#N/A</v>
      </c>
      <c r="AB146" s="35" t="e">
        <f>IF(AB$38=TRUE,Data!AJ108,NA())</f>
        <v>#N/A</v>
      </c>
      <c r="AC146" s="41" t="e">
        <f>IF(AC$38=TRUE,Data!AK108,NA())</f>
        <v>#N/A</v>
      </c>
      <c r="AD146" s="35" t="e">
        <f>IF(AD$38=TRUE,Data!AL108,NA())</f>
        <v>#N/A</v>
      </c>
      <c r="AE146" s="35" t="e">
        <f>IF(AE$38=TRUE,Data!AM108,NA())</f>
        <v>#N/A</v>
      </c>
      <c r="AF146" s="41" t="e">
        <f>IF(AF$38=TRUE,Data!AN108,NA())</f>
        <v>#N/A</v>
      </c>
      <c r="AG146" s="26">
        <f>Data!AO108</f>
        <v>44001</v>
      </c>
    </row>
    <row r="147" spans="1:33" x14ac:dyDescent="0.25">
      <c r="A147" s="26" t="str">
        <f ca="1">Data!A109</f>
        <v/>
      </c>
      <c r="B147" t="e">
        <f>IF(B$38=TRUE,Data!B109,NA())</f>
        <v>#N/A</v>
      </c>
      <c r="C147" t="str">
        <f ca="1">IF(C$38=TRUE,Data!C109,NA())</f>
        <v/>
      </c>
      <c r="D147" t="e">
        <f>IF(D$38=TRUE,Data!E109,NA())</f>
        <v>#N/A</v>
      </c>
      <c r="E147" s="35" t="e">
        <f>IF(E$38=TRUE,Data!F109,NA())</f>
        <v>#N/A</v>
      </c>
      <c r="F147" s="37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5" t="e">
        <f>IF(G$38=TRUE,Data!H109,NA())</f>
        <v>#N/A</v>
      </c>
      <c r="H147" s="39" t="e">
        <f>IF(H$38=TRUE,Data!I109,NA())</f>
        <v>#N/A</v>
      </c>
      <c r="I147" s="41" t="e">
        <f>IF(I$38=TRUE,Data!J109,NA())</f>
        <v>#N/A</v>
      </c>
      <c r="J147" s="41" t="e">
        <f>IF(J$38=TRUE,Data!K109,NA())</f>
        <v>#N/A</v>
      </c>
      <c r="K147" s="35" t="e">
        <f>IF(K$38=TRUE,Data!L109,NA())</f>
        <v>#N/A</v>
      </c>
      <c r="L147" s="37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1" t="e">
        <f>IF(M$38=TRUE,Data!R109,NA())</f>
        <v>#N/A</v>
      </c>
      <c r="N147" s="41" t="e">
        <f>IF(N$38=TRUE,Data!S109,NA())</f>
        <v>#N/A</v>
      </c>
      <c r="O147" s="37" t="e">
        <f ca="1">IF(O$38=TRUE,IF($A147="","",IF((ROW(Data!R109)-$C$1)&gt;2,Data!R109/OFFSET(Data!B109,-$C$1+1,0,1),0)),NA())</f>
        <v>#N/A</v>
      </c>
      <c r="P147" s="41" t="e">
        <f>IF(P$38=TRUE,Data!V109,NA())</f>
        <v>#N/A</v>
      </c>
      <c r="Q147" s="41" t="e">
        <f>IF(Q$38=TRUE,Data!W109,NA())</f>
        <v>#N/A</v>
      </c>
      <c r="R147" s="32" t="e">
        <f>IF(R$38=TRUE,Data!X109,NA())</f>
        <v>#N/A</v>
      </c>
      <c r="S147" s="37" t="e">
        <f ca="1">IF(S$38=TRUE,IF($A147="","",IF((ROW(S147)-$C$1)&gt;40,Data!W109/OFFSET(Data!B109,-$C$1+1,0,1),0)),NA())</f>
        <v>#N/A</v>
      </c>
      <c r="T147" s="46" t="e">
        <f>IF(T$38=TRUE,Data!Z109,NA())</f>
        <v>#N/A</v>
      </c>
      <c r="U147" s="46" t="e">
        <f>IF(U$38=TRUE,Data!AA109,NA())</f>
        <v>#N/A</v>
      </c>
      <c r="V147" s="46" t="e">
        <f>IF(V$38=TRUE,Data!AB109,NA())</f>
        <v>#N/A</v>
      </c>
      <c r="W147" s="41" t="e">
        <f>IF(W$38=TRUE,Data!AD109,NA())</f>
        <v>#N/A</v>
      </c>
      <c r="X147" s="35" t="e">
        <f>IF(X$38=TRUE,Data!AE109,NA())</f>
        <v>#N/A</v>
      </c>
      <c r="Y147" s="41" t="e">
        <f>IF(Y$38=TRUE,Data!AF109,NA())</f>
        <v>#N/A</v>
      </c>
      <c r="Z147" s="41" t="e">
        <f>IF(Z$38=TRUE,Data!AH109,NA())</f>
        <v>#N/A</v>
      </c>
      <c r="AA147" s="41" t="e">
        <f>IF(AA$38=TRUE,Data!AI109,NA())</f>
        <v>#N/A</v>
      </c>
      <c r="AB147" s="35" t="e">
        <f>IF(AB$38=TRUE,Data!AJ109,NA())</f>
        <v>#N/A</v>
      </c>
      <c r="AC147" s="41" t="e">
        <f>IF(AC$38=TRUE,Data!AK109,NA())</f>
        <v>#N/A</v>
      </c>
      <c r="AD147" s="35" t="e">
        <f>IF(AD$38=TRUE,Data!AL109,NA())</f>
        <v>#N/A</v>
      </c>
      <c r="AE147" s="35" t="e">
        <f>IF(AE$38=TRUE,Data!AM109,NA())</f>
        <v>#N/A</v>
      </c>
      <c r="AF147" s="41" t="e">
        <f>IF(AF$38=TRUE,Data!AN109,NA())</f>
        <v>#N/A</v>
      </c>
      <c r="AG147" s="26">
        <f>Data!AO109</f>
        <v>44002</v>
      </c>
    </row>
    <row r="148" spans="1:33" x14ac:dyDescent="0.25">
      <c r="A148" s="26" t="str">
        <f ca="1">Data!A110</f>
        <v/>
      </c>
      <c r="B148" t="e">
        <f>IF(B$38=TRUE,Data!B110,NA())</f>
        <v>#N/A</v>
      </c>
      <c r="C148" t="str">
        <f ca="1">IF(C$38=TRUE,Data!C110,NA())</f>
        <v/>
      </c>
      <c r="D148" t="e">
        <f>IF(D$38=TRUE,Data!E110,NA())</f>
        <v>#N/A</v>
      </c>
      <c r="E148" s="35" t="e">
        <f>IF(E$38=TRUE,Data!F110,NA())</f>
        <v>#N/A</v>
      </c>
      <c r="F148" s="37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5" t="e">
        <f>IF(G$38=TRUE,Data!H110,NA())</f>
        <v>#N/A</v>
      </c>
      <c r="H148" s="39" t="e">
        <f>IF(H$38=TRUE,Data!I110,NA())</f>
        <v>#N/A</v>
      </c>
      <c r="I148" s="41" t="e">
        <f>IF(I$38=TRUE,Data!J110,NA())</f>
        <v>#N/A</v>
      </c>
      <c r="J148" s="41" t="e">
        <f>IF(J$38=TRUE,Data!K110,NA())</f>
        <v>#N/A</v>
      </c>
      <c r="K148" s="35" t="e">
        <f>IF(K$38=TRUE,Data!L110,NA())</f>
        <v>#N/A</v>
      </c>
      <c r="L148" s="37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1" t="e">
        <f>IF(M$38=TRUE,Data!R110,NA())</f>
        <v>#N/A</v>
      </c>
      <c r="N148" s="41" t="e">
        <f>IF(N$38=TRUE,Data!S110,NA())</f>
        <v>#N/A</v>
      </c>
      <c r="O148" s="37" t="e">
        <f ca="1">IF(O$38=TRUE,IF($A148="","",IF((ROW(Data!R110)-$C$1)&gt;2,Data!R110/OFFSET(Data!B110,-$C$1+1,0,1),0)),NA())</f>
        <v>#N/A</v>
      </c>
      <c r="P148" s="41" t="e">
        <f>IF(P$38=TRUE,Data!V110,NA())</f>
        <v>#N/A</v>
      </c>
      <c r="Q148" s="41" t="e">
        <f>IF(Q$38=TRUE,Data!W110,NA())</f>
        <v>#N/A</v>
      </c>
      <c r="R148" s="32" t="e">
        <f>IF(R$38=TRUE,Data!X110,NA())</f>
        <v>#N/A</v>
      </c>
      <c r="S148" s="37" t="e">
        <f ca="1">IF(S$38=TRUE,IF($A148="","",IF((ROW(S148)-$C$1)&gt;40,Data!W110/OFFSET(Data!B110,-$C$1+1,0,1),0)),NA())</f>
        <v>#N/A</v>
      </c>
      <c r="T148" s="46" t="e">
        <f>IF(T$38=TRUE,Data!Z110,NA())</f>
        <v>#N/A</v>
      </c>
      <c r="U148" s="46" t="e">
        <f>IF(U$38=TRUE,Data!AA110,NA())</f>
        <v>#N/A</v>
      </c>
      <c r="V148" s="46" t="e">
        <f>IF(V$38=TRUE,Data!AB110,NA())</f>
        <v>#N/A</v>
      </c>
      <c r="W148" s="41" t="e">
        <f>IF(W$38=TRUE,Data!AD110,NA())</f>
        <v>#N/A</v>
      </c>
      <c r="X148" s="35" t="e">
        <f>IF(X$38=TRUE,Data!AE110,NA())</f>
        <v>#N/A</v>
      </c>
      <c r="Y148" s="41" t="e">
        <f>IF(Y$38=TRUE,Data!AF110,NA())</f>
        <v>#N/A</v>
      </c>
      <c r="Z148" s="41" t="e">
        <f>IF(Z$38=TRUE,Data!AH110,NA())</f>
        <v>#N/A</v>
      </c>
      <c r="AA148" s="41" t="e">
        <f>IF(AA$38=TRUE,Data!AI110,NA())</f>
        <v>#N/A</v>
      </c>
      <c r="AB148" s="35" t="e">
        <f>IF(AB$38=TRUE,Data!AJ110,NA())</f>
        <v>#N/A</v>
      </c>
      <c r="AC148" s="41" t="e">
        <f>IF(AC$38=TRUE,Data!AK110,NA())</f>
        <v>#N/A</v>
      </c>
      <c r="AD148" s="35" t="e">
        <f>IF(AD$38=TRUE,Data!AL110,NA())</f>
        <v>#N/A</v>
      </c>
      <c r="AE148" s="35" t="e">
        <f>IF(AE$38=TRUE,Data!AM110,NA())</f>
        <v>#N/A</v>
      </c>
      <c r="AF148" s="41" t="e">
        <f>IF(AF$38=TRUE,Data!AN110,NA())</f>
        <v>#N/A</v>
      </c>
      <c r="AG148" s="26">
        <f>Data!AO110</f>
        <v>44003</v>
      </c>
    </row>
    <row r="149" spans="1:33" x14ac:dyDescent="0.25">
      <c r="A149" s="26" t="str">
        <f ca="1">Data!A111</f>
        <v/>
      </c>
      <c r="B149" t="e">
        <f>IF(B$38=TRUE,Data!B111,NA())</f>
        <v>#N/A</v>
      </c>
      <c r="C149" t="str">
        <f ca="1">IF(C$38=TRUE,Data!C111,NA())</f>
        <v/>
      </c>
      <c r="D149" t="e">
        <f>IF(D$38=TRUE,Data!E111,NA())</f>
        <v>#N/A</v>
      </c>
      <c r="E149" s="35" t="e">
        <f>IF(E$38=TRUE,Data!F111,NA())</f>
        <v>#N/A</v>
      </c>
      <c r="F149" s="37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5" t="e">
        <f>IF(G$38=TRUE,Data!H111,NA())</f>
        <v>#N/A</v>
      </c>
      <c r="H149" s="39" t="e">
        <f>IF(H$38=TRUE,Data!I111,NA())</f>
        <v>#N/A</v>
      </c>
      <c r="I149" s="41" t="e">
        <f>IF(I$38=TRUE,Data!J111,NA())</f>
        <v>#N/A</v>
      </c>
      <c r="J149" s="41" t="e">
        <f>IF(J$38=TRUE,Data!K111,NA())</f>
        <v>#N/A</v>
      </c>
      <c r="K149" s="35" t="e">
        <f>IF(K$38=TRUE,Data!L111,NA())</f>
        <v>#N/A</v>
      </c>
      <c r="L149" s="37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1" t="e">
        <f>IF(M$38=TRUE,Data!R111,NA())</f>
        <v>#N/A</v>
      </c>
      <c r="N149" s="41" t="e">
        <f>IF(N$38=TRUE,Data!S111,NA())</f>
        <v>#N/A</v>
      </c>
      <c r="O149" s="37" t="e">
        <f ca="1">IF(O$38=TRUE,IF($A149="","",IF((ROW(Data!R111)-$C$1)&gt;2,Data!R111/OFFSET(Data!B111,-$C$1+1,0,1),0)),NA())</f>
        <v>#N/A</v>
      </c>
      <c r="P149" s="41" t="e">
        <f>IF(P$38=TRUE,Data!V111,NA())</f>
        <v>#N/A</v>
      </c>
      <c r="Q149" s="41" t="e">
        <f>IF(Q$38=TRUE,Data!W111,NA())</f>
        <v>#N/A</v>
      </c>
      <c r="R149" s="32" t="e">
        <f>IF(R$38=TRUE,Data!X111,NA())</f>
        <v>#N/A</v>
      </c>
      <c r="S149" s="37" t="e">
        <f ca="1">IF(S$38=TRUE,IF($A149="","",IF((ROW(S149)-$C$1)&gt;40,Data!W111/OFFSET(Data!B111,-$C$1+1,0,1),0)),NA())</f>
        <v>#N/A</v>
      </c>
      <c r="T149" s="46" t="e">
        <f>IF(T$38=TRUE,Data!Z111,NA())</f>
        <v>#N/A</v>
      </c>
      <c r="U149" s="46" t="e">
        <f>IF(U$38=TRUE,Data!AA111,NA())</f>
        <v>#N/A</v>
      </c>
      <c r="V149" s="46" t="e">
        <f>IF(V$38=TRUE,Data!AB111,NA())</f>
        <v>#N/A</v>
      </c>
      <c r="W149" s="41" t="e">
        <f>IF(W$38=TRUE,Data!AD111,NA())</f>
        <v>#N/A</v>
      </c>
      <c r="X149" s="35" t="e">
        <f>IF(X$38=TRUE,Data!AE111,NA())</f>
        <v>#N/A</v>
      </c>
      <c r="Y149" s="41" t="e">
        <f>IF(Y$38=TRUE,Data!AF111,NA())</f>
        <v>#N/A</v>
      </c>
      <c r="Z149" s="41" t="e">
        <f>IF(Z$38=TRUE,Data!AH111,NA())</f>
        <v>#N/A</v>
      </c>
      <c r="AA149" s="41" t="e">
        <f>IF(AA$38=TRUE,Data!AI111,NA())</f>
        <v>#N/A</v>
      </c>
      <c r="AB149" s="35" t="e">
        <f>IF(AB$38=TRUE,Data!AJ111,NA())</f>
        <v>#N/A</v>
      </c>
      <c r="AC149" s="41" t="e">
        <f>IF(AC$38=TRUE,Data!AK111,NA())</f>
        <v>#N/A</v>
      </c>
      <c r="AD149" s="35" t="e">
        <f>IF(AD$38=TRUE,Data!AL111,NA())</f>
        <v>#N/A</v>
      </c>
      <c r="AE149" s="35" t="e">
        <f>IF(AE$38=TRUE,Data!AM111,NA())</f>
        <v>#N/A</v>
      </c>
      <c r="AF149" s="41" t="e">
        <f>IF(AF$38=TRUE,Data!AN111,NA())</f>
        <v>#N/A</v>
      </c>
      <c r="AG149" s="26">
        <f>Data!AO111</f>
        <v>44004</v>
      </c>
    </row>
    <row r="150" spans="1:33" x14ac:dyDescent="0.25">
      <c r="A150" s="26" t="str">
        <f ca="1">Data!A112</f>
        <v/>
      </c>
      <c r="B150" t="e">
        <f>IF(B$38=TRUE,Data!B112,NA())</f>
        <v>#N/A</v>
      </c>
      <c r="C150" t="str">
        <f ca="1">IF(C$38=TRUE,Data!C112,NA())</f>
        <v/>
      </c>
      <c r="D150" t="e">
        <f>IF(D$38=TRUE,Data!E112,NA())</f>
        <v>#N/A</v>
      </c>
      <c r="E150" s="35" t="e">
        <f>IF(E$38=TRUE,Data!F112,NA())</f>
        <v>#N/A</v>
      </c>
      <c r="F150" s="37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5" t="e">
        <f>IF(G$38=TRUE,Data!H112,NA())</f>
        <v>#N/A</v>
      </c>
      <c r="H150" s="39" t="e">
        <f>IF(H$38=TRUE,Data!I112,NA())</f>
        <v>#N/A</v>
      </c>
      <c r="I150" s="41" t="e">
        <f>IF(I$38=TRUE,Data!J112,NA())</f>
        <v>#N/A</v>
      </c>
      <c r="J150" s="41" t="e">
        <f>IF(J$38=TRUE,Data!K112,NA())</f>
        <v>#N/A</v>
      </c>
      <c r="K150" s="35" t="e">
        <f>IF(K$38=TRUE,Data!L112,NA())</f>
        <v>#N/A</v>
      </c>
      <c r="L150" s="37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1" t="e">
        <f>IF(M$38=TRUE,Data!R112,NA())</f>
        <v>#N/A</v>
      </c>
      <c r="N150" s="41" t="e">
        <f>IF(N$38=TRUE,Data!S112,NA())</f>
        <v>#N/A</v>
      </c>
      <c r="O150" s="37" t="e">
        <f ca="1">IF(O$38=TRUE,IF($A150="","",IF((ROW(Data!R112)-$C$1)&gt;2,Data!R112/OFFSET(Data!B112,-$C$1+1,0,1),0)),NA())</f>
        <v>#N/A</v>
      </c>
      <c r="P150" s="41" t="e">
        <f>IF(P$38=TRUE,Data!V112,NA())</f>
        <v>#N/A</v>
      </c>
      <c r="Q150" s="41" t="e">
        <f>IF(Q$38=TRUE,Data!W112,NA())</f>
        <v>#N/A</v>
      </c>
      <c r="R150" s="32" t="e">
        <f>IF(R$38=TRUE,Data!X112,NA())</f>
        <v>#N/A</v>
      </c>
      <c r="S150" s="37" t="e">
        <f ca="1">IF(S$38=TRUE,IF($A150="","",IF((ROW(S150)-$C$1)&gt;40,Data!W112/OFFSET(Data!B112,-$C$1+1,0,1),0)),NA())</f>
        <v>#N/A</v>
      </c>
      <c r="T150" s="46" t="e">
        <f>IF(T$38=TRUE,Data!Z112,NA())</f>
        <v>#N/A</v>
      </c>
      <c r="U150" s="46" t="e">
        <f>IF(U$38=TRUE,Data!AA112,NA())</f>
        <v>#N/A</v>
      </c>
      <c r="V150" s="46" t="e">
        <f>IF(V$38=TRUE,Data!AB112,NA())</f>
        <v>#N/A</v>
      </c>
      <c r="W150" s="41" t="e">
        <f>IF(W$38=TRUE,Data!AD112,NA())</f>
        <v>#N/A</v>
      </c>
      <c r="X150" s="35" t="e">
        <f>IF(X$38=TRUE,Data!AE112,NA())</f>
        <v>#N/A</v>
      </c>
      <c r="Y150" s="41" t="e">
        <f>IF(Y$38=TRUE,Data!AF112,NA())</f>
        <v>#N/A</v>
      </c>
      <c r="Z150" s="41" t="e">
        <f>IF(Z$38=TRUE,Data!AH112,NA())</f>
        <v>#N/A</v>
      </c>
      <c r="AA150" s="41" t="e">
        <f>IF(AA$38=TRUE,Data!AI112,NA())</f>
        <v>#N/A</v>
      </c>
      <c r="AB150" s="35" t="e">
        <f>IF(AB$38=TRUE,Data!AJ112,NA())</f>
        <v>#N/A</v>
      </c>
      <c r="AC150" s="41" t="e">
        <f>IF(AC$38=TRUE,Data!AK112,NA())</f>
        <v>#N/A</v>
      </c>
      <c r="AD150" s="35" t="e">
        <f>IF(AD$38=TRUE,Data!AL112,NA())</f>
        <v>#N/A</v>
      </c>
      <c r="AE150" s="35" t="e">
        <f>IF(AE$38=TRUE,Data!AM112,NA())</f>
        <v>#N/A</v>
      </c>
      <c r="AF150" s="41" t="e">
        <f>IF(AF$38=TRUE,Data!AN112,NA())</f>
        <v>#N/A</v>
      </c>
      <c r="AG150" s="26">
        <f>Data!AO112</f>
        <v>44005</v>
      </c>
    </row>
    <row r="151" spans="1:33" x14ac:dyDescent="0.25">
      <c r="A151" s="26" t="str">
        <f ca="1">Data!A113</f>
        <v/>
      </c>
      <c r="B151" t="e">
        <f>IF(B$38=TRUE,Data!B113,NA())</f>
        <v>#N/A</v>
      </c>
      <c r="C151" t="str">
        <f ca="1">IF(C$38=TRUE,Data!C113,NA())</f>
        <v/>
      </c>
      <c r="D151" t="e">
        <f>IF(D$38=TRUE,Data!E113,NA())</f>
        <v>#N/A</v>
      </c>
      <c r="E151" s="35" t="e">
        <f>IF(E$38=TRUE,Data!F113,NA())</f>
        <v>#N/A</v>
      </c>
      <c r="F151" s="37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5" t="e">
        <f>IF(G$38=TRUE,Data!H113,NA())</f>
        <v>#N/A</v>
      </c>
      <c r="H151" s="39" t="e">
        <f>IF(H$38=TRUE,Data!I113,NA())</f>
        <v>#N/A</v>
      </c>
      <c r="I151" s="41" t="e">
        <f>IF(I$38=TRUE,Data!J113,NA())</f>
        <v>#N/A</v>
      </c>
      <c r="J151" s="41" t="e">
        <f>IF(J$38=TRUE,Data!K113,NA())</f>
        <v>#N/A</v>
      </c>
      <c r="K151" s="35" t="e">
        <f>IF(K$38=TRUE,Data!L113,NA())</f>
        <v>#N/A</v>
      </c>
      <c r="L151" s="37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1" t="e">
        <f>IF(M$38=TRUE,Data!R113,NA())</f>
        <v>#N/A</v>
      </c>
      <c r="N151" s="41" t="e">
        <f>IF(N$38=TRUE,Data!S113,NA())</f>
        <v>#N/A</v>
      </c>
      <c r="O151" s="37" t="e">
        <f ca="1">IF(O$38=TRUE,IF($A151="","",IF((ROW(Data!R113)-$C$1)&gt;2,Data!R113/OFFSET(Data!B113,-$C$1+1,0,1),0)),NA())</f>
        <v>#N/A</v>
      </c>
      <c r="P151" s="41" t="e">
        <f>IF(P$38=TRUE,Data!V113,NA())</f>
        <v>#N/A</v>
      </c>
      <c r="Q151" s="41" t="e">
        <f>IF(Q$38=TRUE,Data!W113,NA())</f>
        <v>#N/A</v>
      </c>
      <c r="R151" s="32" t="e">
        <f>IF(R$38=TRUE,Data!X113,NA())</f>
        <v>#N/A</v>
      </c>
      <c r="S151" s="37" t="e">
        <f ca="1">IF(S$38=TRUE,IF($A151="","",IF((ROW(S151)-$C$1)&gt;40,Data!W113/OFFSET(Data!B113,-$C$1+1,0,1),0)),NA())</f>
        <v>#N/A</v>
      </c>
      <c r="T151" s="46" t="e">
        <f>IF(T$38=TRUE,Data!Z113,NA())</f>
        <v>#N/A</v>
      </c>
      <c r="U151" s="46" t="e">
        <f>IF(U$38=TRUE,Data!AA113,NA())</f>
        <v>#N/A</v>
      </c>
      <c r="V151" s="46" t="e">
        <f>IF(V$38=TRUE,Data!AB113,NA())</f>
        <v>#N/A</v>
      </c>
      <c r="W151" s="41" t="e">
        <f>IF(W$38=TRUE,Data!AD113,NA())</f>
        <v>#N/A</v>
      </c>
      <c r="X151" s="35" t="e">
        <f>IF(X$38=TRUE,Data!AE113,NA())</f>
        <v>#N/A</v>
      </c>
      <c r="Y151" s="41" t="e">
        <f>IF(Y$38=TRUE,Data!AF113,NA())</f>
        <v>#N/A</v>
      </c>
      <c r="Z151" s="41" t="e">
        <f>IF(Z$38=TRUE,Data!AH113,NA())</f>
        <v>#N/A</v>
      </c>
      <c r="AA151" s="41" t="e">
        <f>IF(AA$38=TRUE,Data!AI113,NA())</f>
        <v>#N/A</v>
      </c>
      <c r="AB151" s="35" t="e">
        <f>IF(AB$38=TRUE,Data!AJ113,NA())</f>
        <v>#N/A</v>
      </c>
      <c r="AC151" s="41" t="e">
        <f>IF(AC$38=TRUE,Data!AK113,NA())</f>
        <v>#N/A</v>
      </c>
      <c r="AD151" s="35" t="e">
        <f>IF(AD$38=TRUE,Data!AL113,NA())</f>
        <v>#N/A</v>
      </c>
      <c r="AE151" s="35" t="e">
        <f>IF(AE$38=TRUE,Data!AM113,NA())</f>
        <v>#N/A</v>
      </c>
      <c r="AF151" s="41" t="e">
        <f>IF(AF$38=TRUE,Data!AN113,NA())</f>
        <v>#N/A</v>
      </c>
      <c r="AG151" s="26">
        <f>Data!AO113</f>
        <v>44006</v>
      </c>
    </row>
    <row r="152" spans="1:33" x14ac:dyDescent="0.25">
      <c r="A152" s="26" t="str">
        <f ca="1">Data!A114</f>
        <v/>
      </c>
      <c r="B152" t="e">
        <f>IF(B$38=TRUE,Data!B114,NA())</f>
        <v>#N/A</v>
      </c>
      <c r="C152" t="str">
        <f ca="1">IF(C$38=TRUE,Data!C114,NA())</f>
        <v/>
      </c>
      <c r="D152" t="e">
        <f>IF(D$38=TRUE,Data!E114,NA())</f>
        <v>#N/A</v>
      </c>
      <c r="E152" s="35" t="e">
        <f>IF(E$38=TRUE,Data!F114,NA())</f>
        <v>#N/A</v>
      </c>
      <c r="F152" s="37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5" t="e">
        <f>IF(G$38=TRUE,Data!H114,NA())</f>
        <v>#N/A</v>
      </c>
      <c r="H152" s="39" t="e">
        <f>IF(H$38=TRUE,Data!I114,NA())</f>
        <v>#N/A</v>
      </c>
      <c r="I152" s="41" t="e">
        <f>IF(I$38=TRUE,Data!J114,NA())</f>
        <v>#N/A</v>
      </c>
      <c r="J152" s="41" t="e">
        <f>IF(J$38=TRUE,Data!K114,NA())</f>
        <v>#N/A</v>
      </c>
      <c r="K152" s="35" t="e">
        <f>IF(K$38=TRUE,Data!L114,NA())</f>
        <v>#N/A</v>
      </c>
      <c r="L152" s="37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1" t="e">
        <f>IF(M$38=TRUE,Data!R114,NA())</f>
        <v>#N/A</v>
      </c>
      <c r="N152" s="41" t="e">
        <f>IF(N$38=TRUE,Data!S114,NA())</f>
        <v>#N/A</v>
      </c>
      <c r="O152" s="37" t="e">
        <f ca="1">IF(O$38=TRUE,IF($A152="","",IF((ROW(Data!R114)-$C$1)&gt;2,Data!R114/OFFSET(Data!B114,-$C$1+1,0,1),0)),NA())</f>
        <v>#N/A</v>
      </c>
      <c r="P152" s="41" t="e">
        <f>IF(P$38=TRUE,Data!V114,NA())</f>
        <v>#N/A</v>
      </c>
      <c r="Q152" s="41" t="e">
        <f>IF(Q$38=TRUE,Data!W114,NA())</f>
        <v>#N/A</v>
      </c>
      <c r="R152" s="32" t="e">
        <f>IF(R$38=TRUE,Data!X114,NA())</f>
        <v>#N/A</v>
      </c>
      <c r="S152" s="37" t="e">
        <f ca="1">IF(S$38=TRUE,IF($A152="","",IF((ROW(S152)-$C$1)&gt;40,Data!W114/OFFSET(Data!B114,-$C$1+1,0,1),0)),NA())</f>
        <v>#N/A</v>
      </c>
      <c r="T152" s="46" t="e">
        <f>IF(T$38=TRUE,Data!Z114,NA())</f>
        <v>#N/A</v>
      </c>
      <c r="U152" s="46" t="e">
        <f>IF(U$38=TRUE,Data!AA114,NA())</f>
        <v>#N/A</v>
      </c>
      <c r="V152" s="46" t="e">
        <f>IF(V$38=TRUE,Data!AB114,NA())</f>
        <v>#N/A</v>
      </c>
      <c r="W152" s="41" t="e">
        <f>IF(W$38=TRUE,Data!AD114,NA())</f>
        <v>#N/A</v>
      </c>
      <c r="X152" s="35" t="e">
        <f>IF(X$38=TRUE,Data!AE114,NA())</f>
        <v>#N/A</v>
      </c>
      <c r="Y152" s="41" t="e">
        <f>IF(Y$38=TRUE,Data!AF114,NA())</f>
        <v>#N/A</v>
      </c>
      <c r="Z152" s="41" t="e">
        <f>IF(Z$38=TRUE,Data!AH114,NA())</f>
        <v>#N/A</v>
      </c>
      <c r="AA152" s="41" t="e">
        <f>IF(AA$38=TRUE,Data!AI114,NA())</f>
        <v>#N/A</v>
      </c>
      <c r="AB152" s="35" t="e">
        <f>IF(AB$38=TRUE,Data!AJ114,NA())</f>
        <v>#N/A</v>
      </c>
      <c r="AC152" s="41" t="e">
        <f>IF(AC$38=TRUE,Data!AK114,NA())</f>
        <v>#N/A</v>
      </c>
      <c r="AD152" s="35" t="e">
        <f>IF(AD$38=TRUE,Data!AL114,NA())</f>
        <v>#N/A</v>
      </c>
      <c r="AE152" s="35" t="e">
        <f>IF(AE$38=TRUE,Data!AM114,NA())</f>
        <v>#N/A</v>
      </c>
      <c r="AF152" s="41" t="e">
        <f>IF(AF$38=TRUE,Data!AN114,NA())</f>
        <v>#N/A</v>
      </c>
      <c r="AG152" s="26">
        <f>Data!AO114</f>
        <v>44007</v>
      </c>
    </row>
    <row r="153" spans="1:33" x14ac:dyDescent="0.25">
      <c r="A153" s="26" t="str">
        <f ca="1">Data!A115</f>
        <v/>
      </c>
      <c r="B153" t="e">
        <f>IF(B$38=TRUE,Data!B115,NA())</f>
        <v>#N/A</v>
      </c>
      <c r="C153" t="str">
        <f ca="1">IF(C$38=TRUE,Data!C115,NA())</f>
        <v/>
      </c>
      <c r="D153" t="e">
        <f>IF(D$38=TRUE,Data!E115,NA())</f>
        <v>#N/A</v>
      </c>
      <c r="E153" s="35" t="e">
        <f>IF(E$38=TRUE,Data!F115,NA())</f>
        <v>#N/A</v>
      </c>
      <c r="F153" s="37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5" t="e">
        <f>IF(G$38=TRUE,Data!H115,NA())</f>
        <v>#N/A</v>
      </c>
      <c r="H153" s="39" t="e">
        <f>IF(H$38=TRUE,Data!I115,NA())</f>
        <v>#N/A</v>
      </c>
      <c r="I153" s="41" t="e">
        <f>IF(I$38=TRUE,Data!J115,NA())</f>
        <v>#N/A</v>
      </c>
      <c r="J153" s="41" t="e">
        <f>IF(J$38=TRUE,Data!K115,NA())</f>
        <v>#N/A</v>
      </c>
      <c r="K153" s="35" t="e">
        <f>IF(K$38=TRUE,Data!L115,NA())</f>
        <v>#N/A</v>
      </c>
      <c r="L153" s="37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1" t="e">
        <f>IF(M$38=TRUE,Data!R115,NA())</f>
        <v>#N/A</v>
      </c>
      <c r="N153" s="41" t="e">
        <f>IF(N$38=TRUE,Data!S115,NA())</f>
        <v>#N/A</v>
      </c>
      <c r="O153" s="37" t="e">
        <f ca="1">IF(O$38=TRUE,IF($A153="","",IF((ROW(Data!R115)-$C$1)&gt;2,Data!R115/OFFSET(Data!B115,-$C$1+1,0,1),0)),NA())</f>
        <v>#N/A</v>
      </c>
      <c r="P153" s="41" t="e">
        <f>IF(P$38=TRUE,Data!V115,NA())</f>
        <v>#N/A</v>
      </c>
      <c r="Q153" s="41" t="e">
        <f>IF(Q$38=TRUE,Data!W115,NA())</f>
        <v>#N/A</v>
      </c>
      <c r="R153" s="32" t="e">
        <f>IF(R$38=TRUE,Data!X115,NA())</f>
        <v>#N/A</v>
      </c>
      <c r="S153" s="37" t="e">
        <f ca="1">IF(S$38=TRUE,IF($A153="","",IF((ROW(S153)-$C$1)&gt;40,Data!W115/OFFSET(Data!B115,-$C$1+1,0,1),0)),NA())</f>
        <v>#N/A</v>
      </c>
      <c r="T153" s="46" t="e">
        <f>IF(T$38=TRUE,Data!Z115,NA())</f>
        <v>#N/A</v>
      </c>
      <c r="U153" s="46" t="e">
        <f>IF(U$38=TRUE,Data!AA115,NA())</f>
        <v>#N/A</v>
      </c>
      <c r="V153" s="46" t="e">
        <f>IF(V$38=TRUE,Data!AB115,NA())</f>
        <v>#N/A</v>
      </c>
      <c r="W153" s="41" t="e">
        <f>IF(W$38=TRUE,Data!AD115,NA())</f>
        <v>#N/A</v>
      </c>
      <c r="X153" s="35" t="e">
        <f>IF(X$38=TRUE,Data!AE115,NA())</f>
        <v>#N/A</v>
      </c>
      <c r="Y153" s="41" t="e">
        <f>IF(Y$38=TRUE,Data!AF115,NA())</f>
        <v>#N/A</v>
      </c>
      <c r="Z153" s="41" t="e">
        <f>IF(Z$38=TRUE,Data!AH115,NA())</f>
        <v>#N/A</v>
      </c>
      <c r="AA153" s="41" t="e">
        <f>IF(AA$38=TRUE,Data!AI115,NA())</f>
        <v>#N/A</v>
      </c>
      <c r="AB153" s="35" t="e">
        <f>IF(AB$38=TRUE,Data!AJ115,NA())</f>
        <v>#N/A</v>
      </c>
      <c r="AC153" s="41" t="e">
        <f>IF(AC$38=TRUE,Data!AK115,NA())</f>
        <v>#N/A</v>
      </c>
      <c r="AD153" s="35" t="e">
        <f>IF(AD$38=TRUE,Data!AL115,NA())</f>
        <v>#N/A</v>
      </c>
      <c r="AE153" s="35" t="e">
        <f>IF(AE$38=TRUE,Data!AM115,NA())</f>
        <v>#N/A</v>
      </c>
      <c r="AF153" s="41" t="e">
        <f>IF(AF$38=TRUE,Data!AN115,NA())</f>
        <v>#N/A</v>
      </c>
      <c r="AG153" s="26">
        <f>Data!AO115</f>
        <v>44008</v>
      </c>
    </row>
    <row r="154" spans="1:33" x14ac:dyDescent="0.25">
      <c r="A154" s="26" t="str">
        <f ca="1">Data!A116</f>
        <v/>
      </c>
      <c r="B154" t="e">
        <f>IF(B$38=TRUE,Data!B116,NA())</f>
        <v>#N/A</v>
      </c>
      <c r="C154" t="str">
        <f ca="1">IF(C$38=TRUE,Data!C116,NA())</f>
        <v/>
      </c>
      <c r="D154" t="e">
        <f>IF(D$38=TRUE,Data!E116,NA())</f>
        <v>#N/A</v>
      </c>
      <c r="E154" s="35" t="e">
        <f>IF(E$38=TRUE,Data!F116,NA())</f>
        <v>#N/A</v>
      </c>
      <c r="F154" s="37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5" t="e">
        <f>IF(G$38=TRUE,Data!H116,NA())</f>
        <v>#N/A</v>
      </c>
      <c r="H154" s="39" t="e">
        <f>IF(H$38=TRUE,Data!I116,NA())</f>
        <v>#N/A</v>
      </c>
      <c r="I154" s="41" t="e">
        <f>IF(I$38=TRUE,Data!J116,NA())</f>
        <v>#N/A</v>
      </c>
      <c r="J154" s="41" t="e">
        <f>IF(J$38=TRUE,Data!K116,NA())</f>
        <v>#N/A</v>
      </c>
      <c r="K154" s="35" t="e">
        <f>IF(K$38=TRUE,Data!L116,NA())</f>
        <v>#N/A</v>
      </c>
      <c r="L154" s="37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1" t="e">
        <f>IF(M$38=TRUE,Data!R116,NA())</f>
        <v>#N/A</v>
      </c>
      <c r="N154" s="41" t="e">
        <f>IF(N$38=TRUE,Data!S116,NA())</f>
        <v>#N/A</v>
      </c>
      <c r="O154" s="37" t="e">
        <f ca="1">IF(O$38=TRUE,IF($A154="","",IF((ROW(Data!R116)-$C$1)&gt;2,Data!R116/OFFSET(Data!B116,-$C$1+1,0,1),0)),NA())</f>
        <v>#N/A</v>
      </c>
      <c r="P154" s="41" t="e">
        <f>IF(P$38=TRUE,Data!V116,NA())</f>
        <v>#N/A</v>
      </c>
      <c r="Q154" s="41" t="e">
        <f>IF(Q$38=TRUE,Data!W116,NA())</f>
        <v>#N/A</v>
      </c>
      <c r="R154" s="32" t="e">
        <f>IF(R$38=TRUE,Data!X116,NA())</f>
        <v>#N/A</v>
      </c>
      <c r="S154" s="37" t="e">
        <f ca="1">IF(S$38=TRUE,IF($A154="","",IF((ROW(S154)-$C$1)&gt;40,Data!W116/OFFSET(Data!B116,-$C$1+1,0,1),0)),NA())</f>
        <v>#N/A</v>
      </c>
      <c r="T154" s="46" t="e">
        <f>IF(T$38=TRUE,Data!Z116,NA())</f>
        <v>#N/A</v>
      </c>
      <c r="U154" s="46" t="e">
        <f>IF(U$38=TRUE,Data!AA116,NA())</f>
        <v>#N/A</v>
      </c>
      <c r="V154" s="46" t="e">
        <f>IF(V$38=TRUE,Data!AB116,NA())</f>
        <v>#N/A</v>
      </c>
      <c r="W154" s="41" t="e">
        <f>IF(W$38=TRUE,Data!AD116,NA())</f>
        <v>#N/A</v>
      </c>
      <c r="X154" s="35" t="e">
        <f>IF(X$38=TRUE,Data!AE116,NA())</f>
        <v>#N/A</v>
      </c>
      <c r="Y154" s="41" t="e">
        <f>IF(Y$38=TRUE,Data!AF116,NA())</f>
        <v>#N/A</v>
      </c>
      <c r="Z154" s="41" t="e">
        <f>IF(Z$38=TRUE,Data!AH116,NA())</f>
        <v>#N/A</v>
      </c>
      <c r="AA154" s="41" t="e">
        <f>IF(AA$38=TRUE,Data!AI116,NA())</f>
        <v>#N/A</v>
      </c>
      <c r="AB154" s="35" t="e">
        <f>IF(AB$38=TRUE,Data!AJ116,NA())</f>
        <v>#N/A</v>
      </c>
      <c r="AC154" s="41" t="e">
        <f>IF(AC$38=TRUE,Data!AK116,NA())</f>
        <v>#N/A</v>
      </c>
      <c r="AD154" s="35" t="e">
        <f>IF(AD$38=TRUE,Data!AL116,NA())</f>
        <v>#N/A</v>
      </c>
      <c r="AE154" s="35" t="e">
        <f>IF(AE$38=TRUE,Data!AM116,NA())</f>
        <v>#N/A</v>
      </c>
      <c r="AF154" s="41" t="e">
        <f>IF(AF$38=TRUE,Data!AN116,NA())</f>
        <v>#N/A</v>
      </c>
      <c r="AG154" s="26">
        <f>Data!AO116</f>
        <v>44009</v>
      </c>
    </row>
    <row r="155" spans="1:33" x14ac:dyDescent="0.25">
      <c r="A155" s="26" t="str">
        <f ca="1">Data!A117</f>
        <v/>
      </c>
      <c r="B155" t="e">
        <f>IF(B$38=TRUE,Data!B117,NA())</f>
        <v>#N/A</v>
      </c>
      <c r="C155" t="str">
        <f ca="1">IF(C$38=TRUE,Data!C117,NA())</f>
        <v/>
      </c>
      <c r="D155" t="e">
        <f>IF(D$38=TRUE,Data!E117,NA())</f>
        <v>#N/A</v>
      </c>
      <c r="E155" s="35" t="e">
        <f>IF(E$38=TRUE,Data!F117,NA())</f>
        <v>#N/A</v>
      </c>
      <c r="F155" s="37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5" t="e">
        <f>IF(G$38=TRUE,Data!H117,NA())</f>
        <v>#N/A</v>
      </c>
      <c r="H155" s="39" t="e">
        <f>IF(H$38=TRUE,Data!I117,NA())</f>
        <v>#N/A</v>
      </c>
      <c r="I155" s="41" t="e">
        <f>IF(I$38=TRUE,Data!J117,NA())</f>
        <v>#N/A</v>
      </c>
      <c r="J155" s="41" t="e">
        <f>IF(J$38=TRUE,Data!K117,NA())</f>
        <v>#N/A</v>
      </c>
      <c r="K155" s="35" t="e">
        <f>IF(K$38=TRUE,Data!L117,NA())</f>
        <v>#N/A</v>
      </c>
      <c r="L155" s="37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1" t="e">
        <f>IF(M$38=TRUE,Data!R117,NA())</f>
        <v>#N/A</v>
      </c>
      <c r="N155" s="41" t="e">
        <f>IF(N$38=TRUE,Data!S117,NA())</f>
        <v>#N/A</v>
      </c>
      <c r="O155" s="37" t="e">
        <f ca="1">IF(O$38=TRUE,IF($A155="","",IF((ROW(Data!R117)-$C$1)&gt;2,Data!R117/OFFSET(Data!B117,-$C$1+1,0,1),0)),NA())</f>
        <v>#N/A</v>
      </c>
      <c r="P155" s="41" t="e">
        <f>IF(P$38=TRUE,Data!V117,NA())</f>
        <v>#N/A</v>
      </c>
      <c r="Q155" s="41" t="e">
        <f>IF(Q$38=TRUE,Data!W117,NA())</f>
        <v>#N/A</v>
      </c>
      <c r="R155" s="32" t="e">
        <f>IF(R$38=TRUE,Data!X117,NA())</f>
        <v>#N/A</v>
      </c>
      <c r="S155" s="37" t="e">
        <f ca="1">IF(S$38=TRUE,IF($A155="","",IF((ROW(S155)-$C$1)&gt;40,Data!W117/OFFSET(Data!B117,-$C$1+1,0,1),0)),NA())</f>
        <v>#N/A</v>
      </c>
      <c r="T155" s="46" t="e">
        <f>IF(T$38=TRUE,Data!Z117,NA())</f>
        <v>#N/A</v>
      </c>
      <c r="U155" s="46" t="e">
        <f>IF(U$38=TRUE,Data!AA117,NA())</f>
        <v>#N/A</v>
      </c>
      <c r="V155" s="46" t="e">
        <f>IF(V$38=TRUE,Data!AB117,NA())</f>
        <v>#N/A</v>
      </c>
      <c r="W155" s="41" t="e">
        <f>IF(W$38=TRUE,Data!AD117,NA())</f>
        <v>#N/A</v>
      </c>
      <c r="X155" s="35" t="e">
        <f>IF(X$38=TRUE,Data!AE117,NA())</f>
        <v>#N/A</v>
      </c>
      <c r="Y155" s="41" t="e">
        <f>IF(Y$38=TRUE,Data!AF117,NA())</f>
        <v>#N/A</v>
      </c>
      <c r="Z155" s="41" t="e">
        <f>IF(Z$38=TRUE,Data!AH117,NA())</f>
        <v>#N/A</v>
      </c>
      <c r="AA155" s="41" t="e">
        <f>IF(AA$38=TRUE,Data!AI117,NA())</f>
        <v>#N/A</v>
      </c>
      <c r="AB155" s="35" t="e">
        <f>IF(AB$38=TRUE,Data!AJ117,NA())</f>
        <v>#N/A</v>
      </c>
      <c r="AC155" s="41" t="e">
        <f>IF(AC$38=TRUE,Data!AK117,NA())</f>
        <v>#N/A</v>
      </c>
      <c r="AD155" s="35" t="e">
        <f>IF(AD$38=TRUE,Data!AL117,NA())</f>
        <v>#N/A</v>
      </c>
      <c r="AE155" s="35" t="e">
        <f>IF(AE$38=TRUE,Data!AM117,NA())</f>
        <v>#N/A</v>
      </c>
      <c r="AF155" s="41" t="e">
        <f>IF(AF$38=TRUE,Data!AN117,NA())</f>
        <v>#N/A</v>
      </c>
      <c r="AG155" s="26">
        <f>Data!AO117</f>
        <v>44010</v>
      </c>
    </row>
    <row r="156" spans="1:33" x14ac:dyDescent="0.25">
      <c r="A156" s="26" t="str">
        <f ca="1">Data!A118</f>
        <v/>
      </c>
      <c r="B156" t="e">
        <f>IF(B$38=TRUE,Data!B118,NA())</f>
        <v>#N/A</v>
      </c>
      <c r="C156" t="str">
        <f ca="1">IF(C$38=TRUE,Data!C118,NA())</f>
        <v/>
      </c>
      <c r="D156" t="e">
        <f>IF(D$38=TRUE,Data!E118,NA())</f>
        <v>#N/A</v>
      </c>
      <c r="E156" s="35" t="e">
        <f>IF(E$38=TRUE,Data!F118,NA())</f>
        <v>#N/A</v>
      </c>
      <c r="F156" s="37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5" t="e">
        <f>IF(G$38=TRUE,Data!H118,NA())</f>
        <v>#N/A</v>
      </c>
      <c r="H156" s="39" t="e">
        <f>IF(H$38=TRUE,Data!I118,NA())</f>
        <v>#N/A</v>
      </c>
      <c r="I156" s="41" t="e">
        <f>IF(I$38=TRUE,Data!J118,NA())</f>
        <v>#N/A</v>
      </c>
      <c r="J156" s="41" t="e">
        <f>IF(J$38=TRUE,Data!K118,NA())</f>
        <v>#N/A</v>
      </c>
      <c r="K156" s="35" t="e">
        <f>IF(K$38=TRUE,Data!L118,NA())</f>
        <v>#N/A</v>
      </c>
      <c r="L156" s="37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1" t="e">
        <f>IF(M$38=TRUE,Data!R118,NA())</f>
        <v>#N/A</v>
      </c>
      <c r="N156" s="41" t="e">
        <f>IF(N$38=TRUE,Data!S118,NA())</f>
        <v>#N/A</v>
      </c>
      <c r="O156" s="37" t="e">
        <f ca="1">IF(O$38=TRUE,IF($A156="","",IF((ROW(Data!R118)-$C$1)&gt;2,Data!R118/OFFSET(Data!B118,-$C$1+1,0,1),0)),NA())</f>
        <v>#N/A</v>
      </c>
      <c r="P156" s="41" t="e">
        <f>IF(P$38=TRUE,Data!V118,NA())</f>
        <v>#N/A</v>
      </c>
      <c r="Q156" s="41" t="e">
        <f>IF(Q$38=TRUE,Data!W118,NA())</f>
        <v>#N/A</v>
      </c>
      <c r="R156" s="32" t="e">
        <f>IF(R$38=TRUE,Data!X118,NA())</f>
        <v>#N/A</v>
      </c>
      <c r="S156" s="37" t="e">
        <f ca="1">IF(S$38=TRUE,IF($A156="","",IF((ROW(S156)-$C$1)&gt;40,Data!W118/OFFSET(Data!B118,-$C$1+1,0,1),0)),NA())</f>
        <v>#N/A</v>
      </c>
      <c r="T156" s="46" t="e">
        <f>IF(T$38=TRUE,Data!Z118,NA())</f>
        <v>#N/A</v>
      </c>
      <c r="U156" s="46" t="e">
        <f>IF(U$38=TRUE,Data!AA118,NA())</f>
        <v>#N/A</v>
      </c>
      <c r="V156" s="46" t="e">
        <f>IF(V$38=TRUE,Data!AB118,NA())</f>
        <v>#N/A</v>
      </c>
      <c r="W156" s="41" t="e">
        <f>IF(W$38=TRUE,Data!AD118,NA())</f>
        <v>#N/A</v>
      </c>
      <c r="X156" s="35" t="e">
        <f>IF(X$38=TRUE,Data!AE118,NA())</f>
        <v>#N/A</v>
      </c>
      <c r="Y156" s="41" t="e">
        <f>IF(Y$38=TRUE,Data!AF118,NA())</f>
        <v>#N/A</v>
      </c>
      <c r="Z156" s="41" t="e">
        <f>IF(Z$38=TRUE,Data!AH118,NA())</f>
        <v>#N/A</v>
      </c>
      <c r="AA156" s="41" t="e">
        <f>IF(AA$38=TRUE,Data!AI118,NA())</f>
        <v>#N/A</v>
      </c>
      <c r="AB156" s="35" t="e">
        <f>IF(AB$38=TRUE,Data!AJ118,NA())</f>
        <v>#N/A</v>
      </c>
      <c r="AC156" s="41" t="e">
        <f>IF(AC$38=TRUE,Data!AK118,NA())</f>
        <v>#N/A</v>
      </c>
      <c r="AD156" s="35" t="e">
        <f>IF(AD$38=TRUE,Data!AL118,NA())</f>
        <v>#N/A</v>
      </c>
      <c r="AE156" s="35" t="e">
        <f>IF(AE$38=TRUE,Data!AM118,NA())</f>
        <v>#N/A</v>
      </c>
      <c r="AF156" s="41" t="e">
        <f>IF(AF$38=TRUE,Data!AN118,NA())</f>
        <v>#N/A</v>
      </c>
      <c r="AG156" s="26">
        <f>Data!AO118</f>
        <v>44011</v>
      </c>
    </row>
    <row r="157" spans="1:33" x14ac:dyDescent="0.25">
      <c r="A157" s="26" t="str">
        <f ca="1">Data!A119</f>
        <v/>
      </c>
      <c r="B157" t="e">
        <f>IF(B$38=TRUE,Data!B119,NA())</f>
        <v>#N/A</v>
      </c>
      <c r="C157" t="str">
        <f ca="1">IF(C$38=TRUE,Data!C119,NA())</f>
        <v/>
      </c>
      <c r="D157" t="e">
        <f>IF(D$38=TRUE,Data!E119,NA())</f>
        <v>#N/A</v>
      </c>
      <c r="E157" s="35" t="e">
        <f>IF(E$38=TRUE,Data!F119,NA())</f>
        <v>#N/A</v>
      </c>
      <c r="F157" s="37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5" t="e">
        <f>IF(G$38=TRUE,Data!H119,NA())</f>
        <v>#N/A</v>
      </c>
      <c r="H157" s="39" t="e">
        <f>IF(H$38=TRUE,Data!I119,NA())</f>
        <v>#N/A</v>
      </c>
      <c r="I157" s="41" t="e">
        <f>IF(I$38=TRUE,Data!J119,NA())</f>
        <v>#N/A</v>
      </c>
      <c r="J157" s="41" t="e">
        <f>IF(J$38=TRUE,Data!K119,NA())</f>
        <v>#N/A</v>
      </c>
      <c r="K157" s="35" t="e">
        <f>IF(K$38=TRUE,Data!L119,NA())</f>
        <v>#N/A</v>
      </c>
      <c r="L157" s="37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1" t="e">
        <f>IF(M$38=TRUE,Data!R119,NA())</f>
        <v>#N/A</v>
      </c>
      <c r="N157" s="41" t="e">
        <f>IF(N$38=TRUE,Data!S119,NA())</f>
        <v>#N/A</v>
      </c>
      <c r="O157" s="37" t="e">
        <f ca="1">IF(O$38=TRUE,IF($A157="","",IF((ROW(Data!R119)-$C$1)&gt;2,Data!R119/OFFSET(Data!B119,-$C$1+1,0,1),0)),NA())</f>
        <v>#N/A</v>
      </c>
      <c r="P157" s="41" t="e">
        <f>IF(P$38=TRUE,Data!V119,NA())</f>
        <v>#N/A</v>
      </c>
      <c r="Q157" s="41" t="e">
        <f>IF(Q$38=TRUE,Data!W119,NA())</f>
        <v>#N/A</v>
      </c>
      <c r="R157" s="32" t="e">
        <f>IF(R$38=TRUE,Data!X119,NA())</f>
        <v>#N/A</v>
      </c>
      <c r="S157" s="37" t="e">
        <f ca="1">IF(S$38=TRUE,IF($A157="","",IF((ROW(S157)-$C$1)&gt;40,Data!W119/OFFSET(Data!B119,-$C$1+1,0,1),0)),NA())</f>
        <v>#N/A</v>
      </c>
      <c r="T157" s="46" t="e">
        <f>IF(T$38=TRUE,Data!Z119,NA())</f>
        <v>#N/A</v>
      </c>
      <c r="U157" s="46" t="e">
        <f>IF(U$38=TRUE,Data!AA119,NA())</f>
        <v>#N/A</v>
      </c>
      <c r="V157" s="46" t="e">
        <f>IF(V$38=TRUE,Data!AB119,NA())</f>
        <v>#N/A</v>
      </c>
      <c r="W157" s="41" t="e">
        <f>IF(W$38=TRUE,Data!AD119,NA())</f>
        <v>#N/A</v>
      </c>
      <c r="X157" s="35" t="e">
        <f>IF(X$38=TRUE,Data!AE119,NA())</f>
        <v>#N/A</v>
      </c>
      <c r="Y157" s="41" t="e">
        <f>IF(Y$38=TRUE,Data!AF119,NA())</f>
        <v>#N/A</v>
      </c>
      <c r="Z157" s="41" t="e">
        <f>IF(Z$38=TRUE,Data!AH119,NA())</f>
        <v>#N/A</v>
      </c>
      <c r="AA157" s="41" t="e">
        <f>IF(AA$38=TRUE,Data!AI119,NA())</f>
        <v>#N/A</v>
      </c>
      <c r="AB157" s="35" t="e">
        <f>IF(AB$38=TRUE,Data!AJ119,NA())</f>
        <v>#N/A</v>
      </c>
      <c r="AC157" s="41" t="e">
        <f>IF(AC$38=TRUE,Data!AK119,NA())</f>
        <v>#N/A</v>
      </c>
      <c r="AD157" s="35" t="e">
        <f>IF(AD$38=TRUE,Data!AL119,NA())</f>
        <v>#N/A</v>
      </c>
      <c r="AE157" s="35" t="e">
        <f>IF(AE$38=TRUE,Data!AM119,NA())</f>
        <v>#N/A</v>
      </c>
      <c r="AF157" s="41" t="e">
        <f>IF(AF$38=TRUE,Data!AN119,NA())</f>
        <v>#N/A</v>
      </c>
      <c r="AG157" s="26">
        <f>Data!AO119</f>
        <v>44012</v>
      </c>
    </row>
    <row r="158" spans="1:33" x14ac:dyDescent="0.25">
      <c r="B158" t="e">
        <f>IF(B$38=TRUE,Data!B120,NA())</f>
        <v>#N/A</v>
      </c>
      <c r="C158" t="str">
        <f ca="1">IF(C$38=TRUE,Data!C120,NA())</f>
        <v/>
      </c>
      <c r="D158" t="e">
        <f>IF(D$38=TRUE,Data!E120,NA())</f>
        <v>#N/A</v>
      </c>
      <c r="E158" s="35" t="e">
        <f>IF(E$38=TRUE,Data!F120,NA())</f>
        <v>#N/A</v>
      </c>
      <c r="F158" s="37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5" t="e">
        <f>IF(G$38=TRUE,Data!H120,NA())</f>
        <v>#N/A</v>
      </c>
      <c r="H158" s="39" t="e">
        <f>IF(H$38=TRUE,Data!I120,NA())</f>
        <v>#N/A</v>
      </c>
      <c r="I158" s="41" t="e">
        <f>IF(I$38=TRUE,Data!J120,NA())</f>
        <v>#N/A</v>
      </c>
      <c r="J158" s="41" t="e">
        <f>IF(J$38=TRUE,Data!K120,NA())</f>
        <v>#N/A</v>
      </c>
      <c r="K158" s="35" t="e">
        <f>IF(K$38=TRUE,Data!L120,NA())</f>
        <v>#N/A</v>
      </c>
      <c r="L158" s="37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1" t="e">
        <f>IF(M$38=TRUE,Data!R120,NA())</f>
        <v>#N/A</v>
      </c>
      <c r="N158" s="41" t="e">
        <f>IF(N$38=TRUE,Data!S120,NA())</f>
        <v>#N/A</v>
      </c>
      <c r="O158" s="37" t="e">
        <f ca="1">IF(O$38=TRUE,IF($A158="","",IF((ROW(Data!R120)-$C$1)&gt;2,Data!R120/OFFSET(Data!B120,-$C$1+1,0,1),0)),NA())</f>
        <v>#N/A</v>
      </c>
      <c r="P158" s="41" t="e">
        <f>IF(P$38=TRUE,Data!V120,NA())</f>
        <v>#N/A</v>
      </c>
      <c r="Q158" s="41" t="e">
        <f>IF(Q$38=TRUE,Data!W120,NA())</f>
        <v>#N/A</v>
      </c>
      <c r="R158" s="32" t="e">
        <f>IF(R$38=TRUE,Data!X120,NA())</f>
        <v>#N/A</v>
      </c>
      <c r="S158" s="37" t="e">
        <f ca="1">IF(S$38=TRUE,IF($A158="","",IF((ROW(S158)-$C$1)&gt;40,Data!W120/OFFSET(Data!B120,-$C$1+1,0,1),0)),NA())</f>
        <v>#N/A</v>
      </c>
      <c r="T158" s="46" t="e">
        <f>IF(T$38=TRUE,Data!Z120,NA())</f>
        <v>#N/A</v>
      </c>
      <c r="U158" s="46" t="e">
        <f>IF(U$38=TRUE,Data!AA120,NA())</f>
        <v>#N/A</v>
      </c>
      <c r="V158" s="46" t="e">
        <f>IF(V$38=TRUE,Data!AB120,NA())</f>
        <v>#N/A</v>
      </c>
      <c r="W158" s="41" t="e">
        <f>IF(W$38=TRUE,Data!AD120,NA())</f>
        <v>#N/A</v>
      </c>
      <c r="X158" s="35" t="e">
        <f>IF(X$38=TRUE,Data!AE120,NA())</f>
        <v>#N/A</v>
      </c>
      <c r="Y158" s="41" t="e">
        <f>IF(Y$38=TRUE,Data!AF120,NA())</f>
        <v>#N/A</v>
      </c>
      <c r="Z158" s="41" t="e">
        <f>IF(Z$38=TRUE,Data!AH120,NA())</f>
        <v>#N/A</v>
      </c>
      <c r="AA158" s="41" t="e">
        <f>IF(AA$38=TRUE,Data!AI120,NA())</f>
        <v>#N/A</v>
      </c>
      <c r="AB158" s="35" t="e">
        <f>IF(AB$38=TRUE,Data!AJ120,NA())</f>
        <v>#N/A</v>
      </c>
      <c r="AC158" s="41" t="e">
        <f>IF(AC$38=TRUE,Data!AK120,NA())</f>
        <v>#N/A</v>
      </c>
      <c r="AD158" s="35" t="e">
        <f>IF(AD$38=TRUE,Data!AL120,NA())</f>
        <v>#N/A</v>
      </c>
      <c r="AE158" s="35" t="e">
        <f>IF(AE$38=TRUE,Data!AM120,NA())</f>
        <v>#N/A</v>
      </c>
      <c r="AF158" s="41" t="e">
        <f>IF(AF$38=TRUE,Data!AN120,NA())</f>
        <v>#N/A</v>
      </c>
      <c r="AG158" s="26">
        <f>Data!AO120</f>
        <v>44013</v>
      </c>
    </row>
    <row r="159" spans="1:33" x14ac:dyDescent="0.25">
      <c r="B159" t="e">
        <f>IF(B$38=TRUE,Data!B121,NA())</f>
        <v>#N/A</v>
      </c>
      <c r="C159">
        <f>IF(C$38=TRUE,Data!C121,NA())</f>
        <v>0</v>
      </c>
      <c r="D159" t="e">
        <f>IF(D$38=TRUE,Data!E121,NA())</f>
        <v>#N/A</v>
      </c>
      <c r="E159" s="35" t="e">
        <f>IF(E$38=TRUE,Data!F121,NA())</f>
        <v>#N/A</v>
      </c>
      <c r="F159" s="37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5" t="e">
        <f>IF(G$38=TRUE,Data!H121,NA())</f>
        <v>#N/A</v>
      </c>
      <c r="H159" s="39" t="e">
        <f>IF(H$38=TRUE,Data!I121,NA())</f>
        <v>#N/A</v>
      </c>
      <c r="I159" s="41" t="e">
        <f>IF(I$38=TRUE,Data!J121,NA())</f>
        <v>#N/A</v>
      </c>
      <c r="J159" s="41" t="e">
        <f>IF(J$38=TRUE,Data!K121,NA())</f>
        <v>#N/A</v>
      </c>
      <c r="K159" s="35" t="e">
        <f>IF(K$38=TRUE,Data!L121,NA())</f>
        <v>#N/A</v>
      </c>
      <c r="L159" s="37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1" t="e">
        <f>IF(M$38=TRUE,Data!R121,NA())</f>
        <v>#N/A</v>
      </c>
      <c r="N159" s="41" t="e">
        <f>IF(N$38=TRUE,Data!S121,NA())</f>
        <v>#N/A</v>
      </c>
      <c r="O159" s="37" t="e">
        <f ca="1">IF(O$38=TRUE,IF($A159="","",IF((ROW(Data!R121)-$C$1)&gt;2,Data!R121/OFFSET(Data!B121,-$C$1+1,0,1),0)),NA())</f>
        <v>#N/A</v>
      </c>
      <c r="P159" s="41" t="e">
        <f>IF(P$38=TRUE,Data!V121,NA())</f>
        <v>#N/A</v>
      </c>
      <c r="Q159" s="41" t="e">
        <f>IF(Q$38=TRUE,Data!W121,NA())</f>
        <v>#N/A</v>
      </c>
      <c r="R159" s="32" t="e">
        <f>IF(R$38=TRUE,Data!X121,NA())</f>
        <v>#N/A</v>
      </c>
      <c r="S159" s="37" t="e">
        <f ca="1">IF(S$38=TRUE,IF($A159="","",IF((ROW(S159)-$C$1)&gt;40,Data!W121/OFFSET(Data!B121,-$C$1+1,0,1),0)),NA())</f>
        <v>#N/A</v>
      </c>
      <c r="T159" s="46" t="e">
        <f>IF(T$38=TRUE,Data!Z121,NA())</f>
        <v>#N/A</v>
      </c>
      <c r="U159" s="46" t="e">
        <f>IF(U$38=TRUE,Data!AA121,NA())</f>
        <v>#N/A</v>
      </c>
      <c r="V159" s="46" t="e">
        <f>IF(V$38=TRUE,Data!AB121,NA())</f>
        <v>#N/A</v>
      </c>
      <c r="W159" s="41" t="e">
        <f>IF(W$38=TRUE,Data!AD121,NA())</f>
        <v>#N/A</v>
      </c>
      <c r="X159" s="35" t="e">
        <f>IF(X$38=TRUE,Data!AE121,NA())</f>
        <v>#N/A</v>
      </c>
      <c r="Y159" s="41" t="e">
        <f>IF(Y$38=TRUE,Data!AF121,NA())</f>
        <v>#N/A</v>
      </c>
      <c r="Z159" s="41" t="e">
        <f>IF(Z$38=TRUE,Data!AH121,NA())</f>
        <v>#N/A</v>
      </c>
      <c r="AA159" s="41" t="e">
        <f>IF(AA$38=TRUE,Data!AI121,NA())</f>
        <v>#N/A</v>
      </c>
      <c r="AB159" s="35" t="e">
        <f>IF(AB$38=TRUE,Data!AJ121,NA())</f>
        <v>#N/A</v>
      </c>
      <c r="AC159" s="41" t="e">
        <f>IF(AC$38=TRUE,Data!AK121,NA())</f>
        <v>#N/A</v>
      </c>
      <c r="AD159" s="35" t="e">
        <f>IF(AD$38=TRUE,Data!AL121,NA())</f>
        <v>#N/A</v>
      </c>
      <c r="AE159" s="35" t="e">
        <f>IF(AE$38=TRUE,Data!AM121,NA())</f>
        <v>#N/A</v>
      </c>
      <c r="AF159" s="41" t="e">
        <f>IF(AF$38=TRUE,Data!AN121,NA())</f>
        <v>#N/A</v>
      </c>
      <c r="AG159" s="26">
        <f>Data!AO121</f>
        <v>44014</v>
      </c>
    </row>
    <row r="160" spans="1:33" x14ac:dyDescent="0.25">
      <c r="B160" t="e">
        <f>IF(B$38=TRUE,Data!B122,NA())</f>
        <v>#N/A</v>
      </c>
      <c r="C160">
        <f>IF(C$38=TRUE,Data!C122,NA())</f>
        <v>0</v>
      </c>
      <c r="D160" t="e">
        <f>IF(D$38=TRUE,Data!E122,NA())</f>
        <v>#N/A</v>
      </c>
      <c r="E160" s="35" t="e">
        <f>IF(E$38=TRUE,Data!F122,NA())</f>
        <v>#N/A</v>
      </c>
      <c r="F160" s="37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5" t="e">
        <f>IF(G$38=TRUE,Data!H122,NA())</f>
        <v>#N/A</v>
      </c>
      <c r="H160" s="39" t="e">
        <f>IF(H$38=TRUE,Data!I122,NA())</f>
        <v>#N/A</v>
      </c>
      <c r="I160" s="41" t="e">
        <f>IF(I$38=TRUE,Data!J122,NA())</f>
        <v>#N/A</v>
      </c>
      <c r="J160" s="41" t="e">
        <f>IF(J$38=TRUE,Data!K122,NA())</f>
        <v>#N/A</v>
      </c>
      <c r="K160" s="35" t="e">
        <f>IF(K$38=TRUE,Data!L122,NA())</f>
        <v>#N/A</v>
      </c>
      <c r="L160" s="37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1" t="e">
        <f>IF(M$38=TRUE,Data!R122,NA())</f>
        <v>#N/A</v>
      </c>
      <c r="N160" s="41" t="e">
        <f>IF(N$38=TRUE,Data!S122,NA())</f>
        <v>#N/A</v>
      </c>
      <c r="O160" s="37" t="e">
        <f ca="1">IF(O$38=TRUE,IF($A160="","",IF((ROW(Data!R122)-$C$1)&gt;2,Data!R122/OFFSET(Data!B122,-$C$1+1,0,1),0)),NA())</f>
        <v>#N/A</v>
      </c>
      <c r="P160" s="41" t="e">
        <f>IF(P$38=TRUE,Data!V122,NA())</f>
        <v>#N/A</v>
      </c>
      <c r="Q160" s="41" t="e">
        <f>IF(Q$38=TRUE,Data!W122,NA())</f>
        <v>#N/A</v>
      </c>
      <c r="R160" s="32" t="e">
        <f>IF(R$38=TRUE,Data!X122,NA())</f>
        <v>#N/A</v>
      </c>
      <c r="S160" s="37" t="e">
        <f ca="1">IF(S$38=TRUE,IF($A160="","",IF((ROW(S160)-$C$1)&gt;40,Data!W122/OFFSET(Data!B122,-$C$1+1,0,1),0)),NA())</f>
        <v>#N/A</v>
      </c>
      <c r="T160" s="46" t="e">
        <f>IF(T$38=TRUE,Data!Z122,NA())</f>
        <v>#N/A</v>
      </c>
      <c r="U160" s="46" t="e">
        <f>IF(U$38=TRUE,Data!AA122,NA())</f>
        <v>#N/A</v>
      </c>
      <c r="V160" s="46" t="e">
        <f>IF(V$38=TRUE,Data!AB122,NA())</f>
        <v>#N/A</v>
      </c>
      <c r="W160" s="41" t="e">
        <f>IF(W$38=TRUE,Data!AD122,NA())</f>
        <v>#N/A</v>
      </c>
      <c r="X160" s="35" t="e">
        <f>IF(X$38=TRUE,Data!AE122,NA())</f>
        <v>#N/A</v>
      </c>
      <c r="Y160" s="41" t="e">
        <f>IF(Y$38=TRUE,Data!AF122,NA())</f>
        <v>#N/A</v>
      </c>
      <c r="Z160" s="41" t="e">
        <f>IF(Z$38=TRUE,Data!AH122,NA())</f>
        <v>#N/A</v>
      </c>
      <c r="AA160" s="41" t="e">
        <f>IF(AA$38=TRUE,Data!AI122,NA())</f>
        <v>#N/A</v>
      </c>
      <c r="AB160" s="35" t="e">
        <f>IF(AB$38=TRUE,Data!AJ122,NA())</f>
        <v>#N/A</v>
      </c>
      <c r="AC160" s="41" t="e">
        <f>IF(AC$38=TRUE,Data!AK122,NA())</f>
        <v>#N/A</v>
      </c>
      <c r="AD160" s="35" t="e">
        <f>IF(AD$38=TRUE,Data!AL122,NA())</f>
        <v>#N/A</v>
      </c>
      <c r="AE160" s="35" t="e">
        <f>IF(AE$38=TRUE,Data!AM122,NA())</f>
        <v>#N/A</v>
      </c>
      <c r="AF160" s="41" t="e">
        <f>IF(AF$38=TRUE,Data!AN122,NA())</f>
        <v>#N/A</v>
      </c>
      <c r="AG160" s="26">
        <f>Data!AO122</f>
        <v>44015</v>
      </c>
    </row>
    <row r="161" spans="2:33" x14ac:dyDescent="0.25">
      <c r="B161" t="e">
        <f>IF(B$38=TRUE,Data!B123,NA())</f>
        <v>#N/A</v>
      </c>
      <c r="C161">
        <f>IF(C$38=TRUE,Data!C123,NA())</f>
        <v>0</v>
      </c>
      <c r="D161" t="e">
        <f>IF(D$38=TRUE,Data!E123,NA())</f>
        <v>#N/A</v>
      </c>
      <c r="E161" s="35" t="e">
        <f>IF(E$38=TRUE,Data!F123,NA())</f>
        <v>#N/A</v>
      </c>
      <c r="F161" s="37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5" t="e">
        <f>IF(G$38=TRUE,Data!H123,NA())</f>
        <v>#N/A</v>
      </c>
      <c r="H161" s="39" t="e">
        <f>IF(H$38=TRUE,Data!I123,NA())</f>
        <v>#N/A</v>
      </c>
      <c r="I161" s="41" t="e">
        <f>IF(I$38=TRUE,Data!J123,NA())</f>
        <v>#N/A</v>
      </c>
      <c r="J161" s="41" t="e">
        <f>IF(J$38=TRUE,Data!K123,NA())</f>
        <v>#N/A</v>
      </c>
      <c r="K161" s="35" t="e">
        <f>IF(K$38=TRUE,Data!L123,NA())</f>
        <v>#N/A</v>
      </c>
      <c r="L161" s="37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1" t="e">
        <f>IF(M$38=TRUE,Data!R123,NA())</f>
        <v>#N/A</v>
      </c>
      <c r="N161" s="41" t="e">
        <f>IF(N$38=TRUE,Data!S123,NA())</f>
        <v>#N/A</v>
      </c>
      <c r="O161" s="37" t="e">
        <f ca="1">IF(O$38=TRUE,IF($A161="","",IF((ROW(Data!R123)-$C$1)&gt;2,Data!R123/OFFSET(Data!B123,-$C$1+1,0,1),0)),NA())</f>
        <v>#N/A</v>
      </c>
      <c r="P161" s="41" t="e">
        <f>IF(P$38=TRUE,Data!V123,NA())</f>
        <v>#N/A</v>
      </c>
      <c r="Q161" s="41" t="e">
        <f>IF(Q$38=TRUE,Data!W123,NA())</f>
        <v>#N/A</v>
      </c>
      <c r="R161" s="32" t="e">
        <f>IF(R$38=TRUE,Data!X123,NA())</f>
        <v>#N/A</v>
      </c>
      <c r="S161" s="37" t="e">
        <f ca="1">IF(S$38=TRUE,IF($A161="","",IF((ROW(S161)-$C$1)&gt;40,Data!W123/OFFSET(Data!B123,-$C$1+1,0,1),0)),NA())</f>
        <v>#N/A</v>
      </c>
      <c r="T161" s="46" t="e">
        <f>IF(T$38=TRUE,Data!Z123,NA())</f>
        <v>#N/A</v>
      </c>
      <c r="U161" s="46" t="e">
        <f>IF(U$38=TRUE,Data!AA123,NA())</f>
        <v>#N/A</v>
      </c>
      <c r="V161" s="46" t="e">
        <f>IF(V$38=TRUE,Data!AB123,NA())</f>
        <v>#N/A</v>
      </c>
      <c r="W161" s="41" t="e">
        <f>IF(W$38=TRUE,Data!AD123,NA())</f>
        <v>#N/A</v>
      </c>
      <c r="X161" s="35" t="e">
        <f>IF(X$38=TRUE,Data!AE123,NA())</f>
        <v>#N/A</v>
      </c>
      <c r="Y161" s="41" t="e">
        <f>IF(Y$38=TRUE,Data!AF123,NA())</f>
        <v>#N/A</v>
      </c>
      <c r="Z161" s="41" t="e">
        <f>IF(Z$38=TRUE,Data!AH123,NA())</f>
        <v>#N/A</v>
      </c>
      <c r="AA161" s="41" t="e">
        <f>IF(AA$38=TRUE,Data!AI123,NA())</f>
        <v>#N/A</v>
      </c>
      <c r="AB161" s="35" t="e">
        <f>IF(AB$38=TRUE,Data!AJ123,NA())</f>
        <v>#N/A</v>
      </c>
      <c r="AC161" s="41" t="e">
        <f>IF(AC$38=TRUE,Data!AK123,NA())</f>
        <v>#N/A</v>
      </c>
      <c r="AD161" s="35" t="e">
        <f>IF(AD$38=TRUE,Data!AL123,NA())</f>
        <v>#N/A</v>
      </c>
      <c r="AE161" s="35" t="e">
        <f>IF(AE$38=TRUE,Data!AM123,NA())</f>
        <v>#N/A</v>
      </c>
      <c r="AF161" s="41" t="e">
        <f>IF(AF$38=TRUE,Data!AN123,NA())</f>
        <v>#N/A</v>
      </c>
      <c r="AG161" s="26">
        <f>Data!AO123</f>
        <v>44016</v>
      </c>
    </row>
    <row r="162" spans="2:33" x14ac:dyDescent="0.25">
      <c r="B162" t="e">
        <f>IF(B$38=TRUE,Data!B124,NA())</f>
        <v>#N/A</v>
      </c>
      <c r="C162">
        <f>IF(C$38=TRUE,Data!C124,NA())</f>
        <v>0</v>
      </c>
      <c r="D162" t="e">
        <f>IF(D$38=TRUE,Data!E124,NA())</f>
        <v>#N/A</v>
      </c>
      <c r="E162" s="35" t="e">
        <f>IF(E$38=TRUE,Data!F124,NA())</f>
        <v>#N/A</v>
      </c>
      <c r="F162" s="37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5" t="e">
        <f>IF(G$38=TRUE,Data!H124,NA())</f>
        <v>#N/A</v>
      </c>
      <c r="H162" s="39" t="e">
        <f>IF(H$38=TRUE,Data!I124,NA())</f>
        <v>#N/A</v>
      </c>
      <c r="I162" s="41" t="e">
        <f>IF(I$38=TRUE,Data!J124,NA())</f>
        <v>#N/A</v>
      </c>
      <c r="J162" s="41" t="e">
        <f>IF(J$38=TRUE,Data!K124,NA())</f>
        <v>#N/A</v>
      </c>
      <c r="K162" s="35" t="e">
        <f>IF(K$38=TRUE,Data!L124,NA())</f>
        <v>#N/A</v>
      </c>
      <c r="L162" s="37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1" t="e">
        <f>IF(M$38=TRUE,Data!R124,NA())</f>
        <v>#N/A</v>
      </c>
      <c r="N162" s="41" t="e">
        <f>IF(N$38=TRUE,Data!S124,NA())</f>
        <v>#N/A</v>
      </c>
      <c r="O162" s="37" t="e">
        <f ca="1">IF(O$38=TRUE,IF($A162="","",IF((ROW(Data!R124)-$C$1)&gt;2,Data!R124/OFFSET(Data!B124,-$C$1+1,0,1),0)),NA())</f>
        <v>#N/A</v>
      </c>
      <c r="P162" s="41" t="e">
        <f>IF(P$38=TRUE,Data!V124,NA())</f>
        <v>#N/A</v>
      </c>
      <c r="Q162" s="41" t="e">
        <f>IF(Q$38=TRUE,Data!W124,NA())</f>
        <v>#N/A</v>
      </c>
      <c r="R162" s="32" t="e">
        <f>IF(R$38=TRUE,Data!X124,NA())</f>
        <v>#N/A</v>
      </c>
      <c r="S162" s="37" t="e">
        <f ca="1">IF(S$38=TRUE,IF($A162="","",IF((ROW(S162)-$C$1)&gt;40,Data!W124/OFFSET(Data!B124,-$C$1+1,0,1),0)),NA())</f>
        <v>#N/A</v>
      </c>
      <c r="T162" s="46" t="e">
        <f>IF(T$38=TRUE,Data!Z124,NA())</f>
        <v>#N/A</v>
      </c>
      <c r="U162" s="46" t="e">
        <f>IF(U$38=TRUE,Data!AA124,NA())</f>
        <v>#N/A</v>
      </c>
      <c r="V162" s="46" t="e">
        <f>IF(V$38=TRUE,Data!AB124,NA())</f>
        <v>#N/A</v>
      </c>
      <c r="W162" s="41" t="e">
        <f>IF(W$38=TRUE,Data!AD124,NA())</f>
        <v>#N/A</v>
      </c>
      <c r="X162" s="35" t="e">
        <f>IF(X$38=TRUE,Data!AE124,NA())</f>
        <v>#N/A</v>
      </c>
      <c r="Y162" s="41" t="e">
        <f>IF(Y$38=TRUE,Data!AF124,NA())</f>
        <v>#N/A</v>
      </c>
      <c r="Z162" s="41" t="e">
        <f>IF(Z$38=TRUE,Data!AH124,NA())</f>
        <v>#N/A</v>
      </c>
      <c r="AA162" s="41" t="e">
        <f>IF(AA$38=TRUE,Data!AI124,NA())</f>
        <v>#N/A</v>
      </c>
      <c r="AB162" s="35" t="e">
        <f>IF(AB$38=TRUE,Data!AJ124,NA())</f>
        <v>#N/A</v>
      </c>
      <c r="AC162" s="41" t="e">
        <f>IF(AC$38=TRUE,Data!AK124,NA())</f>
        <v>#N/A</v>
      </c>
      <c r="AD162" s="35" t="e">
        <f>IF(AD$38=TRUE,Data!AL124,NA())</f>
        <v>#N/A</v>
      </c>
      <c r="AE162" s="35" t="e">
        <f>IF(AE$38=TRUE,Data!AM124,NA())</f>
        <v>#N/A</v>
      </c>
      <c r="AF162" s="41" t="e">
        <f>IF(AF$38=TRUE,Data!AN124,NA())</f>
        <v>#N/A</v>
      </c>
      <c r="AG162" s="26">
        <f>Data!AO124</f>
        <v>44017</v>
      </c>
    </row>
    <row r="163" spans="2:33" x14ac:dyDescent="0.25">
      <c r="B163" t="e">
        <f>IF(B$38=TRUE,Data!B125,NA())</f>
        <v>#N/A</v>
      </c>
      <c r="C163">
        <f>IF(C$38=TRUE,Data!C125,NA())</f>
        <v>0</v>
      </c>
      <c r="D163" t="e">
        <f>IF(D$38=TRUE,Data!E125,NA())</f>
        <v>#N/A</v>
      </c>
      <c r="E163" s="35" t="e">
        <f>IF(E$38=TRUE,Data!F125,NA())</f>
        <v>#N/A</v>
      </c>
      <c r="F163" s="37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5" t="e">
        <f>IF(G$38=TRUE,Data!H125,NA())</f>
        <v>#N/A</v>
      </c>
      <c r="H163" s="39" t="e">
        <f>IF(H$38=TRUE,Data!I125,NA())</f>
        <v>#N/A</v>
      </c>
      <c r="I163" s="41" t="e">
        <f>IF(I$38=TRUE,Data!J125,NA())</f>
        <v>#N/A</v>
      </c>
      <c r="J163" s="41" t="e">
        <f>IF(J$38=TRUE,Data!K125,NA())</f>
        <v>#N/A</v>
      </c>
      <c r="K163" s="35" t="e">
        <f>IF(K$38=TRUE,Data!L125,NA())</f>
        <v>#N/A</v>
      </c>
      <c r="L163" s="37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1" t="e">
        <f>IF(M$38=TRUE,Data!R125,NA())</f>
        <v>#N/A</v>
      </c>
      <c r="N163" s="41" t="e">
        <f>IF(N$38=TRUE,Data!S125,NA())</f>
        <v>#N/A</v>
      </c>
      <c r="O163" s="37" t="e">
        <f ca="1">IF(O$38=TRUE,IF($A163="","",IF((ROW(Data!R125)-$C$1)&gt;2,Data!R125/OFFSET(Data!B125,-$C$1+1,0,1),0)),NA())</f>
        <v>#N/A</v>
      </c>
      <c r="P163" s="41" t="e">
        <f>IF(P$38=TRUE,Data!V125,NA())</f>
        <v>#N/A</v>
      </c>
      <c r="Q163" s="41" t="e">
        <f>IF(Q$38=TRUE,Data!W125,NA())</f>
        <v>#N/A</v>
      </c>
      <c r="R163" s="32" t="e">
        <f>IF(R$38=TRUE,Data!X125,NA())</f>
        <v>#N/A</v>
      </c>
      <c r="S163" s="37" t="e">
        <f ca="1">IF(S$38=TRUE,IF($A163="","",IF((ROW(S163)-$C$1)&gt;40,Data!W125/OFFSET(Data!B125,-$C$1+1,0,1),0)),NA())</f>
        <v>#N/A</v>
      </c>
      <c r="T163" s="46" t="e">
        <f>IF(T$38=TRUE,Data!Z125,NA())</f>
        <v>#N/A</v>
      </c>
      <c r="U163" s="46" t="e">
        <f>IF(U$38=TRUE,Data!AA125,NA())</f>
        <v>#N/A</v>
      </c>
      <c r="V163" s="46" t="e">
        <f>IF(V$38=TRUE,Data!AB125,NA())</f>
        <v>#N/A</v>
      </c>
      <c r="W163" s="41" t="e">
        <f>IF(W$38=TRUE,Data!AD125,NA())</f>
        <v>#N/A</v>
      </c>
      <c r="X163" s="35" t="e">
        <f>IF(X$38=TRUE,Data!AE125,NA())</f>
        <v>#N/A</v>
      </c>
      <c r="Y163" s="41" t="e">
        <f>IF(Y$38=TRUE,Data!AF125,NA())</f>
        <v>#N/A</v>
      </c>
      <c r="Z163" s="41" t="e">
        <f>IF(Z$38=TRUE,Data!AH125,NA())</f>
        <v>#N/A</v>
      </c>
      <c r="AA163" s="41" t="e">
        <f>IF(AA$38=TRUE,Data!AI125,NA())</f>
        <v>#N/A</v>
      </c>
      <c r="AB163" s="35" t="e">
        <f>IF(AB$38=TRUE,Data!AJ125,NA())</f>
        <v>#N/A</v>
      </c>
      <c r="AC163" s="41" t="e">
        <f>IF(AC$38=TRUE,Data!AK125,NA())</f>
        <v>#N/A</v>
      </c>
      <c r="AD163" s="35" t="e">
        <f>IF(AD$38=TRUE,Data!AL125,NA())</f>
        <v>#N/A</v>
      </c>
      <c r="AE163" s="35" t="e">
        <f>IF(AE$38=TRUE,Data!AM125,NA())</f>
        <v>#N/A</v>
      </c>
      <c r="AF163" s="41" t="e">
        <f>IF(AF$38=TRUE,Data!AN125,NA())</f>
        <v>#N/A</v>
      </c>
      <c r="AG163" s="26">
        <f>Data!AO125</f>
        <v>44018</v>
      </c>
    </row>
    <row r="164" spans="2:33" x14ac:dyDescent="0.25">
      <c r="B164" t="e">
        <f>IF(B$38=TRUE,Data!B126,NA())</f>
        <v>#N/A</v>
      </c>
      <c r="C164">
        <f>IF(C$38=TRUE,Data!C126,NA())</f>
        <v>0</v>
      </c>
      <c r="D164" t="e">
        <f>IF(D$38=TRUE,Data!E126,NA())</f>
        <v>#N/A</v>
      </c>
      <c r="E164" s="35" t="e">
        <f>IF(E$38=TRUE,Data!F126,NA())</f>
        <v>#N/A</v>
      </c>
      <c r="F164" s="37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5" t="e">
        <f>IF(G$38=TRUE,Data!H126,NA())</f>
        <v>#N/A</v>
      </c>
      <c r="H164" s="39" t="e">
        <f>IF(H$38=TRUE,Data!I126,NA())</f>
        <v>#N/A</v>
      </c>
      <c r="I164" s="41" t="e">
        <f>IF(I$38=TRUE,Data!J126,NA())</f>
        <v>#N/A</v>
      </c>
      <c r="J164" s="41" t="e">
        <f>IF(J$38=TRUE,Data!K126,NA())</f>
        <v>#N/A</v>
      </c>
      <c r="K164" s="35" t="e">
        <f>IF(K$38=TRUE,Data!L126,NA())</f>
        <v>#N/A</v>
      </c>
      <c r="L164" s="37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1" t="e">
        <f>IF(M$38=TRUE,Data!R126,NA())</f>
        <v>#N/A</v>
      </c>
      <c r="N164" s="41" t="e">
        <f>IF(N$38=TRUE,Data!S126,NA())</f>
        <v>#N/A</v>
      </c>
      <c r="O164" s="37" t="e">
        <f ca="1">IF(O$38=TRUE,IF($A164="","",IF((ROW(Data!R126)-$C$1)&gt;2,Data!R126/OFFSET(Data!B126,-$C$1+1,0,1),0)),NA())</f>
        <v>#N/A</v>
      </c>
      <c r="P164" s="41" t="e">
        <f>IF(P$38=TRUE,Data!V126,NA())</f>
        <v>#N/A</v>
      </c>
      <c r="Q164" s="41" t="e">
        <f>IF(Q$38=TRUE,Data!W126,NA())</f>
        <v>#N/A</v>
      </c>
      <c r="R164" s="32" t="e">
        <f>IF(R$38=TRUE,Data!X126,NA())</f>
        <v>#N/A</v>
      </c>
      <c r="S164" s="37" t="e">
        <f ca="1">IF(S$38=TRUE,IF($A164="","",IF((ROW(S164)-$C$1)&gt;40,Data!W126/OFFSET(Data!B126,-$C$1+1,0,1),0)),NA())</f>
        <v>#N/A</v>
      </c>
      <c r="T164" s="46" t="e">
        <f>IF(T$38=TRUE,Data!Z126,NA())</f>
        <v>#N/A</v>
      </c>
      <c r="U164" s="46" t="e">
        <f>IF(U$38=TRUE,Data!AA126,NA())</f>
        <v>#N/A</v>
      </c>
      <c r="V164" s="46" t="e">
        <f>IF(V$38=TRUE,Data!AB126,NA())</f>
        <v>#N/A</v>
      </c>
      <c r="W164" s="41" t="e">
        <f>IF(W$38=TRUE,Data!AD126,NA())</f>
        <v>#N/A</v>
      </c>
      <c r="X164" s="35" t="e">
        <f>IF(X$38=TRUE,Data!AE126,NA())</f>
        <v>#N/A</v>
      </c>
      <c r="Y164" s="41" t="e">
        <f>IF(Y$38=TRUE,Data!AF126,NA())</f>
        <v>#N/A</v>
      </c>
      <c r="Z164" s="41" t="e">
        <f>IF(Z$38=TRUE,Data!AH126,NA())</f>
        <v>#N/A</v>
      </c>
      <c r="AA164" s="41" t="e">
        <f>IF(AA$38=TRUE,Data!AI126,NA())</f>
        <v>#N/A</v>
      </c>
      <c r="AB164" s="35" t="e">
        <f>IF(AB$38=TRUE,Data!AJ126,NA())</f>
        <v>#N/A</v>
      </c>
      <c r="AC164" s="41" t="e">
        <f>IF(AC$38=TRUE,Data!AK126,NA())</f>
        <v>#N/A</v>
      </c>
      <c r="AD164" s="35" t="e">
        <f>IF(AD$38=TRUE,Data!AL126,NA())</f>
        <v>#N/A</v>
      </c>
      <c r="AE164" s="35" t="e">
        <f>IF(AE$38=TRUE,Data!AM126,NA())</f>
        <v>#N/A</v>
      </c>
      <c r="AF164" s="41" t="e">
        <f>IF(AF$38=TRUE,Data!AN126,NA())</f>
        <v>#N/A</v>
      </c>
      <c r="AG164" s="26">
        <f>Data!AO126</f>
        <v>44019</v>
      </c>
    </row>
    <row r="165" spans="2:33" x14ac:dyDescent="0.25">
      <c r="B165" t="e">
        <f>IF(B$38=TRUE,Data!B127,NA())</f>
        <v>#N/A</v>
      </c>
      <c r="C165">
        <f>IF(C$38=TRUE,Data!C127,NA())</f>
        <v>0</v>
      </c>
      <c r="D165" t="e">
        <f>IF(D$38=TRUE,Data!E127,NA())</f>
        <v>#N/A</v>
      </c>
      <c r="E165" s="35" t="e">
        <f>IF(E$38=TRUE,Data!F127,NA())</f>
        <v>#N/A</v>
      </c>
      <c r="F165" s="37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5" t="e">
        <f>IF(G$38=TRUE,Data!H127,NA())</f>
        <v>#N/A</v>
      </c>
      <c r="H165" s="39" t="e">
        <f>IF(H$38=TRUE,Data!I127,NA())</f>
        <v>#N/A</v>
      </c>
      <c r="I165" s="41" t="e">
        <f>IF(I$38=TRUE,Data!J127,NA())</f>
        <v>#N/A</v>
      </c>
      <c r="J165" s="41" t="e">
        <f>IF(J$38=TRUE,Data!K127,NA())</f>
        <v>#N/A</v>
      </c>
      <c r="K165" s="35" t="e">
        <f>IF(K$38=TRUE,Data!L127,NA())</f>
        <v>#N/A</v>
      </c>
      <c r="L165" s="37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1" t="e">
        <f>IF(M$38=TRUE,Data!R127,NA())</f>
        <v>#N/A</v>
      </c>
      <c r="N165" s="41" t="e">
        <f>IF(N$38=TRUE,Data!S127,NA())</f>
        <v>#N/A</v>
      </c>
      <c r="O165" s="37" t="e">
        <f ca="1">IF(O$38=TRUE,IF($A165="","",IF((ROW(Data!R127)-$C$1)&gt;2,Data!R127/OFFSET(Data!B127,-$C$1+1,0,1),0)),NA())</f>
        <v>#N/A</v>
      </c>
      <c r="P165" s="41" t="e">
        <f>IF(P$38=TRUE,Data!V127,NA())</f>
        <v>#N/A</v>
      </c>
      <c r="Q165" s="41" t="e">
        <f>IF(Q$38=TRUE,Data!W127,NA())</f>
        <v>#N/A</v>
      </c>
      <c r="R165" s="32" t="e">
        <f>IF(R$38=TRUE,Data!X127,NA())</f>
        <v>#N/A</v>
      </c>
      <c r="S165" s="37" t="e">
        <f ca="1">IF(S$38=TRUE,IF($A165="","",IF((ROW(S165)-$C$1)&gt;40,Data!W127/OFFSET(Data!B127,-$C$1+1,0,1),0)),NA())</f>
        <v>#N/A</v>
      </c>
      <c r="T165" s="46" t="e">
        <f>IF(T$38=TRUE,Data!Z127,NA())</f>
        <v>#N/A</v>
      </c>
      <c r="U165" s="46" t="e">
        <f>IF(U$38=TRUE,Data!AA127,NA())</f>
        <v>#N/A</v>
      </c>
      <c r="V165" s="46" t="e">
        <f>IF(V$38=TRUE,Data!AB127,NA())</f>
        <v>#N/A</v>
      </c>
      <c r="W165" s="41" t="e">
        <f>IF(W$38=TRUE,Data!AD127,NA())</f>
        <v>#N/A</v>
      </c>
      <c r="X165" s="35" t="e">
        <f>IF(X$38=TRUE,Data!AE127,NA())</f>
        <v>#N/A</v>
      </c>
      <c r="Y165" s="41" t="e">
        <f>IF(Y$38=TRUE,Data!AF127,NA())</f>
        <v>#N/A</v>
      </c>
      <c r="Z165" s="41" t="e">
        <f>IF(Z$38=TRUE,Data!AH127,NA())</f>
        <v>#N/A</v>
      </c>
      <c r="AA165" s="41" t="e">
        <f>IF(AA$38=TRUE,Data!AI127,NA())</f>
        <v>#N/A</v>
      </c>
      <c r="AB165" s="35" t="e">
        <f>IF(AB$38=TRUE,Data!AJ127,NA())</f>
        <v>#N/A</v>
      </c>
      <c r="AC165" s="41" t="e">
        <f>IF(AC$38=TRUE,Data!AK127,NA())</f>
        <v>#N/A</v>
      </c>
      <c r="AD165" s="35" t="e">
        <f>IF(AD$38=TRUE,Data!AL127,NA())</f>
        <v>#N/A</v>
      </c>
      <c r="AE165" s="35" t="e">
        <f>IF(AE$38=TRUE,Data!AM127,NA())</f>
        <v>#N/A</v>
      </c>
      <c r="AF165" s="41" t="e">
        <f>IF(AF$38=TRUE,Data!AN127,NA())</f>
        <v>#N/A</v>
      </c>
      <c r="AG165" s="26">
        <f>Data!AO127</f>
        <v>44020</v>
      </c>
    </row>
    <row r="166" spans="2:33" x14ac:dyDescent="0.25">
      <c r="B166" t="e">
        <f>IF(B$38=TRUE,Data!B128,NA())</f>
        <v>#N/A</v>
      </c>
      <c r="C166">
        <f>IF(C$38=TRUE,Data!C128,NA())</f>
        <v>0</v>
      </c>
      <c r="D166" t="e">
        <f>IF(D$38=TRUE,Data!E128,NA())</f>
        <v>#N/A</v>
      </c>
      <c r="E166" s="35" t="e">
        <f>IF(E$38=TRUE,Data!F128,NA())</f>
        <v>#N/A</v>
      </c>
      <c r="F166" s="37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5" t="e">
        <f>IF(G$38=TRUE,Data!H128,NA())</f>
        <v>#N/A</v>
      </c>
      <c r="H166" s="39" t="e">
        <f>IF(H$38=TRUE,Data!I128,NA())</f>
        <v>#N/A</v>
      </c>
      <c r="I166" s="41" t="e">
        <f>IF(I$38=TRUE,Data!J128,NA())</f>
        <v>#N/A</v>
      </c>
      <c r="J166" s="41" t="e">
        <f>IF(J$38=TRUE,Data!K128,NA())</f>
        <v>#N/A</v>
      </c>
      <c r="K166" s="35" t="e">
        <f>IF(K$38=TRUE,Data!L128,NA())</f>
        <v>#N/A</v>
      </c>
      <c r="L166" s="37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1" t="e">
        <f>IF(M$38=TRUE,Data!R128,NA())</f>
        <v>#N/A</v>
      </c>
      <c r="N166" s="41" t="e">
        <f>IF(N$38=TRUE,Data!S128,NA())</f>
        <v>#N/A</v>
      </c>
      <c r="O166" s="37" t="e">
        <f ca="1">IF(O$38=TRUE,IF($A166="","",IF((ROW(Data!R128)-$C$1)&gt;2,Data!R128/OFFSET(Data!B128,-$C$1+1,0,1),0)),NA())</f>
        <v>#N/A</v>
      </c>
      <c r="P166" s="41" t="e">
        <f>IF(P$38=TRUE,Data!V128,NA())</f>
        <v>#N/A</v>
      </c>
      <c r="Q166" s="41" t="e">
        <f>IF(Q$38=TRUE,Data!W128,NA())</f>
        <v>#N/A</v>
      </c>
      <c r="R166" s="32" t="e">
        <f>IF(R$38=TRUE,Data!X128,NA())</f>
        <v>#N/A</v>
      </c>
      <c r="S166" s="37" t="e">
        <f ca="1">IF(S$38=TRUE,IF($A166="","",IF((ROW(S166)-$C$1)&gt;40,Data!W128/OFFSET(Data!B128,-$C$1+1,0,1),0)),NA())</f>
        <v>#N/A</v>
      </c>
      <c r="T166" s="46" t="e">
        <f>IF(T$38=TRUE,Data!Z128,NA())</f>
        <v>#N/A</v>
      </c>
      <c r="U166" s="46" t="e">
        <f>IF(U$38=TRUE,Data!AA128,NA())</f>
        <v>#N/A</v>
      </c>
      <c r="V166" s="46" t="e">
        <f>IF(V$38=TRUE,Data!AB128,NA())</f>
        <v>#N/A</v>
      </c>
      <c r="W166" s="41" t="e">
        <f>IF(W$38=TRUE,Data!AD128,NA())</f>
        <v>#N/A</v>
      </c>
      <c r="X166" s="35" t="e">
        <f>IF(X$38=TRUE,Data!AE128,NA())</f>
        <v>#N/A</v>
      </c>
      <c r="Y166" s="41" t="e">
        <f>IF(Y$38=TRUE,Data!AF128,NA())</f>
        <v>#N/A</v>
      </c>
      <c r="Z166" s="41" t="e">
        <f>IF(Z$38=TRUE,Data!AH128,NA())</f>
        <v>#N/A</v>
      </c>
      <c r="AA166" s="41" t="e">
        <f>IF(AA$38=TRUE,Data!AI128,NA())</f>
        <v>#N/A</v>
      </c>
      <c r="AB166" s="35" t="e">
        <f>IF(AB$38=TRUE,Data!AJ128,NA())</f>
        <v>#N/A</v>
      </c>
      <c r="AC166" s="41" t="e">
        <f>IF(AC$38=TRUE,Data!AK128,NA())</f>
        <v>#N/A</v>
      </c>
      <c r="AD166" s="35" t="e">
        <f>IF(AD$38=TRUE,Data!AL128,NA())</f>
        <v>#N/A</v>
      </c>
      <c r="AE166" s="35" t="e">
        <f>IF(AE$38=TRUE,Data!AM128,NA())</f>
        <v>#N/A</v>
      </c>
      <c r="AF166" s="41" t="e">
        <f>IF(AF$38=TRUE,Data!AN128,NA())</f>
        <v>#N/A</v>
      </c>
      <c r="AG166" s="26">
        <f>Data!AO128</f>
        <v>44021</v>
      </c>
    </row>
    <row r="167" spans="2:33" x14ac:dyDescent="0.25">
      <c r="B167" t="e">
        <f>IF(B$38=TRUE,Data!B129,NA())</f>
        <v>#N/A</v>
      </c>
      <c r="C167">
        <f>IF(C$38=TRUE,Data!C129,NA())</f>
        <v>0</v>
      </c>
      <c r="D167" t="e">
        <f>IF(D$38=TRUE,Data!E129,NA())</f>
        <v>#N/A</v>
      </c>
      <c r="E167" s="35" t="e">
        <f>IF(E$38=TRUE,Data!F129,NA())</f>
        <v>#N/A</v>
      </c>
      <c r="F167" s="37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5" t="e">
        <f>IF(G$38=TRUE,Data!H129,NA())</f>
        <v>#N/A</v>
      </c>
      <c r="H167" s="39" t="e">
        <f>IF(H$38=TRUE,Data!I129,NA())</f>
        <v>#N/A</v>
      </c>
      <c r="I167" s="41" t="e">
        <f>IF(I$38=TRUE,Data!J129,NA())</f>
        <v>#N/A</v>
      </c>
      <c r="J167" s="41" t="e">
        <f>IF(J$38=TRUE,Data!K129,NA())</f>
        <v>#N/A</v>
      </c>
      <c r="K167" s="35" t="e">
        <f>IF(K$38=TRUE,Data!L129,NA())</f>
        <v>#N/A</v>
      </c>
      <c r="L167" s="37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1" t="e">
        <f>IF(M$38=TRUE,Data!R129,NA())</f>
        <v>#N/A</v>
      </c>
      <c r="N167" s="41" t="e">
        <f>IF(N$38=TRUE,Data!S129,NA())</f>
        <v>#N/A</v>
      </c>
      <c r="O167" s="37" t="e">
        <f ca="1">IF(O$38=TRUE,IF($A167="","",IF((ROW(Data!R129)-$C$1)&gt;2,Data!R129/OFFSET(Data!B129,-$C$1+1,0,1),0)),NA())</f>
        <v>#N/A</v>
      </c>
      <c r="P167" s="41" t="e">
        <f>IF(P$38=TRUE,Data!V129,NA())</f>
        <v>#N/A</v>
      </c>
      <c r="Q167" s="41" t="e">
        <f>IF(Q$38=TRUE,Data!W129,NA())</f>
        <v>#N/A</v>
      </c>
      <c r="R167" s="32" t="e">
        <f>IF(R$38=TRUE,Data!X129,NA())</f>
        <v>#N/A</v>
      </c>
      <c r="S167" s="37" t="e">
        <f ca="1">IF(S$38=TRUE,IF($A167="","",IF((ROW(S167)-$C$1)&gt;40,Data!W129/OFFSET(Data!B129,-$C$1+1,0,1),0)),NA())</f>
        <v>#N/A</v>
      </c>
      <c r="T167" s="46" t="e">
        <f>IF(T$38=TRUE,Data!Z129,NA())</f>
        <v>#N/A</v>
      </c>
      <c r="U167" s="46" t="e">
        <f>IF(U$38=TRUE,Data!AA129,NA())</f>
        <v>#N/A</v>
      </c>
      <c r="V167" s="46" t="e">
        <f>IF(V$38=TRUE,Data!AB129,NA())</f>
        <v>#N/A</v>
      </c>
      <c r="W167" s="41" t="e">
        <f>IF(W$38=TRUE,Data!AD129,NA())</f>
        <v>#N/A</v>
      </c>
      <c r="X167" s="35" t="e">
        <f>IF(X$38=TRUE,Data!AE129,NA())</f>
        <v>#N/A</v>
      </c>
      <c r="Y167" s="41" t="e">
        <f>IF(Y$38=TRUE,Data!AF129,NA())</f>
        <v>#N/A</v>
      </c>
      <c r="Z167" s="41" t="e">
        <f>IF(Z$38=TRUE,Data!AH129,NA())</f>
        <v>#N/A</v>
      </c>
      <c r="AA167" s="41" t="e">
        <f>IF(AA$38=TRUE,Data!AI129,NA())</f>
        <v>#N/A</v>
      </c>
      <c r="AB167" s="35" t="e">
        <f>IF(AB$38=TRUE,Data!AJ129,NA())</f>
        <v>#N/A</v>
      </c>
      <c r="AC167" s="41" t="e">
        <f>IF(AC$38=TRUE,Data!AK129,NA())</f>
        <v>#N/A</v>
      </c>
      <c r="AD167" s="35" t="e">
        <f>IF(AD$38=TRUE,Data!AL129,NA())</f>
        <v>#N/A</v>
      </c>
      <c r="AE167" s="35" t="e">
        <f>IF(AE$38=TRUE,Data!AM129,NA())</f>
        <v>#N/A</v>
      </c>
      <c r="AF167" s="41" t="e">
        <f>IF(AF$38=TRUE,Data!AN129,NA())</f>
        <v>#N/A</v>
      </c>
      <c r="AG167" s="26">
        <f>Data!AO129</f>
        <v>44022</v>
      </c>
    </row>
    <row r="168" spans="2:33" x14ac:dyDescent="0.25">
      <c r="B168" t="e">
        <f>IF(B$38=TRUE,Data!B130,NA())</f>
        <v>#N/A</v>
      </c>
      <c r="C168">
        <f>IF(C$38=TRUE,Data!C130,NA())</f>
        <v>0</v>
      </c>
      <c r="D168" t="e">
        <f>IF(D$38=TRUE,Data!E130,NA())</f>
        <v>#N/A</v>
      </c>
      <c r="E168" s="35" t="e">
        <f>IF(E$38=TRUE,Data!F130,NA())</f>
        <v>#N/A</v>
      </c>
      <c r="F168" s="37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5" t="e">
        <f>IF(G$38=TRUE,Data!H130,NA())</f>
        <v>#N/A</v>
      </c>
      <c r="H168" s="39" t="e">
        <f>IF(H$38=TRUE,Data!I130,NA())</f>
        <v>#N/A</v>
      </c>
      <c r="I168" s="41" t="e">
        <f>IF(I$38=TRUE,Data!J130,NA())</f>
        <v>#N/A</v>
      </c>
      <c r="J168" s="41" t="e">
        <f>IF(J$38=TRUE,Data!K130,NA())</f>
        <v>#N/A</v>
      </c>
      <c r="K168" s="35" t="e">
        <f>IF(K$38=TRUE,Data!L130,NA())</f>
        <v>#N/A</v>
      </c>
      <c r="L168" s="37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1" t="e">
        <f>IF(M$38=TRUE,Data!R130,NA())</f>
        <v>#N/A</v>
      </c>
      <c r="N168" s="41" t="e">
        <f>IF(N$38=TRUE,Data!S130,NA())</f>
        <v>#N/A</v>
      </c>
      <c r="O168" s="37" t="e">
        <f ca="1">IF(O$38=TRUE,IF($A168="","",IF((ROW(Data!R130)-$C$1)&gt;2,Data!R130/OFFSET(Data!B130,-$C$1+1,0,1),0)),NA())</f>
        <v>#N/A</v>
      </c>
      <c r="P168" s="41" t="e">
        <f>IF(P$38=TRUE,Data!V130,NA())</f>
        <v>#N/A</v>
      </c>
      <c r="Q168" s="41" t="e">
        <f>IF(Q$38=TRUE,Data!W130,NA())</f>
        <v>#N/A</v>
      </c>
      <c r="R168" s="32" t="e">
        <f>IF(R$38=TRUE,Data!X130,NA())</f>
        <v>#N/A</v>
      </c>
      <c r="S168" s="37" t="e">
        <f ca="1">IF(S$38=TRUE,IF($A168="","",IF((ROW(S168)-$C$1)&gt;40,Data!W130/OFFSET(Data!B130,-$C$1+1,0,1),0)),NA())</f>
        <v>#N/A</v>
      </c>
      <c r="T168" s="46" t="e">
        <f>IF(T$38=TRUE,Data!Z130,NA())</f>
        <v>#N/A</v>
      </c>
      <c r="U168" s="46" t="e">
        <f>IF(U$38=TRUE,Data!AA130,NA())</f>
        <v>#N/A</v>
      </c>
      <c r="V168" s="46" t="e">
        <f>IF(V$38=TRUE,Data!AB130,NA())</f>
        <v>#N/A</v>
      </c>
      <c r="W168" s="41" t="e">
        <f>IF(W$38=TRUE,Data!AD130,NA())</f>
        <v>#N/A</v>
      </c>
      <c r="X168" s="35" t="e">
        <f>IF(X$38=TRUE,Data!AE130,NA())</f>
        <v>#N/A</v>
      </c>
      <c r="Y168" s="41" t="e">
        <f>IF(Y$38=TRUE,Data!AF130,NA())</f>
        <v>#N/A</v>
      </c>
      <c r="Z168" s="41" t="e">
        <f>IF(Z$38=TRUE,Data!AH130,NA())</f>
        <v>#N/A</v>
      </c>
      <c r="AA168" s="41" t="e">
        <f>IF(AA$38=TRUE,Data!AI130,NA())</f>
        <v>#N/A</v>
      </c>
      <c r="AB168" s="35" t="e">
        <f>IF(AB$38=TRUE,Data!AJ130,NA())</f>
        <v>#N/A</v>
      </c>
      <c r="AC168" s="41" t="e">
        <f>IF(AC$38=TRUE,Data!AK130,NA())</f>
        <v>#N/A</v>
      </c>
      <c r="AD168" s="35" t="e">
        <f>IF(AD$38=TRUE,Data!AL130,NA())</f>
        <v>#N/A</v>
      </c>
      <c r="AE168" s="35" t="e">
        <f>IF(AE$38=TRUE,Data!AM130,NA())</f>
        <v>#N/A</v>
      </c>
      <c r="AF168" s="41" t="e">
        <f>IF(AF$38=TRUE,Data!AN130,NA())</f>
        <v>#N/A</v>
      </c>
      <c r="AG168" s="26">
        <f>Data!AO130</f>
        <v>44023</v>
      </c>
    </row>
    <row r="169" spans="2:33" x14ac:dyDescent="0.25">
      <c r="B169" t="e">
        <f>IF(B$38=TRUE,Data!B131,NA())</f>
        <v>#N/A</v>
      </c>
      <c r="C169">
        <f>IF(C$38=TRUE,Data!C131,NA())</f>
        <v>0</v>
      </c>
      <c r="D169" t="e">
        <f>IF(D$38=TRUE,Data!E131,NA())</f>
        <v>#N/A</v>
      </c>
      <c r="E169" s="35" t="e">
        <f>IF(E$38=TRUE,Data!F131,NA())</f>
        <v>#N/A</v>
      </c>
      <c r="F169" s="37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5" t="e">
        <f>IF(G$38=TRUE,Data!H131,NA())</f>
        <v>#N/A</v>
      </c>
      <c r="H169" s="39" t="e">
        <f>IF(H$38=TRUE,Data!I131,NA())</f>
        <v>#N/A</v>
      </c>
      <c r="I169" s="41" t="e">
        <f>IF(I$38=TRUE,Data!J131,NA())</f>
        <v>#N/A</v>
      </c>
      <c r="J169" s="41" t="e">
        <f>IF(J$38=TRUE,Data!K131,NA())</f>
        <v>#N/A</v>
      </c>
      <c r="K169" s="35" t="e">
        <f>IF(K$38=TRUE,Data!L131,NA())</f>
        <v>#N/A</v>
      </c>
      <c r="L169" s="37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1" t="e">
        <f>IF(M$38=TRUE,Data!R131,NA())</f>
        <v>#N/A</v>
      </c>
      <c r="N169" s="41" t="e">
        <f>IF(N$38=TRUE,Data!S131,NA())</f>
        <v>#N/A</v>
      </c>
      <c r="O169" s="37" t="e">
        <f ca="1">IF(O$38=TRUE,IF($A169="","",IF((ROW(Data!R131)-$C$1)&gt;2,Data!R131/OFFSET(Data!B131,-$C$1+1,0,1),0)),NA())</f>
        <v>#N/A</v>
      </c>
      <c r="P169" s="41" t="e">
        <f>IF(P$38=TRUE,Data!V131,NA())</f>
        <v>#N/A</v>
      </c>
      <c r="Q169" s="41" t="e">
        <f>IF(Q$38=TRUE,Data!W131,NA())</f>
        <v>#N/A</v>
      </c>
      <c r="R169" s="32" t="e">
        <f>IF(R$38=TRUE,Data!X131,NA())</f>
        <v>#N/A</v>
      </c>
      <c r="S169" s="37" t="e">
        <f ca="1">IF(S$38=TRUE,IF($A169="","",IF((ROW(S169)-$C$1)&gt;40,Data!W131/OFFSET(Data!B131,-$C$1+1,0,1),0)),NA())</f>
        <v>#N/A</v>
      </c>
      <c r="T169" s="46" t="e">
        <f>IF(T$38=TRUE,Data!Z131,NA())</f>
        <v>#N/A</v>
      </c>
      <c r="U169" s="46" t="e">
        <f>IF(U$38=TRUE,Data!AA131,NA())</f>
        <v>#N/A</v>
      </c>
      <c r="V169" s="46" t="e">
        <f>IF(V$38=TRUE,Data!AB131,NA())</f>
        <v>#N/A</v>
      </c>
      <c r="W169" s="41" t="e">
        <f>IF(W$38=TRUE,Data!AD131,NA())</f>
        <v>#N/A</v>
      </c>
      <c r="X169" s="35" t="e">
        <f>IF(X$38=TRUE,Data!AE131,NA())</f>
        <v>#N/A</v>
      </c>
      <c r="Y169" s="41" t="e">
        <f>IF(Y$38=TRUE,Data!AF131,NA())</f>
        <v>#N/A</v>
      </c>
      <c r="Z169" s="41" t="e">
        <f>IF(Z$38=TRUE,Data!AH131,NA())</f>
        <v>#N/A</v>
      </c>
      <c r="AA169" s="41" t="e">
        <f>IF(AA$38=TRUE,Data!AI131,NA())</f>
        <v>#N/A</v>
      </c>
      <c r="AB169" s="35" t="e">
        <f>IF(AB$38=TRUE,Data!AJ131,NA())</f>
        <v>#N/A</v>
      </c>
      <c r="AC169" s="41" t="e">
        <f>IF(AC$38=TRUE,Data!AK131,NA())</f>
        <v>#N/A</v>
      </c>
      <c r="AD169" s="35" t="e">
        <f>IF(AD$38=TRUE,Data!AL131,NA())</f>
        <v>#N/A</v>
      </c>
      <c r="AE169" s="35" t="e">
        <f>IF(AE$38=TRUE,Data!AM131,NA())</f>
        <v>#N/A</v>
      </c>
      <c r="AF169" s="41" t="e">
        <f>IF(AF$38=TRUE,Data!AN131,NA())</f>
        <v>#N/A</v>
      </c>
      <c r="AG169" s="26">
        <f>Data!AO131</f>
        <v>44024</v>
      </c>
    </row>
    <row r="170" spans="2:33" x14ac:dyDescent="0.25">
      <c r="B170" t="e">
        <f>IF(B$38=TRUE,Data!B132,NA())</f>
        <v>#N/A</v>
      </c>
      <c r="C170">
        <f>IF(C$38=TRUE,Data!C132,NA())</f>
        <v>0</v>
      </c>
      <c r="D170" t="e">
        <f>IF(D$38=TRUE,Data!E132,NA())</f>
        <v>#N/A</v>
      </c>
      <c r="E170" s="35" t="e">
        <f>IF(E$38=TRUE,Data!F132,NA())</f>
        <v>#N/A</v>
      </c>
      <c r="F170" s="37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5" t="e">
        <f>IF(G$38=TRUE,Data!H132,NA())</f>
        <v>#N/A</v>
      </c>
      <c r="H170" s="39" t="e">
        <f>IF(H$38=TRUE,Data!I132,NA())</f>
        <v>#N/A</v>
      </c>
      <c r="I170" s="41" t="e">
        <f>IF(I$38=TRUE,Data!J132,NA())</f>
        <v>#N/A</v>
      </c>
      <c r="J170" s="41" t="e">
        <f>IF(J$38=TRUE,Data!K132,NA())</f>
        <v>#N/A</v>
      </c>
      <c r="K170" s="35" t="e">
        <f>IF(K$38=TRUE,Data!L132,NA())</f>
        <v>#N/A</v>
      </c>
      <c r="L170" s="37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1" t="e">
        <f>IF(M$38=TRUE,Data!R132,NA())</f>
        <v>#N/A</v>
      </c>
      <c r="N170" s="41" t="e">
        <f>IF(N$38=TRUE,Data!S132,NA())</f>
        <v>#N/A</v>
      </c>
      <c r="O170" s="37" t="e">
        <f ca="1">IF(O$38=TRUE,IF($A170="","",IF((ROW(Data!R132)-$C$1)&gt;2,Data!R132/OFFSET(Data!B132,-$C$1+1,0,1),0)),NA())</f>
        <v>#N/A</v>
      </c>
      <c r="P170" s="41" t="e">
        <f>IF(P$38=TRUE,Data!V132,NA())</f>
        <v>#N/A</v>
      </c>
      <c r="Q170" s="41" t="e">
        <f>IF(Q$38=TRUE,Data!W132,NA())</f>
        <v>#N/A</v>
      </c>
      <c r="R170" s="32" t="e">
        <f>IF(R$38=TRUE,Data!X132,NA())</f>
        <v>#N/A</v>
      </c>
      <c r="S170" s="37" t="e">
        <f ca="1">IF(S$38=TRUE,IF($A170="","",IF((ROW(S170)-$C$1)&gt;40,Data!W132/OFFSET(Data!B132,-$C$1+1,0,1),0)),NA())</f>
        <v>#N/A</v>
      </c>
      <c r="T170" s="46" t="e">
        <f>IF(T$38=TRUE,Data!Z132,NA())</f>
        <v>#N/A</v>
      </c>
      <c r="U170" s="46" t="e">
        <f>IF(U$38=TRUE,Data!AA132,NA())</f>
        <v>#N/A</v>
      </c>
      <c r="V170" s="46" t="e">
        <f>IF(V$38=TRUE,Data!AB132,NA())</f>
        <v>#N/A</v>
      </c>
      <c r="W170" s="41" t="e">
        <f>IF(W$38=TRUE,Data!AD132,NA())</f>
        <v>#N/A</v>
      </c>
      <c r="X170" s="35" t="e">
        <f>IF(X$38=TRUE,Data!AE132,NA())</f>
        <v>#N/A</v>
      </c>
      <c r="Y170" s="41" t="e">
        <f>IF(Y$38=TRUE,Data!AF132,NA())</f>
        <v>#N/A</v>
      </c>
      <c r="Z170" s="41" t="e">
        <f>IF(Z$38=TRUE,Data!AH132,NA())</f>
        <v>#N/A</v>
      </c>
      <c r="AA170" s="41" t="e">
        <f>IF(AA$38=TRUE,Data!AI132,NA())</f>
        <v>#N/A</v>
      </c>
      <c r="AB170" s="35" t="e">
        <f>IF(AB$38=TRUE,Data!AJ132,NA())</f>
        <v>#N/A</v>
      </c>
      <c r="AC170" s="41" t="e">
        <f>IF(AC$38=TRUE,Data!AK132,NA())</f>
        <v>#N/A</v>
      </c>
      <c r="AD170" s="35" t="e">
        <f>IF(AD$38=TRUE,Data!AL132,NA())</f>
        <v>#N/A</v>
      </c>
      <c r="AE170" s="35" t="e">
        <f>IF(AE$38=TRUE,Data!AM132,NA())</f>
        <v>#N/A</v>
      </c>
      <c r="AF170" s="41" t="e">
        <f>IF(AF$38=TRUE,Data!AN132,NA())</f>
        <v>#N/A</v>
      </c>
      <c r="AG170" s="26">
        <f>Data!AO132</f>
        <v>44025</v>
      </c>
    </row>
    <row r="171" spans="2:33" x14ac:dyDescent="0.25">
      <c r="B171" t="e">
        <f>IF(B$38=TRUE,Data!B133,NA())</f>
        <v>#N/A</v>
      </c>
      <c r="C171">
        <f>IF(C$38=TRUE,Data!C133,NA())</f>
        <v>0</v>
      </c>
      <c r="D171" t="e">
        <f>IF(D$38=TRUE,Data!E133,NA())</f>
        <v>#N/A</v>
      </c>
      <c r="E171" s="35" t="e">
        <f>IF(E$38=TRUE,Data!F133,NA())</f>
        <v>#N/A</v>
      </c>
      <c r="F171" s="37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5" t="e">
        <f>IF(G$38=TRUE,Data!H133,NA())</f>
        <v>#N/A</v>
      </c>
      <c r="H171" s="39" t="e">
        <f>IF(H$38=TRUE,Data!I133,NA())</f>
        <v>#N/A</v>
      </c>
      <c r="I171" s="41" t="e">
        <f>IF(I$38=TRUE,Data!J133,NA())</f>
        <v>#N/A</v>
      </c>
      <c r="J171" s="41" t="e">
        <f>IF(J$38=TRUE,Data!K133,NA())</f>
        <v>#N/A</v>
      </c>
      <c r="K171" s="35" t="e">
        <f>IF(K$38=TRUE,Data!L133,NA())</f>
        <v>#N/A</v>
      </c>
      <c r="L171" s="37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1" t="e">
        <f>IF(M$38=TRUE,Data!R133,NA())</f>
        <v>#N/A</v>
      </c>
      <c r="N171" s="41" t="e">
        <f>IF(N$38=TRUE,Data!S133,NA())</f>
        <v>#N/A</v>
      </c>
      <c r="O171" s="37" t="e">
        <f ca="1">IF(O$38=TRUE,IF($A171="","",IF((ROW(Data!R133)-$C$1)&gt;2,Data!R133/OFFSET(Data!B133,-$C$1+1,0,1),0)),NA())</f>
        <v>#N/A</v>
      </c>
      <c r="P171" s="41" t="e">
        <f>IF(P$38=TRUE,Data!V133,NA())</f>
        <v>#N/A</v>
      </c>
      <c r="Q171" s="41" t="e">
        <f>IF(Q$38=TRUE,Data!W133,NA())</f>
        <v>#N/A</v>
      </c>
      <c r="R171" s="32" t="e">
        <f>IF(R$38=TRUE,Data!X133,NA())</f>
        <v>#N/A</v>
      </c>
      <c r="S171" s="37" t="e">
        <f ca="1">IF(S$38=TRUE,IF($A171="","",IF((ROW(S171)-$C$1)&gt;40,Data!W133/OFFSET(Data!B133,-$C$1+1,0,1),0)),NA())</f>
        <v>#N/A</v>
      </c>
      <c r="T171" s="46" t="e">
        <f>IF(T$38=TRUE,Data!Z133,NA())</f>
        <v>#N/A</v>
      </c>
      <c r="U171" s="46" t="e">
        <f>IF(U$38=TRUE,Data!AA133,NA())</f>
        <v>#N/A</v>
      </c>
      <c r="V171" s="46" t="e">
        <f>IF(V$38=TRUE,Data!AB133,NA())</f>
        <v>#N/A</v>
      </c>
      <c r="W171" s="41" t="e">
        <f>IF(W$38=TRUE,Data!AD133,NA())</f>
        <v>#N/A</v>
      </c>
      <c r="X171" s="35" t="e">
        <f>IF(X$38=TRUE,Data!AE133,NA())</f>
        <v>#N/A</v>
      </c>
      <c r="Y171" s="41" t="e">
        <f>IF(Y$38=TRUE,Data!AF133,NA())</f>
        <v>#N/A</v>
      </c>
      <c r="Z171" s="41" t="e">
        <f>IF(Z$38=TRUE,Data!AH133,NA())</f>
        <v>#N/A</v>
      </c>
      <c r="AA171" s="41" t="e">
        <f>IF(AA$38=TRUE,Data!AI133,NA())</f>
        <v>#N/A</v>
      </c>
      <c r="AB171" s="35" t="e">
        <f>IF(AB$38=TRUE,Data!AJ133,NA())</f>
        <v>#N/A</v>
      </c>
      <c r="AC171" s="41" t="e">
        <f>IF(AC$38=TRUE,Data!AK133,NA())</f>
        <v>#N/A</v>
      </c>
      <c r="AD171" s="35" t="e">
        <f>IF(AD$38=TRUE,Data!AL133,NA())</f>
        <v>#N/A</v>
      </c>
      <c r="AE171" s="35" t="e">
        <f>IF(AE$38=TRUE,Data!AM133,NA())</f>
        <v>#N/A</v>
      </c>
      <c r="AF171" s="41" t="e">
        <f>IF(AF$38=TRUE,Data!AN133,NA())</f>
        <v>#N/A</v>
      </c>
      <c r="AG171" s="26">
        <f>Data!AO133</f>
        <v>44026</v>
      </c>
    </row>
    <row r="172" spans="2:33" x14ac:dyDescent="0.25">
      <c r="B172" t="e">
        <f>IF(B$38=TRUE,Data!B134,NA())</f>
        <v>#N/A</v>
      </c>
      <c r="C172">
        <f>IF(C$38=TRUE,Data!C134,NA())</f>
        <v>0</v>
      </c>
      <c r="D172" t="e">
        <f>IF(D$38=TRUE,Data!E134,NA())</f>
        <v>#N/A</v>
      </c>
      <c r="E172" s="35" t="e">
        <f>IF(E$38=TRUE,Data!F134,NA())</f>
        <v>#N/A</v>
      </c>
      <c r="F172" s="37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5" t="e">
        <f>IF(G$38=TRUE,Data!H134,NA())</f>
        <v>#N/A</v>
      </c>
      <c r="H172" s="39" t="e">
        <f>IF(H$38=TRUE,Data!I134,NA())</f>
        <v>#N/A</v>
      </c>
      <c r="I172" s="41" t="e">
        <f>IF(I$38=TRUE,Data!J134,NA())</f>
        <v>#N/A</v>
      </c>
      <c r="J172" s="41" t="e">
        <f>IF(J$38=TRUE,Data!K134,NA())</f>
        <v>#N/A</v>
      </c>
      <c r="K172" s="35" t="e">
        <f>IF(K$38=TRUE,Data!L134,NA())</f>
        <v>#N/A</v>
      </c>
      <c r="L172" s="37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1" t="e">
        <f>IF(M$38=TRUE,Data!R134,NA())</f>
        <v>#N/A</v>
      </c>
      <c r="N172" s="41" t="e">
        <f>IF(N$38=TRUE,Data!S134,NA())</f>
        <v>#N/A</v>
      </c>
      <c r="O172" s="37" t="e">
        <f ca="1">IF(O$38=TRUE,IF($A172="","",IF((ROW(Data!R134)-$C$1)&gt;2,Data!R134/OFFSET(Data!B134,-$C$1+1,0,1),0)),NA())</f>
        <v>#N/A</v>
      </c>
      <c r="P172" s="41" t="e">
        <f>IF(P$38=TRUE,Data!V134,NA())</f>
        <v>#N/A</v>
      </c>
      <c r="Q172" s="41" t="e">
        <f>IF(Q$38=TRUE,Data!W134,NA())</f>
        <v>#N/A</v>
      </c>
      <c r="R172" s="32" t="e">
        <f>IF(R$38=TRUE,Data!X134,NA())</f>
        <v>#N/A</v>
      </c>
      <c r="S172" s="37" t="e">
        <f ca="1">IF(S$38=TRUE,IF($A172="","",IF((ROW(S172)-$C$1)&gt;40,Data!W134/OFFSET(Data!B134,-$C$1+1,0,1),0)),NA())</f>
        <v>#N/A</v>
      </c>
      <c r="T172" s="46" t="e">
        <f>IF(T$38=TRUE,Data!Z134,NA())</f>
        <v>#N/A</v>
      </c>
      <c r="U172" s="46" t="e">
        <f>IF(U$38=TRUE,Data!AA134,NA())</f>
        <v>#N/A</v>
      </c>
      <c r="V172" s="46" t="e">
        <f>IF(V$38=TRUE,Data!AB134,NA())</f>
        <v>#N/A</v>
      </c>
      <c r="W172" s="41" t="e">
        <f>IF(W$38=TRUE,Data!AD134,NA())</f>
        <v>#N/A</v>
      </c>
      <c r="X172" s="35" t="e">
        <f>IF(X$38=TRUE,Data!AE134,NA())</f>
        <v>#N/A</v>
      </c>
      <c r="Y172" s="41" t="e">
        <f>IF(Y$38=TRUE,Data!AF134,NA())</f>
        <v>#N/A</v>
      </c>
      <c r="Z172" s="41" t="e">
        <f>IF(Z$38=TRUE,Data!AH134,NA())</f>
        <v>#N/A</v>
      </c>
      <c r="AA172" s="41" t="e">
        <f>IF(AA$38=TRUE,Data!AI134,NA())</f>
        <v>#N/A</v>
      </c>
      <c r="AB172" s="35" t="e">
        <f>IF(AB$38=TRUE,Data!AJ134,NA())</f>
        <v>#N/A</v>
      </c>
      <c r="AC172" s="41" t="e">
        <f>IF(AC$38=TRUE,Data!AK134,NA())</f>
        <v>#N/A</v>
      </c>
      <c r="AD172" s="35" t="e">
        <f>IF(AD$38=TRUE,Data!AL134,NA())</f>
        <v>#N/A</v>
      </c>
      <c r="AE172" s="35" t="e">
        <f>IF(AE$38=TRUE,Data!AM134,NA())</f>
        <v>#N/A</v>
      </c>
      <c r="AF172" s="41" t="e">
        <f>IF(AF$38=TRUE,Data!AN134,NA())</f>
        <v>#N/A</v>
      </c>
      <c r="AG172" s="26">
        <f>Data!AO134</f>
        <v>44027</v>
      </c>
    </row>
    <row r="173" spans="2:33" x14ac:dyDescent="0.25">
      <c r="B173" t="e">
        <f>IF(B$38=TRUE,Data!B135,NA())</f>
        <v>#N/A</v>
      </c>
      <c r="C173">
        <f>IF(C$38=TRUE,Data!C135,NA())</f>
        <v>0</v>
      </c>
      <c r="D173" t="e">
        <f>IF(D$38=TRUE,Data!E135,NA())</f>
        <v>#N/A</v>
      </c>
      <c r="E173" s="35" t="e">
        <f>IF(E$38=TRUE,Data!F135,NA())</f>
        <v>#N/A</v>
      </c>
      <c r="F173" s="37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5" t="e">
        <f>IF(G$38=TRUE,Data!H135,NA())</f>
        <v>#N/A</v>
      </c>
      <c r="H173" s="39" t="e">
        <f>IF(H$38=TRUE,Data!I135,NA())</f>
        <v>#N/A</v>
      </c>
      <c r="I173" s="41" t="e">
        <f>IF(I$38=TRUE,Data!J135,NA())</f>
        <v>#N/A</v>
      </c>
      <c r="J173" s="41" t="e">
        <f>IF(J$38=TRUE,Data!K135,NA())</f>
        <v>#N/A</v>
      </c>
      <c r="K173" s="35" t="e">
        <f>IF(K$38=TRUE,Data!L135,NA())</f>
        <v>#N/A</v>
      </c>
      <c r="L173" s="37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1" t="e">
        <f>IF(M$38=TRUE,Data!R135,NA())</f>
        <v>#N/A</v>
      </c>
      <c r="N173" s="41" t="e">
        <f>IF(N$38=TRUE,Data!S135,NA())</f>
        <v>#N/A</v>
      </c>
      <c r="O173" s="37" t="e">
        <f ca="1">IF(O$38=TRUE,IF($A173="","",IF((ROW(Data!R135)-$C$1)&gt;2,Data!R135/OFFSET(Data!B135,-$C$1+1,0,1),0)),NA())</f>
        <v>#N/A</v>
      </c>
      <c r="P173" s="41" t="e">
        <f>IF(P$38=TRUE,Data!V135,NA())</f>
        <v>#N/A</v>
      </c>
      <c r="Q173" s="41" t="e">
        <f>IF(Q$38=TRUE,Data!W135,NA())</f>
        <v>#N/A</v>
      </c>
      <c r="R173" s="32" t="e">
        <f>IF(R$38=TRUE,Data!X135,NA())</f>
        <v>#N/A</v>
      </c>
      <c r="S173" s="37" t="e">
        <f ca="1">IF(S$38=TRUE,IF($A173="","",IF((ROW(S173)-$C$1)&gt;40,Data!W135/OFFSET(Data!B135,-$C$1+1,0,1),0)),NA())</f>
        <v>#N/A</v>
      </c>
      <c r="T173" s="46" t="e">
        <f>IF(T$38=TRUE,Data!Z135,NA())</f>
        <v>#N/A</v>
      </c>
      <c r="U173" s="46" t="e">
        <f>IF(U$38=TRUE,Data!AA135,NA())</f>
        <v>#N/A</v>
      </c>
      <c r="V173" s="46" t="e">
        <f>IF(V$38=TRUE,Data!AB135,NA())</f>
        <v>#N/A</v>
      </c>
      <c r="W173" s="41" t="e">
        <f>IF(W$38=TRUE,Data!AD135,NA())</f>
        <v>#N/A</v>
      </c>
      <c r="X173" s="35" t="e">
        <f>IF(X$38=TRUE,Data!AE135,NA())</f>
        <v>#N/A</v>
      </c>
      <c r="Y173" s="41" t="e">
        <f>IF(Y$38=TRUE,Data!AF135,NA())</f>
        <v>#N/A</v>
      </c>
      <c r="Z173" s="41" t="e">
        <f>IF(Z$38=TRUE,Data!AH135,NA())</f>
        <v>#N/A</v>
      </c>
      <c r="AA173" s="41" t="e">
        <f>IF(AA$38=TRUE,Data!AI135,NA())</f>
        <v>#N/A</v>
      </c>
      <c r="AB173" s="35" t="e">
        <f>IF(AB$38=TRUE,Data!AJ135,NA())</f>
        <v>#N/A</v>
      </c>
      <c r="AC173" s="41" t="e">
        <f>IF(AC$38=TRUE,Data!AK135,NA())</f>
        <v>#N/A</v>
      </c>
      <c r="AD173" s="35" t="e">
        <f>IF(AD$38=TRUE,Data!AL135,NA())</f>
        <v>#N/A</v>
      </c>
      <c r="AE173" s="35" t="e">
        <f>IF(AE$38=TRUE,Data!AM135,NA())</f>
        <v>#N/A</v>
      </c>
      <c r="AF173" s="41" t="e">
        <f>IF(AF$38=TRUE,Data!AN135,NA())</f>
        <v>#N/A</v>
      </c>
      <c r="AG173" s="26">
        <f>Data!AO135</f>
        <v>44028</v>
      </c>
    </row>
    <row r="174" spans="2:33" x14ac:dyDescent="0.25">
      <c r="B174" t="e">
        <f>IF(B$38=TRUE,Data!B136,NA())</f>
        <v>#N/A</v>
      </c>
      <c r="C174">
        <f>IF(C$38=TRUE,Data!C136,NA())</f>
        <v>0</v>
      </c>
      <c r="D174" t="e">
        <f>IF(D$38=TRUE,Data!E136,NA())</f>
        <v>#N/A</v>
      </c>
      <c r="E174" s="35" t="e">
        <f>IF(E$38=TRUE,Data!F136,NA())</f>
        <v>#N/A</v>
      </c>
      <c r="F174" s="37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5" t="e">
        <f>IF(G$38=TRUE,Data!H136,NA())</f>
        <v>#N/A</v>
      </c>
      <c r="H174" s="39" t="e">
        <f>IF(H$38=TRUE,Data!I136,NA())</f>
        <v>#N/A</v>
      </c>
      <c r="I174" s="41" t="e">
        <f>IF(I$38=TRUE,Data!J136,NA())</f>
        <v>#N/A</v>
      </c>
      <c r="J174" s="41" t="e">
        <f>IF(J$38=TRUE,Data!K136,NA())</f>
        <v>#N/A</v>
      </c>
      <c r="K174" s="35" t="e">
        <f>IF(K$38=TRUE,Data!L136,NA())</f>
        <v>#N/A</v>
      </c>
      <c r="L174" s="37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1" t="e">
        <f>IF(M$38=TRUE,Data!R136,NA())</f>
        <v>#N/A</v>
      </c>
      <c r="N174" s="41" t="e">
        <f>IF(N$38=TRUE,Data!S136,NA())</f>
        <v>#N/A</v>
      </c>
      <c r="O174" s="37" t="e">
        <f ca="1">IF(O$38=TRUE,IF($A174="","",IF((ROW(Data!R136)-$C$1)&gt;2,Data!R136/OFFSET(Data!B136,-$C$1+1,0,1),0)),NA())</f>
        <v>#N/A</v>
      </c>
      <c r="P174" s="41" t="e">
        <f>IF(P$38=TRUE,Data!V136,NA())</f>
        <v>#N/A</v>
      </c>
      <c r="Q174" s="41" t="e">
        <f>IF(Q$38=TRUE,Data!W136,NA())</f>
        <v>#N/A</v>
      </c>
      <c r="R174" s="32" t="e">
        <f>IF(R$38=TRUE,Data!X136,NA())</f>
        <v>#N/A</v>
      </c>
      <c r="S174" s="37" t="e">
        <f ca="1">IF(S$38=TRUE,IF($A174="","",IF((ROW(S174)-$C$1)&gt;40,Data!W136/OFFSET(Data!B136,-$C$1+1,0,1),0)),NA())</f>
        <v>#N/A</v>
      </c>
      <c r="T174" s="46" t="e">
        <f>IF(T$38=TRUE,Data!Z136,NA())</f>
        <v>#N/A</v>
      </c>
      <c r="U174" s="46" t="e">
        <f>IF(U$38=TRUE,Data!AA136,NA())</f>
        <v>#N/A</v>
      </c>
      <c r="V174" s="46" t="e">
        <f>IF(V$38=TRUE,Data!AB136,NA())</f>
        <v>#N/A</v>
      </c>
      <c r="W174" s="41" t="e">
        <f>IF(W$38=TRUE,Data!AD136,NA())</f>
        <v>#N/A</v>
      </c>
      <c r="X174" s="35" t="e">
        <f>IF(X$38=TRUE,Data!AE136,NA())</f>
        <v>#N/A</v>
      </c>
      <c r="Y174" s="41" t="e">
        <f>IF(Y$38=TRUE,Data!AF136,NA())</f>
        <v>#N/A</v>
      </c>
      <c r="Z174" s="41" t="e">
        <f>IF(Z$38=TRUE,Data!AH136,NA())</f>
        <v>#N/A</v>
      </c>
      <c r="AA174" s="41" t="e">
        <f>IF(AA$38=TRUE,Data!AI136,NA())</f>
        <v>#N/A</v>
      </c>
      <c r="AB174" s="35" t="e">
        <f>IF(AB$38=TRUE,Data!AJ136,NA())</f>
        <v>#N/A</v>
      </c>
      <c r="AC174" s="41" t="e">
        <f>IF(AC$38=TRUE,Data!AK136,NA())</f>
        <v>#N/A</v>
      </c>
      <c r="AD174" s="35" t="e">
        <f>IF(AD$38=TRUE,Data!AL136,NA())</f>
        <v>#N/A</v>
      </c>
      <c r="AE174" s="35" t="e">
        <f>IF(AE$38=TRUE,Data!AM136,NA())</f>
        <v>#N/A</v>
      </c>
      <c r="AF174" s="41" t="e">
        <f>IF(AF$38=TRUE,Data!AN136,NA())</f>
        <v>#N/A</v>
      </c>
      <c r="AG174" s="26">
        <f>Data!AO136</f>
        <v>44029</v>
      </c>
    </row>
    <row r="175" spans="2:33" x14ac:dyDescent="0.25">
      <c r="B175" t="e">
        <f>IF(B$38=TRUE,Data!B137,NA())</f>
        <v>#N/A</v>
      </c>
      <c r="C175">
        <f>IF(C$38=TRUE,Data!C137,NA())</f>
        <v>0</v>
      </c>
      <c r="D175" t="e">
        <f>IF(D$38=TRUE,Data!E137,NA())</f>
        <v>#N/A</v>
      </c>
      <c r="E175" s="35" t="e">
        <f>IF(E$38=TRUE,Data!F137,NA())</f>
        <v>#N/A</v>
      </c>
      <c r="F175" s="37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5" t="e">
        <f>IF(G$38=TRUE,Data!H137,NA())</f>
        <v>#N/A</v>
      </c>
      <c r="H175" s="39" t="e">
        <f>IF(H$38=TRUE,Data!I137,NA())</f>
        <v>#N/A</v>
      </c>
      <c r="I175" s="41" t="e">
        <f>IF(I$38=TRUE,Data!J137,NA())</f>
        <v>#N/A</v>
      </c>
      <c r="J175" s="41" t="e">
        <f>IF(J$38=TRUE,Data!K137,NA())</f>
        <v>#N/A</v>
      </c>
      <c r="K175" s="35" t="e">
        <f>IF(K$38=TRUE,Data!L137,NA())</f>
        <v>#N/A</v>
      </c>
      <c r="L175" s="37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1" t="e">
        <f>IF(M$38=TRUE,Data!R137,NA())</f>
        <v>#N/A</v>
      </c>
      <c r="N175" s="41" t="e">
        <f>IF(N$38=TRUE,Data!S137,NA())</f>
        <v>#N/A</v>
      </c>
      <c r="O175" s="37" t="e">
        <f ca="1">IF(O$38=TRUE,IF($A175="","",IF((ROW(Data!R137)-$C$1)&gt;2,Data!R137/OFFSET(Data!B137,-$C$1+1,0,1),0)),NA())</f>
        <v>#N/A</v>
      </c>
      <c r="P175" s="41" t="e">
        <f>IF(P$38=TRUE,Data!V137,NA())</f>
        <v>#N/A</v>
      </c>
      <c r="Q175" s="41" t="e">
        <f>IF(Q$38=TRUE,Data!W137,NA())</f>
        <v>#N/A</v>
      </c>
      <c r="R175" s="32" t="e">
        <f>IF(R$38=TRUE,Data!X137,NA())</f>
        <v>#N/A</v>
      </c>
      <c r="S175" s="37" t="e">
        <f ca="1">IF(S$38=TRUE,IF($A175="","",IF((ROW(S175)-$C$1)&gt;40,Data!W137/OFFSET(Data!B137,-$C$1+1,0,1),0)),NA())</f>
        <v>#N/A</v>
      </c>
      <c r="T175" s="46" t="e">
        <f>IF(T$38=TRUE,Data!Z137,NA())</f>
        <v>#N/A</v>
      </c>
      <c r="U175" s="46" t="e">
        <f>IF(U$38=TRUE,Data!AA137,NA())</f>
        <v>#N/A</v>
      </c>
      <c r="V175" s="46" t="e">
        <f>IF(V$38=TRUE,Data!AB137,NA())</f>
        <v>#N/A</v>
      </c>
      <c r="W175" s="41" t="e">
        <f>IF(W$38=TRUE,Data!AD137,NA())</f>
        <v>#N/A</v>
      </c>
      <c r="X175" s="35" t="e">
        <f>IF(X$38=TRUE,Data!AE137,NA())</f>
        <v>#N/A</v>
      </c>
      <c r="Y175" s="41" t="e">
        <f>IF(Y$38=TRUE,Data!AF137,NA())</f>
        <v>#N/A</v>
      </c>
      <c r="Z175" s="41" t="e">
        <f>IF(Z$38=TRUE,Data!AH137,NA())</f>
        <v>#N/A</v>
      </c>
      <c r="AA175" s="41" t="e">
        <f>IF(AA$38=TRUE,Data!AI137,NA())</f>
        <v>#N/A</v>
      </c>
      <c r="AB175" s="35" t="e">
        <f>IF(AB$38=TRUE,Data!AJ137,NA())</f>
        <v>#N/A</v>
      </c>
      <c r="AC175" s="41" t="e">
        <f>IF(AC$38=TRUE,Data!AK137,NA())</f>
        <v>#N/A</v>
      </c>
      <c r="AD175" s="35" t="e">
        <f>IF(AD$38=TRUE,Data!AL137,NA())</f>
        <v>#N/A</v>
      </c>
      <c r="AE175" s="35" t="e">
        <f>IF(AE$38=TRUE,Data!AM137,NA())</f>
        <v>#N/A</v>
      </c>
      <c r="AF175" s="41" t="e">
        <f>IF(AF$38=TRUE,Data!AN137,NA())</f>
        <v>#N/A</v>
      </c>
      <c r="AG175" s="26">
        <f>Data!AO137</f>
        <v>44030</v>
      </c>
    </row>
    <row r="176" spans="2:33" x14ac:dyDescent="0.25">
      <c r="B176" t="e">
        <f>IF(B$38=TRUE,Data!B138,NA())</f>
        <v>#N/A</v>
      </c>
      <c r="C176">
        <f>IF(C$38=TRUE,Data!C138,NA())</f>
        <v>0</v>
      </c>
      <c r="D176" t="e">
        <f>IF(D$38=TRUE,Data!E138,NA())</f>
        <v>#N/A</v>
      </c>
      <c r="E176" s="35" t="e">
        <f>IF(E$38=TRUE,Data!F138,NA())</f>
        <v>#N/A</v>
      </c>
      <c r="F176" s="37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5" t="e">
        <f>IF(G$38=TRUE,Data!H138,NA())</f>
        <v>#N/A</v>
      </c>
      <c r="H176" s="39" t="e">
        <f>IF(H$38=TRUE,Data!I138,NA())</f>
        <v>#N/A</v>
      </c>
      <c r="I176" s="41" t="e">
        <f>IF(I$38=TRUE,Data!J138,NA())</f>
        <v>#N/A</v>
      </c>
      <c r="J176" s="41" t="e">
        <f>IF(J$38=TRUE,Data!K138,NA())</f>
        <v>#N/A</v>
      </c>
      <c r="K176" s="35" t="e">
        <f>IF(K$38=TRUE,Data!L138,NA())</f>
        <v>#N/A</v>
      </c>
      <c r="L176" s="37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1" t="e">
        <f>IF(M$38=TRUE,Data!R138,NA())</f>
        <v>#N/A</v>
      </c>
      <c r="N176" s="41" t="e">
        <f>IF(N$38=TRUE,Data!S138,NA())</f>
        <v>#N/A</v>
      </c>
      <c r="O176" s="37" t="e">
        <f ca="1">IF(O$38=TRUE,IF($A176="","",IF((ROW(Data!R138)-$C$1)&gt;2,Data!R138/OFFSET(Data!B138,-$C$1+1,0,1),0)),NA())</f>
        <v>#N/A</v>
      </c>
      <c r="P176" s="41" t="e">
        <f>IF(P$38=TRUE,Data!V138,NA())</f>
        <v>#N/A</v>
      </c>
      <c r="Q176" s="41" t="e">
        <f>IF(Q$38=TRUE,Data!W138,NA())</f>
        <v>#N/A</v>
      </c>
      <c r="R176" s="32" t="e">
        <f>IF(R$38=TRUE,Data!X138,NA())</f>
        <v>#N/A</v>
      </c>
      <c r="S176" s="37" t="e">
        <f ca="1">IF(S$38=TRUE,IF($A176="","",IF((ROW(S176)-$C$1)&gt;40,Data!W138/OFFSET(Data!B138,-$C$1+1,0,1),0)),NA())</f>
        <v>#N/A</v>
      </c>
      <c r="T176" s="46" t="e">
        <f>IF(T$38=TRUE,Data!Z138,NA())</f>
        <v>#N/A</v>
      </c>
      <c r="U176" s="46" t="e">
        <f>IF(U$38=TRUE,Data!AA138,NA())</f>
        <v>#N/A</v>
      </c>
      <c r="V176" s="46" t="e">
        <f>IF(V$38=TRUE,Data!AB138,NA())</f>
        <v>#N/A</v>
      </c>
      <c r="W176" s="41" t="e">
        <f>IF(W$38=TRUE,Data!AD138,NA())</f>
        <v>#N/A</v>
      </c>
      <c r="X176" s="35" t="e">
        <f>IF(X$38=TRUE,Data!AE138,NA())</f>
        <v>#N/A</v>
      </c>
      <c r="Y176" s="41" t="e">
        <f>IF(Y$38=TRUE,Data!AF138,NA())</f>
        <v>#N/A</v>
      </c>
      <c r="Z176" s="41" t="e">
        <f>IF(Z$38=TRUE,Data!AH138,NA())</f>
        <v>#N/A</v>
      </c>
      <c r="AA176" s="41" t="e">
        <f>IF(AA$38=TRUE,Data!AI138,NA())</f>
        <v>#N/A</v>
      </c>
      <c r="AB176" s="35" t="e">
        <f>IF(AB$38=TRUE,Data!AJ138,NA())</f>
        <v>#N/A</v>
      </c>
      <c r="AC176" s="41" t="e">
        <f>IF(AC$38=TRUE,Data!AK138,NA())</f>
        <v>#N/A</v>
      </c>
      <c r="AD176" s="35" t="e">
        <f>IF(AD$38=TRUE,Data!AL138,NA())</f>
        <v>#N/A</v>
      </c>
      <c r="AE176" s="35" t="e">
        <f>IF(AE$38=TRUE,Data!AM138,NA())</f>
        <v>#N/A</v>
      </c>
      <c r="AF176" s="41" t="e">
        <f>IF(AF$38=TRUE,Data!AN138,NA())</f>
        <v>#N/A</v>
      </c>
      <c r="AG176" s="26">
        <f>Data!AO138</f>
        <v>44031</v>
      </c>
    </row>
    <row r="177" spans="2:33" x14ac:dyDescent="0.25">
      <c r="B177" t="e">
        <f>IF(B$38=TRUE,Data!B139,NA())</f>
        <v>#N/A</v>
      </c>
      <c r="C177">
        <f>IF(C$38=TRUE,Data!C139,NA())</f>
        <v>0</v>
      </c>
      <c r="D177" t="e">
        <f>IF(D$38=TRUE,Data!E139,NA())</f>
        <v>#N/A</v>
      </c>
      <c r="E177" s="35" t="e">
        <f>IF(E$38=TRUE,Data!F139,NA())</f>
        <v>#N/A</v>
      </c>
      <c r="F177" s="37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5" t="e">
        <f>IF(G$38=TRUE,Data!H139,NA())</f>
        <v>#N/A</v>
      </c>
      <c r="H177" s="39" t="e">
        <f>IF(H$38=TRUE,Data!I139,NA())</f>
        <v>#N/A</v>
      </c>
      <c r="I177" s="41" t="e">
        <f>IF(I$38=TRUE,Data!J139,NA())</f>
        <v>#N/A</v>
      </c>
      <c r="J177" s="41" t="e">
        <f>IF(J$38=TRUE,Data!K139,NA())</f>
        <v>#N/A</v>
      </c>
      <c r="K177" s="35" t="e">
        <f>IF(K$38=TRUE,Data!L139,NA())</f>
        <v>#N/A</v>
      </c>
      <c r="L177" s="37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1" t="e">
        <f>IF(M$38=TRUE,Data!R139,NA())</f>
        <v>#N/A</v>
      </c>
      <c r="N177" s="41" t="e">
        <f>IF(N$38=TRUE,Data!S139,NA())</f>
        <v>#N/A</v>
      </c>
      <c r="O177" s="37" t="e">
        <f ca="1">IF(O$38=TRUE,IF($A177="","",IF((ROW(Data!R139)-$C$1)&gt;2,Data!R139/OFFSET(Data!B139,-$C$1+1,0,1),0)),NA())</f>
        <v>#N/A</v>
      </c>
      <c r="P177" s="41" t="e">
        <f>IF(P$38=TRUE,Data!V139,NA())</f>
        <v>#N/A</v>
      </c>
      <c r="Q177" s="41" t="e">
        <f>IF(Q$38=TRUE,Data!W139,NA())</f>
        <v>#N/A</v>
      </c>
      <c r="R177" s="32" t="e">
        <f>IF(R$38=TRUE,Data!X139,NA())</f>
        <v>#N/A</v>
      </c>
      <c r="S177" s="37" t="e">
        <f ca="1">IF(S$38=TRUE,IF($A177="","",IF((ROW(S177)-$C$1)&gt;40,Data!W139/OFFSET(Data!B139,-$C$1+1,0,1),0)),NA())</f>
        <v>#N/A</v>
      </c>
      <c r="T177" s="46" t="e">
        <f>IF(T$38=TRUE,Data!Z139,NA())</f>
        <v>#N/A</v>
      </c>
      <c r="U177" s="46" t="e">
        <f>IF(U$38=TRUE,Data!AA139,NA())</f>
        <v>#N/A</v>
      </c>
      <c r="V177" s="46" t="e">
        <f>IF(V$38=TRUE,Data!AB139,NA())</f>
        <v>#N/A</v>
      </c>
      <c r="W177" s="41" t="e">
        <f>IF(W$38=TRUE,Data!AD139,NA())</f>
        <v>#N/A</v>
      </c>
      <c r="X177" s="35" t="e">
        <f>IF(X$38=TRUE,Data!AE139,NA())</f>
        <v>#N/A</v>
      </c>
      <c r="Y177" s="41" t="e">
        <f>IF(Y$38=TRUE,Data!AF139,NA())</f>
        <v>#N/A</v>
      </c>
      <c r="Z177" s="41" t="e">
        <f>IF(Z$38=TRUE,Data!AH139,NA())</f>
        <v>#N/A</v>
      </c>
      <c r="AA177" s="41" t="e">
        <f>IF(AA$38=TRUE,Data!AI139,NA())</f>
        <v>#N/A</v>
      </c>
      <c r="AB177" s="35" t="e">
        <f>IF(AB$38=TRUE,Data!AJ139,NA())</f>
        <v>#N/A</v>
      </c>
      <c r="AC177" s="41" t="e">
        <f>IF(AC$38=TRUE,Data!AK139,NA())</f>
        <v>#N/A</v>
      </c>
      <c r="AD177" s="35" t="e">
        <f>IF(AD$38=TRUE,Data!AL139,NA())</f>
        <v>#N/A</v>
      </c>
      <c r="AE177" s="35" t="e">
        <f>IF(AE$38=TRUE,Data!AM139,NA())</f>
        <v>#N/A</v>
      </c>
      <c r="AF177" s="41" t="e">
        <f>IF(AF$38=TRUE,Data!AN139,NA())</f>
        <v>#N/A</v>
      </c>
      <c r="AG177" s="26">
        <f>Data!AO139</f>
        <v>44032</v>
      </c>
    </row>
    <row r="178" spans="2:33" x14ac:dyDescent="0.25">
      <c r="B178" t="e">
        <f>IF(B$38=TRUE,Data!B140,NA())</f>
        <v>#N/A</v>
      </c>
      <c r="C178">
        <f>IF(C$38=TRUE,Data!C140,NA())</f>
        <v>0</v>
      </c>
      <c r="D178" t="e">
        <f>IF(D$38=TRUE,Data!E140,NA())</f>
        <v>#N/A</v>
      </c>
      <c r="E178" s="35" t="e">
        <f>IF(E$38=TRUE,Data!F140,NA())</f>
        <v>#N/A</v>
      </c>
      <c r="F178" s="37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5" t="e">
        <f>IF(G$38=TRUE,Data!H140,NA())</f>
        <v>#N/A</v>
      </c>
      <c r="H178" s="39" t="e">
        <f>IF(H$38=TRUE,Data!I140,NA())</f>
        <v>#N/A</v>
      </c>
      <c r="I178" s="41" t="e">
        <f>IF(I$38=TRUE,Data!J140,NA())</f>
        <v>#N/A</v>
      </c>
      <c r="J178" s="41" t="e">
        <f>IF(J$38=TRUE,Data!K140,NA())</f>
        <v>#N/A</v>
      </c>
      <c r="K178" s="35" t="e">
        <f>IF(K$38=TRUE,Data!L140,NA())</f>
        <v>#N/A</v>
      </c>
      <c r="L178" s="37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1" t="e">
        <f>IF(M$38=TRUE,Data!R140,NA())</f>
        <v>#N/A</v>
      </c>
      <c r="N178" s="41" t="e">
        <f>IF(N$38=TRUE,Data!S140,NA())</f>
        <v>#N/A</v>
      </c>
      <c r="O178" s="37" t="e">
        <f ca="1">IF(O$38=TRUE,IF($A178="","",IF((ROW(Data!R140)-$C$1)&gt;2,Data!R140/OFFSET(Data!B140,-$C$1+1,0,1),0)),NA())</f>
        <v>#N/A</v>
      </c>
      <c r="P178" s="41" t="e">
        <f>IF(P$38=TRUE,Data!V140,NA())</f>
        <v>#N/A</v>
      </c>
      <c r="Q178" s="41" t="e">
        <f>IF(Q$38=TRUE,Data!W140,NA())</f>
        <v>#N/A</v>
      </c>
      <c r="R178" s="32" t="e">
        <f>IF(R$38=TRUE,Data!X140,NA())</f>
        <v>#N/A</v>
      </c>
      <c r="S178" s="37" t="e">
        <f ca="1">IF(S$38=TRUE,IF($A178="","",IF((ROW(S178)-$C$1)&gt;40,Data!W140/OFFSET(Data!B140,-$C$1+1,0,1),0)),NA())</f>
        <v>#N/A</v>
      </c>
      <c r="T178" s="46" t="e">
        <f>IF(T$38=TRUE,Data!Z140,NA())</f>
        <v>#N/A</v>
      </c>
      <c r="U178" s="46" t="e">
        <f>IF(U$38=TRUE,Data!AA140,NA())</f>
        <v>#N/A</v>
      </c>
      <c r="V178" s="46" t="e">
        <f>IF(V$38=TRUE,Data!AB140,NA())</f>
        <v>#N/A</v>
      </c>
      <c r="W178" s="41" t="e">
        <f>IF(W$38=TRUE,Data!AD140,NA())</f>
        <v>#N/A</v>
      </c>
      <c r="X178" s="35" t="e">
        <f>IF(X$38=TRUE,Data!AE140,NA())</f>
        <v>#N/A</v>
      </c>
      <c r="Y178" s="41" t="e">
        <f>IF(Y$38=TRUE,Data!AF140,NA())</f>
        <v>#N/A</v>
      </c>
      <c r="Z178" s="41" t="e">
        <f>IF(Z$38=TRUE,Data!AH140,NA())</f>
        <v>#N/A</v>
      </c>
      <c r="AA178" s="41" t="e">
        <f>IF(AA$38=TRUE,Data!AI140,NA())</f>
        <v>#N/A</v>
      </c>
      <c r="AB178" s="35" t="e">
        <f>IF(AB$38=TRUE,Data!AJ140,NA())</f>
        <v>#N/A</v>
      </c>
      <c r="AC178" s="41" t="e">
        <f>IF(AC$38=TRUE,Data!AK140,NA())</f>
        <v>#N/A</v>
      </c>
      <c r="AD178" s="35" t="e">
        <f>IF(AD$38=TRUE,Data!AL140,NA())</f>
        <v>#N/A</v>
      </c>
      <c r="AE178" s="35" t="e">
        <f>IF(AE$38=TRUE,Data!AM140,NA())</f>
        <v>#N/A</v>
      </c>
      <c r="AF178" s="41" t="e">
        <f>IF(AF$38=TRUE,Data!AN140,NA())</f>
        <v>#N/A</v>
      </c>
      <c r="AG178" s="26">
        <f>Data!AO140</f>
        <v>44033</v>
      </c>
    </row>
    <row r="179" spans="2:33" x14ac:dyDescent="0.25">
      <c r="B179" t="e">
        <f>IF(B$38=TRUE,Data!B141,NA())</f>
        <v>#N/A</v>
      </c>
      <c r="C179">
        <f>IF(C$38=TRUE,Data!C141,NA())</f>
        <v>0</v>
      </c>
      <c r="D179" t="e">
        <f>IF(D$38=TRUE,Data!E141,NA())</f>
        <v>#N/A</v>
      </c>
      <c r="E179" s="35" t="e">
        <f>IF(E$38=TRUE,Data!F141,NA())</f>
        <v>#N/A</v>
      </c>
      <c r="F179" s="37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5" t="e">
        <f>IF(G$38=TRUE,Data!H141,NA())</f>
        <v>#N/A</v>
      </c>
      <c r="H179" s="39" t="e">
        <f>IF(H$38=TRUE,Data!I141,NA())</f>
        <v>#N/A</v>
      </c>
      <c r="I179" s="41" t="e">
        <f>IF(I$38=TRUE,Data!J141,NA())</f>
        <v>#N/A</v>
      </c>
      <c r="J179" s="41" t="e">
        <f>IF(J$38=TRUE,Data!K141,NA())</f>
        <v>#N/A</v>
      </c>
      <c r="K179" s="35" t="e">
        <f>IF(K$38=TRUE,Data!L141,NA())</f>
        <v>#N/A</v>
      </c>
      <c r="L179" s="37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1" t="e">
        <f>IF(M$38=TRUE,Data!R141,NA())</f>
        <v>#N/A</v>
      </c>
      <c r="N179" s="41" t="e">
        <f>IF(N$38=TRUE,Data!S141,NA())</f>
        <v>#N/A</v>
      </c>
      <c r="O179" s="37" t="e">
        <f ca="1">IF(O$38=TRUE,IF($A179="","",IF((ROW(Data!R141)-$C$1)&gt;2,Data!R141/OFFSET(Data!B141,-$C$1+1,0,1),0)),NA())</f>
        <v>#N/A</v>
      </c>
      <c r="P179" s="41" t="e">
        <f>IF(P$38=TRUE,Data!V141,NA())</f>
        <v>#N/A</v>
      </c>
      <c r="Q179" s="41" t="e">
        <f>IF(Q$38=TRUE,Data!W141,NA())</f>
        <v>#N/A</v>
      </c>
      <c r="R179" s="32" t="e">
        <f>IF(R$38=TRUE,Data!X141,NA())</f>
        <v>#N/A</v>
      </c>
      <c r="S179" s="37" t="e">
        <f ca="1">IF(S$38=TRUE,IF($A179="","",IF((ROW(S179)-$C$1)&gt;40,Data!W141/OFFSET(Data!B141,-$C$1+1,0,1),0)),NA())</f>
        <v>#N/A</v>
      </c>
      <c r="T179" s="46" t="e">
        <f>IF(T$38=TRUE,Data!Z141,NA())</f>
        <v>#N/A</v>
      </c>
      <c r="U179" s="46" t="e">
        <f>IF(U$38=TRUE,Data!AA141,NA())</f>
        <v>#N/A</v>
      </c>
      <c r="V179" s="46" t="e">
        <f>IF(V$38=TRUE,Data!AB141,NA())</f>
        <v>#N/A</v>
      </c>
      <c r="W179" s="41" t="e">
        <f>IF(W$38=TRUE,Data!AD141,NA())</f>
        <v>#N/A</v>
      </c>
      <c r="X179" s="35" t="e">
        <f>IF(X$38=TRUE,Data!AE141,NA())</f>
        <v>#N/A</v>
      </c>
      <c r="Y179" s="41" t="e">
        <f>IF(Y$38=TRUE,Data!AF141,NA())</f>
        <v>#N/A</v>
      </c>
      <c r="Z179" s="41" t="e">
        <f>IF(Z$38=TRUE,Data!AH141,NA())</f>
        <v>#N/A</v>
      </c>
      <c r="AA179" s="41" t="e">
        <f>IF(AA$38=TRUE,Data!AI141,NA())</f>
        <v>#N/A</v>
      </c>
      <c r="AB179" s="35" t="e">
        <f>IF(AB$38=TRUE,Data!AJ141,NA())</f>
        <v>#N/A</v>
      </c>
      <c r="AC179" s="41" t="e">
        <f>IF(AC$38=TRUE,Data!AK141,NA())</f>
        <v>#N/A</v>
      </c>
      <c r="AD179" s="35" t="e">
        <f>IF(AD$38=TRUE,Data!AL141,NA())</f>
        <v>#N/A</v>
      </c>
      <c r="AE179" s="35" t="e">
        <f>IF(AE$38=TRUE,Data!AM141,NA())</f>
        <v>#N/A</v>
      </c>
      <c r="AF179" s="41" t="e">
        <f>IF(AF$38=TRUE,Data!AN141,NA())</f>
        <v>#N/A</v>
      </c>
      <c r="AG179" s="26">
        <f>Data!AO141</f>
        <v>44034</v>
      </c>
    </row>
    <row r="180" spans="2:33" x14ac:dyDescent="0.25">
      <c r="B180" t="e">
        <f>IF(B$38=TRUE,Data!B142,NA())</f>
        <v>#N/A</v>
      </c>
      <c r="C180">
        <f>IF(C$38=TRUE,Data!C142,NA())</f>
        <v>0</v>
      </c>
      <c r="D180" t="e">
        <f>IF(D$38=TRUE,Data!E142,NA())</f>
        <v>#N/A</v>
      </c>
      <c r="E180" s="35" t="e">
        <f>IF(E$38=TRUE,Data!F142,NA())</f>
        <v>#N/A</v>
      </c>
      <c r="F180" s="37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5" t="e">
        <f>IF(G$38=TRUE,Data!H142,NA())</f>
        <v>#N/A</v>
      </c>
      <c r="H180" s="39" t="e">
        <f>IF(H$38=TRUE,Data!I142,NA())</f>
        <v>#N/A</v>
      </c>
      <c r="I180" s="41" t="e">
        <f>IF(I$38=TRUE,Data!J142,NA())</f>
        <v>#N/A</v>
      </c>
      <c r="J180" s="41" t="e">
        <f>IF(J$38=TRUE,Data!K142,NA())</f>
        <v>#N/A</v>
      </c>
      <c r="K180" s="35" t="e">
        <f>IF(K$38=TRUE,Data!L142,NA())</f>
        <v>#N/A</v>
      </c>
      <c r="L180" s="37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1" t="e">
        <f>IF(M$38=TRUE,Data!R142,NA())</f>
        <v>#N/A</v>
      </c>
      <c r="N180" s="41" t="e">
        <f>IF(N$38=TRUE,Data!S142,NA())</f>
        <v>#N/A</v>
      </c>
      <c r="O180" s="37" t="e">
        <f ca="1">IF(O$38=TRUE,IF($A180="","",IF((ROW(Data!R142)-$C$1)&gt;2,Data!R142/OFFSET(Data!B142,-$C$1+1,0,1),0)),NA())</f>
        <v>#N/A</v>
      </c>
      <c r="P180" s="41" t="e">
        <f>IF(P$38=TRUE,Data!V142,NA())</f>
        <v>#N/A</v>
      </c>
      <c r="Q180" s="41" t="e">
        <f>IF(Q$38=TRUE,Data!W142,NA())</f>
        <v>#N/A</v>
      </c>
      <c r="R180" s="32" t="e">
        <f>IF(R$38=TRUE,Data!X142,NA())</f>
        <v>#N/A</v>
      </c>
      <c r="S180" s="37" t="e">
        <f ca="1">IF(S$38=TRUE,IF($A180="","",IF((ROW(S180)-$C$1)&gt;40,Data!W142/OFFSET(Data!B142,-$C$1+1,0,1),0)),NA())</f>
        <v>#N/A</v>
      </c>
      <c r="T180" s="46" t="e">
        <f>IF(T$38=TRUE,Data!Z142,NA())</f>
        <v>#N/A</v>
      </c>
      <c r="U180" s="46" t="e">
        <f>IF(U$38=TRUE,Data!AA142,NA())</f>
        <v>#N/A</v>
      </c>
      <c r="V180" s="46" t="e">
        <f>IF(V$38=TRUE,Data!AB142,NA())</f>
        <v>#N/A</v>
      </c>
      <c r="W180" s="41" t="e">
        <f>IF(W$38=TRUE,Data!AD142,NA())</f>
        <v>#N/A</v>
      </c>
      <c r="X180" s="35" t="e">
        <f>IF(X$38=TRUE,Data!AE142,NA())</f>
        <v>#N/A</v>
      </c>
      <c r="Y180" s="41" t="e">
        <f>IF(Y$38=TRUE,Data!AF142,NA())</f>
        <v>#N/A</v>
      </c>
      <c r="Z180" s="41" t="e">
        <f>IF(Z$38=TRUE,Data!AH142,NA())</f>
        <v>#N/A</v>
      </c>
      <c r="AA180" s="41" t="e">
        <f>IF(AA$38=TRUE,Data!AI142,NA())</f>
        <v>#N/A</v>
      </c>
      <c r="AB180" s="35" t="e">
        <f>IF(AB$38=TRUE,Data!AJ142,NA())</f>
        <v>#N/A</v>
      </c>
      <c r="AC180" s="41" t="e">
        <f>IF(AC$38=TRUE,Data!AK142,NA())</f>
        <v>#N/A</v>
      </c>
      <c r="AD180" s="35" t="e">
        <f>IF(AD$38=TRUE,Data!AL142,NA())</f>
        <v>#N/A</v>
      </c>
      <c r="AE180" s="35" t="e">
        <f>IF(AE$38=TRUE,Data!AM142,NA())</f>
        <v>#N/A</v>
      </c>
      <c r="AF180" s="41" t="e">
        <f>IF(AF$38=TRUE,Data!AN142,NA())</f>
        <v>#N/A</v>
      </c>
      <c r="AG180" s="26">
        <f>Data!AO142</f>
        <v>44035</v>
      </c>
    </row>
    <row r="181" spans="2:33" x14ac:dyDescent="0.25">
      <c r="B181" t="e">
        <f>IF(B$38=TRUE,Data!B143,NA())</f>
        <v>#N/A</v>
      </c>
      <c r="C181">
        <f>IF(C$38=TRUE,Data!C143,NA())</f>
        <v>0</v>
      </c>
      <c r="D181" t="e">
        <f>IF(D$38=TRUE,Data!E143,NA())</f>
        <v>#N/A</v>
      </c>
      <c r="E181" s="35" t="e">
        <f>IF(E$38=TRUE,Data!F143,NA())</f>
        <v>#N/A</v>
      </c>
      <c r="F181" s="37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5" t="e">
        <f>IF(G$38=TRUE,Data!H143,NA())</f>
        <v>#N/A</v>
      </c>
      <c r="H181" s="39" t="e">
        <f>IF(H$38=TRUE,Data!I143,NA())</f>
        <v>#N/A</v>
      </c>
      <c r="I181" s="41" t="e">
        <f>IF(I$38=TRUE,Data!J143,NA())</f>
        <v>#N/A</v>
      </c>
      <c r="J181" s="41" t="e">
        <f>IF(J$38=TRUE,Data!K143,NA())</f>
        <v>#N/A</v>
      </c>
      <c r="K181" s="35" t="e">
        <f>IF(K$38=TRUE,Data!L143,NA())</f>
        <v>#N/A</v>
      </c>
      <c r="L181" s="37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1" t="e">
        <f>IF(M$38=TRUE,Data!R143,NA())</f>
        <v>#N/A</v>
      </c>
      <c r="N181" s="41" t="e">
        <f>IF(N$38=TRUE,Data!S143,NA())</f>
        <v>#N/A</v>
      </c>
      <c r="O181" s="37" t="e">
        <f ca="1">IF(O$38=TRUE,IF($A181="","",IF((ROW(Data!R143)-$C$1)&gt;2,Data!R143/OFFSET(Data!B143,-$C$1+1,0,1),0)),NA())</f>
        <v>#N/A</v>
      </c>
      <c r="P181" s="41" t="e">
        <f>IF(P$38=TRUE,Data!V143,NA())</f>
        <v>#N/A</v>
      </c>
      <c r="Q181" s="41" t="e">
        <f>IF(Q$38=TRUE,Data!W143,NA())</f>
        <v>#N/A</v>
      </c>
      <c r="R181" s="32" t="e">
        <f>IF(R$38=TRUE,Data!X143,NA())</f>
        <v>#N/A</v>
      </c>
      <c r="S181" s="37" t="e">
        <f ca="1">IF(S$38=TRUE,IF($A181="","",IF((ROW(S181)-$C$1)&gt;40,Data!W143/OFFSET(Data!B143,-$C$1+1,0,1),0)),NA())</f>
        <v>#N/A</v>
      </c>
      <c r="T181" s="46" t="e">
        <f>IF(T$38=TRUE,Data!Z143,NA())</f>
        <v>#N/A</v>
      </c>
      <c r="U181" s="46" t="e">
        <f>IF(U$38=TRUE,Data!AA143,NA())</f>
        <v>#N/A</v>
      </c>
      <c r="V181" s="46" t="e">
        <f>IF(V$38=TRUE,Data!AB143,NA())</f>
        <v>#N/A</v>
      </c>
      <c r="W181" s="41" t="e">
        <f>IF(W$38=TRUE,Data!AD143,NA())</f>
        <v>#N/A</v>
      </c>
      <c r="X181" s="35" t="e">
        <f>IF(X$38=TRUE,Data!AE143,NA())</f>
        <v>#N/A</v>
      </c>
      <c r="Y181" s="41" t="e">
        <f>IF(Y$38=TRUE,Data!AF143,NA())</f>
        <v>#N/A</v>
      </c>
      <c r="Z181" s="41" t="e">
        <f>IF(Z$38=TRUE,Data!AH143,NA())</f>
        <v>#N/A</v>
      </c>
      <c r="AA181" s="41" t="e">
        <f>IF(AA$38=TRUE,Data!AI143,NA())</f>
        <v>#N/A</v>
      </c>
      <c r="AB181" s="35" t="e">
        <f>IF(AB$38=TRUE,Data!AJ143,NA())</f>
        <v>#N/A</v>
      </c>
      <c r="AC181" s="41" t="e">
        <f>IF(AC$38=TRUE,Data!AK143,NA())</f>
        <v>#N/A</v>
      </c>
      <c r="AD181" s="35" t="e">
        <f>IF(AD$38=TRUE,Data!AL143,NA())</f>
        <v>#N/A</v>
      </c>
      <c r="AE181" s="35" t="e">
        <f>IF(AE$38=TRUE,Data!AM143,NA())</f>
        <v>#N/A</v>
      </c>
      <c r="AF181" s="41" t="e">
        <f>IF(AF$38=TRUE,Data!AN143,NA())</f>
        <v>#N/A</v>
      </c>
      <c r="AG181" s="26">
        <f>Data!AO143</f>
        <v>44036</v>
      </c>
    </row>
    <row r="182" spans="2:33" x14ac:dyDescent="0.25">
      <c r="B182" t="e">
        <f>IF(B$38=TRUE,Data!B144,NA())</f>
        <v>#N/A</v>
      </c>
      <c r="C182">
        <f>IF(C$38=TRUE,Data!C144,NA())</f>
        <v>0</v>
      </c>
      <c r="D182" t="e">
        <f>IF(D$38=TRUE,Data!E144,NA())</f>
        <v>#N/A</v>
      </c>
      <c r="E182" s="35" t="e">
        <f>IF(E$38=TRUE,Data!F144,NA())</f>
        <v>#N/A</v>
      </c>
      <c r="F182" s="37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5" t="e">
        <f>IF(G$38=TRUE,Data!H144,NA())</f>
        <v>#N/A</v>
      </c>
      <c r="H182" s="39" t="e">
        <f>IF(H$38=TRUE,Data!I144,NA())</f>
        <v>#N/A</v>
      </c>
      <c r="I182" s="41" t="e">
        <f>IF(I$38=TRUE,Data!J144,NA())</f>
        <v>#N/A</v>
      </c>
      <c r="J182" s="41" t="e">
        <f>IF(J$38=TRUE,Data!K144,NA())</f>
        <v>#N/A</v>
      </c>
      <c r="K182" s="35" t="e">
        <f>IF(K$38=TRUE,Data!L144,NA())</f>
        <v>#N/A</v>
      </c>
      <c r="L182" s="37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1" t="e">
        <f>IF(M$38=TRUE,Data!R144,NA())</f>
        <v>#N/A</v>
      </c>
      <c r="N182" s="41" t="e">
        <f>IF(N$38=TRUE,Data!S144,NA())</f>
        <v>#N/A</v>
      </c>
      <c r="O182" s="37" t="e">
        <f ca="1">IF(O$38=TRUE,IF($A182="","",IF((ROW(Data!R144)-$C$1)&gt;2,Data!R144/OFFSET(Data!B144,-$C$1+1,0,1),0)),NA())</f>
        <v>#N/A</v>
      </c>
      <c r="P182" s="41" t="e">
        <f>IF(P$38=TRUE,Data!V144,NA())</f>
        <v>#N/A</v>
      </c>
      <c r="Q182" s="41" t="e">
        <f>IF(Q$38=TRUE,Data!W144,NA())</f>
        <v>#N/A</v>
      </c>
      <c r="R182" s="32" t="e">
        <f>IF(R$38=TRUE,Data!X144,NA())</f>
        <v>#N/A</v>
      </c>
      <c r="S182" s="37" t="e">
        <f ca="1">IF(S$38=TRUE,IF($A182="","",IF((ROW(S182)-$C$1)&gt;40,Data!W144/OFFSET(Data!B144,-$C$1+1,0,1),0)),NA())</f>
        <v>#N/A</v>
      </c>
      <c r="T182" s="46" t="e">
        <f>IF(T$38=TRUE,Data!Z144,NA())</f>
        <v>#N/A</v>
      </c>
      <c r="U182" s="46" t="e">
        <f>IF(U$38=TRUE,Data!AA144,NA())</f>
        <v>#N/A</v>
      </c>
      <c r="V182" s="46" t="e">
        <f>IF(V$38=TRUE,Data!AB144,NA())</f>
        <v>#N/A</v>
      </c>
      <c r="W182" s="41" t="e">
        <f>IF(W$38=TRUE,Data!AD144,NA())</f>
        <v>#N/A</v>
      </c>
      <c r="X182" s="35" t="e">
        <f>IF(X$38=TRUE,Data!AE144,NA())</f>
        <v>#N/A</v>
      </c>
      <c r="Y182" s="41" t="e">
        <f>IF(Y$38=TRUE,Data!AF144,NA())</f>
        <v>#N/A</v>
      </c>
      <c r="Z182" s="41" t="e">
        <f>IF(Z$38=TRUE,Data!AH144,NA())</f>
        <v>#N/A</v>
      </c>
      <c r="AA182" s="41" t="e">
        <f>IF(AA$38=TRUE,Data!AI144,NA())</f>
        <v>#N/A</v>
      </c>
      <c r="AB182" s="35" t="e">
        <f>IF(AB$38=TRUE,Data!AJ144,NA())</f>
        <v>#N/A</v>
      </c>
      <c r="AC182" s="41" t="e">
        <f>IF(AC$38=TRUE,Data!AK144,NA())</f>
        <v>#N/A</v>
      </c>
      <c r="AD182" s="35" t="e">
        <f>IF(AD$38=TRUE,Data!AL144,NA())</f>
        <v>#N/A</v>
      </c>
      <c r="AE182" s="35" t="e">
        <f>IF(AE$38=TRUE,Data!AM144,NA())</f>
        <v>#N/A</v>
      </c>
      <c r="AF182" s="41" t="e">
        <f>IF(AF$38=TRUE,Data!AN144,NA())</f>
        <v>#N/A</v>
      </c>
      <c r="AG182" s="26">
        <f>Data!AO144</f>
        <v>44037</v>
      </c>
    </row>
    <row r="183" spans="2:33" x14ac:dyDescent="0.25">
      <c r="B183" t="e">
        <f>IF(B$38=TRUE,Data!B145,NA())</f>
        <v>#N/A</v>
      </c>
      <c r="C183">
        <f>IF(C$38=TRUE,Data!C145,NA())</f>
        <v>0</v>
      </c>
      <c r="D183" t="e">
        <f>IF(D$38=TRUE,Data!E145,NA())</f>
        <v>#N/A</v>
      </c>
      <c r="E183" s="35" t="e">
        <f>IF(E$38=TRUE,Data!F145,NA())</f>
        <v>#N/A</v>
      </c>
      <c r="F183" s="37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5" t="e">
        <f>IF(G$38=TRUE,Data!H145,NA())</f>
        <v>#N/A</v>
      </c>
      <c r="H183" s="39" t="e">
        <f>IF(H$38=TRUE,Data!I145,NA())</f>
        <v>#N/A</v>
      </c>
      <c r="I183" s="41" t="e">
        <f>IF(I$38=TRUE,Data!J145,NA())</f>
        <v>#N/A</v>
      </c>
      <c r="J183" s="41" t="e">
        <f>IF(J$38=TRUE,Data!K145,NA())</f>
        <v>#N/A</v>
      </c>
      <c r="K183" s="35" t="e">
        <f>IF(K$38=TRUE,Data!L145,NA())</f>
        <v>#N/A</v>
      </c>
      <c r="L183" s="37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1" t="e">
        <f>IF(M$38=TRUE,Data!R145,NA())</f>
        <v>#N/A</v>
      </c>
      <c r="N183" s="41" t="e">
        <f>IF(N$38=TRUE,Data!S145,NA())</f>
        <v>#N/A</v>
      </c>
      <c r="O183" s="37" t="e">
        <f ca="1">IF(O$38=TRUE,IF($A183="","",IF((ROW(Data!R145)-$C$1)&gt;2,Data!R145/OFFSET(Data!B145,-$C$1+1,0,1),0)),NA())</f>
        <v>#N/A</v>
      </c>
      <c r="P183" s="41" t="e">
        <f>IF(P$38=TRUE,Data!V145,NA())</f>
        <v>#N/A</v>
      </c>
      <c r="Q183" s="41" t="e">
        <f>IF(Q$38=TRUE,Data!W145,NA())</f>
        <v>#N/A</v>
      </c>
      <c r="R183" s="32" t="e">
        <f>IF(R$38=TRUE,Data!X145,NA())</f>
        <v>#N/A</v>
      </c>
      <c r="S183" s="37" t="e">
        <f ca="1">IF(S$38=TRUE,IF($A183="","",IF((ROW(S183)-$C$1)&gt;40,Data!W145/OFFSET(Data!B145,-$C$1+1,0,1),0)),NA())</f>
        <v>#N/A</v>
      </c>
      <c r="T183" s="46" t="e">
        <f>IF(T$38=TRUE,Data!Z145,NA())</f>
        <v>#N/A</v>
      </c>
      <c r="U183" s="46" t="e">
        <f>IF(U$38=TRUE,Data!AA145,NA())</f>
        <v>#N/A</v>
      </c>
      <c r="V183" s="46" t="e">
        <f>IF(V$38=TRUE,Data!AB145,NA())</f>
        <v>#N/A</v>
      </c>
      <c r="W183" s="41" t="e">
        <f>IF(W$38=TRUE,Data!AD145,NA())</f>
        <v>#N/A</v>
      </c>
      <c r="X183" s="35" t="e">
        <f>IF(X$38=TRUE,Data!AE145,NA())</f>
        <v>#N/A</v>
      </c>
      <c r="Y183" s="41" t="e">
        <f>IF(Y$38=TRUE,Data!AF145,NA())</f>
        <v>#N/A</v>
      </c>
      <c r="Z183" s="41" t="e">
        <f>IF(Z$38=TRUE,Data!AH145,NA())</f>
        <v>#N/A</v>
      </c>
      <c r="AA183" s="41" t="e">
        <f>IF(AA$38=TRUE,Data!AI145,NA())</f>
        <v>#N/A</v>
      </c>
      <c r="AB183" s="35" t="e">
        <f>IF(AB$38=TRUE,Data!AJ145,NA())</f>
        <v>#N/A</v>
      </c>
      <c r="AC183" s="41" t="e">
        <f>IF(AC$38=TRUE,Data!AK145,NA())</f>
        <v>#N/A</v>
      </c>
      <c r="AD183" s="35" t="e">
        <f>IF(AD$38=TRUE,Data!AL145,NA())</f>
        <v>#N/A</v>
      </c>
      <c r="AE183" s="35" t="e">
        <f>IF(AE$38=TRUE,Data!AM145,NA())</f>
        <v>#N/A</v>
      </c>
      <c r="AF183" s="41" t="e">
        <f>IF(AF$38=TRUE,Data!AN145,NA())</f>
        <v>#N/A</v>
      </c>
      <c r="AG183" s="26">
        <f>Data!AO145</f>
        <v>44038</v>
      </c>
    </row>
    <row r="184" spans="2:33" x14ac:dyDescent="0.25">
      <c r="B184" t="e">
        <f>IF(B$38=TRUE,Data!B146,NA())</f>
        <v>#N/A</v>
      </c>
      <c r="C184">
        <f>IF(C$38=TRUE,Data!C146,NA())</f>
        <v>0</v>
      </c>
      <c r="D184" t="e">
        <f>IF(D$38=TRUE,Data!E146,NA())</f>
        <v>#N/A</v>
      </c>
      <c r="E184" s="35" t="e">
        <f>IF(E$38=TRUE,Data!F146,NA())</f>
        <v>#N/A</v>
      </c>
      <c r="F184" s="37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5" t="e">
        <f>IF(G$38=TRUE,Data!H146,NA())</f>
        <v>#N/A</v>
      </c>
      <c r="H184" s="39" t="e">
        <f>IF(H$38=TRUE,Data!I146,NA())</f>
        <v>#N/A</v>
      </c>
      <c r="I184" s="41" t="e">
        <f>IF(I$38=TRUE,Data!J146,NA())</f>
        <v>#N/A</v>
      </c>
      <c r="J184" s="41" t="e">
        <f>IF(J$38=TRUE,Data!K146,NA())</f>
        <v>#N/A</v>
      </c>
      <c r="K184" s="35" t="e">
        <f>IF(K$38=TRUE,Data!L146,NA())</f>
        <v>#N/A</v>
      </c>
      <c r="L184" s="37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1" t="e">
        <f>IF(M$38=TRUE,Data!R146,NA())</f>
        <v>#N/A</v>
      </c>
      <c r="N184" s="41" t="e">
        <f>IF(N$38=TRUE,Data!S146,NA())</f>
        <v>#N/A</v>
      </c>
      <c r="O184" s="37" t="e">
        <f ca="1">IF(O$38=TRUE,IF($A184="","",IF((ROW(Data!R146)-$C$1)&gt;2,Data!R146/OFFSET(Data!B146,-$C$1+1,0,1),0)),NA())</f>
        <v>#N/A</v>
      </c>
      <c r="P184" s="41" t="e">
        <f>IF(P$38=TRUE,Data!V146,NA())</f>
        <v>#N/A</v>
      </c>
      <c r="Q184" s="41" t="e">
        <f>IF(Q$38=TRUE,Data!W146,NA())</f>
        <v>#N/A</v>
      </c>
      <c r="R184" s="32" t="e">
        <f>IF(R$38=TRUE,Data!X146,NA())</f>
        <v>#N/A</v>
      </c>
      <c r="S184" s="37" t="e">
        <f ca="1">IF(S$38=TRUE,IF($A184="","",IF((ROW(S184)-$C$1)&gt;40,Data!W146/OFFSET(Data!B146,-$C$1+1,0,1),0)),NA())</f>
        <v>#N/A</v>
      </c>
      <c r="T184" s="46" t="e">
        <f>IF(T$38=TRUE,Data!Z146,NA())</f>
        <v>#N/A</v>
      </c>
      <c r="U184" s="46" t="e">
        <f>IF(U$38=TRUE,Data!AA146,NA())</f>
        <v>#N/A</v>
      </c>
      <c r="V184" s="46" t="e">
        <f>IF(V$38=TRUE,Data!AB146,NA())</f>
        <v>#N/A</v>
      </c>
      <c r="W184" s="41" t="e">
        <f>IF(W$38=TRUE,Data!AD146,NA())</f>
        <v>#N/A</v>
      </c>
      <c r="X184" s="35" t="e">
        <f>IF(X$38=TRUE,Data!AE146,NA())</f>
        <v>#N/A</v>
      </c>
      <c r="Y184" s="41" t="e">
        <f>IF(Y$38=TRUE,Data!AF146,NA())</f>
        <v>#N/A</v>
      </c>
      <c r="Z184" s="41" t="e">
        <f>IF(Z$38=TRUE,Data!AH146,NA())</f>
        <v>#N/A</v>
      </c>
      <c r="AA184" s="41" t="e">
        <f>IF(AA$38=TRUE,Data!AI146,NA())</f>
        <v>#N/A</v>
      </c>
      <c r="AB184" s="35" t="e">
        <f>IF(AB$38=TRUE,Data!AJ146,NA())</f>
        <v>#N/A</v>
      </c>
      <c r="AC184" s="41" t="e">
        <f>IF(AC$38=TRUE,Data!AK146,NA())</f>
        <v>#N/A</v>
      </c>
      <c r="AD184" s="35" t="e">
        <f>IF(AD$38=TRUE,Data!AL146,NA())</f>
        <v>#N/A</v>
      </c>
      <c r="AE184" s="35" t="e">
        <f>IF(AE$38=TRUE,Data!AM146,NA())</f>
        <v>#N/A</v>
      </c>
      <c r="AF184" s="41" t="e">
        <f>IF(AF$38=TRUE,Data!AN146,NA())</f>
        <v>#N/A</v>
      </c>
      <c r="AG184" s="26">
        <f>Data!AO146</f>
        <v>44039</v>
      </c>
    </row>
    <row r="185" spans="2:33" x14ac:dyDescent="0.25">
      <c r="B185" t="e">
        <f>IF(B$38=TRUE,Data!B147,NA())</f>
        <v>#N/A</v>
      </c>
      <c r="C185">
        <f>IF(C$38=TRUE,Data!C147,NA())</f>
        <v>0</v>
      </c>
      <c r="D185" t="e">
        <f>IF(D$38=TRUE,Data!E147,NA())</f>
        <v>#N/A</v>
      </c>
      <c r="E185" s="35" t="e">
        <f>IF(E$38=TRUE,Data!F147,NA())</f>
        <v>#N/A</v>
      </c>
      <c r="F185" s="37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5" t="e">
        <f>IF(G$38=TRUE,Data!H147,NA())</f>
        <v>#N/A</v>
      </c>
      <c r="H185" s="39" t="e">
        <f>IF(H$38=TRUE,Data!I147,NA())</f>
        <v>#N/A</v>
      </c>
      <c r="I185" s="41" t="e">
        <f>IF(I$38=TRUE,Data!J147,NA())</f>
        <v>#N/A</v>
      </c>
      <c r="J185" s="41" t="e">
        <f>IF(J$38=TRUE,Data!K147,NA())</f>
        <v>#N/A</v>
      </c>
      <c r="K185" s="35" t="e">
        <f>IF(K$38=TRUE,Data!L147,NA())</f>
        <v>#N/A</v>
      </c>
      <c r="L185" s="37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1" t="e">
        <f>IF(M$38=TRUE,Data!R147,NA())</f>
        <v>#N/A</v>
      </c>
      <c r="N185" s="41" t="e">
        <f>IF(N$38=TRUE,Data!S147,NA())</f>
        <v>#N/A</v>
      </c>
      <c r="O185" s="37" t="e">
        <f ca="1">IF(O$38=TRUE,IF($A185="","",IF((ROW(Data!R147)-$C$1)&gt;2,Data!R147/OFFSET(Data!B147,-$C$1+1,0,1),0)),NA())</f>
        <v>#N/A</v>
      </c>
      <c r="P185" s="41" t="e">
        <f>IF(P$38=TRUE,Data!V147,NA())</f>
        <v>#N/A</v>
      </c>
      <c r="Q185" s="41" t="e">
        <f>IF(Q$38=TRUE,Data!W147,NA())</f>
        <v>#N/A</v>
      </c>
      <c r="R185" s="32" t="e">
        <f>IF(R$38=TRUE,Data!X147,NA())</f>
        <v>#N/A</v>
      </c>
      <c r="S185" s="37" t="e">
        <f ca="1">IF(S$38=TRUE,IF($A185="","",IF((ROW(S185)-$C$1)&gt;40,Data!W147/OFFSET(Data!B147,-$C$1+1,0,1),0)),NA())</f>
        <v>#N/A</v>
      </c>
      <c r="T185" s="46" t="e">
        <f>IF(T$38=TRUE,Data!Z147,NA())</f>
        <v>#N/A</v>
      </c>
      <c r="U185" s="46" t="e">
        <f>IF(U$38=TRUE,Data!AA147,NA())</f>
        <v>#N/A</v>
      </c>
      <c r="V185" s="46" t="e">
        <f>IF(V$38=TRUE,Data!AB147,NA())</f>
        <v>#N/A</v>
      </c>
      <c r="W185" s="41" t="e">
        <f>IF(W$38=TRUE,Data!AD147,NA())</f>
        <v>#N/A</v>
      </c>
      <c r="X185" s="35" t="e">
        <f>IF(X$38=TRUE,Data!AE147,NA())</f>
        <v>#N/A</v>
      </c>
      <c r="Y185" s="41" t="e">
        <f>IF(Y$38=TRUE,Data!AF147,NA())</f>
        <v>#N/A</v>
      </c>
      <c r="Z185" s="41" t="e">
        <f>IF(Z$38=TRUE,Data!AH147,NA())</f>
        <v>#N/A</v>
      </c>
      <c r="AA185" s="41" t="e">
        <f>IF(AA$38=TRUE,Data!AI147,NA())</f>
        <v>#N/A</v>
      </c>
      <c r="AB185" s="35" t="e">
        <f>IF(AB$38=TRUE,Data!AJ147,NA())</f>
        <v>#N/A</v>
      </c>
      <c r="AC185" s="41" t="e">
        <f>IF(AC$38=TRUE,Data!AK147,NA())</f>
        <v>#N/A</v>
      </c>
      <c r="AD185" s="35" t="e">
        <f>IF(AD$38=TRUE,Data!AL147,NA())</f>
        <v>#N/A</v>
      </c>
      <c r="AE185" s="35" t="e">
        <f>IF(AE$38=TRUE,Data!AM147,NA())</f>
        <v>#N/A</v>
      </c>
      <c r="AF185" s="41" t="e">
        <f>IF(AF$38=TRUE,Data!AN147,NA())</f>
        <v>#N/A</v>
      </c>
      <c r="AG185" s="26">
        <f>Data!AO147</f>
        <v>44040</v>
      </c>
    </row>
    <row r="186" spans="2:33" x14ac:dyDescent="0.25">
      <c r="B186" t="e">
        <f>IF(B$38=TRUE,Data!B148,NA())</f>
        <v>#N/A</v>
      </c>
      <c r="C186">
        <f>IF(C$38=TRUE,Data!C148,NA())</f>
        <v>0</v>
      </c>
      <c r="D186" t="e">
        <f>IF(D$38=TRUE,Data!E148,NA())</f>
        <v>#N/A</v>
      </c>
      <c r="E186" s="35" t="e">
        <f>IF(E$38=TRUE,Data!F148,NA())</f>
        <v>#N/A</v>
      </c>
      <c r="F186" s="37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5" t="e">
        <f>IF(G$38=TRUE,Data!H148,NA())</f>
        <v>#N/A</v>
      </c>
      <c r="H186" s="39" t="e">
        <f>IF(H$38=TRUE,Data!I148,NA())</f>
        <v>#N/A</v>
      </c>
      <c r="I186" s="41" t="e">
        <f>IF(I$38=TRUE,Data!J148,NA())</f>
        <v>#N/A</v>
      </c>
      <c r="J186" s="41" t="e">
        <f>IF(J$38=TRUE,Data!K148,NA())</f>
        <v>#N/A</v>
      </c>
      <c r="K186" s="35" t="e">
        <f>IF(K$38=TRUE,Data!L148,NA())</f>
        <v>#N/A</v>
      </c>
      <c r="L186" s="37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1" t="e">
        <f>IF(M$38=TRUE,Data!R148,NA())</f>
        <v>#N/A</v>
      </c>
      <c r="N186" s="41" t="e">
        <f>IF(N$38=TRUE,Data!S148,NA())</f>
        <v>#N/A</v>
      </c>
      <c r="O186" s="37" t="e">
        <f ca="1">IF(O$38=TRUE,IF($A186="","",IF((ROW(Data!R148)-$C$1)&gt;2,Data!R148/OFFSET(Data!B148,-$C$1+1,0,1),0)),NA())</f>
        <v>#N/A</v>
      </c>
      <c r="P186" s="41" t="e">
        <f>IF(P$38=TRUE,Data!V148,NA())</f>
        <v>#N/A</v>
      </c>
      <c r="Q186" s="41" t="e">
        <f>IF(Q$38=TRUE,Data!W148,NA())</f>
        <v>#N/A</v>
      </c>
      <c r="R186" s="32" t="e">
        <f>IF(R$38=TRUE,Data!X148,NA())</f>
        <v>#N/A</v>
      </c>
      <c r="S186" s="37" t="e">
        <f ca="1">IF(S$38=TRUE,IF($A186="","",IF((ROW(S186)-$C$1)&gt;40,Data!W148/OFFSET(Data!B148,-$C$1+1,0,1),0)),NA())</f>
        <v>#N/A</v>
      </c>
      <c r="T186" s="46" t="e">
        <f>IF(T$38=TRUE,Data!Z148,NA())</f>
        <v>#N/A</v>
      </c>
      <c r="U186" s="46" t="e">
        <f>IF(U$38=TRUE,Data!AA148,NA())</f>
        <v>#N/A</v>
      </c>
      <c r="V186" s="46" t="e">
        <f>IF(V$38=TRUE,Data!AB148,NA())</f>
        <v>#N/A</v>
      </c>
      <c r="W186" s="41" t="e">
        <f>IF(W$38=TRUE,Data!AD148,NA())</f>
        <v>#N/A</v>
      </c>
      <c r="X186" s="35" t="e">
        <f>IF(X$38=TRUE,Data!AE148,NA())</f>
        <v>#N/A</v>
      </c>
      <c r="Y186" s="41" t="e">
        <f>IF(Y$38=TRUE,Data!AF148,NA())</f>
        <v>#N/A</v>
      </c>
      <c r="Z186" s="41" t="e">
        <f>IF(Z$38=TRUE,Data!AH148,NA())</f>
        <v>#N/A</v>
      </c>
      <c r="AA186" s="41" t="e">
        <f>IF(AA$38=TRUE,Data!AI148,NA())</f>
        <v>#N/A</v>
      </c>
      <c r="AB186" s="35" t="e">
        <f>IF(AB$38=TRUE,Data!AJ148,NA())</f>
        <v>#N/A</v>
      </c>
      <c r="AC186" s="41" t="e">
        <f>IF(AC$38=TRUE,Data!AK148,NA())</f>
        <v>#N/A</v>
      </c>
      <c r="AD186" s="35" t="e">
        <f>IF(AD$38=TRUE,Data!AL148,NA())</f>
        <v>#N/A</v>
      </c>
      <c r="AE186" s="35" t="e">
        <f>IF(AE$38=TRUE,Data!AM148,NA())</f>
        <v>#N/A</v>
      </c>
      <c r="AF186" s="41" t="e">
        <f>IF(AF$38=TRUE,Data!AN148,NA())</f>
        <v>#N/A</v>
      </c>
      <c r="AG186" s="26">
        <f>Data!AO148</f>
        <v>44041</v>
      </c>
    </row>
    <row r="187" spans="2:33" x14ac:dyDescent="0.25">
      <c r="B187" t="e">
        <f>IF(B$38=TRUE,Data!B149,NA())</f>
        <v>#N/A</v>
      </c>
      <c r="C187">
        <f>IF(C$38=TRUE,Data!C149,NA())</f>
        <v>0</v>
      </c>
      <c r="D187" t="e">
        <f>IF(D$38=TRUE,Data!E149,NA())</f>
        <v>#N/A</v>
      </c>
      <c r="E187" s="35" t="e">
        <f>IF(E$38=TRUE,Data!F149,NA())</f>
        <v>#N/A</v>
      </c>
      <c r="F187" s="37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5" t="e">
        <f>IF(G$38=TRUE,Data!H149,NA())</f>
        <v>#N/A</v>
      </c>
      <c r="H187" s="39" t="e">
        <f>IF(H$38=TRUE,Data!I149,NA())</f>
        <v>#N/A</v>
      </c>
      <c r="I187" s="41" t="e">
        <f>IF(I$38=TRUE,Data!J149,NA())</f>
        <v>#N/A</v>
      </c>
      <c r="J187" s="41" t="e">
        <f>IF(J$38=TRUE,Data!K149,NA())</f>
        <v>#N/A</v>
      </c>
      <c r="K187" s="35" t="e">
        <f>IF(K$38=TRUE,Data!L149,NA())</f>
        <v>#N/A</v>
      </c>
      <c r="L187" s="37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1" t="e">
        <f>IF(M$38=TRUE,Data!R149,NA())</f>
        <v>#N/A</v>
      </c>
      <c r="N187" s="41" t="e">
        <f>IF(N$38=TRUE,Data!S149,NA())</f>
        <v>#N/A</v>
      </c>
      <c r="O187" s="37" t="e">
        <f ca="1">IF(O$38=TRUE,IF($A187="","",IF((ROW(Data!R149)-$C$1)&gt;2,Data!R149/OFFSET(Data!B149,-$C$1+1,0,1),0)),NA())</f>
        <v>#N/A</v>
      </c>
      <c r="P187" s="41" t="e">
        <f>IF(P$38=TRUE,Data!V149,NA())</f>
        <v>#N/A</v>
      </c>
      <c r="Q187" s="41" t="e">
        <f>IF(Q$38=TRUE,Data!W149,NA())</f>
        <v>#N/A</v>
      </c>
      <c r="R187" s="32" t="e">
        <f>IF(R$38=TRUE,Data!X149,NA())</f>
        <v>#N/A</v>
      </c>
      <c r="S187" s="37" t="e">
        <f ca="1">IF(S$38=TRUE,IF($A187="","",IF((ROW(S187)-$C$1)&gt;40,Data!W149/OFFSET(Data!B149,-$C$1+1,0,1),0)),NA())</f>
        <v>#N/A</v>
      </c>
      <c r="T187" s="46" t="e">
        <f>IF(T$38=TRUE,Data!Z149,NA())</f>
        <v>#N/A</v>
      </c>
      <c r="U187" s="46" t="e">
        <f>IF(U$38=TRUE,Data!AA149,NA())</f>
        <v>#N/A</v>
      </c>
      <c r="V187" s="46" t="e">
        <f>IF(V$38=TRUE,Data!AB149,NA())</f>
        <v>#N/A</v>
      </c>
      <c r="W187" s="41" t="e">
        <f>IF(W$38=TRUE,Data!AD149,NA())</f>
        <v>#N/A</v>
      </c>
      <c r="X187" s="35" t="e">
        <f>IF(X$38=TRUE,Data!AE149,NA())</f>
        <v>#N/A</v>
      </c>
      <c r="Y187" s="41" t="e">
        <f>IF(Y$38=TRUE,Data!AF149,NA())</f>
        <v>#N/A</v>
      </c>
      <c r="Z187" s="41" t="e">
        <f>IF(Z$38=TRUE,Data!AH149,NA())</f>
        <v>#N/A</v>
      </c>
      <c r="AA187" s="41" t="e">
        <f>IF(AA$38=TRUE,Data!AI149,NA())</f>
        <v>#N/A</v>
      </c>
      <c r="AB187" s="35" t="e">
        <f>IF(AB$38=TRUE,Data!AJ149,NA())</f>
        <v>#N/A</v>
      </c>
      <c r="AC187" s="41" t="e">
        <f>IF(AC$38=TRUE,Data!AK149,NA())</f>
        <v>#N/A</v>
      </c>
      <c r="AD187" s="35" t="e">
        <f>IF(AD$38=TRUE,Data!AL149,NA())</f>
        <v>#N/A</v>
      </c>
      <c r="AE187" s="35" t="e">
        <f>IF(AE$38=TRUE,Data!AM149,NA())</f>
        <v>#N/A</v>
      </c>
      <c r="AF187" s="41" t="e">
        <f>IF(AF$38=TRUE,Data!AN149,NA())</f>
        <v>#N/A</v>
      </c>
      <c r="AG187" s="26">
        <f>Data!AO149</f>
        <v>44042</v>
      </c>
    </row>
    <row r="188" spans="2:33" x14ac:dyDescent="0.25">
      <c r="B188" t="e">
        <f>IF(B$38=TRUE,Data!B150,NA())</f>
        <v>#N/A</v>
      </c>
      <c r="C188">
        <f>IF(C$38=TRUE,Data!C150,NA())</f>
        <v>0</v>
      </c>
      <c r="D188" t="e">
        <f>IF(D$38=TRUE,Data!E150,NA())</f>
        <v>#N/A</v>
      </c>
      <c r="E188" s="35" t="e">
        <f>IF(E$38=TRUE,Data!F150,NA())</f>
        <v>#N/A</v>
      </c>
      <c r="F188" s="37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5" t="e">
        <f>IF(G$38=TRUE,Data!H150,NA())</f>
        <v>#N/A</v>
      </c>
      <c r="H188" s="39" t="e">
        <f>IF(H$38=TRUE,Data!I150,NA())</f>
        <v>#N/A</v>
      </c>
      <c r="I188" s="41" t="e">
        <f>IF(I$38=TRUE,Data!J150,NA())</f>
        <v>#N/A</v>
      </c>
      <c r="J188" s="41" t="e">
        <f>IF(J$38=TRUE,Data!K150,NA())</f>
        <v>#N/A</v>
      </c>
      <c r="K188" s="35" t="e">
        <f>IF(K$38=TRUE,Data!L150,NA())</f>
        <v>#N/A</v>
      </c>
      <c r="L188" s="37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1" t="e">
        <f>IF(M$38=TRUE,Data!R150,NA())</f>
        <v>#N/A</v>
      </c>
      <c r="N188" s="41" t="e">
        <f>IF(N$38=TRUE,Data!S150,NA())</f>
        <v>#N/A</v>
      </c>
      <c r="O188" s="37" t="e">
        <f ca="1">IF(O$38=TRUE,IF($A188="","",IF((ROW(Data!R150)-$C$1)&gt;2,Data!R150/OFFSET(Data!B150,-$C$1+1,0,1),0)),NA())</f>
        <v>#N/A</v>
      </c>
      <c r="P188" s="41" t="e">
        <f>IF(P$38=TRUE,Data!V150,NA())</f>
        <v>#N/A</v>
      </c>
      <c r="Q188" s="41" t="e">
        <f>IF(Q$38=TRUE,Data!W150,NA())</f>
        <v>#N/A</v>
      </c>
      <c r="R188" s="32" t="e">
        <f>IF(R$38=TRUE,Data!X150,NA())</f>
        <v>#N/A</v>
      </c>
      <c r="S188" s="37" t="e">
        <f ca="1">IF(S$38=TRUE,IF($A188="","",IF((ROW(S188)-$C$1)&gt;40,Data!W150/OFFSET(Data!B150,-$C$1+1,0,1),0)),NA())</f>
        <v>#N/A</v>
      </c>
      <c r="T188" s="46" t="e">
        <f>IF(T$38=TRUE,Data!Z150,NA())</f>
        <v>#N/A</v>
      </c>
      <c r="U188" s="46" t="e">
        <f>IF(U$38=TRUE,Data!AA150,NA())</f>
        <v>#N/A</v>
      </c>
      <c r="V188" s="46" t="e">
        <f>IF(V$38=TRUE,Data!AB150,NA())</f>
        <v>#N/A</v>
      </c>
      <c r="W188" s="41" t="e">
        <f>IF(W$38=TRUE,Data!AD150,NA())</f>
        <v>#N/A</v>
      </c>
      <c r="X188" s="35" t="e">
        <f>IF(X$38=TRUE,Data!AE150,NA())</f>
        <v>#N/A</v>
      </c>
      <c r="Y188" s="41" t="e">
        <f>IF(Y$38=TRUE,Data!AF150,NA())</f>
        <v>#N/A</v>
      </c>
      <c r="Z188" s="41" t="e">
        <f>IF(Z$38=TRUE,Data!AH150,NA())</f>
        <v>#N/A</v>
      </c>
      <c r="AA188" s="41" t="e">
        <f>IF(AA$38=TRUE,Data!AI150,NA())</f>
        <v>#N/A</v>
      </c>
      <c r="AB188" s="35" t="e">
        <f>IF(AB$38=TRUE,Data!AJ150,NA())</f>
        <v>#N/A</v>
      </c>
      <c r="AC188" s="41" t="e">
        <f>IF(AC$38=TRUE,Data!AK150,NA())</f>
        <v>#N/A</v>
      </c>
      <c r="AD188" s="35" t="e">
        <f>IF(AD$38=TRUE,Data!AL150,NA())</f>
        <v>#N/A</v>
      </c>
      <c r="AE188" s="35" t="e">
        <f>IF(AE$38=TRUE,Data!AM150,NA())</f>
        <v>#N/A</v>
      </c>
      <c r="AF188" s="41" t="e">
        <f>IF(AF$38=TRUE,Data!AN150,NA())</f>
        <v>#N/A</v>
      </c>
      <c r="AG188" s="26">
        <f>Data!AO150</f>
        <v>44043</v>
      </c>
    </row>
    <row r="189" spans="2:33" x14ac:dyDescent="0.25">
      <c r="B189" t="e">
        <f>IF(B$38=TRUE,Data!B151,NA())</f>
        <v>#N/A</v>
      </c>
      <c r="C189">
        <f>IF(C$38=TRUE,Data!C151,NA())</f>
        <v>0</v>
      </c>
      <c r="D189" t="e">
        <f>IF(D$38=TRUE,Data!E151,NA())</f>
        <v>#N/A</v>
      </c>
      <c r="E189" s="35" t="e">
        <f>IF(E$38=TRUE,Data!F151,NA())</f>
        <v>#N/A</v>
      </c>
      <c r="F189" s="37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5" t="e">
        <f>IF(G$38=TRUE,Data!H151,NA())</f>
        <v>#N/A</v>
      </c>
      <c r="H189" s="39" t="e">
        <f>IF(H$38=TRUE,Data!I151,NA())</f>
        <v>#N/A</v>
      </c>
      <c r="I189" s="41" t="e">
        <f>IF(I$38=TRUE,Data!J151,NA())</f>
        <v>#N/A</v>
      </c>
      <c r="J189" s="41" t="e">
        <f>IF(J$38=TRUE,Data!K151,NA())</f>
        <v>#N/A</v>
      </c>
      <c r="K189" s="35" t="e">
        <f>IF(K$38=TRUE,Data!L151,NA())</f>
        <v>#N/A</v>
      </c>
      <c r="L189" s="37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1" t="e">
        <f>IF(M$38=TRUE,Data!R151,NA())</f>
        <v>#N/A</v>
      </c>
      <c r="N189" s="41" t="e">
        <f>IF(N$38=TRUE,Data!S151,NA())</f>
        <v>#N/A</v>
      </c>
      <c r="O189" s="37" t="e">
        <f ca="1">IF(O$38=TRUE,IF($A189="","",IF((ROW(Data!R151)-$C$1)&gt;2,Data!R151/OFFSET(Data!B151,-$C$1+1,0,1),0)),NA())</f>
        <v>#N/A</v>
      </c>
      <c r="P189" s="41" t="e">
        <f>IF(P$38=TRUE,Data!V151,NA())</f>
        <v>#N/A</v>
      </c>
      <c r="Q189" s="41" t="e">
        <f>IF(Q$38=TRUE,Data!W151,NA())</f>
        <v>#N/A</v>
      </c>
      <c r="R189" s="32" t="e">
        <f>IF(R$38=TRUE,Data!X151,NA())</f>
        <v>#N/A</v>
      </c>
      <c r="S189" s="37" t="e">
        <f ca="1">IF(S$38=TRUE,IF($A189="","",IF((ROW(S189)-$C$1)&gt;40,Data!W151/OFFSET(Data!B151,-$C$1+1,0,1),0)),NA())</f>
        <v>#N/A</v>
      </c>
      <c r="T189" s="46" t="e">
        <f>IF(T$38=TRUE,Data!Z151,NA())</f>
        <v>#N/A</v>
      </c>
      <c r="U189" s="46" t="e">
        <f>IF(U$38=TRUE,Data!AA151,NA())</f>
        <v>#N/A</v>
      </c>
      <c r="V189" s="46" t="e">
        <f>IF(V$38=TRUE,Data!AB151,NA())</f>
        <v>#N/A</v>
      </c>
      <c r="W189" s="41" t="e">
        <f>IF(W$38=TRUE,Data!AD151,NA())</f>
        <v>#N/A</v>
      </c>
      <c r="X189" s="35" t="e">
        <f>IF(X$38=TRUE,Data!AE151,NA())</f>
        <v>#N/A</v>
      </c>
      <c r="Y189" s="41" t="e">
        <f>IF(Y$38=TRUE,Data!AF151,NA())</f>
        <v>#N/A</v>
      </c>
      <c r="Z189" s="41" t="e">
        <f>IF(Z$38=TRUE,Data!AH151,NA())</f>
        <v>#N/A</v>
      </c>
      <c r="AA189" s="41" t="e">
        <f>IF(AA$38=TRUE,Data!AI151,NA())</f>
        <v>#N/A</v>
      </c>
      <c r="AB189" s="35" t="e">
        <f>IF(AB$38=TRUE,Data!AJ151,NA())</f>
        <v>#N/A</v>
      </c>
      <c r="AC189" s="41" t="e">
        <f>IF(AC$38=TRUE,Data!AK151,NA())</f>
        <v>#N/A</v>
      </c>
      <c r="AD189" s="35" t="e">
        <f>IF(AD$38=TRUE,Data!AL151,NA())</f>
        <v>#N/A</v>
      </c>
      <c r="AE189" s="35" t="e">
        <f>IF(AE$38=TRUE,Data!AM151,NA())</f>
        <v>#N/A</v>
      </c>
      <c r="AF189" s="41" t="e">
        <f>IF(AF$38=TRUE,Data!AN151,NA())</f>
        <v>#N/A</v>
      </c>
      <c r="AG189" s="26">
        <f>Data!AO151</f>
        <v>44044</v>
      </c>
    </row>
    <row r="190" spans="2:33" x14ac:dyDescent="0.25">
      <c r="B190" t="e">
        <f>IF(B$38=TRUE,Data!B152,NA())</f>
        <v>#N/A</v>
      </c>
      <c r="C190">
        <f>IF(C$38=TRUE,Data!C152,NA())</f>
        <v>0</v>
      </c>
      <c r="D190" t="e">
        <f>IF(D$38=TRUE,Data!E152,NA())</f>
        <v>#N/A</v>
      </c>
      <c r="E190" s="35" t="e">
        <f>IF(E$38=TRUE,Data!F152,NA())</f>
        <v>#N/A</v>
      </c>
      <c r="F190" s="37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5" t="e">
        <f>IF(G$38=TRUE,Data!H152,NA())</f>
        <v>#N/A</v>
      </c>
      <c r="H190" s="39" t="e">
        <f>IF(H$38=TRUE,Data!I152,NA())</f>
        <v>#N/A</v>
      </c>
      <c r="I190" s="41" t="e">
        <f>IF(I$38=TRUE,Data!J152,NA())</f>
        <v>#N/A</v>
      </c>
      <c r="J190" s="41" t="e">
        <f>IF(J$38=TRUE,Data!K152,NA())</f>
        <v>#N/A</v>
      </c>
      <c r="K190" s="35" t="e">
        <f>IF(K$38=TRUE,Data!L152,NA())</f>
        <v>#N/A</v>
      </c>
      <c r="L190" s="37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1" t="e">
        <f>IF(M$38=TRUE,Data!R152,NA())</f>
        <v>#N/A</v>
      </c>
      <c r="N190" s="41" t="e">
        <f>IF(N$38=TRUE,Data!S152,NA())</f>
        <v>#N/A</v>
      </c>
      <c r="O190" s="37" t="e">
        <f ca="1">IF(O$38=TRUE,IF($A190="","",IF((ROW(Data!R152)-$C$1)&gt;2,Data!R152/OFFSET(Data!B152,-$C$1+1,0,1),0)),NA())</f>
        <v>#N/A</v>
      </c>
      <c r="P190" s="41" t="e">
        <f>IF(P$38=TRUE,Data!V152,NA())</f>
        <v>#N/A</v>
      </c>
      <c r="Q190" s="41" t="e">
        <f>IF(Q$38=TRUE,Data!W152,NA())</f>
        <v>#N/A</v>
      </c>
      <c r="R190" s="32" t="e">
        <f>IF(R$38=TRUE,Data!X152,NA())</f>
        <v>#N/A</v>
      </c>
      <c r="S190" s="37" t="e">
        <f ca="1">IF(S$38=TRUE,IF($A190="","",IF((ROW(S190)-$C$1)&gt;40,Data!W152/OFFSET(Data!B152,-$C$1+1,0,1),0)),NA())</f>
        <v>#N/A</v>
      </c>
      <c r="T190" s="46" t="e">
        <f>IF(T$38=TRUE,Data!Z152,NA())</f>
        <v>#N/A</v>
      </c>
      <c r="U190" s="46" t="e">
        <f>IF(U$38=TRUE,Data!AA152,NA())</f>
        <v>#N/A</v>
      </c>
      <c r="V190" s="46" t="e">
        <f>IF(V$38=TRUE,Data!AB152,NA())</f>
        <v>#N/A</v>
      </c>
      <c r="W190" s="41" t="e">
        <f>IF(W$38=TRUE,Data!AD152,NA())</f>
        <v>#N/A</v>
      </c>
      <c r="X190" s="35" t="e">
        <f>IF(X$38=TRUE,Data!AE152,NA())</f>
        <v>#N/A</v>
      </c>
      <c r="Y190" s="41" t="e">
        <f>IF(Y$38=TRUE,Data!AF152,NA())</f>
        <v>#N/A</v>
      </c>
      <c r="Z190" s="41" t="e">
        <f>IF(Z$38=TRUE,Data!AH152,NA())</f>
        <v>#N/A</v>
      </c>
      <c r="AA190" s="41" t="e">
        <f>IF(AA$38=TRUE,Data!AI152,NA())</f>
        <v>#N/A</v>
      </c>
      <c r="AB190" s="35" t="e">
        <f>IF(AB$38=TRUE,Data!AJ152,NA())</f>
        <v>#N/A</v>
      </c>
      <c r="AC190" s="41" t="e">
        <f>IF(AC$38=TRUE,Data!AK152,NA())</f>
        <v>#N/A</v>
      </c>
      <c r="AD190" s="35" t="e">
        <f>IF(AD$38=TRUE,Data!AL152,NA())</f>
        <v>#N/A</v>
      </c>
      <c r="AE190" s="35" t="e">
        <f>IF(AE$38=TRUE,Data!AM152,NA())</f>
        <v>#N/A</v>
      </c>
      <c r="AF190" s="41" t="e">
        <f>IF(AF$38=TRUE,Data!AN152,NA())</f>
        <v>#N/A</v>
      </c>
      <c r="AG190" s="26">
        <f>Data!AO152</f>
        <v>44045</v>
      </c>
    </row>
    <row r="191" spans="2:33" x14ac:dyDescent="0.25">
      <c r="B191" t="e">
        <f>IF(B$38=TRUE,Data!B153,NA())</f>
        <v>#N/A</v>
      </c>
      <c r="C191">
        <f>IF(C$38=TRUE,Data!C153,NA())</f>
        <v>0</v>
      </c>
      <c r="D191" t="e">
        <f>IF(D$38=TRUE,Data!E153,NA())</f>
        <v>#N/A</v>
      </c>
      <c r="E191" s="35" t="e">
        <f>IF(E$38=TRUE,Data!F153,NA())</f>
        <v>#N/A</v>
      </c>
      <c r="F191" s="37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5" t="e">
        <f>IF(G$38=TRUE,Data!H153,NA())</f>
        <v>#N/A</v>
      </c>
      <c r="H191" s="39" t="e">
        <f>IF(H$38=TRUE,Data!I153,NA())</f>
        <v>#N/A</v>
      </c>
      <c r="I191" s="41" t="e">
        <f>IF(I$38=TRUE,Data!J153,NA())</f>
        <v>#N/A</v>
      </c>
      <c r="J191" s="41" t="e">
        <f>IF(J$38=TRUE,Data!K153,NA())</f>
        <v>#N/A</v>
      </c>
      <c r="K191" s="35" t="e">
        <f>IF(K$38=TRUE,Data!L153,NA())</f>
        <v>#N/A</v>
      </c>
      <c r="L191" s="37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1" t="e">
        <f>IF(M$38=TRUE,Data!R153,NA())</f>
        <v>#N/A</v>
      </c>
      <c r="N191" s="41" t="e">
        <f>IF(N$38=TRUE,Data!S153,NA())</f>
        <v>#N/A</v>
      </c>
      <c r="O191" s="37" t="e">
        <f ca="1">IF(O$38=TRUE,IF($A191="","",IF((ROW(Data!R153)-$C$1)&gt;2,Data!R153/OFFSET(Data!B153,-$C$1+1,0,1),0)),NA())</f>
        <v>#N/A</v>
      </c>
      <c r="P191" s="41" t="e">
        <f>IF(P$38=TRUE,Data!V153,NA())</f>
        <v>#N/A</v>
      </c>
      <c r="Q191" s="41" t="e">
        <f>IF(Q$38=TRUE,Data!W153,NA())</f>
        <v>#N/A</v>
      </c>
      <c r="R191" s="32" t="e">
        <f>IF(R$38=TRUE,Data!X153,NA())</f>
        <v>#N/A</v>
      </c>
      <c r="S191" s="37" t="e">
        <f ca="1">IF(S$38=TRUE,IF($A191="","",IF((ROW(S191)-$C$1)&gt;40,Data!W153/OFFSET(Data!B153,-$C$1+1,0,1),0)),NA())</f>
        <v>#N/A</v>
      </c>
      <c r="T191" s="46" t="e">
        <f>IF(T$38=TRUE,Data!Z153,NA())</f>
        <v>#N/A</v>
      </c>
      <c r="U191" s="46" t="e">
        <f>IF(U$38=TRUE,Data!AA153,NA())</f>
        <v>#N/A</v>
      </c>
      <c r="V191" s="46" t="e">
        <f>IF(V$38=TRUE,Data!AB153,NA())</f>
        <v>#N/A</v>
      </c>
      <c r="W191" s="41" t="e">
        <f>IF(W$38=TRUE,Data!AD153,NA())</f>
        <v>#N/A</v>
      </c>
      <c r="X191" s="35" t="e">
        <f>IF(X$38=TRUE,Data!AE153,NA())</f>
        <v>#N/A</v>
      </c>
      <c r="Y191" s="41" t="e">
        <f>IF(Y$38=TRUE,Data!AF153,NA())</f>
        <v>#N/A</v>
      </c>
      <c r="Z191" s="41" t="e">
        <f>IF(Z$38=TRUE,Data!AH153,NA())</f>
        <v>#N/A</v>
      </c>
      <c r="AA191" s="41" t="e">
        <f>IF(AA$38=TRUE,Data!AI153,NA())</f>
        <v>#N/A</v>
      </c>
      <c r="AB191" s="35" t="e">
        <f>IF(AB$38=TRUE,Data!AJ153,NA())</f>
        <v>#N/A</v>
      </c>
      <c r="AC191" s="41" t="e">
        <f>IF(AC$38=TRUE,Data!AK153,NA())</f>
        <v>#N/A</v>
      </c>
      <c r="AD191" s="35" t="e">
        <f>IF(AD$38=TRUE,Data!AL153,NA())</f>
        <v>#N/A</v>
      </c>
      <c r="AE191" s="35" t="e">
        <f>IF(AE$38=TRUE,Data!AM153,NA())</f>
        <v>#N/A</v>
      </c>
      <c r="AF191" s="41" t="e">
        <f>IF(AF$38=TRUE,Data!AN153,NA())</f>
        <v>#N/A</v>
      </c>
      <c r="AG191" s="26">
        <f>Data!AO153</f>
        <v>44046</v>
      </c>
    </row>
    <row r="192" spans="2:33" x14ac:dyDescent="0.25">
      <c r="B192" t="e">
        <f>IF(B$38=TRUE,Data!B154,NA())</f>
        <v>#N/A</v>
      </c>
      <c r="C192">
        <f>IF(C$38=TRUE,Data!C154,NA())</f>
        <v>0</v>
      </c>
      <c r="D192" t="e">
        <f>IF(D$38=TRUE,Data!E154,NA())</f>
        <v>#N/A</v>
      </c>
      <c r="E192" s="35" t="e">
        <f>IF(E$38=TRUE,Data!F154,NA())</f>
        <v>#N/A</v>
      </c>
      <c r="F192" s="37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5" t="e">
        <f>IF(G$38=TRUE,Data!H154,NA())</f>
        <v>#N/A</v>
      </c>
      <c r="H192" s="39" t="e">
        <f>IF(H$38=TRUE,Data!I154,NA())</f>
        <v>#N/A</v>
      </c>
      <c r="I192" s="41" t="e">
        <f>IF(I$38=TRUE,Data!J154,NA())</f>
        <v>#N/A</v>
      </c>
      <c r="J192" s="41" t="e">
        <f>IF(J$38=TRUE,Data!K154,NA())</f>
        <v>#N/A</v>
      </c>
      <c r="K192" s="35" t="e">
        <f>IF(K$38=TRUE,Data!L154,NA())</f>
        <v>#N/A</v>
      </c>
      <c r="L192" s="37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1" t="e">
        <f>IF(M$38=TRUE,Data!R154,NA())</f>
        <v>#N/A</v>
      </c>
      <c r="N192" s="41" t="e">
        <f>IF(N$38=TRUE,Data!S154,NA())</f>
        <v>#N/A</v>
      </c>
      <c r="O192" s="37" t="e">
        <f ca="1">IF(O$38=TRUE,IF($A192="","",IF((ROW(Data!R154)-$C$1)&gt;2,Data!R154/OFFSET(Data!B154,-$C$1+1,0,1),0)),NA())</f>
        <v>#N/A</v>
      </c>
      <c r="P192" s="41" t="e">
        <f>IF(P$38=TRUE,Data!V154,NA())</f>
        <v>#N/A</v>
      </c>
      <c r="Q192" s="41" t="e">
        <f>IF(Q$38=TRUE,Data!W154,NA())</f>
        <v>#N/A</v>
      </c>
      <c r="R192" s="32" t="e">
        <f>IF(R$38=TRUE,Data!X154,NA())</f>
        <v>#N/A</v>
      </c>
      <c r="S192" s="37" t="e">
        <f ca="1">IF(S$38=TRUE,IF($A192="","",IF((ROW(S192)-$C$1)&gt;40,Data!W154/OFFSET(Data!B154,-$C$1+1,0,1),0)),NA())</f>
        <v>#N/A</v>
      </c>
      <c r="T192" s="46" t="e">
        <f>IF(T$38=TRUE,Data!Z154,NA())</f>
        <v>#N/A</v>
      </c>
      <c r="U192" s="46" t="e">
        <f>IF(U$38=TRUE,Data!AA154,NA())</f>
        <v>#N/A</v>
      </c>
      <c r="V192" s="46" t="e">
        <f>IF(V$38=TRUE,Data!AB154,NA())</f>
        <v>#N/A</v>
      </c>
      <c r="W192" s="41" t="e">
        <f>IF(W$38=TRUE,Data!AD154,NA())</f>
        <v>#N/A</v>
      </c>
      <c r="X192" s="35" t="e">
        <f>IF(X$38=TRUE,Data!AE154,NA())</f>
        <v>#N/A</v>
      </c>
      <c r="Y192" s="41" t="e">
        <f>IF(Y$38=TRUE,Data!AF154,NA())</f>
        <v>#N/A</v>
      </c>
      <c r="Z192" s="41" t="e">
        <f>IF(Z$38=TRUE,Data!AH154,NA())</f>
        <v>#N/A</v>
      </c>
      <c r="AA192" s="41" t="e">
        <f>IF(AA$38=TRUE,Data!AI154,NA())</f>
        <v>#N/A</v>
      </c>
      <c r="AB192" s="35" t="e">
        <f>IF(AB$38=TRUE,Data!AJ154,NA())</f>
        <v>#N/A</v>
      </c>
      <c r="AC192" s="41" t="e">
        <f>IF(AC$38=TRUE,Data!AK154,NA())</f>
        <v>#N/A</v>
      </c>
      <c r="AD192" s="35" t="e">
        <f>IF(AD$38=TRUE,Data!AL154,NA())</f>
        <v>#N/A</v>
      </c>
      <c r="AE192" s="35" t="e">
        <f>IF(AE$38=TRUE,Data!AM154,NA())</f>
        <v>#N/A</v>
      </c>
      <c r="AF192" s="41" t="e">
        <f>IF(AF$38=TRUE,Data!AN154,NA())</f>
        <v>#N/A</v>
      </c>
      <c r="AG192" s="26">
        <f>Data!AO154</f>
        <v>44047</v>
      </c>
    </row>
    <row r="193" spans="2:33" x14ac:dyDescent="0.25">
      <c r="B193" t="e">
        <f>IF(B$38=TRUE,Data!B155,NA())</f>
        <v>#N/A</v>
      </c>
      <c r="C193">
        <f>IF(C$38=TRUE,Data!C155,NA())</f>
        <v>0</v>
      </c>
      <c r="D193" t="e">
        <f>IF(D$38=TRUE,Data!E155,NA())</f>
        <v>#N/A</v>
      </c>
      <c r="E193" s="35" t="e">
        <f>IF(E$38=TRUE,Data!F155,NA())</f>
        <v>#N/A</v>
      </c>
      <c r="F193" s="37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5" t="e">
        <f>IF(G$38=TRUE,Data!H155,NA())</f>
        <v>#N/A</v>
      </c>
      <c r="H193" s="39" t="e">
        <f>IF(H$38=TRUE,Data!I155,NA())</f>
        <v>#N/A</v>
      </c>
      <c r="I193" s="41" t="e">
        <f>IF(I$38=TRUE,Data!J155,NA())</f>
        <v>#N/A</v>
      </c>
      <c r="J193" s="41" t="e">
        <f>IF(J$38=TRUE,Data!K155,NA())</f>
        <v>#N/A</v>
      </c>
      <c r="K193" s="35" t="e">
        <f>IF(K$38=TRUE,Data!L155,NA())</f>
        <v>#N/A</v>
      </c>
      <c r="L193" s="37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1" t="e">
        <f>IF(M$38=TRUE,Data!R155,NA())</f>
        <v>#N/A</v>
      </c>
      <c r="N193" s="41" t="e">
        <f>IF(N$38=TRUE,Data!S155,NA())</f>
        <v>#N/A</v>
      </c>
      <c r="O193" s="37" t="e">
        <f ca="1">IF(O$38=TRUE,IF($A193="","",IF((ROW(Data!R155)-$C$1)&gt;2,Data!R155/OFFSET(Data!B155,-$C$1+1,0,1),0)),NA())</f>
        <v>#N/A</v>
      </c>
      <c r="P193" s="41" t="e">
        <f>IF(P$38=TRUE,Data!V155,NA())</f>
        <v>#N/A</v>
      </c>
      <c r="Q193" s="41" t="e">
        <f>IF(Q$38=TRUE,Data!W155,NA())</f>
        <v>#N/A</v>
      </c>
      <c r="R193" s="32" t="e">
        <f>IF(R$38=TRUE,Data!X155,NA())</f>
        <v>#N/A</v>
      </c>
      <c r="S193" s="37" t="e">
        <f ca="1">IF(S$38=TRUE,IF($A193="","",IF((ROW(S193)-$C$1)&gt;40,Data!W155/OFFSET(Data!B155,-$C$1+1,0,1),0)),NA())</f>
        <v>#N/A</v>
      </c>
      <c r="T193" s="46" t="e">
        <f>IF(T$38=TRUE,Data!Z155,NA())</f>
        <v>#N/A</v>
      </c>
      <c r="U193" s="46" t="e">
        <f>IF(U$38=TRUE,Data!AA155,NA())</f>
        <v>#N/A</v>
      </c>
      <c r="V193" s="46" t="e">
        <f>IF(V$38=TRUE,Data!AB155,NA())</f>
        <v>#N/A</v>
      </c>
      <c r="W193" s="41" t="e">
        <f>IF(W$38=TRUE,Data!AD155,NA())</f>
        <v>#N/A</v>
      </c>
      <c r="X193" s="35" t="e">
        <f>IF(X$38=TRUE,Data!AE155,NA())</f>
        <v>#N/A</v>
      </c>
      <c r="Y193" s="41" t="e">
        <f>IF(Y$38=TRUE,Data!AF155,NA())</f>
        <v>#N/A</v>
      </c>
      <c r="Z193" s="41" t="e">
        <f>IF(Z$38=TRUE,Data!AH155,NA())</f>
        <v>#N/A</v>
      </c>
      <c r="AA193" s="41" t="e">
        <f>IF(AA$38=TRUE,Data!AI155,NA())</f>
        <v>#N/A</v>
      </c>
      <c r="AB193" s="35" t="e">
        <f>IF(AB$38=TRUE,Data!AJ155,NA())</f>
        <v>#N/A</v>
      </c>
      <c r="AC193" s="41" t="e">
        <f>IF(AC$38=TRUE,Data!AK155,NA())</f>
        <v>#N/A</v>
      </c>
      <c r="AD193" s="35" t="e">
        <f>IF(AD$38=TRUE,Data!AL155,NA())</f>
        <v>#N/A</v>
      </c>
      <c r="AE193" s="35" t="e">
        <f>IF(AE$38=TRUE,Data!AM155,NA())</f>
        <v>#N/A</v>
      </c>
      <c r="AF193" s="41" t="e">
        <f>IF(AF$38=TRUE,Data!AN155,NA())</f>
        <v>#N/A</v>
      </c>
      <c r="AG193" s="26">
        <f>Data!AO155</f>
        <v>44048</v>
      </c>
    </row>
    <row r="194" spans="2:33" x14ac:dyDescent="0.25">
      <c r="B194" t="e">
        <f>IF(B$38=TRUE,Data!B156,NA())</f>
        <v>#N/A</v>
      </c>
      <c r="C194">
        <f>IF(C$38=TRUE,Data!C156,NA())</f>
        <v>0</v>
      </c>
      <c r="D194" t="e">
        <f>IF(D$38=TRUE,Data!E156,NA())</f>
        <v>#N/A</v>
      </c>
      <c r="E194" s="35" t="e">
        <f>IF(E$38=TRUE,Data!F156,NA())</f>
        <v>#N/A</v>
      </c>
      <c r="F194" s="37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5" t="e">
        <f>IF(G$38=TRUE,Data!H156,NA())</f>
        <v>#N/A</v>
      </c>
      <c r="H194" s="39" t="e">
        <f>IF(H$38=TRUE,Data!I156,NA())</f>
        <v>#N/A</v>
      </c>
      <c r="I194" s="41" t="e">
        <f>IF(I$38=TRUE,Data!J156,NA())</f>
        <v>#N/A</v>
      </c>
      <c r="J194" s="41" t="e">
        <f>IF(J$38=TRUE,Data!K156,NA())</f>
        <v>#N/A</v>
      </c>
      <c r="K194" s="35" t="e">
        <f>IF(K$38=TRUE,Data!L156,NA())</f>
        <v>#N/A</v>
      </c>
      <c r="L194" s="37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1" t="e">
        <f>IF(M$38=TRUE,Data!R156,NA())</f>
        <v>#N/A</v>
      </c>
      <c r="N194" s="41" t="e">
        <f>IF(N$38=TRUE,Data!S156,NA())</f>
        <v>#N/A</v>
      </c>
      <c r="O194" s="37" t="e">
        <f ca="1">IF(O$38=TRUE,IF($A194="","",IF((ROW(Data!R156)-$C$1)&gt;2,Data!R156/OFFSET(Data!B156,-$C$1+1,0,1),0)),NA())</f>
        <v>#N/A</v>
      </c>
      <c r="P194" s="41" t="e">
        <f>IF(P$38=TRUE,Data!V156,NA())</f>
        <v>#N/A</v>
      </c>
      <c r="Q194" s="41" t="e">
        <f>IF(Q$38=TRUE,Data!W156,NA())</f>
        <v>#N/A</v>
      </c>
      <c r="R194" s="32" t="e">
        <f>IF(R$38=TRUE,Data!X156,NA())</f>
        <v>#N/A</v>
      </c>
      <c r="S194" s="37" t="e">
        <f ca="1">IF(S$38=TRUE,IF($A194="","",IF((ROW(S194)-$C$1)&gt;40,Data!W156/OFFSET(Data!B156,-$C$1+1,0,1),0)),NA())</f>
        <v>#N/A</v>
      </c>
      <c r="T194" s="46" t="e">
        <f>IF(T$38=TRUE,Data!Z156,NA())</f>
        <v>#N/A</v>
      </c>
      <c r="U194" s="46" t="e">
        <f>IF(U$38=TRUE,Data!AA156,NA())</f>
        <v>#N/A</v>
      </c>
      <c r="V194" s="46" t="e">
        <f>IF(V$38=TRUE,Data!AB156,NA())</f>
        <v>#N/A</v>
      </c>
      <c r="W194" s="41" t="e">
        <f>IF(W$38=TRUE,Data!AD156,NA())</f>
        <v>#N/A</v>
      </c>
      <c r="X194" s="35" t="e">
        <f>IF(X$38=TRUE,Data!AE156,NA())</f>
        <v>#N/A</v>
      </c>
      <c r="Y194" s="41" t="e">
        <f>IF(Y$38=TRUE,Data!AF156,NA())</f>
        <v>#N/A</v>
      </c>
      <c r="Z194" s="41" t="e">
        <f>IF(Z$38=TRUE,Data!AH156,NA())</f>
        <v>#N/A</v>
      </c>
      <c r="AA194" s="41" t="e">
        <f>IF(AA$38=TRUE,Data!AI156,NA())</f>
        <v>#N/A</v>
      </c>
      <c r="AB194" s="35" t="e">
        <f>IF(AB$38=TRUE,Data!AJ156,NA())</f>
        <v>#N/A</v>
      </c>
      <c r="AC194" s="41" t="e">
        <f>IF(AC$38=TRUE,Data!AK156,NA())</f>
        <v>#N/A</v>
      </c>
      <c r="AD194" s="35" t="e">
        <f>IF(AD$38=TRUE,Data!AL156,NA())</f>
        <v>#N/A</v>
      </c>
      <c r="AE194" s="35" t="e">
        <f>IF(AE$38=TRUE,Data!AM156,NA())</f>
        <v>#N/A</v>
      </c>
      <c r="AF194" s="41" t="e">
        <f>IF(AF$38=TRUE,Data!AN156,NA())</f>
        <v>#N/A</v>
      </c>
      <c r="AG194" s="26">
        <f>Data!AO156</f>
        <v>44049</v>
      </c>
    </row>
    <row r="195" spans="2:33" x14ac:dyDescent="0.25">
      <c r="B195" t="e">
        <f>IF(B$38=TRUE,Data!B157,NA())</f>
        <v>#N/A</v>
      </c>
      <c r="C195">
        <f>IF(C$38=TRUE,Data!C157,NA())</f>
        <v>0</v>
      </c>
      <c r="D195" t="e">
        <f>IF(D$38=TRUE,Data!E157,NA())</f>
        <v>#N/A</v>
      </c>
      <c r="E195" s="35" t="e">
        <f>IF(E$38=TRUE,Data!F157,NA())</f>
        <v>#N/A</v>
      </c>
      <c r="F195" s="37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5" t="e">
        <f>IF(G$38=TRUE,Data!H157,NA())</f>
        <v>#N/A</v>
      </c>
      <c r="H195" s="39" t="e">
        <f>IF(H$38=TRUE,Data!I157,NA())</f>
        <v>#N/A</v>
      </c>
      <c r="I195" s="41" t="e">
        <f>IF(I$38=TRUE,Data!J157,NA())</f>
        <v>#N/A</v>
      </c>
      <c r="J195" s="41" t="e">
        <f>IF(J$38=TRUE,Data!K157,NA())</f>
        <v>#N/A</v>
      </c>
      <c r="K195" s="35" t="e">
        <f>IF(K$38=TRUE,Data!L157,NA())</f>
        <v>#N/A</v>
      </c>
      <c r="L195" s="37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1" t="e">
        <f>IF(M$38=TRUE,Data!R157,NA())</f>
        <v>#N/A</v>
      </c>
      <c r="N195" s="41" t="e">
        <f>IF(N$38=TRUE,Data!S157,NA())</f>
        <v>#N/A</v>
      </c>
      <c r="O195" s="37" t="e">
        <f ca="1">IF(O$38=TRUE,IF($A195="","",IF((ROW(Data!R157)-$C$1)&gt;2,Data!R157/OFFSET(Data!B157,-$C$1+1,0,1),0)),NA())</f>
        <v>#N/A</v>
      </c>
      <c r="P195" s="41" t="e">
        <f>IF(P$38=TRUE,Data!V157,NA())</f>
        <v>#N/A</v>
      </c>
      <c r="Q195" s="41" t="e">
        <f>IF(Q$38=TRUE,Data!W157,NA())</f>
        <v>#N/A</v>
      </c>
      <c r="R195" s="32" t="e">
        <f>IF(R$38=TRUE,Data!X157,NA())</f>
        <v>#N/A</v>
      </c>
      <c r="S195" s="37" t="e">
        <f ca="1">IF(S$38=TRUE,IF($A195="","",IF((ROW(S195)-$C$1)&gt;40,Data!W157/OFFSET(Data!B157,-$C$1+1,0,1),0)),NA())</f>
        <v>#N/A</v>
      </c>
      <c r="T195" s="46" t="e">
        <f>IF(T$38=TRUE,Data!Z157,NA())</f>
        <v>#N/A</v>
      </c>
      <c r="U195" s="46" t="e">
        <f>IF(U$38=TRUE,Data!AA157,NA())</f>
        <v>#N/A</v>
      </c>
      <c r="V195" s="46" t="e">
        <f>IF(V$38=TRUE,Data!AB157,NA())</f>
        <v>#N/A</v>
      </c>
      <c r="W195" s="41" t="e">
        <f>IF(W$38=TRUE,Data!AD157,NA())</f>
        <v>#N/A</v>
      </c>
      <c r="X195" s="35" t="e">
        <f>IF(X$38=TRUE,Data!AE157,NA())</f>
        <v>#N/A</v>
      </c>
      <c r="Y195" s="41" t="e">
        <f>IF(Y$38=TRUE,Data!AF157,NA())</f>
        <v>#N/A</v>
      </c>
      <c r="Z195" s="41" t="e">
        <f>IF(Z$38=TRUE,Data!AH157,NA())</f>
        <v>#N/A</v>
      </c>
      <c r="AA195" s="41" t="e">
        <f>IF(AA$38=TRUE,Data!AI157,NA())</f>
        <v>#N/A</v>
      </c>
      <c r="AB195" s="35" t="e">
        <f>IF(AB$38=TRUE,Data!AJ157,NA())</f>
        <v>#N/A</v>
      </c>
      <c r="AC195" s="41" t="e">
        <f>IF(AC$38=TRUE,Data!AK157,NA())</f>
        <v>#N/A</v>
      </c>
      <c r="AD195" s="35" t="e">
        <f>IF(AD$38=TRUE,Data!AL157,NA())</f>
        <v>#N/A</v>
      </c>
      <c r="AE195" s="35" t="e">
        <f>IF(AE$38=TRUE,Data!AM157,NA())</f>
        <v>#N/A</v>
      </c>
      <c r="AF195" s="41" t="e">
        <f>IF(AF$38=TRUE,Data!AN157,NA())</f>
        <v>#N/A</v>
      </c>
      <c r="AG195" s="26">
        <f>Data!AO157</f>
        <v>44050</v>
      </c>
    </row>
    <row r="196" spans="2:33" x14ac:dyDescent="0.25">
      <c r="B196" t="e">
        <f>IF(B$38=TRUE,Data!B158,NA())</f>
        <v>#N/A</v>
      </c>
      <c r="C196">
        <f>IF(C$38=TRUE,Data!C158,NA())</f>
        <v>0</v>
      </c>
      <c r="D196" t="e">
        <f>IF(D$38=TRUE,Data!E158,NA())</f>
        <v>#N/A</v>
      </c>
      <c r="E196" s="35" t="e">
        <f>IF(E$38=TRUE,Data!F158,NA())</f>
        <v>#N/A</v>
      </c>
      <c r="F196" s="37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5" t="e">
        <f>IF(G$38=TRUE,Data!H158,NA())</f>
        <v>#N/A</v>
      </c>
      <c r="H196" s="39" t="e">
        <f>IF(H$38=TRUE,Data!I158,NA())</f>
        <v>#N/A</v>
      </c>
      <c r="I196" s="41" t="e">
        <f>IF(I$38=TRUE,Data!J158,NA())</f>
        <v>#N/A</v>
      </c>
      <c r="J196" s="41" t="e">
        <f>IF(J$38=TRUE,Data!K158,NA())</f>
        <v>#N/A</v>
      </c>
      <c r="K196" s="35" t="e">
        <f>IF(K$38=TRUE,Data!L158,NA())</f>
        <v>#N/A</v>
      </c>
      <c r="L196" s="37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1" t="e">
        <f>IF(M$38=TRUE,Data!R158,NA())</f>
        <v>#N/A</v>
      </c>
      <c r="N196" s="41" t="e">
        <f>IF(N$38=TRUE,Data!S158,NA())</f>
        <v>#N/A</v>
      </c>
      <c r="O196" s="37" t="e">
        <f ca="1">IF(O$38=TRUE,IF($A196="","",IF((ROW(Data!R158)-$C$1)&gt;2,Data!R158/OFFSET(Data!B158,-$C$1+1,0,1),0)),NA())</f>
        <v>#N/A</v>
      </c>
      <c r="P196" s="41" t="e">
        <f>IF(P$38=TRUE,Data!V158,NA())</f>
        <v>#N/A</v>
      </c>
      <c r="Q196" s="41" t="e">
        <f>IF(Q$38=TRUE,Data!W158,NA())</f>
        <v>#N/A</v>
      </c>
      <c r="R196" s="32" t="e">
        <f>IF(R$38=TRUE,Data!X158,NA())</f>
        <v>#N/A</v>
      </c>
      <c r="S196" s="37" t="e">
        <f ca="1">IF(S$38=TRUE,IF($A196="","",IF((ROW(S196)-$C$1)&gt;40,Data!W158/OFFSET(Data!B158,-$C$1+1,0,1),0)),NA())</f>
        <v>#N/A</v>
      </c>
      <c r="T196" s="46" t="e">
        <f>IF(T$38=TRUE,Data!Z158,NA())</f>
        <v>#N/A</v>
      </c>
      <c r="U196" s="46" t="e">
        <f>IF(U$38=TRUE,Data!AA158,NA())</f>
        <v>#N/A</v>
      </c>
      <c r="V196" s="46" t="e">
        <f>IF(V$38=TRUE,Data!AB158,NA())</f>
        <v>#N/A</v>
      </c>
      <c r="W196" s="41" t="e">
        <f>IF(W$38=TRUE,Data!AD158,NA())</f>
        <v>#N/A</v>
      </c>
      <c r="X196" s="35" t="e">
        <f>IF(X$38=TRUE,Data!AE158,NA())</f>
        <v>#N/A</v>
      </c>
      <c r="Y196" s="41" t="e">
        <f>IF(Y$38=TRUE,Data!AF158,NA())</f>
        <v>#N/A</v>
      </c>
      <c r="Z196" s="41" t="e">
        <f>IF(Z$38=TRUE,Data!AH158,NA())</f>
        <v>#N/A</v>
      </c>
      <c r="AA196" s="41" t="e">
        <f>IF(AA$38=TRUE,Data!AI158,NA())</f>
        <v>#N/A</v>
      </c>
      <c r="AB196" s="35" t="e">
        <f>IF(AB$38=TRUE,Data!AJ158,NA())</f>
        <v>#N/A</v>
      </c>
      <c r="AC196" s="41" t="e">
        <f>IF(AC$38=TRUE,Data!AK158,NA())</f>
        <v>#N/A</v>
      </c>
      <c r="AD196" s="35" t="e">
        <f>IF(AD$38=TRUE,Data!AL158,NA())</f>
        <v>#N/A</v>
      </c>
      <c r="AE196" s="35" t="e">
        <f>IF(AE$38=TRUE,Data!AM158,NA())</f>
        <v>#N/A</v>
      </c>
      <c r="AF196" s="41" t="e">
        <f>IF(AF$38=TRUE,Data!AN158,NA())</f>
        <v>#N/A</v>
      </c>
      <c r="AG196" s="26">
        <f>Data!AO158</f>
        <v>44051</v>
      </c>
    </row>
    <row r="197" spans="2:33" x14ac:dyDescent="0.25">
      <c r="B197" t="e">
        <f>IF(B$38=TRUE,Data!B159,NA())</f>
        <v>#N/A</v>
      </c>
      <c r="C197">
        <f>IF(C$38=TRUE,Data!C159,NA())</f>
        <v>0</v>
      </c>
      <c r="D197" t="e">
        <f>IF(D$38=TRUE,Data!E159,NA())</f>
        <v>#N/A</v>
      </c>
      <c r="E197" s="35" t="e">
        <f>IF(E$38=TRUE,Data!F159,NA())</f>
        <v>#N/A</v>
      </c>
      <c r="F197" s="37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5" t="e">
        <f>IF(G$38=TRUE,Data!H159,NA())</f>
        <v>#N/A</v>
      </c>
      <c r="H197" s="39" t="e">
        <f>IF(H$38=TRUE,Data!I159,NA())</f>
        <v>#N/A</v>
      </c>
      <c r="I197" s="41" t="e">
        <f>IF(I$38=TRUE,Data!J159,NA())</f>
        <v>#N/A</v>
      </c>
      <c r="J197" s="41" t="e">
        <f>IF(J$38=TRUE,Data!K159,NA())</f>
        <v>#N/A</v>
      </c>
      <c r="K197" s="35" t="e">
        <f>IF(K$38=TRUE,Data!L159,NA())</f>
        <v>#N/A</v>
      </c>
      <c r="L197" s="37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1" t="e">
        <f>IF(M$38=TRUE,Data!R159,NA())</f>
        <v>#N/A</v>
      </c>
      <c r="N197" s="41" t="e">
        <f>IF(N$38=TRUE,Data!S159,NA())</f>
        <v>#N/A</v>
      </c>
      <c r="O197" s="37" t="e">
        <f ca="1">IF(O$38=TRUE,IF($A197="","",IF((ROW(Data!R159)-$C$1)&gt;2,Data!R159/OFFSET(Data!B159,-$C$1+1,0,1),0)),NA())</f>
        <v>#N/A</v>
      </c>
      <c r="P197" s="41" t="e">
        <f>IF(P$38=TRUE,Data!V159,NA())</f>
        <v>#N/A</v>
      </c>
      <c r="Q197" s="41" t="e">
        <f>IF(Q$38=TRUE,Data!W159,NA())</f>
        <v>#N/A</v>
      </c>
      <c r="R197" s="32" t="e">
        <f>IF(R$38=TRUE,Data!X159,NA())</f>
        <v>#N/A</v>
      </c>
      <c r="S197" s="37" t="e">
        <f ca="1">IF(S$38=TRUE,IF($A197="","",IF((ROW(S197)-$C$1)&gt;40,Data!W159/OFFSET(Data!B159,-$C$1+1,0,1),0)),NA())</f>
        <v>#N/A</v>
      </c>
      <c r="T197" s="46" t="e">
        <f>IF(T$38=TRUE,Data!Z159,NA())</f>
        <v>#N/A</v>
      </c>
      <c r="U197" s="46" t="e">
        <f>IF(U$38=TRUE,Data!AA159,NA())</f>
        <v>#N/A</v>
      </c>
      <c r="V197" s="46" t="e">
        <f>IF(V$38=TRUE,Data!AB159,NA())</f>
        <v>#N/A</v>
      </c>
      <c r="W197" s="41" t="e">
        <f>IF(W$38=TRUE,Data!AD159,NA())</f>
        <v>#N/A</v>
      </c>
      <c r="X197" s="35" t="e">
        <f>IF(X$38=TRUE,Data!AE159,NA())</f>
        <v>#N/A</v>
      </c>
      <c r="Y197" s="41" t="e">
        <f>IF(Y$38=TRUE,Data!AF159,NA())</f>
        <v>#N/A</v>
      </c>
      <c r="Z197" s="41" t="e">
        <f>IF(Z$38=TRUE,Data!AH159,NA())</f>
        <v>#N/A</v>
      </c>
      <c r="AA197" s="41" t="e">
        <f>IF(AA$38=TRUE,Data!AI159,NA())</f>
        <v>#N/A</v>
      </c>
      <c r="AB197" s="35" t="e">
        <f>IF(AB$38=TRUE,Data!AJ159,NA())</f>
        <v>#N/A</v>
      </c>
      <c r="AC197" s="41" t="e">
        <f>IF(AC$38=TRUE,Data!AK159,NA())</f>
        <v>#N/A</v>
      </c>
      <c r="AD197" s="35" t="e">
        <f>IF(AD$38=TRUE,Data!AL159,NA())</f>
        <v>#N/A</v>
      </c>
      <c r="AE197" s="35" t="e">
        <f>IF(AE$38=TRUE,Data!AM159,NA())</f>
        <v>#N/A</v>
      </c>
      <c r="AF197" s="41" t="e">
        <f>IF(AF$38=TRUE,Data!AN159,NA())</f>
        <v>#N/A</v>
      </c>
      <c r="AG197" s="26">
        <f>Data!AO159</f>
        <v>44052</v>
      </c>
    </row>
    <row r="198" spans="2:33" x14ac:dyDescent="0.25">
      <c r="B198" t="e">
        <f>IF(B$38=TRUE,Data!B160,NA())</f>
        <v>#N/A</v>
      </c>
      <c r="C198">
        <f>IF(C$38=TRUE,Data!C160,NA())</f>
        <v>0</v>
      </c>
      <c r="D198" t="e">
        <f>IF(D$38=TRUE,Data!E160,NA())</f>
        <v>#N/A</v>
      </c>
      <c r="E198" s="35" t="e">
        <f>IF(E$38=TRUE,Data!F160,NA())</f>
        <v>#N/A</v>
      </c>
      <c r="F198" s="37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5" t="e">
        <f>IF(G$38=TRUE,Data!H160,NA())</f>
        <v>#N/A</v>
      </c>
      <c r="H198" s="39" t="e">
        <f>IF(H$38=TRUE,Data!I160,NA())</f>
        <v>#N/A</v>
      </c>
      <c r="I198" s="41" t="e">
        <f>IF(I$38=TRUE,Data!J160,NA())</f>
        <v>#N/A</v>
      </c>
      <c r="J198" s="41" t="e">
        <f>IF(J$38=TRUE,Data!K160,NA())</f>
        <v>#N/A</v>
      </c>
      <c r="K198" s="35" t="e">
        <f>IF(K$38=TRUE,Data!L160,NA())</f>
        <v>#N/A</v>
      </c>
      <c r="L198" s="37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1" t="e">
        <f>IF(M$38=TRUE,Data!R160,NA())</f>
        <v>#N/A</v>
      </c>
      <c r="N198" s="41" t="e">
        <f>IF(N$38=TRUE,Data!S160,NA())</f>
        <v>#N/A</v>
      </c>
      <c r="O198" s="37" t="e">
        <f ca="1">IF(O$38=TRUE,IF($A198="","",IF((ROW(Data!R160)-$C$1)&gt;2,Data!R160/OFFSET(Data!B160,-$C$1+1,0,1),0)),NA())</f>
        <v>#N/A</v>
      </c>
      <c r="P198" s="41" t="e">
        <f>IF(P$38=TRUE,Data!V160,NA())</f>
        <v>#N/A</v>
      </c>
      <c r="Q198" s="41" t="e">
        <f>IF(Q$38=TRUE,Data!W160,NA())</f>
        <v>#N/A</v>
      </c>
      <c r="R198" s="32" t="e">
        <f>IF(R$38=TRUE,Data!X160,NA())</f>
        <v>#N/A</v>
      </c>
      <c r="S198" s="37" t="e">
        <f ca="1">IF(S$38=TRUE,IF($A198="","",IF((ROW(S198)-$C$1)&gt;40,Data!W160/OFFSET(Data!B160,-$C$1+1,0,1),0)),NA())</f>
        <v>#N/A</v>
      </c>
      <c r="T198" s="46" t="e">
        <f>IF(T$38=TRUE,Data!Z160,NA())</f>
        <v>#N/A</v>
      </c>
      <c r="U198" s="46" t="e">
        <f>IF(U$38=TRUE,Data!AA160,NA())</f>
        <v>#N/A</v>
      </c>
      <c r="V198" s="46" t="e">
        <f>IF(V$38=TRUE,Data!AB160,NA())</f>
        <v>#N/A</v>
      </c>
      <c r="W198" s="41" t="e">
        <f>IF(W$38=TRUE,Data!AD160,NA())</f>
        <v>#N/A</v>
      </c>
      <c r="X198" s="35" t="e">
        <f>IF(X$38=TRUE,Data!AE160,NA())</f>
        <v>#N/A</v>
      </c>
      <c r="Y198" s="41" t="e">
        <f>IF(Y$38=TRUE,Data!AF160,NA())</f>
        <v>#N/A</v>
      </c>
      <c r="Z198" s="41" t="e">
        <f>IF(Z$38=TRUE,Data!AH160,NA())</f>
        <v>#N/A</v>
      </c>
      <c r="AA198" s="41" t="e">
        <f>IF(AA$38=TRUE,Data!AI160,NA())</f>
        <v>#N/A</v>
      </c>
      <c r="AB198" s="35" t="e">
        <f>IF(AB$38=TRUE,Data!AJ160,NA())</f>
        <v>#N/A</v>
      </c>
      <c r="AC198" s="41" t="e">
        <f>IF(AC$38=TRUE,Data!AK160,NA())</f>
        <v>#N/A</v>
      </c>
      <c r="AD198" s="35" t="e">
        <f>IF(AD$38=TRUE,Data!AL160,NA())</f>
        <v>#N/A</v>
      </c>
      <c r="AE198" s="35" t="e">
        <f>IF(AE$38=TRUE,Data!AM160,NA())</f>
        <v>#N/A</v>
      </c>
      <c r="AF198" s="41" t="e">
        <f>IF(AF$38=TRUE,Data!AN160,NA())</f>
        <v>#N/A</v>
      </c>
      <c r="AG198" s="26">
        <f>Data!AO160</f>
        <v>44053</v>
      </c>
    </row>
    <row r="199" spans="2:33" x14ac:dyDescent="0.25">
      <c r="B199" t="e">
        <f>IF(B$38=TRUE,Data!B161,NA())</f>
        <v>#N/A</v>
      </c>
      <c r="C199">
        <f>IF(C$38=TRUE,Data!C161,NA())</f>
        <v>0</v>
      </c>
      <c r="D199" t="e">
        <f>IF(D$38=TRUE,Data!E161,NA())</f>
        <v>#N/A</v>
      </c>
      <c r="E199" s="35" t="e">
        <f>IF(E$38=TRUE,Data!F161,NA())</f>
        <v>#N/A</v>
      </c>
      <c r="F199" s="37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5" t="e">
        <f>IF(G$38=TRUE,Data!H161,NA())</f>
        <v>#N/A</v>
      </c>
      <c r="H199" s="39" t="e">
        <f>IF(H$38=TRUE,Data!I161,NA())</f>
        <v>#N/A</v>
      </c>
      <c r="I199" s="41" t="e">
        <f>IF(I$38=TRUE,Data!J161,NA())</f>
        <v>#N/A</v>
      </c>
      <c r="J199" s="41" t="e">
        <f>IF(J$38=TRUE,Data!K161,NA())</f>
        <v>#N/A</v>
      </c>
      <c r="K199" s="35" t="e">
        <f>IF(K$38=TRUE,Data!L161,NA())</f>
        <v>#N/A</v>
      </c>
      <c r="L199" s="37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1" t="e">
        <f>IF(M$38=TRUE,Data!R161,NA())</f>
        <v>#N/A</v>
      </c>
      <c r="N199" s="41" t="e">
        <f>IF(N$38=TRUE,Data!S161,NA())</f>
        <v>#N/A</v>
      </c>
      <c r="O199" s="37" t="e">
        <f ca="1">IF(O$38=TRUE,IF($A199="","",IF((ROW(Data!R161)-$C$1)&gt;2,Data!R161/OFFSET(Data!B161,-$C$1+1,0,1),0)),NA())</f>
        <v>#N/A</v>
      </c>
      <c r="P199" s="41" t="e">
        <f>IF(P$38=TRUE,Data!V161,NA())</f>
        <v>#N/A</v>
      </c>
      <c r="Q199" s="41" t="e">
        <f>IF(Q$38=TRUE,Data!W161,NA())</f>
        <v>#N/A</v>
      </c>
      <c r="R199" s="32" t="e">
        <f>IF(R$38=TRUE,Data!X161,NA())</f>
        <v>#N/A</v>
      </c>
      <c r="S199" s="37" t="e">
        <f ca="1">IF(S$38=TRUE,IF($A199="","",IF((ROW(S199)-$C$1)&gt;40,Data!W161/OFFSET(Data!B161,-$C$1+1,0,1),0)),NA())</f>
        <v>#N/A</v>
      </c>
      <c r="T199" s="46" t="e">
        <f>IF(T$38=TRUE,Data!Z161,NA())</f>
        <v>#N/A</v>
      </c>
      <c r="U199" s="46" t="e">
        <f>IF(U$38=TRUE,Data!AA161,NA())</f>
        <v>#N/A</v>
      </c>
      <c r="V199" s="46" t="e">
        <f>IF(V$38=TRUE,Data!AB161,NA())</f>
        <v>#N/A</v>
      </c>
      <c r="W199" s="41" t="e">
        <f>IF(W$38=TRUE,Data!AD161,NA())</f>
        <v>#N/A</v>
      </c>
      <c r="X199" s="35" t="e">
        <f>IF(X$38=TRUE,Data!AE161,NA())</f>
        <v>#N/A</v>
      </c>
      <c r="Y199" s="41" t="e">
        <f>IF(Y$38=TRUE,Data!AF161,NA())</f>
        <v>#N/A</v>
      </c>
      <c r="Z199" s="41" t="e">
        <f>IF(Z$38=TRUE,Data!AH161,NA())</f>
        <v>#N/A</v>
      </c>
      <c r="AA199" s="41" t="e">
        <f>IF(AA$38=TRUE,Data!AI161,NA())</f>
        <v>#N/A</v>
      </c>
      <c r="AB199" s="35" t="e">
        <f>IF(AB$38=TRUE,Data!AJ161,NA())</f>
        <v>#N/A</v>
      </c>
      <c r="AC199" s="41" t="e">
        <f>IF(AC$38=TRUE,Data!AK161,NA())</f>
        <v>#N/A</v>
      </c>
      <c r="AD199" s="35" t="e">
        <f>IF(AD$38=TRUE,Data!AL161,NA())</f>
        <v>#N/A</v>
      </c>
      <c r="AE199" s="35" t="e">
        <f>IF(AE$38=TRUE,Data!AM161,NA())</f>
        <v>#N/A</v>
      </c>
      <c r="AF199" s="41" t="e">
        <f>IF(AF$38=TRUE,Data!AN161,NA())</f>
        <v>#N/A</v>
      </c>
      <c r="AG199" s="26">
        <f>Data!AO161</f>
        <v>44054</v>
      </c>
    </row>
    <row r="200" spans="2:33" x14ac:dyDescent="0.25">
      <c r="B200" t="e">
        <f>IF(B$38=TRUE,Data!B162,NA())</f>
        <v>#N/A</v>
      </c>
      <c r="C200">
        <f>IF(C$38=TRUE,Data!C162,NA())</f>
        <v>0</v>
      </c>
      <c r="D200" t="e">
        <f>IF(D$38=TRUE,Data!E162,NA())</f>
        <v>#N/A</v>
      </c>
      <c r="E200" s="35" t="e">
        <f>IF(E$38=TRUE,Data!F162,NA())</f>
        <v>#N/A</v>
      </c>
      <c r="F200" s="37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5" t="e">
        <f>IF(G$38=TRUE,Data!H162,NA())</f>
        <v>#N/A</v>
      </c>
      <c r="H200" s="39" t="e">
        <f>IF(H$38=TRUE,Data!I162,NA())</f>
        <v>#N/A</v>
      </c>
      <c r="I200" s="41" t="e">
        <f>IF(I$38=TRUE,Data!J162,NA())</f>
        <v>#N/A</v>
      </c>
      <c r="J200" s="41" t="e">
        <f>IF(J$38=TRUE,Data!K162,NA())</f>
        <v>#N/A</v>
      </c>
      <c r="K200" s="35" t="e">
        <f>IF(K$38=TRUE,Data!L162,NA())</f>
        <v>#N/A</v>
      </c>
      <c r="L200" s="37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1" t="e">
        <f>IF(M$38=TRUE,Data!R162,NA())</f>
        <v>#N/A</v>
      </c>
      <c r="N200" s="41" t="e">
        <f>IF(N$38=TRUE,Data!S162,NA())</f>
        <v>#N/A</v>
      </c>
      <c r="O200" s="37" t="e">
        <f ca="1">IF(O$38=TRUE,IF($A200="","",IF((ROW(Data!R162)-$C$1)&gt;2,Data!R162/OFFSET(Data!B162,-$C$1+1,0,1),0)),NA())</f>
        <v>#N/A</v>
      </c>
      <c r="P200" s="41" t="e">
        <f>IF(P$38=TRUE,Data!V162,NA())</f>
        <v>#N/A</v>
      </c>
      <c r="Q200" s="41" t="e">
        <f>IF(Q$38=TRUE,Data!W162,NA())</f>
        <v>#N/A</v>
      </c>
      <c r="R200" s="32" t="e">
        <f>IF(R$38=TRUE,Data!X162,NA())</f>
        <v>#N/A</v>
      </c>
      <c r="S200" s="37" t="e">
        <f ca="1">IF(S$38=TRUE,IF($A200="","",IF((ROW(S200)-$C$1)&gt;40,Data!W162/OFFSET(Data!B162,-$C$1+1,0,1),0)),NA())</f>
        <v>#N/A</v>
      </c>
      <c r="T200" s="46" t="e">
        <f>IF(T$38=TRUE,Data!Z162,NA())</f>
        <v>#N/A</v>
      </c>
      <c r="U200" s="46" t="e">
        <f>IF(U$38=TRUE,Data!AA162,NA())</f>
        <v>#N/A</v>
      </c>
      <c r="V200" s="46" t="e">
        <f>IF(V$38=TRUE,Data!AB162,NA())</f>
        <v>#N/A</v>
      </c>
      <c r="W200" s="41" t="e">
        <f>IF(W$38=TRUE,Data!AD162,NA())</f>
        <v>#N/A</v>
      </c>
      <c r="X200" s="35" t="e">
        <f>IF(X$38=TRUE,Data!AE162,NA())</f>
        <v>#N/A</v>
      </c>
      <c r="Y200" s="41" t="e">
        <f>IF(Y$38=TRUE,Data!AF162,NA())</f>
        <v>#N/A</v>
      </c>
      <c r="Z200" s="41" t="e">
        <f>IF(Z$38=TRUE,Data!AH162,NA())</f>
        <v>#N/A</v>
      </c>
      <c r="AA200" s="41" t="e">
        <f>IF(AA$38=TRUE,Data!AI162,NA())</f>
        <v>#N/A</v>
      </c>
      <c r="AB200" s="35" t="e">
        <f>IF(AB$38=TRUE,Data!AJ162,NA())</f>
        <v>#N/A</v>
      </c>
      <c r="AC200" s="41" t="e">
        <f>IF(AC$38=TRUE,Data!AK162,NA())</f>
        <v>#N/A</v>
      </c>
      <c r="AD200" s="35" t="e">
        <f>IF(AD$38=TRUE,Data!AL162,NA())</f>
        <v>#N/A</v>
      </c>
      <c r="AE200" s="35" t="e">
        <f>IF(AE$38=TRUE,Data!AM162,NA())</f>
        <v>#N/A</v>
      </c>
      <c r="AF200" s="41" t="e">
        <f>IF(AF$38=TRUE,Data!AN162,NA())</f>
        <v>#N/A</v>
      </c>
      <c r="AG200" s="26">
        <f>Data!AO162</f>
        <v>44055</v>
      </c>
    </row>
    <row r="201" spans="2:33" x14ac:dyDescent="0.25">
      <c r="B201" t="e">
        <f>IF(B$38=TRUE,Data!B163,NA())</f>
        <v>#N/A</v>
      </c>
      <c r="C201">
        <f>IF(C$38=TRUE,Data!C163,NA())</f>
        <v>0</v>
      </c>
      <c r="D201" t="e">
        <f>IF(D$38=TRUE,Data!E163,NA())</f>
        <v>#N/A</v>
      </c>
      <c r="E201" s="35" t="e">
        <f>IF(E$38=TRUE,Data!F163,NA())</f>
        <v>#N/A</v>
      </c>
      <c r="F201" s="37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5" t="e">
        <f>IF(G$38=TRUE,Data!H163,NA())</f>
        <v>#N/A</v>
      </c>
      <c r="H201" s="39" t="e">
        <f>IF(H$38=TRUE,Data!I163,NA())</f>
        <v>#N/A</v>
      </c>
      <c r="I201" s="41" t="e">
        <f>IF(I$38=TRUE,Data!J163,NA())</f>
        <v>#N/A</v>
      </c>
      <c r="J201" s="41" t="e">
        <f>IF(J$38=TRUE,Data!K163,NA())</f>
        <v>#N/A</v>
      </c>
      <c r="K201" s="35" t="e">
        <f>IF(K$38=TRUE,Data!L163,NA())</f>
        <v>#N/A</v>
      </c>
      <c r="L201" s="37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1" t="e">
        <f>IF(M$38=TRUE,Data!R163,NA())</f>
        <v>#N/A</v>
      </c>
      <c r="N201" s="41" t="e">
        <f>IF(N$38=TRUE,Data!S163,NA())</f>
        <v>#N/A</v>
      </c>
      <c r="O201" s="37" t="e">
        <f ca="1">IF(O$38=TRUE,IF($A201="","",IF((ROW(Data!R163)-$C$1)&gt;2,Data!R163/OFFSET(Data!B163,-$C$1+1,0,1),0)),NA())</f>
        <v>#N/A</v>
      </c>
      <c r="P201" s="41" t="e">
        <f>IF(P$38=TRUE,Data!V163,NA())</f>
        <v>#N/A</v>
      </c>
      <c r="Q201" s="41" t="e">
        <f>IF(Q$38=TRUE,Data!W163,NA())</f>
        <v>#N/A</v>
      </c>
      <c r="R201" s="32" t="e">
        <f>IF(R$38=TRUE,Data!X163,NA())</f>
        <v>#N/A</v>
      </c>
      <c r="S201" s="37" t="e">
        <f ca="1">IF(S$38=TRUE,IF($A201="","",IF((ROW(S201)-$C$1)&gt;40,Data!W163/OFFSET(Data!B163,-$C$1+1,0,1),0)),NA())</f>
        <v>#N/A</v>
      </c>
      <c r="T201" s="46" t="e">
        <f>IF(T$38=TRUE,Data!Z163,NA())</f>
        <v>#N/A</v>
      </c>
      <c r="U201" s="46" t="e">
        <f>IF(U$38=TRUE,Data!AA163,NA())</f>
        <v>#N/A</v>
      </c>
      <c r="V201" s="46" t="e">
        <f>IF(V$38=TRUE,Data!AB163,NA())</f>
        <v>#N/A</v>
      </c>
      <c r="W201" s="41" t="e">
        <f>IF(W$38=TRUE,Data!AD163,NA())</f>
        <v>#N/A</v>
      </c>
      <c r="X201" s="35" t="e">
        <f>IF(X$38=TRUE,Data!AE163,NA())</f>
        <v>#N/A</v>
      </c>
      <c r="Y201" s="41" t="e">
        <f>IF(Y$38=TRUE,Data!AF163,NA())</f>
        <v>#N/A</v>
      </c>
      <c r="Z201" s="41" t="e">
        <f>IF(Z$38=TRUE,Data!AH163,NA())</f>
        <v>#N/A</v>
      </c>
      <c r="AA201" s="41" t="e">
        <f>IF(AA$38=TRUE,Data!AI163,NA())</f>
        <v>#N/A</v>
      </c>
      <c r="AB201" s="35" t="e">
        <f>IF(AB$38=TRUE,Data!AJ163,NA())</f>
        <v>#N/A</v>
      </c>
      <c r="AC201" s="41" t="e">
        <f>IF(AC$38=TRUE,Data!AK163,NA())</f>
        <v>#N/A</v>
      </c>
      <c r="AD201" s="35" t="e">
        <f>IF(AD$38=TRUE,Data!AL163,NA())</f>
        <v>#N/A</v>
      </c>
      <c r="AE201" s="35" t="e">
        <f>IF(AE$38=TRUE,Data!AM163,NA())</f>
        <v>#N/A</v>
      </c>
      <c r="AF201" s="41" t="e">
        <f>IF(AF$38=TRUE,Data!AN163,NA())</f>
        <v>#N/A</v>
      </c>
      <c r="AG201" s="26">
        <f>Data!AO163</f>
        <v>44056</v>
      </c>
    </row>
    <row r="202" spans="2:33" x14ac:dyDescent="0.25">
      <c r="B202" t="e">
        <f>IF(B$38=TRUE,Data!B164,NA())</f>
        <v>#N/A</v>
      </c>
      <c r="C202">
        <f>IF(C$38=TRUE,Data!C164,NA())</f>
        <v>0</v>
      </c>
      <c r="D202" t="e">
        <f>IF(D$38=TRUE,Data!E164,NA())</f>
        <v>#N/A</v>
      </c>
      <c r="E202" s="35" t="e">
        <f>IF(E$38=TRUE,Data!F164,NA())</f>
        <v>#N/A</v>
      </c>
      <c r="F202" s="37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5" t="e">
        <f>IF(G$38=TRUE,Data!H164,NA())</f>
        <v>#N/A</v>
      </c>
      <c r="H202" s="39" t="e">
        <f>IF(H$38=TRUE,Data!I164,NA())</f>
        <v>#N/A</v>
      </c>
      <c r="I202" s="41" t="e">
        <f>IF(I$38=TRUE,Data!J164,NA())</f>
        <v>#N/A</v>
      </c>
      <c r="J202" s="41" t="e">
        <f>IF(J$38=TRUE,Data!K164,NA())</f>
        <v>#N/A</v>
      </c>
      <c r="K202" s="35" t="e">
        <f>IF(K$38=TRUE,Data!L164,NA())</f>
        <v>#N/A</v>
      </c>
      <c r="L202" s="37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1" t="e">
        <f>IF(M$38=TRUE,Data!R164,NA())</f>
        <v>#N/A</v>
      </c>
      <c r="N202" s="41" t="e">
        <f>IF(N$38=TRUE,Data!S164,NA())</f>
        <v>#N/A</v>
      </c>
      <c r="O202" s="37" t="e">
        <f ca="1">IF(O$38=TRUE,IF($A202="","",IF((ROW(Data!R164)-$C$1)&gt;2,Data!R164/OFFSET(Data!B164,-$C$1+1,0,1),0)),NA())</f>
        <v>#N/A</v>
      </c>
      <c r="P202" s="41" t="e">
        <f>IF(P$38=TRUE,Data!V164,NA())</f>
        <v>#N/A</v>
      </c>
      <c r="Q202" s="41" t="e">
        <f>IF(Q$38=TRUE,Data!W164,NA())</f>
        <v>#N/A</v>
      </c>
      <c r="R202" s="32" t="e">
        <f>IF(R$38=TRUE,Data!X164,NA())</f>
        <v>#N/A</v>
      </c>
      <c r="S202" s="37" t="e">
        <f ca="1">IF(S$38=TRUE,IF($A202="","",IF((ROW(S202)-$C$1)&gt;40,Data!W164/OFFSET(Data!B164,-$C$1+1,0,1),0)),NA())</f>
        <v>#N/A</v>
      </c>
      <c r="T202" s="46" t="e">
        <f>IF(T$38=TRUE,Data!Z164,NA())</f>
        <v>#N/A</v>
      </c>
      <c r="U202" s="46" t="e">
        <f>IF(U$38=TRUE,Data!AA164,NA())</f>
        <v>#N/A</v>
      </c>
      <c r="V202" s="46" t="e">
        <f>IF(V$38=TRUE,Data!AB164,NA())</f>
        <v>#N/A</v>
      </c>
      <c r="W202" s="41" t="e">
        <f>IF(W$38=TRUE,Data!AD164,NA())</f>
        <v>#N/A</v>
      </c>
      <c r="X202" s="35" t="e">
        <f>IF(X$38=TRUE,Data!AE164,NA())</f>
        <v>#N/A</v>
      </c>
      <c r="Y202" s="41" t="e">
        <f>IF(Y$38=TRUE,Data!AF164,NA())</f>
        <v>#N/A</v>
      </c>
      <c r="Z202" s="41" t="e">
        <f>IF(Z$38=TRUE,Data!AH164,NA())</f>
        <v>#N/A</v>
      </c>
      <c r="AA202" s="41" t="e">
        <f>IF(AA$38=TRUE,Data!AI164,NA())</f>
        <v>#N/A</v>
      </c>
      <c r="AB202" s="35" t="e">
        <f>IF(AB$38=TRUE,Data!AJ164,NA())</f>
        <v>#N/A</v>
      </c>
      <c r="AC202" s="41" t="e">
        <f>IF(AC$38=TRUE,Data!AK164,NA())</f>
        <v>#N/A</v>
      </c>
      <c r="AD202" s="35" t="e">
        <f>IF(AD$38=TRUE,Data!AL164,NA())</f>
        <v>#N/A</v>
      </c>
      <c r="AE202" s="35" t="e">
        <f>IF(AE$38=TRUE,Data!AM164,NA())</f>
        <v>#N/A</v>
      </c>
      <c r="AF202" s="41" t="e">
        <f>IF(AF$38=TRUE,Data!AN164,NA())</f>
        <v>#N/A</v>
      </c>
      <c r="AG202" s="26">
        <f>Data!AO164</f>
        <v>44057</v>
      </c>
    </row>
    <row r="203" spans="2:33" x14ac:dyDescent="0.25">
      <c r="B203" t="e">
        <f>IF(B$38=TRUE,Data!B165,NA())</f>
        <v>#N/A</v>
      </c>
      <c r="C203">
        <f>IF(C$38=TRUE,Data!C165,NA())</f>
        <v>0</v>
      </c>
      <c r="D203" t="e">
        <f>IF(D$38=TRUE,Data!E165,NA())</f>
        <v>#N/A</v>
      </c>
      <c r="E203" s="35" t="e">
        <f>IF(E$38=TRUE,Data!F165,NA())</f>
        <v>#N/A</v>
      </c>
      <c r="F203" s="37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5" t="e">
        <f>IF(G$38=TRUE,Data!H165,NA())</f>
        <v>#N/A</v>
      </c>
      <c r="H203" s="39" t="e">
        <f>IF(H$38=TRUE,Data!I165,NA())</f>
        <v>#N/A</v>
      </c>
      <c r="I203" s="41" t="e">
        <f>IF(I$38=TRUE,Data!J165,NA())</f>
        <v>#N/A</v>
      </c>
      <c r="J203" s="41" t="e">
        <f>IF(J$38=TRUE,Data!K165,NA())</f>
        <v>#N/A</v>
      </c>
      <c r="K203" s="35" t="e">
        <f>IF(K$38=TRUE,Data!L165,NA())</f>
        <v>#N/A</v>
      </c>
      <c r="L203" s="37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1" t="e">
        <f>IF(M$38=TRUE,Data!R165,NA())</f>
        <v>#N/A</v>
      </c>
      <c r="N203" s="41" t="e">
        <f>IF(N$38=TRUE,Data!S165,NA())</f>
        <v>#N/A</v>
      </c>
      <c r="O203" s="37" t="e">
        <f ca="1">IF(O$38=TRUE,IF($A203="","",IF((ROW(Data!R165)-$C$1)&gt;2,Data!R165/OFFSET(Data!B165,-$C$1+1,0,1),0)),NA())</f>
        <v>#N/A</v>
      </c>
      <c r="P203" s="41" t="e">
        <f>IF(P$38=TRUE,Data!V165,NA())</f>
        <v>#N/A</v>
      </c>
      <c r="Q203" s="41" t="e">
        <f>IF(Q$38=TRUE,Data!W165,NA())</f>
        <v>#N/A</v>
      </c>
      <c r="R203" s="32" t="e">
        <f>IF(R$38=TRUE,Data!X165,NA())</f>
        <v>#N/A</v>
      </c>
      <c r="S203" s="37" t="e">
        <f ca="1">IF(S$38=TRUE,IF($A203="","",IF((ROW(S203)-$C$1)&gt;40,Data!W165/OFFSET(Data!B165,-$C$1+1,0,1),0)),NA())</f>
        <v>#N/A</v>
      </c>
      <c r="T203" s="46" t="e">
        <f>IF(T$38=TRUE,Data!Z165,NA())</f>
        <v>#N/A</v>
      </c>
      <c r="U203" s="46" t="e">
        <f>IF(U$38=TRUE,Data!AA165,NA())</f>
        <v>#N/A</v>
      </c>
      <c r="V203" s="46" t="e">
        <f>IF(V$38=TRUE,Data!AB165,NA())</f>
        <v>#N/A</v>
      </c>
      <c r="W203" s="41" t="e">
        <f>IF(W$38=TRUE,Data!AD165,NA())</f>
        <v>#N/A</v>
      </c>
      <c r="X203" s="35" t="e">
        <f>IF(X$38=TRUE,Data!AE165,NA())</f>
        <v>#N/A</v>
      </c>
      <c r="Y203" s="41" t="e">
        <f>IF(Y$38=TRUE,Data!AF165,NA())</f>
        <v>#N/A</v>
      </c>
      <c r="Z203" s="41" t="e">
        <f>IF(Z$38=TRUE,Data!AH165,NA())</f>
        <v>#N/A</v>
      </c>
      <c r="AA203" s="41" t="e">
        <f>IF(AA$38=TRUE,Data!AI165,NA())</f>
        <v>#N/A</v>
      </c>
      <c r="AB203" s="35" t="e">
        <f>IF(AB$38=TRUE,Data!AJ165,NA())</f>
        <v>#N/A</v>
      </c>
      <c r="AC203" s="41" t="e">
        <f>IF(AC$38=TRUE,Data!AK165,NA())</f>
        <v>#N/A</v>
      </c>
      <c r="AD203" s="35" t="e">
        <f>IF(AD$38=TRUE,Data!AL165,NA())</f>
        <v>#N/A</v>
      </c>
      <c r="AE203" s="35" t="e">
        <f>IF(AE$38=TRUE,Data!AM165,NA())</f>
        <v>#N/A</v>
      </c>
      <c r="AF203" s="41" t="e">
        <f>IF(AF$38=TRUE,Data!AN165,NA())</f>
        <v>#N/A</v>
      </c>
      <c r="AG203" s="26">
        <f>Data!AO165</f>
        <v>44058</v>
      </c>
    </row>
    <row r="204" spans="2:33" x14ac:dyDescent="0.25">
      <c r="B204" t="e">
        <f>IF(B$38=TRUE,Data!B166,NA())</f>
        <v>#N/A</v>
      </c>
      <c r="C204">
        <f>IF(C$38=TRUE,Data!C166,NA())</f>
        <v>0</v>
      </c>
      <c r="D204" t="e">
        <f>IF(D$38=TRUE,Data!E166,NA())</f>
        <v>#N/A</v>
      </c>
      <c r="E204" s="35" t="e">
        <f>IF(E$38=TRUE,Data!F166,NA())</f>
        <v>#N/A</v>
      </c>
      <c r="F204" s="37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5" t="e">
        <f>IF(G$38=TRUE,Data!H166,NA())</f>
        <v>#N/A</v>
      </c>
      <c r="H204" s="39" t="e">
        <f>IF(H$38=TRUE,Data!I166,NA())</f>
        <v>#N/A</v>
      </c>
      <c r="I204" s="41" t="e">
        <f>IF(I$38=TRUE,Data!J166,NA())</f>
        <v>#N/A</v>
      </c>
      <c r="J204" s="41" t="e">
        <f>IF(J$38=TRUE,Data!K166,NA())</f>
        <v>#N/A</v>
      </c>
      <c r="K204" s="35" t="e">
        <f>IF(K$38=TRUE,Data!L166,NA())</f>
        <v>#N/A</v>
      </c>
      <c r="L204" s="37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1" t="e">
        <f>IF(M$38=TRUE,Data!R166,NA())</f>
        <v>#N/A</v>
      </c>
      <c r="N204" s="41" t="e">
        <f>IF(N$38=TRUE,Data!S166,NA())</f>
        <v>#N/A</v>
      </c>
      <c r="O204" s="37" t="e">
        <f ca="1">IF(O$38=TRUE,IF($A204="","",IF((ROW(Data!R166)-$C$1)&gt;2,Data!R166/OFFSET(Data!B166,-$C$1+1,0,1),0)),NA())</f>
        <v>#N/A</v>
      </c>
      <c r="P204" s="41" t="e">
        <f>IF(P$38=TRUE,Data!V166,NA())</f>
        <v>#N/A</v>
      </c>
      <c r="Q204" s="41" t="e">
        <f>IF(Q$38=TRUE,Data!W166,NA())</f>
        <v>#N/A</v>
      </c>
      <c r="R204" s="32" t="e">
        <f>IF(R$38=TRUE,Data!X166,NA())</f>
        <v>#N/A</v>
      </c>
      <c r="S204" s="37" t="e">
        <f ca="1">IF(S$38=TRUE,IF($A204="","",IF((ROW(S204)-$C$1)&gt;40,Data!W166/OFFSET(Data!B166,-$C$1+1,0,1),0)),NA())</f>
        <v>#N/A</v>
      </c>
      <c r="T204" s="46" t="e">
        <f>IF(T$38=TRUE,Data!Z166,NA())</f>
        <v>#N/A</v>
      </c>
      <c r="U204" s="46" t="e">
        <f>IF(U$38=TRUE,Data!AA166,NA())</f>
        <v>#N/A</v>
      </c>
      <c r="V204" s="46" t="e">
        <f>IF(V$38=TRUE,Data!AB166,NA())</f>
        <v>#N/A</v>
      </c>
      <c r="W204" s="41" t="e">
        <f>IF(W$38=TRUE,Data!AD166,NA())</f>
        <v>#N/A</v>
      </c>
      <c r="X204" s="35" t="e">
        <f>IF(X$38=TRUE,Data!AE166,NA())</f>
        <v>#N/A</v>
      </c>
      <c r="Y204" s="41" t="e">
        <f>IF(Y$38=TRUE,Data!AF166,NA())</f>
        <v>#N/A</v>
      </c>
      <c r="Z204" s="41" t="e">
        <f>IF(Z$38=TRUE,Data!AH166,NA())</f>
        <v>#N/A</v>
      </c>
      <c r="AA204" s="41" t="e">
        <f>IF(AA$38=TRUE,Data!AI166,NA())</f>
        <v>#N/A</v>
      </c>
      <c r="AB204" s="35" t="e">
        <f>IF(AB$38=TRUE,Data!AJ166,NA())</f>
        <v>#N/A</v>
      </c>
      <c r="AC204" s="41" t="e">
        <f>IF(AC$38=TRUE,Data!AK166,NA())</f>
        <v>#N/A</v>
      </c>
      <c r="AD204" s="35" t="e">
        <f>IF(AD$38=TRUE,Data!AL166,NA())</f>
        <v>#N/A</v>
      </c>
      <c r="AE204" s="35" t="e">
        <f>IF(AE$38=TRUE,Data!AM166,NA())</f>
        <v>#N/A</v>
      </c>
      <c r="AF204" s="41" t="e">
        <f>IF(AF$38=TRUE,Data!AN166,NA())</f>
        <v>#N/A</v>
      </c>
      <c r="AG204" s="26">
        <f>Data!AO166</f>
        <v>44059</v>
      </c>
    </row>
    <row r="205" spans="2:33" x14ac:dyDescent="0.25">
      <c r="B205" t="e">
        <f>IF(B$38=TRUE,Data!B167,NA())</f>
        <v>#N/A</v>
      </c>
      <c r="C205">
        <f>IF(C$38=TRUE,Data!C167,NA())</f>
        <v>0</v>
      </c>
      <c r="D205" t="e">
        <f>IF(D$38=TRUE,Data!E167,NA())</f>
        <v>#N/A</v>
      </c>
      <c r="E205" s="35" t="e">
        <f>IF(E$38=TRUE,Data!F167,NA())</f>
        <v>#N/A</v>
      </c>
      <c r="F205" s="37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5" t="e">
        <f>IF(G$38=TRUE,Data!H167,NA())</f>
        <v>#N/A</v>
      </c>
      <c r="H205" s="39" t="e">
        <f>IF(H$38=TRUE,Data!I167,NA())</f>
        <v>#N/A</v>
      </c>
      <c r="I205" s="41" t="e">
        <f>IF(I$38=TRUE,Data!J167,NA())</f>
        <v>#N/A</v>
      </c>
      <c r="J205" s="41" t="e">
        <f>IF(J$38=TRUE,Data!K167,NA())</f>
        <v>#N/A</v>
      </c>
      <c r="K205" s="35" t="e">
        <f>IF(K$38=TRUE,Data!L167,NA())</f>
        <v>#N/A</v>
      </c>
      <c r="L205" s="37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1" t="e">
        <f>IF(M$38=TRUE,Data!R167,NA())</f>
        <v>#N/A</v>
      </c>
      <c r="N205" s="41" t="e">
        <f>IF(N$38=TRUE,Data!S167,NA())</f>
        <v>#N/A</v>
      </c>
      <c r="O205" s="37" t="e">
        <f ca="1">IF(O$38=TRUE,IF($A205="","",IF((ROW(Data!R167)-$C$1)&gt;2,Data!R167/OFFSET(Data!B167,-$C$1+1,0,1),0)),NA())</f>
        <v>#N/A</v>
      </c>
      <c r="P205" s="41" t="e">
        <f>IF(P$38=TRUE,Data!V167,NA())</f>
        <v>#N/A</v>
      </c>
      <c r="Q205" s="41" t="e">
        <f>IF(Q$38=TRUE,Data!W167,NA())</f>
        <v>#N/A</v>
      </c>
      <c r="R205" s="32" t="e">
        <f>IF(R$38=TRUE,Data!X167,NA())</f>
        <v>#N/A</v>
      </c>
      <c r="S205" s="37" t="e">
        <f ca="1">IF(S$38=TRUE,IF($A205="","",IF((ROW(S205)-$C$1)&gt;40,Data!W167/OFFSET(Data!B167,-$C$1+1,0,1),0)),NA())</f>
        <v>#N/A</v>
      </c>
      <c r="T205" s="46" t="e">
        <f>IF(T$38=TRUE,Data!Z167,NA())</f>
        <v>#N/A</v>
      </c>
      <c r="U205" s="46" t="e">
        <f>IF(U$38=TRUE,Data!AA167,NA())</f>
        <v>#N/A</v>
      </c>
      <c r="V205" s="46" t="e">
        <f>IF(V$38=TRUE,Data!AB167,NA())</f>
        <v>#N/A</v>
      </c>
      <c r="W205" s="41" t="e">
        <f>IF(W$38=TRUE,Data!AD167,NA())</f>
        <v>#N/A</v>
      </c>
      <c r="X205" s="35" t="e">
        <f>IF(X$38=TRUE,Data!AE167,NA())</f>
        <v>#N/A</v>
      </c>
      <c r="Y205" s="41" t="e">
        <f>IF(Y$38=TRUE,Data!AF167,NA())</f>
        <v>#N/A</v>
      </c>
      <c r="Z205" s="41" t="e">
        <f>IF(Z$38=TRUE,Data!AH167,NA())</f>
        <v>#N/A</v>
      </c>
      <c r="AA205" s="41" t="e">
        <f>IF(AA$38=TRUE,Data!AI167,NA())</f>
        <v>#N/A</v>
      </c>
      <c r="AB205" s="35" t="e">
        <f>IF(AB$38=TRUE,Data!AJ167,NA())</f>
        <v>#N/A</v>
      </c>
      <c r="AC205" s="41" t="e">
        <f>IF(AC$38=TRUE,Data!AK167,NA())</f>
        <v>#N/A</v>
      </c>
      <c r="AD205" s="35" t="e">
        <f>IF(AD$38=TRUE,Data!AL167,NA())</f>
        <v>#N/A</v>
      </c>
      <c r="AE205" s="35" t="e">
        <f>IF(AE$38=TRUE,Data!AM167,NA())</f>
        <v>#N/A</v>
      </c>
      <c r="AF205" s="41" t="e">
        <f>IF(AF$38=TRUE,Data!AN167,NA())</f>
        <v>#N/A</v>
      </c>
      <c r="AG205" s="26">
        <f>Data!AO167</f>
        <v>44060</v>
      </c>
    </row>
    <row r="206" spans="2:33" x14ac:dyDescent="0.25">
      <c r="B206" t="e">
        <f>IF(B$38=TRUE,Data!B168,NA())</f>
        <v>#N/A</v>
      </c>
      <c r="C206">
        <f>IF(C$38=TRUE,Data!C168,NA())</f>
        <v>0</v>
      </c>
      <c r="D206" t="e">
        <f>IF(D$38=TRUE,Data!E168,NA())</f>
        <v>#N/A</v>
      </c>
      <c r="E206" s="35" t="e">
        <f>IF(E$38=TRUE,Data!F168,NA())</f>
        <v>#N/A</v>
      </c>
      <c r="F206" s="37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5" t="e">
        <f>IF(G$38=TRUE,Data!H168,NA())</f>
        <v>#N/A</v>
      </c>
      <c r="H206" s="39" t="e">
        <f>IF(H$38=TRUE,Data!I168,NA())</f>
        <v>#N/A</v>
      </c>
      <c r="I206" s="41" t="e">
        <f>IF(I$38=TRUE,Data!J168,NA())</f>
        <v>#N/A</v>
      </c>
      <c r="J206" s="41" t="e">
        <f>IF(J$38=TRUE,Data!K168,NA())</f>
        <v>#N/A</v>
      </c>
      <c r="K206" s="35" t="e">
        <f>IF(K$38=TRUE,Data!L168,NA())</f>
        <v>#N/A</v>
      </c>
      <c r="L206" s="37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1" t="e">
        <f>IF(M$38=TRUE,Data!R168,NA())</f>
        <v>#N/A</v>
      </c>
      <c r="N206" s="41" t="e">
        <f>IF(N$38=TRUE,Data!S168,NA())</f>
        <v>#N/A</v>
      </c>
      <c r="O206" s="37" t="e">
        <f ca="1">IF(O$38=TRUE,IF($A206="","",IF((ROW(Data!R168)-$C$1)&gt;2,Data!R168/OFFSET(Data!B168,-$C$1+1,0,1),0)),NA())</f>
        <v>#N/A</v>
      </c>
      <c r="P206" s="41" t="e">
        <f>IF(P$38=TRUE,Data!V168,NA())</f>
        <v>#N/A</v>
      </c>
      <c r="Q206" s="41" t="e">
        <f>IF(Q$38=TRUE,Data!W168,NA())</f>
        <v>#N/A</v>
      </c>
      <c r="R206" s="32" t="e">
        <f>IF(R$38=TRUE,Data!X168,NA())</f>
        <v>#N/A</v>
      </c>
      <c r="S206" s="37" t="e">
        <f ca="1">IF(S$38=TRUE,IF($A206="","",IF((ROW(S206)-$C$1)&gt;40,Data!W168/OFFSET(Data!B168,-$C$1+1,0,1),0)),NA())</f>
        <v>#N/A</v>
      </c>
      <c r="T206" s="46" t="e">
        <f>IF(T$38=TRUE,Data!Z168,NA())</f>
        <v>#N/A</v>
      </c>
      <c r="U206" s="46" t="e">
        <f>IF(U$38=TRUE,Data!AA168,NA())</f>
        <v>#N/A</v>
      </c>
      <c r="V206" s="46" t="e">
        <f>IF(V$38=TRUE,Data!AB168,NA())</f>
        <v>#N/A</v>
      </c>
      <c r="W206" s="41" t="e">
        <f>IF(W$38=TRUE,Data!AD168,NA())</f>
        <v>#N/A</v>
      </c>
      <c r="X206" s="35" t="e">
        <f>IF(X$38=TRUE,Data!AE168,NA())</f>
        <v>#N/A</v>
      </c>
      <c r="Y206" s="41" t="e">
        <f>IF(Y$38=TRUE,Data!AF168,NA())</f>
        <v>#N/A</v>
      </c>
      <c r="Z206" s="41" t="e">
        <f>IF(Z$38=TRUE,Data!AH168,NA())</f>
        <v>#N/A</v>
      </c>
      <c r="AA206" s="41" t="e">
        <f>IF(AA$38=TRUE,Data!AI168,NA())</f>
        <v>#N/A</v>
      </c>
      <c r="AB206" s="35" t="e">
        <f>IF(AB$38=TRUE,Data!AJ168,NA())</f>
        <v>#N/A</v>
      </c>
      <c r="AC206" s="41" t="e">
        <f>IF(AC$38=TRUE,Data!AK168,NA())</f>
        <v>#N/A</v>
      </c>
      <c r="AD206" s="35" t="e">
        <f>IF(AD$38=TRUE,Data!AL168,NA())</f>
        <v>#N/A</v>
      </c>
      <c r="AE206" s="35" t="e">
        <f>IF(AE$38=TRUE,Data!AM168,NA())</f>
        <v>#N/A</v>
      </c>
      <c r="AF206" s="41" t="e">
        <f>IF(AF$38=TRUE,Data!AN168,NA())</f>
        <v>#N/A</v>
      </c>
      <c r="AG206" s="26">
        <f>Data!AO168</f>
        <v>44061</v>
      </c>
    </row>
    <row r="207" spans="2:33" x14ac:dyDescent="0.25">
      <c r="B207" t="e">
        <f>IF(B$38=TRUE,Data!B169,NA())</f>
        <v>#N/A</v>
      </c>
      <c r="C207">
        <f>IF(C$38=TRUE,Data!C169,NA())</f>
        <v>0</v>
      </c>
      <c r="D207" t="e">
        <f>IF(D$38=TRUE,Data!E169,NA())</f>
        <v>#N/A</v>
      </c>
      <c r="E207" s="35" t="e">
        <f>IF(E$38=TRUE,Data!F169,NA())</f>
        <v>#N/A</v>
      </c>
      <c r="F207" s="37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5" t="e">
        <f>IF(G$38=TRUE,Data!H169,NA())</f>
        <v>#N/A</v>
      </c>
      <c r="H207" s="39" t="e">
        <f>IF(H$38=TRUE,Data!I169,NA())</f>
        <v>#N/A</v>
      </c>
      <c r="I207" s="41" t="e">
        <f>IF(I$38=TRUE,Data!J169,NA())</f>
        <v>#N/A</v>
      </c>
      <c r="J207" s="41" t="e">
        <f>IF(J$38=TRUE,Data!K169,NA())</f>
        <v>#N/A</v>
      </c>
      <c r="K207" s="35" t="e">
        <f>IF(K$38=TRUE,Data!L169,NA())</f>
        <v>#N/A</v>
      </c>
      <c r="L207" s="37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1" t="e">
        <f>IF(M$38=TRUE,Data!R169,NA())</f>
        <v>#N/A</v>
      </c>
      <c r="N207" s="41" t="e">
        <f>IF(N$38=TRUE,Data!S169,NA())</f>
        <v>#N/A</v>
      </c>
      <c r="O207" s="37" t="e">
        <f ca="1">IF(O$38=TRUE,IF($A207="","",IF((ROW(Data!R169)-$C$1)&gt;2,Data!R169/OFFSET(Data!B169,-$C$1+1,0,1),0)),NA())</f>
        <v>#N/A</v>
      </c>
      <c r="P207" s="41" t="e">
        <f>IF(P$38=TRUE,Data!V169,NA())</f>
        <v>#N/A</v>
      </c>
      <c r="Q207" s="41" t="e">
        <f>IF(Q$38=TRUE,Data!W169,NA())</f>
        <v>#N/A</v>
      </c>
      <c r="R207" s="32" t="e">
        <f>IF(R$38=TRUE,Data!X169,NA())</f>
        <v>#N/A</v>
      </c>
      <c r="S207" s="37" t="e">
        <f ca="1">IF(S$38=TRUE,IF($A207="","",IF((ROW(S207)-$C$1)&gt;40,Data!W169/OFFSET(Data!B169,-$C$1+1,0,1),0)),NA())</f>
        <v>#N/A</v>
      </c>
      <c r="T207" s="46" t="e">
        <f>IF(T$38=TRUE,Data!Z169,NA())</f>
        <v>#N/A</v>
      </c>
      <c r="U207" s="46" t="e">
        <f>IF(U$38=TRUE,Data!AA169,NA())</f>
        <v>#N/A</v>
      </c>
      <c r="V207" s="46" t="e">
        <f>IF(V$38=TRUE,Data!AB169,NA())</f>
        <v>#N/A</v>
      </c>
      <c r="W207" s="41" t="e">
        <f>IF(W$38=TRUE,Data!AD169,NA())</f>
        <v>#N/A</v>
      </c>
      <c r="X207" s="35" t="e">
        <f>IF(X$38=TRUE,Data!AE169,NA())</f>
        <v>#N/A</v>
      </c>
      <c r="Y207" s="41" t="e">
        <f>IF(Y$38=TRUE,Data!AF169,NA())</f>
        <v>#N/A</v>
      </c>
      <c r="Z207" s="41" t="e">
        <f>IF(Z$38=TRUE,Data!AH169,NA())</f>
        <v>#N/A</v>
      </c>
      <c r="AA207" s="41" t="e">
        <f>IF(AA$38=TRUE,Data!AI169,NA())</f>
        <v>#N/A</v>
      </c>
      <c r="AB207" s="35" t="e">
        <f>IF(AB$38=TRUE,Data!AJ169,NA())</f>
        <v>#N/A</v>
      </c>
      <c r="AC207" s="41" t="e">
        <f>IF(AC$38=TRUE,Data!AK169,NA())</f>
        <v>#N/A</v>
      </c>
      <c r="AD207" s="35" t="e">
        <f>IF(AD$38=TRUE,Data!AL169,NA())</f>
        <v>#N/A</v>
      </c>
      <c r="AE207" s="35" t="e">
        <f>IF(AE$38=TRUE,Data!AM169,NA())</f>
        <v>#N/A</v>
      </c>
      <c r="AF207" s="41" t="e">
        <f>IF(AF$38=TRUE,Data!AN169,NA())</f>
        <v>#N/A</v>
      </c>
      <c r="AG207" s="26">
        <f>Data!AO169</f>
        <v>44062</v>
      </c>
    </row>
    <row r="208" spans="2:33" x14ac:dyDescent="0.25">
      <c r="B208" t="e">
        <f>IF(B$38=TRUE,Data!B170,NA())</f>
        <v>#N/A</v>
      </c>
      <c r="C208">
        <f>IF(C$38=TRUE,Data!C170,NA())</f>
        <v>0</v>
      </c>
      <c r="D208" t="e">
        <f>IF(D$38=TRUE,Data!E170,NA())</f>
        <v>#N/A</v>
      </c>
      <c r="E208" s="35" t="e">
        <f>IF(E$38=TRUE,Data!F170,NA())</f>
        <v>#N/A</v>
      </c>
      <c r="F208" s="37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5" t="e">
        <f>IF(G$38=TRUE,Data!H170,NA())</f>
        <v>#N/A</v>
      </c>
      <c r="H208" s="39" t="e">
        <f>IF(H$38=TRUE,Data!I170,NA())</f>
        <v>#N/A</v>
      </c>
      <c r="I208" s="41" t="e">
        <f>IF(I$38=TRUE,Data!J170,NA())</f>
        <v>#N/A</v>
      </c>
      <c r="J208" s="41" t="e">
        <f>IF(J$38=TRUE,Data!K170,NA())</f>
        <v>#N/A</v>
      </c>
      <c r="K208" s="35" t="e">
        <f>IF(K$38=TRUE,Data!L170,NA())</f>
        <v>#N/A</v>
      </c>
      <c r="L208" s="37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1" t="e">
        <f>IF(M$38=TRUE,Data!R170,NA())</f>
        <v>#N/A</v>
      </c>
      <c r="N208" s="41" t="e">
        <f>IF(N$38=TRUE,Data!S170,NA())</f>
        <v>#N/A</v>
      </c>
      <c r="O208" s="37" t="e">
        <f ca="1">IF(O$38=TRUE,IF($A208="","",IF((ROW(Data!R170)-$C$1)&gt;2,Data!R170/OFFSET(Data!B170,-$C$1+1,0,1),0)),NA())</f>
        <v>#N/A</v>
      </c>
      <c r="P208" s="41" t="e">
        <f>IF(P$38=TRUE,Data!V170,NA())</f>
        <v>#N/A</v>
      </c>
      <c r="Q208" s="41" t="e">
        <f>IF(Q$38=TRUE,Data!W170,NA())</f>
        <v>#N/A</v>
      </c>
      <c r="R208" s="32" t="e">
        <f>IF(R$38=TRUE,Data!X170,NA())</f>
        <v>#N/A</v>
      </c>
      <c r="S208" s="37" t="e">
        <f ca="1">IF(S$38=TRUE,IF($A208="","",IF((ROW(S208)-$C$1)&gt;40,Data!W170/OFFSET(Data!B170,-$C$1+1,0,1),0)),NA())</f>
        <v>#N/A</v>
      </c>
      <c r="T208" s="46" t="e">
        <f>IF(T$38=TRUE,Data!Z170,NA())</f>
        <v>#N/A</v>
      </c>
      <c r="U208" s="46" t="e">
        <f>IF(U$38=TRUE,Data!AA170,NA())</f>
        <v>#N/A</v>
      </c>
      <c r="V208" s="46" t="e">
        <f>IF(V$38=TRUE,Data!AB170,NA())</f>
        <v>#N/A</v>
      </c>
      <c r="W208" s="41" t="e">
        <f>IF(W$38=TRUE,Data!AD170,NA())</f>
        <v>#N/A</v>
      </c>
      <c r="X208" s="35" t="e">
        <f>IF(X$38=TRUE,Data!AE170,NA())</f>
        <v>#N/A</v>
      </c>
      <c r="Y208" s="41" t="e">
        <f>IF(Y$38=TRUE,Data!AF170,NA())</f>
        <v>#N/A</v>
      </c>
      <c r="Z208" s="41" t="e">
        <f>IF(Z$38=TRUE,Data!AH170,NA())</f>
        <v>#N/A</v>
      </c>
      <c r="AA208" s="41" t="e">
        <f>IF(AA$38=TRUE,Data!AI170,NA())</f>
        <v>#N/A</v>
      </c>
      <c r="AB208" s="35" t="e">
        <f>IF(AB$38=TRUE,Data!AJ170,NA())</f>
        <v>#N/A</v>
      </c>
      <c r="AC208" s="41" t="e">
        <f>IF(AC$38=TRUE,Data!AK170,NA())</f>
        <v>#N/A</v>
      </c>
      <c r="AD208" s="35" t="e">
        <f>IF(AD$38=TRUE,Data!AL170,NA())</f>
        <v>#N/A</v>
      </c>
      <c r="AE208" s="35" t="e">
        <f>IF(AE$38=TRUE,Data!AM170,NA())</f>
        <v>#N/A</v>
      </c>
      <c r="AF208" s="41" t="e">
        <f>IF(AF$38=TRUE,Data!AN170,NA())</f>
        <v>#N/A</v>
      </c>
      <c r="AG208" s="26">
        <f>Data!AO170</f>
        <v>44063</v>
      </c>
    </row>
    <row r="209" spans="2:33" x14ac:dyDescent="0.25">
      <c r="B209" t="e">
        <f>IF(B$38=TRUE,Data!B171,NA())</f>
        <v>#N/A</v>
      </c>
      <c r="C209">
        <f>IF(C$38=TRUE,Data!C171,NA())</f>
        <v>0</v>
      </c>
      <c r="D209" t="e">
        <f>IF(D$38=TRUE,Data!E171,NA())</f>
        <v>#N/A</v>
      </c>
      <c r="E209" s="35" t="e">
        <f>IF(E$38=TRUE,Data!F171,NA())</f>
        <v>#N/A</v>
      </c>
      <c r="F209" s="37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5" t="e">
        <f>IF(G$38=TRUE,Data!H171,NA())</f>
        <v>#N/A</v>
      </c>
      <c r="H209" s="39" t="e">
        <f>IF(H$38=TRUE,Data!I171,NA())</f>
        <v>#N/A</v>
      </c>
      <c r="I209" s="41" t="e">
        <f>IF(I$38=TRUE,Data!J171,NA())</f>
        <v>#N/A</v>
      </c>
      <c r="J209" s="41" t="e">
        <f>IF(J$38=TRUE,Data!K171,NA())</f>
        <v>#N/A</v>
      </c>
      <c r="K209" s="35" t="e">
        <f>IF(K$38=TRUE,Data!L171,NA())</f>
        <v>#N/A</v>
      </c>
      <c r="L209" s="37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1" t="e">
        <f>IF(M$38=TRUE,Data!R171,NA())</f>
        <v>#N/A</v>
      </c>
      <c r="N209" s="41" t="e">
        <f>IF(N$38=TRUE,Data!S171,NA())</f>
        <v>#N/A</v>
      </c>
      <c r="O209" s="37" t="e">
        <f ca="1">IF(O$38=TRUE,IF($A209="","",IF((ROW(Data!R171)-$C$1)&gt;2,Data!R171/OFFSET(Data!B171,-$C$1+1,0,1),0)),NA())</f>
        <v>#N/A</v>
      </c>
      <c r="P209" s="41" t="e">
        <f>IF(P$38=TRUE,Data!V171,NA())</f>
        <v>#N/A</v>
      </c>
      <c r="Q209" s="41" t="e">
        <f>IF(Q$38=TRUE,Data!W171,NA())</f>
        <v>#N/A</v>
      </c>
      <c r="R209" s="32" t="e">
        <f>IF(R$38=TRUE,Data!X171,NA())</f>
        <v>#N/A</v>
      </c>
      <c r="S209" s="37" t="e">
        <f ca="1">IF(S$38=TRUE,IF($A209="","",IF((ROW(S209)-$C$1)&gt;40,Data!W171/OFFSET(Data!B171,-$C$1+1,0,1),0)),NA())</f>
        <v>#N/A</v>
      </c>
      <c r="T209" s="46" t="e">
        <f>IF(T$38=TRUE,Data!Z171,NA())</f>
        <v>#N/A</v>
      </c>
      <c r="U209" s="46" t="e">
        <f>IF(U$38=TRUE,Data!AA171,NA())</f>
        <v>#N/A</v>
      </c>
      <c r="V209" s="46" t="e">
        <f>IF(V$38=TRUE,Data!AB171,NA())</f>
        <v>#N/A</v>
      </c>
      <c r="W209" s="41" t="e">
        <f>IF(W$38=TRUE,Data!AD171,NA())</f>
        <v>#N/A</v>
      </c>
      <c r="X209" s="35" t="e">
        <f>IF(X$38=TRUE,Data!AE171,NA())</f>
        <v>#N/A</v>
      </c>
      <c r="Y209" s="41" t="e">
        <f>IF(Y$38=TRUE,Data!AF171,NA())</f>
        <v>#N/A</v>
      </c>
      <c r="Z209" s="41" t="e">
        <f>IF(Z$38=TRUE,Data!AH171,NA())</f>
        <v>#N/A</v>
      </c>
      <c r="AA209" s="41" t="e">
        <f>IF(AA$38=TRUE,Data!AI171,NA())</f>
        <v>#N/A</v>
      </c>
      <c r="AB209" s="35" t="e">
        <f>IF(AB$38=TRUE,Data!AJ171,NA())</f>
        <v>#N/A</v>
      </c>
      <c r="AC209" s="41" t="e">
        <f>IF(AC$38=TRUE,Data!AK171,NA())</f>
        <v>#N/A</v>
      </c>
      <c r="AD209" s="35" t="e">
        <f>IF(AD$38=TRUE,Data!AL171,NA())</f>
        <v>#N/A</v>
      </c>
      <c r="AE209" s="35" t="e">
        <f>IF(AE$38=TRUE,Data!AM171,NA())</f>
        <v>#N/A</v>
      </c>
      <c r="AF209" s="41" t="e">
        <f>IF(AF$38=TRUE,Data!AN171,NA())</f>
        <v>#N/A</v>
      </c>
      <c r="AG209" s="26">
        <f>Data!AO171</f>
        <v>44064</v>
      </c>
    </row>
    <row r="210" spans="2:33" x14ac:dyDescent="0.25">
      <c r="B210" t="e">
        <f>IF(B$38=TRUE,Data!B172,NA())</f>
        <v>#N/A</v>
      </c>
      <c r="C210">
        <f>IF(C$38=TRUE,Data!C172,NA())</f>
        <v>0</v>
      </c>
      <c r="D210" t="e">
        <f>IF(D$38=TRUE,Data!E172,NA())</f>
        <v>#N/A</v>
      </c>
      <c r="E210" s="35" t="e">
        <f>IF(E$38=TRUE,Data!F172,NA())</f>
        <v>#N/A</v>
      </c>
      <c r="F210" s="37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5" t="e">
        <f>IF(G$38=TRUE,Data!H172,NA())</f>
        <v>#N/A</v>
      </c>
      <c r="H210" s="39" t="e">
        <f>IF(H$38=TRUE,Data!I172,NA())</f>
        <v>#N/A</v>
      </c>
      <c r="I210" s="41" t="e">
        <f>IF(I$38=TRUE,Data!J172,NA())</f>
        <v>#N/A</v>
      </c>
      <c r="J210" s="41" t="e">
        <f>IF(J$38=TRUE,Data!K172,NA())</f>
        <v>#N/A</v>
      </c>
      <c r="K210" s="35" t="e">
        <f>IF(K$38=TRUE,Data!L172,NA())</f>
        <v>#N/A</v>
      </c>
      <c r="L210" s="37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1" t="e">
        <f>IF(M$38=TRUE,Data!R172,NA())</f>
        <v>#N/A</v>
      </c>
      <c r="N210" s="41" t="e">
        <f>IF(N$38=TRUE,Data!S172,NA())</f>
        <v>#N/A</v>
      </c>
      <c r="O210" s="37" t="e">
        <f ca="1">IF(O$38=TRUE,IF($A210="","",IF((ROW(Data!R172)-$C$1)&gt;2,Data!R172/OFFSET(Data!B172,-$C$1+1,0,1),0)),NA())</f>
        <v>#N/A</v>
      </c>
      <c r="P210" s="41" t="e">
        <f>IF(P$38=TRUE,Data!V172,NA())</f>
        <v>#N/A</v>
      </c>
      <c r="Q210" s="41" t="e">
        <f>IF(Q$38=TRUE,Data!W172,NA())</f>
        <v>#N/A</v>
      </c>
      <c r="R210" s="32" t="e">
        <f>IF(R$38=TRUE,Data!X172,NA())</f>
        <v>#N/A</v>
      </c>
      <c r="S210" s="37" t="e">
        <f ca="1">IF(S$38=TRUE,IF($A210="","",IF((ROW(S210)-$C$1)&gt;40,Data!W172/OFFSET(Data!B172,-$C$1+1,0,1),0)),NA())</f>
        <v>#N/A</v>
      </c>
      <c r="T210" s="46" t="e">
        <f>IF(T$38=TRUE,Data!Z172,NA())</f>
        <v>#N/A</v>
      </c>
      <c r="U210" s="46" t="e">
        <f>IF(U$38=TRUE,Data!AA172,NA())</f>
        <v>#N/A</v>
      </c>
      <c r="V210" s="46" t="e">
        <f>IF(V$38=TRUE,Data!AB172,NA())</f>
        <v>#N/A</v>
      </c>
      <c r="W210" s="41" t="e">
        <f>IF(W$38=TRUE,Data!AD172,NA())</f>
        <v>#N/A</v>
      </c>
      <c r="X210" s="35" t="e">
        <f>IF(X$38=TRUE,Data!AE172,NA())</f>
        <v>#N/A</v>
      </c>
      <c r="Y210" s="41" t="e">
        <f>IF(Y$38=TRUE,Data!AF172,NA())</f>
        <v>#N/A</v>
      </c>
      <c r="Z210" s="41" t="e">
        <f>IF(Z$38=TRUE,Data!AH172,NA())</f>
        <v>#N/A</v>
      </c>
      <c r="AA210" s="41" t="e">
        <f>IF(AA$38=TRUE,Data!AI172,NA())</f>
        <v>#N/A</v>
      </c>
      <c r="AB210" s="35" t="e">
        <f>IF(AB$38=TRUE,Data!AJ172,NA())</f>
        <v>#N/A</v>
      </c>
      <c r="AC210" s="41" t="e">
        <f>IF(AC$38=TRUE,Data!AK172,NA())</f>
        <v>#N/A</v>
      </c>
      <c r="AD210" s="35" t="e">
        <f>IF(AD$38=TRUE,Data!AL172,NA())</f>
        <v>#N/A</v>
      </c>
      <c r="AE210" s="35" t="e">
        <f>IF(AE$38=TRUE,Data!AM172,NA())</f>
        <v>#N/A</v>
      </c>
      <c r="AF210" s="41" t="e">
        <f>IF(AF$38=TRUE,Data!AN172,NA())</f>
        <v>#N/A</v>
      </c>
      <c r="AG210" s="26">
        <f>Data!AO172</f>
        <v>44065</v>
      </c>
    </row>
    <row r="211" spans="2:33" x14ac:dyDescent="0.25">
      <c r="B211" t="e">
        <f>IF(B$38=TRUE,Data!B173,NA())</f>
        <v>#N/A</v>
      </c>
      <c r="C211">
        <f>IF(C$38=TRUE,Data!C173,NA())</f>
        <v>0</v>
      </c>
      <c r="D211" t="e">
        <f>IF(D$38=TRUE,Data!E173,NA())</f>
        <v>#N/A</v>
      </c>
      <c r="E211" s="35" t="e">
        <f>IF(E$38=TRUE,Data!F173,NA())</f>
        <v>#N/A</v>
      </c>
      <c r="F211" s="37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5" t="e">
        <f>IF(G$38=TRUE,Data!H173,NA())</f>
        <v>#N/A</v>
      </c>
      <c r="H211" s="39" t="e">
        <f>IF(H$38=TRUE,Data!I173,NA())</f>
        <v>#N/A</v>
      </c>
      <c r="I211" s="41" t="e">
        <f>IF(I$38=TRUE,Data!J173,NA())</f>
        <v>#N/A</v>
      </c>
      <c r="J211" s="41" t="e">
        <f>IF(J$38=TRUE,Data!K173,NA())</f>
        <v>#N/A</v>
      </c>
      <c r="K211" s="35" t="e">
        <f>IF(K$38=TRUE,Data!L173,NA())</f>
        <v>#N/A</v>
      </c>
      <c r="L211" s="37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1" t="e">
        <f>IF(M$38=TRUE,Data!R173,NA())</f>
        <v>#N/A</v>
      </c>
      <c r="N211" s="41" t="e">
        <f>IF(N$38=TRUE,Data!S173,NA())</f>
        <v>#N/A</v>
      </c>
      <c r="O211" s="37" t="e">
        <f ca="1">IF(O$38=TRUE,IF($A211="","",IF((ROW(Data!R173)-$C$1)&gt;2,Data!R173/OFFSET(Data!B173,-$C$1+1,0,1),0)),NA())</f>
        <v>#N/A</v>
      </c>
      <c r="P211" s="41" t="e">
        <f>IF(P$38=TRUE,Data!V173,NA())</f>
        <v>#N/A</v>
      </c>
      <c r="Q211" s="41" t="e">
        <f>IF(Q$38=TRUE,Data!W173,NA())</f>
        <v>#N/A</v>
      </c>
      <c r="R211" s="32" t="e">
        <f>IF(R$38=TRUE,Data!X173,NA())</f>
        <v>#N/A</v>
      </c>
      <c r="S211" s="37" t="e">
        <f ca="1">IF(S$38=TRUE,IF($A211="","",IF((ROW(S211)-$C$1)&gt;40,Data!W173/OFFSET(Data!B173,-$C$1+1,0,1),0)),NA())</f>
        <v>#N/A</v>
      </c>
      <c r="T211" s="46" t="e">
        <f>IF(T$38=TRUE,Data!Z173,NA())</f>
        <v>#N/A</v>
      </c>
      <c r="U211" s="46" t="e">
        <f>IF(U$38=TRUE,Data!AA173,NA())</f>
        <v>#N/A</v>
      </c>
      <c r="V211" s="46" t="e">
        <f>IF(V$38=TRUE,Data!AB173,NA())</f>
        <v>#N/A</v>
      </c>
      <c r="W211" s="41" t="e">
        <f>IF(W$38=TRUE,Data!AD173,NA())</f>
        <v>#N/A</v>
      </c>
      <c r="X211" s="35" t="e">
        <f>IF(X$38=TRUE,Data!AE173,NA())</f>
        <v>#N/A</v>
      </c>
      <c r="Y211" s="41" t="e">
        <f>IF(Y$38=TRUE,Data!AF173,NA())</f>
        <v>#N/A</v>
      </c>
      <c r="Z211" s="41" t="e">
        <f>IF(Z$38=TRUE,Data!AH173,NA())</f>
        <v>#N/A</v>
      </c>
      <c r="AA211" s="41" t="e">
        <f>IF(AA$38=TRUE,Data!AI173,NA())</f>
        <v>#N/A</v>
      </c>
      <c r="AB211" s="35" t="e">
        <f>IF(AB$38=TRUE,Data!AJ173,NA())</f>
        <v>#N/A</v>
      </c>
      <c r="AC211" s="41" t="e">
        <f>IF(AC$38=TRUE,Data!AK173,NA())</f>
        <v>#N/A</v>
      </c>
      <c r="AD211" s="35" t="e">
        <f>IF(AD$38=TRUE,Data!AL173,NA())</f>
        <v>#N/A</v>
      </c>
      <c r="AE211" s="35" t="e">
        <f>IF(AE$38=TRUE,Data!AM173,NA())</f>
        <v>#N/A</v>
      </c>
      <c r="AF211" s="41" t="e">
        <f>IF(AF$38=TRUE,Data!AN173,NA())</f>
        <v>#N/A</v>
      </c>
      <c r="AG211" s="26">
        <f>Data!AO173</f>
        <v>44066</v>
      </c>
    </row>
    <row r="212" spans="2:33" x14ac:dyDescent="0.25">
      <c r="B212" t="e">
        <f>IF(B$38=TRUE,Data!B174,NA())</f>
        <v>#N/A</v>
      </c>
      <c r="C212">
        <f>IF(C$38=TRUE,Data!C174,NA())</f>
        <v>0</v>
      </c>
      <c r="D212" t="e">
        <f>IF(D$38=TRUE,Data!E174,NA())</f>
        <v>#N/A</v>
      </c>
      <c r="E212" s="35" t="e">
        <f>IF(E$38=TRUE,Data!F174,NA())</f>
        <v>#N/A</v>
      </c>
      <c r="F212" s="37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5" t="e">
        <f>IF(G$38=TRUE,Data!H174,NA())</f>
        <v>#N/A</v>
      </c>
      <c r="H212" s="39" t="e">
        <f>IF(H$38=TRUE,Data!I174,NA())</f>
        <v>#N/A</v>
      </c>
      <c r="I212" s="41" t="e">
        <f>IF(I$38=TRUE,Data!J174,NA())</f>
        <v>#N/A</v>
      </c>
      <c r="J212" s="41" t="e">
        <f>IF(J$38=TRUE,Data!K174,NA())</f>
        <v>#N/A</v>
      </c>
      <c r="K212" s="35" t="e">
        <f>IF(K$38=TRUE,Data!L174,NA())</f>
        <v>#N/A</v>
      </c>
      <c r="L212" s="37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1" t="e">
        <f>IF(M$38=TRUE,Data!R174,NA())</f>
        <v>#N/A</v>
      </c>
      <c r="N212" s="41" t="e">
        <f>IF(N$38=TRUE,Data!S174,NA())</f>
        <v>#N/A</v>
      </c>
      <c r="O212" s="37" t="e">
        <f ca="1">IF(O$38=TRUE,IF($A212="","",IF((ROW(Data!R174)-$C$1)&gt;2,Data!R174/OFFSET(Data!B174,-$C$1+1,0,1),0)),NA())</f>
        <v>#N/A</v>
      </c>
      <c r="P212" s="41" t="e">
        <f>IF(P$38=TRUE,Data!V174,NA())</f>
        <v>#N/A</v>
      </c>
      <c r="Q212" s="41" t="e">
        <f>IF(Q$38=TRUE,Data!W174,NA())</f>
        <v>#N/A</v>
      </c>
      <c r="R212" s="32" t="e">
        <f>IF(R$38=TRUE,Data!X174,NA())</f>
        <v>#N/A</v>
      </c>
      <c r="S212" s="37" t="e">
        <f ca="1">IF(S$38=TRUE,IF($A212="","",IF((ROW(S212)-$C$1)&gt;40,Data!W174/OFFSET(Data!B174,-$C$1+1,0,1),0)),NA())</f>
        <v>#N/A</v>
      </c>
      <c r="T212" s="46" t="e">
        <f>IF(T$38=TRUE,Data!Z174,NA())</f>
        <v>#N/A</v>
      </c>
      <c r="U212" s="46" t="e">
        <f>IF(U$38=TRUE,Data!AA174,NA())</f>
        <v>#N/A</v>
      </c>
      <c r="V212" s="46" t="e">
        <f>IF(V$38=TRUE,Data!AB174,NA())</f>
        <v>#N/A</v>
      </c>
      <c r="W212" s="41" t="e">
        <f>IF(W$38=TRUE,Data!AD174,NA())</f>
        <v>#N/A</v>
      </c>
      <c r="X212" s="35" t="e">
        <f>IF(X$38=TRUE,Data!AE174,NA())</f>
        <v>#N/A</v>
      </c>
      <c r="Y212" s="41" t="e">
        <f>IF(Y$38=TRUE,Data!AF174,NA())</f>
        <v>#N/A</v>
      </c>
      <c r="Z212" s="41" t="e">
        <f>IF(Z$38=TRUE,Data!AH174,NA())</f>
        <v>#N/A</v>
      </c>
      <c r="AA212" s="41" t="e">
        <f>IF(AA$38=TRUE,Data!AI174,NA())</f>
        <v>#N/A</v>
      </c>
      <c r="AB212" s="35" t="e">
        <f>IF(AB$38=TRUE,Data!AJ174,NA())</f>
        <v>#N/A</v>
      </c>
      <c r="AC212" s="41" t="e">
        <f>IF(AC$38=TRUE,Data!AK174,NA())</f>
        <v>#N/A</v>
      </c>
      <c r="AD212" s="35" t="e">
        <f>IF(AD$38=TRUE,Data!AL174,NA())</f>
        <v>#N/A</v>
      </c>
      <c r="AE212" s="35" t="e">
        <f>IF(AE$38=TRUE,Data!AM174,NA())</f>
        <v>#N/A</v>
      </c>
      <c r="AF212" s="41" t="e">
        <f>IF(AF$38=TRUE,Data!AN174,NA())</f>
        <v>#N/A</v>
      </c>
      <c r="AG212" s="26">
        <f>Data!AO174</f>
        <v>44067</v>
      </c>
    </row>
    <row r="213" spans="2:33" x14ac:dyDescent="0.25">
      <c r="B213" t="e">
        <f>IF(B$38=TRUE,Data!B175,NA())</f>
        <v>#N/A</v>
      </c>
      <c r="C213">
        <f>IF(C$38=TRUE,Data!C175,NA())</f>
        <v>0</v>
      </c>
      <c r="D213" t="e">
        <f>IF(D$38=TRUE,Data!E175,NA())</f>
        <v>#N/A</v>
      </c>
      <c r="E213" s="35" t="e">
        <f>IF(E$38=TRUE,Data!F175,NA())</f>
        <v>#N/A</v>
      </c>
      <c r="F213" s="37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5" t="e">
        <f>IF(G$38=TRUE,Data!H175,NA())</f>
        <v>#N/A</v>
      </c>
      <c r="H213" s="39" t="e">
        <f>IF(H$38=TRUE,Data!I175,NA())</f>
        <v>#N/A</v>
      </c>
      <c r="I213" s="41" t="e">
        <f>IF(I$38=TRUE,Data!J175,NA())</f>
        <v>#N/A</v>
      </c>
      <c r="J213" s="41" t="e">
        <f>IF(J$38=TRUE,Data!K175,NA())</f>
        <v>#N/A</v>
      </c>
      <c r="K213" s="35" t="e">
        <f>IF(K$38=TRUE,Data!L175,NA())</f>
        <v>#N/A</v>
      </c>
      <c r="L213" s="37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1" t="e">
        <f>IF(M$38=TRUE,Data!R175,NA())</f>
        <v>#N/A</v>
      </c>
      <c r="N213" s="41" t="e">
        <f>IF(N$38=TRUE,Data!S175,NA())</f>
        <v>#N/A</v>
      </c>
      <c r="O213" s="37" t="e">
        <f ca="1">IF(O$38=TRUE,IF($A213="","",IF((ROW(Data!R175)-$C$1)&gt;2,Data!R175/OFFSET(Data!B175,-$C$1+1,0,1),0)),NA())</f>
        <v>#N/A</v>
      </c>
      <c r="P213" s="41" t="e">
        <f>IF(P$38=TRUE,Data!V175,NA())</f>
        <v>#N/A</v>
      </c>
      <c r="Q213" s="41" t="e">
        <f>IF(Q$38=TRUE,Data!W175,NA())</f>
        <v>#N/A</v>
      </c>
      <c r="R213" s="32" t="e">
        <f>IF(R$38=TRUE,Data!X175,NA())</f>
        <v>#N/A</v>
      </c>
      <c r="S213" s="37" t="e">
        <f ca="1">IF(S$38=TRUE,IF($A213="","",IF((ROW(S213)-$C$1)&gt;40,Data!W175/OFFSET(Data!B175,-$C$1+1,0,1),0)),NA())</f>
        <v>#N/A</v>
      </c>
      <c r="T213" s="46" t="e">
        <f>IF(T$38=TRUE,Data!Z175,NA())</f>
        <v>#N/A</v>
      </c>
      <c r="U213" s="46" t="e">
        <f>IF(U$38=TRUE,Data!AA175,NA())</f>
        <v>#N/A</v>
      </c>
      <c r="V213" s="46" t="e">
        <f>IF(V$38=TRUE,Data!AB175,NA())</f>
        <v>#N/A</v>
      </c>
      <c r="W213" s="41" t="e">
        <f>IF(W$38=TRUE,Data!AD175,NA())</f>
        <v>#N/A</v>
      </c>
      <c r="X213" s="35" t="e">
        <f>IF(X$38=TRUE,Data!AE175,NA())</f>
        <v>#N/A</v>
      </c>
      <c r="Y213" s="41" t="e">
        <f>IF(Y$38=TRUE,Data!AF175,NA())</f>
        <v>#N/A</v>
      </c>
      <c r="Z213" s="41" t="e">
        <f>IF(Z$38=TRUE,Data!AH175,NA())</f>
        <v>#N/A</v>
      </c>
      <c r="AA213" s="41" t="e">
        <f>IF(AA$38=TRUE,Data!AI175,NA())</f>
        <v>#N/A</v>
      </c>
      <c r="AB213" s="35" t="e">
        <f>IF(AB$38=TRUE,Data!AJ175,NA())</f>
        <v>#N/A</v>
      </c>
      <c r="AC213" s="41" t="e">
        <f>IF(AC$38=TRUE,Data!AK175,NA())</f>
        <v>#N/A</v>
      </c>
      <c r="AD213" s="35" t="e">
        <f>IF(AD$38=TRUE,Data!AL175,NA())</f>
        <v>#N/A</v>
      </c>
      <c r="AE213" s="35" t="e">
        <f>IF(AE$38=TRUE,Data!AM175,NA())</f>
        <v>#N/A</v>
      </c>
      <c r="AF213" s="41" t="e">
        <f>IF(AF$38=TRUE,Data!AN175,NA())</f>
        <v>#N/A</v>
      </c>
      <c r="AG213" s="26">
        <f>Data!AO175</f>
        <v>44068</v>
      </c>
    </row>
    <row r="214" spans="2:33" x14ac:dyDescent="0.25">
      <c r="B214" t="e">
        <f>IF(B$38=TRUE,Data!B176,NA())</f>
        <v>#N/A</v>
      </c>
      <c r="C214">
        <f>IF(C$38=TRUE,Data!C176,NA())</f>
        <v>0</v>
      </c>
      <c r="D214" t="e">
        <f>IF(D$38=TRUE,Data!E176,NA())</f>
        <v>#N/A</v>
      </c>
      <c r="E214" s="35" t="e">
        <f>IF(E$38=TRUE,Data!F176,NA())</f>
        <v>#N/A</v>
      </c>
      <c r="F214" s="37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5" t="e">
        <f>IF(G$38=TRUE,Data!H176,NA())</f>
        <v>#N/A</v>
      </c>
      <c r="H214" s="39" t="e">
        <f>IF(H$38=TRUE,Data!I176,NA())</f>
        <v>#N/A</v>
      </c>
      <c r="I214" s="41" t="e">
        <f>IF(I$38=TRUE,Data!J176,NA())</f>
        <v>#N/A</v>
      </c>
      <c r="J214" s="41" t="e">
        <f>IF(J$38=TRUE,Data!K176,NA())</f>
        <v>#N/A</v>
      </c>
      <c r="K214" s="35" t="e">
        <f>IF(K$38=TRUE,Data!L176,NA())</f>
        <v>#N/A</v>
      </c>
      <c r="L214" s="37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1" t="e">
        <f>IF(M$38=TRUE,Data!R176,NA())</f>
        <v>#N/A</v>
      </c>
      <c r="N214" s="41" t="e">
        <f>IF(N$38=TRUE,Data!S176,NA())</f>
        <v>#N/A</v>
      </c>
      <c r="O214" s="37" t="e">
        <f ca="1">IF(O$38=TRUE,IF($A214="","",IF((ROW(Data!R176)-$C$1)&gt;2,Data!R176/OFFSET(Data!B176,-$C$1+1,0,1),0)),NA())</f>
        <v>#N/A</v>
      </c>
      <c r="P214" s="41" t="e">
        <f>IF(P$38=TRUE,Data!V176,NA())</f>
        <v>#N/A</v>
      </c>
      <c r="Q214" s="41" t="e">
        <f>IF(Q$38=TRUE,Data!W176,NA())</f>
        <v>#N/A</v>
      </c>
      <c r="R214" s="32" t="e">
        <f>IF(R$38=TRUE,Data!X176,NA())</f>
        <v>#N/A</v>
      </c>
      <c r="S214" s="37" t="e">
        <f ca="1">IF(S$38=TRUE,IF($A214="","",IF((ROW(S214)-$C$1)&gt;40,Data!W176/OFFSET(Data!B176,-$C$1+1,0,1),0)),NA())</f>
        <v>#N/A</v>
      </c>
      <c r="T214" s="46" t="e">
        <f>IF(T$38=TRUE,Data!Z176,NA())</f>
        <v>#N/A</v>
      </c>
      <c r="U214" s="46" t="e">
        <f>IF(U$38=TRUE,Data!AA176,NA())</f>
        <v>#N/A</v>
      </c>
      <c r="V214" s="46" t="e">
        <f>IF(V$38=TRUE,Data!AB176,NA())</f>
        <v>#N/A</v>
      </c>
      <c r="W214" s="41" t="e">
        <f>IF(W$38=TRUE,Data!AD176,NA())</f>
        <v>#N/A</v>
      </c>
      <c r="X214" s="35" t="e">
        <f>IF(X$38=TRUE,Data!AE176,NA())</f>
        <v>#N/A</v>
      </c>
      <c r="Y214" s="41" t="e">
        <f>IF(Y$38=TRUE,Data!AF176,NA())</f>
        <v>#N/A</v>
      </c>
      <c r="Z214" s="41" t="e">
        <f>IF(Z$38=TRUE,Data!AH176,NA())</f>
        <v>#N/A</v>
      </c>
      <c r="AA214" s="41" t="e">
        <f>IF(AA$38=TRUE,Data!AI176,NA())</f>
        <v>#N/A</v>
      </c>
      <c r="AB214" s="35" t="e">
        <f>IF(AB$38=TRUE,Data!AJ176,NA())</f>
        <v>#N/A</v>
      </c>
      <c r="AC214" s="41" t="e">
        <f>IF(AC$38=TRUE,Data!AK176,NA())</f>
        <v>#N/A</v>
      </c>
      <c r="AD214" s="35" t="e">
        <f>IF(AD$38=TRUE,Data!AL176,NA())</f>
        <v>#N/A</v>
      </c>
      <c r="AE214" s="35" t="e">
        <f>IF(AE$38=TRUE,Data!AM176,NA())</f>
        <v>#N/A</v>
      </c>
      <c r="AF214" s="41" t="e">
        <f>IF(AF$38=TRUE,Data!AN176,NA())</f>
        <v>#N/A</v>
      </c>
      <c r="AG214" s="26">
        <f>Data!AO176</f>
        <v>44069</v>
      </c>
    </row>
    <row r="215" spans="2:33" x14ac:dyDescent="0.25">
      <c r="B215" t="e">
        <f>IF(B$38=TRUE,Data!B177,NA())</f>
        <v>#N/A</v>
      </c>
      <c r="C215">
        <f>IF(C$38=TRUE,Data!C177,NA())</f>
        <v>0</v>
      </c>
      <c r="D215" t="e">
        <f>IF(D$38=TRUE,Data!E177,NA())</f>
        <v>#N/A</v>
      </c>
      <c r="E215" s="35" t="e">
        <f>IF(E$38=TRUE,Data!F177,NA())</f>
        <v>#N/A</v>
      </c>
      <c r="F215" s="37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5" t="e">
        <f>IF(G$38=TRUE,Data!H177,NA())</f>
        <v>#N/A</v>
      </c>
      <c r="H215" s="39" t="e">
        <f>IF(H$38=TRUE,Data!I177,NA())</f>
        <v>#N/A</v>
      </c>
      <c r="I215" s="41" t="e">
        <f>IF(I$38=TRUE,Data!J177,NA())</f>
        <v>#N/A</v>
      </c>
      <c r="J215" s="41" t="e">
        <f>IF(J$38=TRUE,Data!K177,NA())</f>
        <v>#N/A</v>
      </c>
      <c r="K215" s="35" t="e">
        <f>IF(K$38=TRUE,Data!L177,NA())</f>
        <v>#N/A</v>
      </c>
      <c r="L215" s="37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1" t="e">
        <f>IF(M$38=TRUE,Data!R177,NA())</f>
        <v>#N/A</v>
      </c>
      <c r="N215" s="41" t="e">
        <f>IF(N$38=TRUE,Data!S177,NA())</f>
        <v>#N/A</v>
      </c>
      <c r="O215" s="37" t="e">
        <f ca="1">IF(O$38=TRUE,IF($A215="","",IF((ROW(Data!R177)-$C$1)&gt;2,Data!R177/OFFSET(Data!B177,-$C$1+1,0,1),0)),NA())</f>
        <v>#N/A</v>
      </c>
      <c r="P215" s="41" t="e">
        <f>IF(P$38=TRUE,Data!V177,NA())</f>
        <v>#N/A</v>
      </c>
      <c r="Q215" s="41" t="e">
        <f>IF(Q$38=TRUE,Data!W177,NA())</f>
        <v>#N/A</v>
      </c>
      <c r="R215" s="32" t="e">
        <f>IF(R$38=TRUE,Data!X177,NA())</f>
        <v>#N/A</v>
      </c>
      <c r="S215" s="37" t="e">
        <f ca="1">IF(S$38=TRUE,IF($A215="","",IF((ROW(S215)-$C$1)&gt;40,Data!W177/OFFSET(Data!B177,-$C$1+1,0,1),0)),NA())</f>
        <v>#N/A</v>
      </c>
      <c r="T215" s="46" t="e">
        <f>IF(T$38=TRUE,Data!Z177,NA())</f>
        <v>#N/A</v>
      </c>
      <c r="U215" s="46" t="e">
        <f>IF(U$38=TRUE,Data!AA177,NA())</f>
        <v>#N/A</v>
      </c>
      <c r="V215" s="46" t="e">
        <f>IF(V$38=TRUE,Data!AB177,NA())</f>
        <v>#N/A</v>
      </c>
      <c r="W215" s="41" t="e">
        <f>IF(W$38=TRUE,Data!AD177,NA())</f>
        <v>#N/A</v>
      </c>
      <c r="X215" s="35" t="e">
        <f>IF(X$38=TRUE,Data!AE177,NA())</f>
        <v>#N/A</v>
      </c>
      <c r="Y215" s="41" t="e">
        <f>IF(Y$38=TRUE,Data!AF177,NA())</f>
        <v>#N/A</v>
      </c>
      <c r="Z215" s="41" t="e">
        <f>IF(Z$38=TRUE,Data!AH177,NA())</f>
        <v>#N/A</v>
      </c>
      <c r="AA215" s="41" t="e">
        <f>IF(AA$38=TRUE,Data!AI177,NA())</f>
        <v>#N/A</v>
      </c>
      <c r="AB215" s="35" t="e">
        <f>IF(AB$38=TRUE,Data!AJ177,NA())</f>
        <v>#N/A</v>
      </c>
      <c r="AC215" s="41" t="e">
        <f>IF(AC$38=TRUE,Data!AK177,NA())</f>
        <v>#N/A</v>
      </c>
      <c r="AD215" s="35" t="e">
        <f>IF(AD$38=TRUE,Data!AL177,NA())</f>
        <v>#N/A</v>
      </c>
      <c r="AE215" s="35" t="e">
        <f>IF(AE$38=TRUE,Data!AM177,NA())</f>
        <v>#N/A</v>
      </c>
      <c r="AF215" s="41" t="e">
        <f>IF(AF$38=TRUE,Data!AN177,NA())</f>
        <v>#N/A</v>
      </c>
      <c r="AG215" s="26">
        <f>Data!AO177</f>
        <v>44070</v>
      </c>
    </row>
    <row r="216" spans="2:33" x14ac:dyDescent="0.25">
      <c r="B216" t="e">
        <f>IF(B$38=TRUE,Data!B178,NA())</f>
        <v>#N/A</v>
      </c>
      <c r="C216">
        <f>IF(C$38=TRUE,Data!C178,NA())</f>
        <v>0</v>
      </c>
      <c r="D216" t="e">
        <f>IF(D$38=TRUE,Data!E178,NA())</f>
        <v>#N/A</v>
      </c>
      <c r="E216" s="35" t="e">
        <f>IF(E$38=TRUE,Data!F178,NA())</f>
        <v>#N/A</v>
      </c>
      <c r="F216" s="37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5" t="e">
        <f>IF(G$38=TRUE,Data!H178,NA())</f>
        <v>#N/A</v>
      </c>
      <c r="H216" s="39" t="e">
        <f>IF(H$38=TRUE,Data!I178,NA())</f>
        <v>#N/A</v>
      </c>
      <c r="I216" s="41" t="e">
        <f>IF(I$38=TRUE,Data!J178,NA())</f>
        <v>#N/A</v>
      </c>
      <c r="J216" s="41" t="e">
        <f>IF(J$38=TRUE,Data!K178,NA())</f>
        <v>#N/A</v>
      </c>
      <c r="K216" s="35" t="e">
        <f>IF(K$38=TRUE,Data!L178,NA())</f>
        <v>#N/A</v>
      </c>
      <c r="L216" s="37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1" t="e">
        <f>IF(M$38=TRUE,Data!R178,NA())</f>
        <v>#N/A</v>
      </c>
      <c r="N216" s="41" t="e">
        <f>IF(N$38=TRUE,Data!S178,NA())</f>
        <v>#N/A</v>
      </c>
      <c r="O216" s="37" t="e">
        <f ca="1">IF(O$38=TRUE,IF($A216="","",IF((ROW(Data!R178)-$C$1)&gt;2,Data!R178/OFFSET(Data!B178,-$C$1+1,0,1),0)),NA())</f>
        <v>#N/A</v>
      </c>
      <c r="P216" s="41" t="e">
        <f>IF(P$38=TRUE,Data!V178,NA())</f>
        <v>#N/A</v>
      </c>
      <c r="Q216" s="41" t="e">
        <f>IF(Q$38=TRUE,Data!W178,NA())</f>
        <v>#N/A</v>
      </c>
      <c r="R216" s="32" t="e">
        <f>IF(R$38=TRUE,Data!X178,NA())</f>
        <v>#N/A</v>
      </c>
      <c r="S216" s="37" t="e">
        <f ca="1">IF(S$38=TRUE,IF($A216="","",IF((ROW(S216)-$C$1)&gt;40,Data!W178/OFFSET(Data!B178,-$C$1+1,0,1),0)),NA())</f>
        <v>#N/A</v>
      </c>
      <c r="T216" s="46" t="e">
        <f>IF(T$38=TRUE,Data!Z178,NA())</f>
        <v>#N/A</v>
      </c>
      <c r="U216" s="46" t="e">
        <f>IF(U$38=TRUE,Data!AA178,NA())</f>
        <v>#N/A</v>
      </c>
      <c r="V216" s="46" t="e">
        <f>IF(V$38=TRUE,Data!AB178,NA())</f>
        <v>#N/A</v>
      </c>
      <c r="W216" s="41" t="e">
        <f>IF(W$38=TRUE,Data!AD178,NA())</f>
        <v>#N/A</v>
      </c>
      <c r="X216" s="35" t="e">
        <f>IF(X$38=TRUE,Data!AE178,NA())</f>
        <v>#N/A</v>
      </c>
      <c r="Y216" s="41" t="e">
        <f>IF(Y$38=TRUE,Data!AF178,NA())</f>
        <v>#N/A</v>
      </c>
      <c r="Z216" s="41" t="e">
        <f>IF(Z$38=TRUE,Data!AH178,NA())</f>
        <v>#N/A</v>
      </c>
      <c r="AA216" s="41" t="e">
        <f>IF(AA$38=TRUE,Data!AI178,NA())</f>
        <v>#N/A</v>
      </c>
      <c r="AB216" s="35" t="e">
        <f>IF(AB$38=TRUE,Data!AJ178,NA())</f>
        <v>#N/A</v>
      </c>
      <c r="AC216" s="41" t="e">
        <f>IF(AC$38=TRUE,Data!AK178,NA())</f>
        <v>#N/A</v>
      </c>
      <c r="AD216" s="35" t="e">
        <f>IF(AD$38=TRUE,Data!AL178,NA())</f>
        <v>#N/A</v>
      </c>
      <c r="AE216" s="35" t="e">
        <f>IF(AE$38=TRUE,Data!AM178,NA())</f>
        <v>#N/A</v>
      </c>
      <c r="AF216" s="41" t="e">
        <f>IF(AF$38=TRUE,Data!AN178,NA())</f>
        <v>#N/A</v>
      </c>
      <c r="AG216" s="26">
        <f>Data!AO178</f>
        <v>44071</v>
      </c>
    </row>
    <row r="217" spans="2:33" x14ac:dyDescent="0.25">
      <c r="B217" t="e">
        <f>IF(B$38=TRUE,Data!B179,NA())</f>
        <v>#N/A</v>
      </c>
      <c r="C217">
        <f>IF(C$38=TRUE,Data!C179,NA())</f>
        <v>0</v>
      </c>
      <c r="D217" t="e">
        <f>IF(D$38=TRUE,Data!E179,NA())</f>
        <v>#N/A</v>
      </c>
      <c r="E217" s="35" t="e">
        <f>IF(E$38=TRUE,Data!F179,NA())</f>
        <v>#N/A</v>
      </c>
      <c r="F217" s="37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5" t="e">
        <f>IF(G$38=TRUE,Data!H179,NA())</f>
        <v>#N/A</v>
      </c>
      <c r="H217" s="39" t="e">
        <f>IF(H$38=TRUE,Data!I179,NA())</f>
        <v>#N/A</v>
      </c>
      <c r="I217" s="41" t="e">
        <f>IF(I$38=TRUE,Data!J179,NA())</f>
        <v>#N/A</v>
      </c>
      <c r="J217" s="41" t="e">
        <f>IF(J$38=TRUE,Data!K179,NA())</f>
        <v>#N/A</v>
      </c>
      <c r="K217" s="35" t="e">
        <f>IF(K$38=TRUE,Data!L179,NA())</f>
        <v>#N/A</v>
      </c>
      <c r="L217" s="37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1" t="e">
        <f>IF(M$38=TRUE,Data!R179,NA())</f>
        <v>#N/A</v>
      </c>
      <c r="N217" s="41" t="e">
        <f>IF(N$38=TRUE,Data!S179,NA())</f>
        <v>#N/A</v>
      </c>
      <c r="O217" s="37" t="e">
        <f ca="1">IF(O$38=TRUE,IF($A217="","",IF((ROW(Data!R179)-$C$1)&gt;2,Data!R179/OFFSET(Data!B179,-$C$1+1,0,1),0)),NA())</f>
        <v>#N/A</v>
      </c>
      <c r="P217" s="41" t="e">
        <f>IF(P$38=TRUE,Data!V179,NA())</f>
        <v>#N/A</v>
      </c>
      <c r="Q217" s="41" t="e">
        <f>IF(Q$38=TRUE,Data!W179,NA())</f>
        <v>#N/A</v>
      </c>
      <c r="R217" s="32" t="e">
        <f>IF(R$38=TRUE,Data!X179,NA())</f>
        <v>#N/A</v>
      </c>
      <c r="S217" s="37" t="e">
        <f ca="1">IF(S$38=TRUE,IF($A217="","",IF((ROW(S217)-$C$1)&gt;40,Data!W179/OFFSET(Data!B179,-$C$1+1,0,1),0)),NA())</f>
        <v>#N/A</v>
      </c>
      <c r="T217" s="46" t="e">
        <f>IF(T$38=TRUE,Data!Z179,NA())</f>
        <v>#N/A</v>
      </c>
      <c r="U217" s="46" t="e">
        <f>IF(U$38=TRUE,Data!AA179,NA())</f>
        <v>#N/A</v>
      </c>
      <c r="V217" s="46" t="e">
        <f>IF(V$38=TRUE,Data!AB179,NA())</f>
        <v>#N/A</v>
      </c>
      <c r="W217" s="41" t="e">
        <f>IF(W$38=TRUE,Data!AD179,NA())</f>
        <v>#N/A</v>
      </c>
      <c r="X217" s="35" t="e">
        <f>IF(X$38=TRUE,Data!AE179,NA())</f>
        <v>#N/A</v>
      </c>
      <c r="Y217" s="41" t="e">
        <f>IF(Y$38=TRUE,Data!AF179,NA())</f>
        <v>#N/A</v>
      </c>
      <c r="Z217" s="41" t="e">
        <f>IF(Z$38=TRUE,Data!AH179,NA())</f>
        <v>#N/A</v>
      </c>
      <c r="AA217" s="41" t="e">
        <f>IF(AA$38=TRUE,Data!AI179,NA())</f>
        <v>#N/A</v>
      </c>
      <c r="AB217" s="35" t="e">
        <f>IF(AB$38=TRUE,Data!AJ179,NA())</f>
        <v>#N/A</v>
      </c>
      <c r="AC217" s="41" t="e">
        <f>IF(AC$38=TRUE,Data!AK179,NA())</f>
        <v>#N/A</v>
      </c>
      <c r="AD217" s="35" t="e">
        <f>IF(AD$38=TRUE,Data!AL179,NA())</f>
        <v>#N/A</v>
      </c>
      <c r="AE217" s="35" t="e">
        <f>IF(AE$38=TRUE,Data!AM179,NA())</f>
        <v>#N/A</v>
      </c>
      <c r="AF217" s="41" t="e">
        <f>IF(AF$38=TRUE,Data!AN179,NA())</f>
        <v>#N/A</v>
      </c>
      <c r="AG217" s="26">
        <f>Data!AO179</f>
        <v>44072</v>
      </c>
    </row>
    <row r="218" spans="2:33" x14ac:dyDescent="0.25">
      <c r="B218" t="e">
        <f>IF(B$38=TRUE,Data!B180,NA())</f>
        <v>#N/A</v>
      </c>
      <c r="C218">
        <f>IF(C$38=TRUE,Data!C180,NA())</f>
        <v>0</v>
      </c>
      <c r="D218" t="e">
        <f>IF(D$38=TRUE,Data!E180,NA())</f>
        <v>#N/A</v>
      </c>
      <c r="E218" s="35" t="e">
        <f>IF(E$38=TRUE,Data!F180,NA())</f>
        <v>#N/A</v>
      </c>
      <c r="F218" s="37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5" t="e">
        <f>IF(G$38=TRUE,Data!H180,NA())</f>
        <v>#N/A</v>
      </c>
      <c r="H218" s="39" t="e">
        <f>IF(H$38=TRUE,Data!I180,NA())</f>
        <v>#N/A</v>
      </c>
      <c r="I218" s="41" t="e">
        <f>IF(I$38=TRUE,Data!J180,NA())</f>
        <v>#N/A</v>
      </c>
      <c r="J218" s="41" t="e">
        <f>IF(J$38=TRUE,Data!K180,NA())</f>
        <v>#N/A</v>
      </c>
      <c r="K218" s="35" t="e">
        <f>IF(K$38=TRUE,Data!L180,NA())</f>
        <v>#N/A</v>
      </c>
      <c r="L218" s="37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1" t="e">
        <f>IF(M$38=TRUE,Data!R180,NA())</f>
        <v>#N/A</v>
      </c>
      <c r="N218" s="41" t="e">
        <f>IF(N$38=TRUE,Data!S180,NA())</f>
        <v>#N/A</v>
      </c>
      <c r="O218" s="37" t="e">
        <f ca="1">IF(O$38=TRUE,IF($A218="","",IF((ROW(Data!R180)-$C$1)&gt;2,Data!R180/OFFSET(Data!B180,-$C$1+1,0,1),0)),NA())</f>
        <v>#N/A</v>
      </c>
      <c r="P218" s="41" t="e">
        <f>IF(P$38=TRUE,Data!V180,NA())</f>
        <v>#N/A</v>
      </c>
      <c r="Q218" s="41" t="e">
        <f>IF(Q$38=TRUE,Data!W180,NA())</f>
        <v>#N/A</v>
      </c>
      <c r="R218" s="32" t="e">
        <f>IF(R$38=TRUE,Data!X180,NA())</f>
        <v>#N/A</v>
      </c>
      <c r="S218" s="37" t="e">
        <f ca="1">IF(S$38=TRUE,IF($A218="","",IF((ROW(S218)-$C$1)&gt;40,Data!W180/OFFSET(Data!B180,-$C$1+1,0,1),0)),NA())</f>
        <v>#N/A</v>
      </c>
      <c r="T218" s="46" t="e">
        <f>IF(T$38=TRUE,Data!Z180,NA())</f>
        <v>#N/A</v>
      </c>
      <c r="U218" s="46" t="e">
        <f>IF(U$38=TRUE,Data!AA180,NA())</f>
        <v>#N/A</v>
      </c>
      <c r="V218" s="46" t="e">
        <f>IF(V$38=TRUE,Data!AB180,NA())</f>
        <v>#N/A</v>
      </c>
      <c r="W218" s="41" t="e">
        <f>IF(W$38=TRUE,Data!AD180,NA())</f>
        <v>#N/A</v>
      </c>
      <c r="X218" s="35" t="e">
        <f>IF(X$38=TRUE,Data!AE180,NA())</f>
        <v>#N/A</v>
      </c>
      <c r="Y218" s="41" t="e">
        <f>IF(Y$38=TRUE,Data!AF180,NA())</f>
        <v>#N/A</v>
      </c>
      <c r="Z218" s="41" t="e">
        <f>IF(Z$38=TRUE,Data!AH180,NA())</f>
        <v>#N/A</v>
      </c>
      <c r="AA218" s="41" t="e">
        <f>IF(AA$38=TRUE,Data!AI180,NA())</f>
        <v>#N/A</v>
      </c>
      <c r="AB218" s="35" t="e">
        <f>IF(AB$38=TRUE,Data!AJ180,NA())</f>
        <v>#N/A</v>
      </c>
      <c r="AC218" s="41" t="e">
        <f>IF(AC$38=TRUE,Data!AK180,NA())</f>
        <v>#N/A</v>
      </c>
      <c r="AD218" s="35" t="e">
        <f>IF(AD$38=TRUE,Data!AL180,NA())</f>
        <v>#N/A</v>
      </c>
      <c r="AE218" s="35" t="e">
        <f>IF(AE$38=TRUE,Data!AM180,NA())</f>
        <v>#N/A</v>
      </c>
      <c r="AF218" s="41" t="e">
        <f>IF(AF$38=TRUE,Data!AN180,NA())</f>
        <v>#N/A</v>
      </c>
      <c r="AG218" s="26">
        <f>Data!AO180</f>
        <v>44073</v>
      </c>
    </row>
    <row r="219" spans="2:33" x14ac:dyDescent="0.25">
      <c r="B219" t="e">
        <f>IF(B$38=TRUE,Data!B181,NA())</f>
        <v>#N/A</v>
      </c>
      <c r="C219">
        <f>IF(C$38=TRUE,Data!C181,NA())</f>
        <v>0</v>
      </c>
      <c r="D219" t="e">
        <f>IF(D$38=TRUE,Data!E181,NA())</f>
        <v>#N/A</v>
      </c>
      <c r="E219" s="35" t="e">
        <f>IF(E$38=TRUE,Data!F181,NA())</f>
        <v>#N/A</v>
      </c>
      <c r="F219" s="37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5" t="e">
        <f>IF(G$38=TRUE,Data!H181,NA())</f>
        <v>#N/A</v>
      </c>
      <c r="H219" s="39" t="e">
        <f>IF(H$38=TRUE,Data!I181,NA())</f>
        <v>#N/A</v>
      </c>
      <c r="I219" s="41" t="e">
        <f>IF(I$38=TRUE,Data!J181,NA())</f>
        <v>#N/A</v>
      </c>
      <c r="J219" s="41" t="e">
        <f>IF(J$38=TRUE,Data!K181,NA())</f>
        <v>#N/A</v>
      </c>
      <c r="K219" s="35" t="e">
        <f>IF(K$38=TRUE,Data!L181,NA())</f>
        <v>#N/A</v>
      </c>
      <c r="L219" s="37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1" t="e">
        <f>IF(M$38=TRUE,Data!R181,NA())</f>
        <v>#N/A</v>
      </c>
      <c r="N219" s="41" t="e">
        <f>IF(N$38=TRUE,Data!S181,NA())</f>
        <v>#N/A</v>
      </c>
      <c r="O219" s="37" t="e">
        <f ca="1">IF(O$38=TRUE,IF($A219="","",IF((ROW(Data!R181)-$C$1)&gt;2,Data!R181/OFFSET(Data!B181,-$C$1+1,0,1),0)),NA())</f>
        <v>#N/A</v>
      </c>
      <c r="P219" s="41" t="e">
        <f>IF(P$38=TRUE,Data!V181,NA())</f>
        <v>#N/A</v>
      </c>
      <c r="Q219" s="41" t="e">
        <f>IF(Q$38=TRUE,Data!W181,NA())</f>
        <v>#N/A</v>
      </c>
      <c r="R219" s="32" t="e">
        <f>IF(R$38=TRUE,Data!X181,NA())</f>
        <v>#N/A</v>
      </c>
      <c r="S219" s="37" t="e">
        <f ca="1">IF(S$38=TRUE,IF($A219="","",IF((ROW(S219)-$C$1)&gt;40,Data!W181/OFFSET(Data!B181,-$C$1+1,0,1),0)),NA())</f>
        <v>#N/A</v>
      </c>
      <c r="T219" s="46" t="e">
        <f>IF(T$38=TRUE,Data!Z181,NA())</f>
        <v>#N/A</v>
      </c>
      <c r="U219" s="46" t="e">
        <f>IF(U$38=TRUE,Data!AA181,NA())</f>
        <v>#N/A</v>
      </c>
      <c r="V219" s="46" t="e">
        <f>IF(V$38=TRUE,Data!AB181,NA())</f>
        <v>#N/A</v>
      </c>
      <c r="W219" s="41" t="e">
        <f>IF(W$38=TRUE,Data!AD181,NA())</f>
        <v>#N/A</v>
      </c>
      <c r="X219" s="35" t="e">
        <f>IF(X$38=TRUE,Data!AE181,NA())</f>
        <v>#N/A</v>
      </c>
      <c r="Y219" s="41" t="e">
        <f>IF(Y$38=TRUE,Data!AF181,NA())</f>
        <v>#N/A</v>
      </c>
      <c r="Z219" s="41" t="e">
        <f>IF(Z$38=TRUE,Data!AH181,NA())</f>
        <v>#N/A</v>
      </c>
      <c r="AA219" s="41" t="e">
        <f>IF(AA$38=TRUE,Data!AI181,NA())</f>
        <v>#N/A</v>
      </c>
      <c r="AB219" s="35" t="e">
        <f>IF(AB$38=TRUE,Data!AJ181,NA())</f>
        <v>#N/A</v>
      </c>
      <c r="AC219" s="41" t="e">
        <f>IF(AC$38=TRUE,Data!AK181,NA())</f>
        <v>#N/A</v>
      </c>
      <c r="AD219" s="35" t="e">
        <f>IF(AD$38=TRUE,Data!AL181,NA())</f>
        <v>#N/A</v>
      </c>
      <c r="AE219" s="35" t="e">
        <f>IF(AE$38=TRUE,Data!AM181,NA())</f>
        <v>#N/A</v>
      </c>
      <c r="AF219" s="41" t="e">
        <f>IF(AF$38=TRUE,Data!AN181,NA())</f>
        <v>#N/A</v>
      </c>
      <c r="AG219" s="26">
        <f>Data!AO181</f>
        <v>44074</v>
      </c>
    </row>
    <row r="220" spans="2:33" x14ac:dyDescent="0.25">
      <c r="B220" t="e">
        <f>IF(B$38=TRUE,Data!B182,NA())</f>
        <v>#N/A</v>
      </c>
      <c r="C220">
        <f>IF(C$38=TRUE,Data!C182,NA())</f>
        <v>0</v>
      </c>
      <c r="D220" t="e">
        <f>IF(D$38=TRUE,Data!E182,NA())</f>
        <v>#N/A</v>
      </c>
      <c r="E220" s="35" t="e">
        <f>IF(E$38=TRUE,Data!F182,NA())</f>
        <v>#N/A</v>
      </c>
      <c r="F220" s="37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5" t="e">
        <f>IF(G$38=TRUE,Data!H182,NA())</f>
        <v>#N/A</v>
      </c>
      <c r="H220" s="39" t="e">
        <f>IF(H$38=TRUE,Data!I182,NA())</f>
        <v>#N/A</v>
      </c>
      <c r="I220" s="41" t="e">
        <f>IF(I$38=TRUE,Data!J182,NA())</f>
        <v>#N/A</v>
      </c>
      <c r="J220" s="41" t="e">
        <f>IF(J$38=TRUE,Data!K182,NA())</f>
        <v>#N/A</v>
      </c>
      <c r="K220" s="35" t="e">
        <f>IF(K$38=TRUE,Data!L182,NA())</f>
        <v>#N/A</v>
      </c>
      <c r="L220" s="37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1" t="e">
        <f>IF(M$38=TRUE,Data!R182,NA())</f>
        <v>#N/A</v>
      </c>
      <c r="N220" s="41" t="e">
        <f>IF(N$38=TRUE,Data!S182,NA())</f>
        <v>#N/A</v>
      </c>
      <c r="O220" s="37" t="e">
        <f ca="1">IF(O$38=TRUE,IF($A220="","",IF((ROW(Data!R182)-$C$1)&gt;2,Data!R182/OFFSET(Data!B182,-$C$1+1,0,1),0)),NA())</f>
        <v>#N/A</v>
      </c>
      <c r="P220" s="41" t="e">
        <f>IF(P$38=TRUE,Data!V182,NA())</f>
        <v>#N/A</v>
      </c>
      <c r="Q220" s="41" t="e">
        <f>IF(Q$38=TRUE,Data!W182,NA())</f>
        <v>#N/A</v>
      </c>
      <c r="R220" s="32" t="e">
        <f>IF(R$38=TRUE,Data!X182,NA())</f>
        <v>#N/A</v>
      </c>
      <c r="S220" s="37" t="e">
        <f ca="1">IF(S$38=TRUE,IF($A220="","",IF((ROW(S220)-$C$1)&gt;40,Data!W182/OFFSET(Data!B182,-$C$1+1,0,1),0)),NA())</f>
        <v>#N/A</v>
      </c>
      <c r="T220" s="46" t="e">
        <f>IF(T$38=TRUE,Data!Z182,NA())</f>
        <v>#N/A</v>
      </c>
      <c r="U220" s="46" t="e">
        <f>IF(U$38=TRUE,Data!AA182,NA())</f>
        <v>#N/A</v>
      </c>
      <c r="V220" s="46" t="e">
        <f>IF(V$38=TRUE,Data!AB182,NA())</f>
        <v>#N/A</v>
      </c>
      <c r="W220" s="41" t="e">
        <f>IF(W$38=TRUE,Data!AD182,NA())</f>
        <v>#N/A</v>
      </c>
      <c r="X220" s="35" t="e">
        <f>IF(X$38=TRUE,Data!AE182,NA())</f>
        <v>#N/A</v>
      </c>
      <c r="Y220" s="41" t="e">
        <f>IF(Y$38=TRUE,Data!AF182,NA())</f>
        <v>#N/A</v>
      </c>
      <c r="Z220" s="41" t="e">
        <f>IF(Z$38=TRUE,Data!AH182,NA())</f>
        <v>#N/A</v>
      </c>
      <c r="AA220" s="41" t="e">
        <f>IF(AA$38=TRUE,Data!AI182,NA())</f>
        <v>#N/A</v>
      </c>
      <c r="AB220" s="35" t="e">
        <f>IF(AB$38=TRUE,Data!AJ182,NA())</f>
        <v>#N/A</v>
      </c>
      <c r="AC220" s="41" t="e">
        <f>IF(AC$38=TRUE,Data!AK182,NA())</f>
        <v>#N/A</v>
      </c>
      <c r="AD220" s="35" t="e">
        <f>IF(AD$38=TRUE,Data!AL182,NA())</f>
        <v>#N/A</v>
      </c>
      <c r="AE220" s="35" t="e">
        <f>IF(AE$38=TRUE,Data!AM182,NA())</f>
        <v>#N/A</v>
      </c>
      <c r="AF220" s="41" t="e">
        <f>IF(AF$38=TRUE,Data!AN182,NA())</f>
        <v>#N/A</v>
      </c>
      <c r="AG220" s="26">
        <f>Data!AO182</f>
        <v>44075</v>
      </c>
    </row>
    <row r="221" spans="2:33" x14ac:dyDescent="0.25">
      <c r="B221" t="e">
        <f>IF(B$38=TRUE,Data!B183,NA())</f>
        <v>#N/A</v>
      </c>
      <c r="C221">
        <f>IF(C$38=TRUE,Data!C183,NA())</f>
        <v>0</v>
      </c>
      <c r="D221" t="e">
        <f>IF(D$38=TRUE,Data!E183,NA())</f>
        <v>#N/A</v>
      </c>
      <c r="E221" s="35" t="e">
        <f>IF(E$38=TRUE,Data!F183,NA())</f>
        <v>#N/A</v>
      </c>
      <c r="F221" s="37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5" t="e">
        <f>IF(G$38=TRUE,Data!H183,NA())</f>
        <v>#N/A</v>
      </c>
      <c r="H221" s="39" t="e">
        <f>IF(H$38=TRUE,Data!I183,NA())</f>
        <v>#N/A</v>
      </c>
      <c r="I221" s="41" t="e">
        <f>IF(I$38=TRUE,Data!J183,NA())</f>
        <v>#N/A</v>
      </c>
      <c r="J221" s="41" t="e">
        <f>IF(J$38=TRUE,Data!K183,NA())</f>
        <v>#N/A</v>
      </c>
      <c r="K221" s="35" t="e">
        <f>IF(K$38=TRUE,Data!L183,NA())</f>
        <v>#N/A</v>
      </c>
      <c r="L221" s="37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1" t="e">
        <f>IF(M$38=TRUE,Data!R183,NA())</f>
        <v>#N/A</v>
      </c>
      <c r="N221" s="41" t="e">
        <f>IF(N$38=TRUE,Data!S183,NA())</f>
        <v>#N/A</v>
      </c>
      <c r="O221" s="37" t="e">
        <f ca="1">IF(O$38=TRUE,IF($A221="","",IF((ROW(Data!R183)-$C$1)&gt;2,Data!R183/OFFSET(Data!B183,-$C$1+1,0,1),0)),NA())</f>
        <v>#N/A</v>
      </c>
      <c r="P221" s="41" t="e">
        <f>IF(P$38=TRUE,Data!V183,NA())</f>
        <v>#N/A</v>
      </c>
      <c r="Q221" s="41" t="e">
        <f>IF(Q$38=TRUE,Data!W183,NA())</f>
        <v>#N/A</v>
      </c>
      <c r="R221" s="32" t="e">
        <f>IF(R$38=TRUE,Data!X183,NA())</f>
        <v>#N/A</v>
      </c>
      <c r="S221" s="37" t="e">
        <f ca="1">IF(S$38=TRUE,IF($A221="","",IF((ROW(S221)-$C$1)&gt;40,Data!W183/OFFSET(Data!B183,-$C$1+1,0,1),0)),NA())</f>
        <v>#N/A</v>
      </c>
      <c r="T221" s="46" t="e">
        <f>IF(T$38=TRUE,Data!Z183,NA())</f>
        <v>#N/A</v>
      </c>
      <c r="U221" s="46" t="e">
        <f>IF(U$38=TRUE,Data!AA183,NA())</f>
        <v>#N/A</v>
      </c>
      <c r="V221" s="46" t="e">
        <f>IF(V$38=TRUE,Data!AB183,NA())</f>
        <v>#N/A</v>
      </c>
      <c r="W221" s="41" t="e">
        <f>IF(W$38=TRUE,Data!AD183,NA())</f>
        <v>#N/A</v>
      </c>
      <c r="X221" s="35" t="e">
        <f>IF(X$38=TRUE,Data!AE183,NA())</f>
        <v>#N/A</v>
      </c>
      <c r="Y221" s="41" t="e">
        <f>IF(Y$38=TRUE,Data!AF183,NA())</f>
        <v>#N/A</v>
      </c>
      <c r="Z221" s="41" t="e">
        <f>IF(Z$38=TRUE,Data!AH183,NA())</f>
        <v>#N/A</v>
      </c>
      <c r="AA221" s="41" t="e">
        <f>IF(AA$38=TRUE,Data!AI183,NA())</f>
        <v>#N/A</v>
      </c>
      <c r="AB221" s="35" t="e">
        <f>IF(AB$38=TRUE,Data!AJ183,NA())</f>
        <v>#N/A</v>
      </c>
      <c r="AC221" s="41" t="e">
        <f>IF(AC$38=TRUE,Data!AK183,NA())</f>
        <v>#N/A</v>
      </c>
      <c r="AD221" s="35" t="e">
        <f>IF(AD$38=TRUE,Data!AL183,NA())</f>
        <v>#N/A</v>
      </c>
      <c r="AE221" s="35" t="e">
        <f>IF(AE$38=TRUE,Data!AM183,NA())</f>
        <v>#N/A</v>
      </c>
      <c r="AF221" s="41" t="e">
        <f>IF(AF$38=TRUE,Data!AN183,NA())</f>
        <v>#N/A</v>
      </c>
      <c r="AG221" s="26">
        <f>Data!AO183</f>
        <v>44076</v>
      </c>
    </row>
    <row r="222" spans="2:33" x14ac:dyDescent="0.25">
      <c r="B222" t="e">
        <f>IF(B$38=TRUE,Data!B184,NA())</f>
        <v>#N/A</v>
      </c>
      <c r="C222">
        <f>IF(C$38=TRUE,Data!C184,NA())</f>
        <v>0</v>
      </c>
      <c r="D222" t="e">
        <f>IF(D$38=TRUE,Data!E184,NA())</f>
        <v>#N/A</v>
      </c>
      <c r="E222" s="35" t="e">
        <f>IF(E$38=TRUE,Data!F184,NA())</f>
        <v>#N/A</v>
      </c>
      <c r="F222" s="37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5" t="e">
        <f>IF(G$38=TRUE,Data!H184,NA())</f>
        <v>#N/A</v>
      </c>
      <c r="H222" s="39" t="e">
        <f>IF(H$38=TRUE,Data!I184,NA())</f>
        <v>#N/A</v>
      </c>
      <c r="I222" s="41" t="e">
        <f>IF(I$38=TRUE,Data!J184,NA())</f>
        <v>#N/A</v>
      </c>
      <c r="J222" s="41" t="e">
        <f>IF(J$38=TRUE,Data!K184,NA())</f>
        <v>#N/A</v>
      </c>
      <c r="K222" s="35" t="e">
        <f>IF(K$38=TRUE,Data!L184,NA())</f>
        <v>#N/A</v>
      </c>
      <c r="L222" s="37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1" t="e">
        <f>IF(M$38=TRUE,Data!R184,NA())</f>
        <v>#N/A</v>
      </c>
      <c r="N222" s="41" t="e">
        <f>IF(N$38=TRUE,Data!S184,NA())</f>
        <v>#N/A</v>
      </c>
      <c r="O222" s="37" t="e">
        <f ca="1">IF(O$38=TRUE,IF($A222="","",IF((ROW(Data!R184)-$C$1)&gt;2,Data!R184/OFFSET(Data!B184,-$C$1+1,0,1),0)),NA())</f>
        <v>#N/A</v>
      </c>
      <c r="P222" s="41" t="e">
        <f>IF(P$38=TRUE,Data!V184,NA())</f>
        <v>#N/A</v>
      </c>
      <c r="Q222" s="41" t="e">
        <f>IF(Q$38=TRUE,Data!W184,NA())</f>
        <v>#N/A</v>
      </c>
      <c r="R222" s="32" t="e">
        <f>IF(R$38=TRUE,Data!X184,NA())</f>
        <v>#N/A</v>
      </c>
      <c r="S222" s="37" t="e">
        <f ca="1">IF(S$38=TRUE,IF($A222="","",IF((ROW(S222)-$C$1)&gt;40,Data!W184/OFFSET(Data!B184,-$C$1+1,0,1),0)),NA())</f>
        <v>#N/A</v>
      </c>
      <c r="T222" s="46" t="e">
        <f>IF(T$38=TRUE,Data!Z184,NA())</f>
        <v>#N/A</v>
      </c>
      <c r="U222" s="46" t="e">
        <f>IF(U$38=TRUE,Data!AA184,NA())</f>
        <v>#N/A</v>
      </c>
      <c r="V222" s="46" t="e">
        <f>IF(V$38=TRUE,Data!AB184,NA())</f>
        <v>#N/A</v>
      </c>
      <c r="W222" s="41" t="e">
        <f>IF(W$38=TRUE,Data!AD184,NA())</f>
        <v>#N/A</v>
      </c>
      <c r="X222" s="35" t="e">
        <f>IF(X$38=TRUE,Data!AE184,NA())</f>
        <v>#N/A</v>
      </c>
      <c r="Y222" s="41" t="e">
        <f>IF(Y$38=TRUE,Data!AF184,NA())</f>
        <v>#N/A</v>
      </c>
      <c r="Z222" s="41" t="e">
        <f>IF(Z$38=TRUE,Data!AH184,NA())</f>
        <v>#N/A</v>
      </c>
      <c r="AA222" s="41" t="e">
        <f>IF(AA$38=TRUE,Data!AI184,NA())</f>
        <v>#N/A</v>
      </c>
      <c r="AB222" s="35" t="e">
        <f>IF(AB$38=TRUE,Data!AJ184,NA())</f>
        <v>#N/A</v>
      </c>
      <c r="AC222" s="41" t="e">
        <f>IF(AC$38=TRUE,Data!AK184,NA())</f>
        <v>#N/A</v>
      </c>
      <c r="AD222" s="35" t="e">
        <f>IF(AD$38=TRUE,Data!AL184,NA())</f>
        <v>#N/A</v>
      </c>
      <c r="AE222" s="35" t="e">
        <f>IF(AE$38=TRUE,Data!AM184,NA())</f>
        <v>#N/A</v>
      </c>
      <c r="AF222" s="41" t="e">
        <f>IF(AF$38=TRUE,Data!AN184,NA())</f>
        <v>#N/A</v>
      </c>
      <c r="AG222" s="26">
        <f>Data!AO184</f>
        <v>44077</v>
      </c>
    </row>
    <row r="223" spans="2:33" x14ac:dyDescent="0.25">
      <c r="B223" t="e">
        <f>IF(B$38=TRUE,Data!B185,NA())</f>
        <v>#N/A</v>
      </c>
      <c r="C223">
        <f>IF(C$38=TRUE,Data!C185,NA())</f>
        <v>0</v>
      </c>
      <c r="D223" t="e">
        <f>IF(D$38=TRUE,Data!E185,NA())</f>
        <v>#N/A</v>
      </c>
      <c r="E223" s="35" t="e">
        <f>IF(E$38=TRUE,Data!F185,NA())</f>
        <v>#N/A</v>
      </c>
      <c r="F223" s="37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5" t="e">
        <f>IF(G$38=TRUE,Data!H185,NA())</f>
        <v>#N/A</v>
      </c>
      <c r="H223" s="39" t="e">
        <f>IF(H$38=TRUE,Data!I185,NA())</f>
        <v>#N/A</v>
      </c>
      <c r="I223" s="41" t="e">
        <f>IF(I$38=TRUE,Data!J185,NA())</f>
        <v>#N/A</v>
      </c>
      <c r="J223" s="41" t="e">
        <f>IF(J$38=TRUE,Data!K185,NA())</f>
        <v>#N/A</v>
      </c>
      <c r="K223" s="35" t="e">
        <f>IF(K$38=TRUE,Data!L185,NA())</f>
        <v>#N/A</v>
      </c>
      <c r="L223" s="37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1" t="e">
        <f>IF(M$38=TRUE,Data!R185,NA())</f>
        <v>#N/A</v>
      </c>
      <c r="N223" s="41" t="e">
        <f>IF(N$38=TRUE,Data!S185,NA())</f>
        <v>#N/A</v>
      </c>
      <c r="O223" s="37" t="e">
        <f ca="1">IF(O$38=TRUE,IF($A223="","",IF((ROW(Data!R185)-$C$1)&gt;2,Data!R185/OFFSET(Data!B185,-$C$1+1,0,1),0)),NA())</f>
        <v>#N/A</v>
      </c>
      <c r="P223" s="41" t="e">
        <f>IF(P$38=TRUE,Data!V185,NA())</f>
        <v>#N/A</v>
      </c>
      <c r="Q223" s="41" t="e">
        <f>IF(Q$38=TRUE,Data!W185,NA())</f>
        <v>#N/A</v>
      </c>
      <c r="R223" s="32" t="e">
        <f>IF(R$38=TRUE,Data!X185,NA())</f>
        <v>#N/A</v>
      </c>
      <c r="S223" s="37" t="e">
        <f ca="1">IF(S$38=TRUE,IF($A223="","",IF((ROW(S223)-$C$1)&gt;40,Data!W185/OFFSET(Data!B185,-$C$1+1,0,1),0)),NA())</f>
        <v>#N/A</v>
      </c>
      <c r="T223" s="46" t="e">
        <f>IF(T$38=TRUE,Data!Z185,NA())</f>
        <v>#N/A</v>
      </c>
      <c r="U223" s="46" t="e">
        <f>IF(U$38=TRUE,Data!AA185,NA())</f>
        <v>#N/A</v>
      </c>
      <c r="V223" s="46" t="e">
        <f>IF(V$38=TRUE,Data!AB185,NA())</f>
        <v>#N/A</v>
      </c>
      <c r="W223" s="41" t="e">
        <f>IF(W$38=TRUE,Data!AD185,NA())</f>
        <v>#N/A</v>
      </c>
      <c r="X223" s="35" t="e">
        <f>IF(X$38=TRUE,Data!AE185,NA())</f>
        <v>#N/A</v>
      </c>
      <c r="Y223" s="41" t="e">
        <f>IF(Y$38=TRUE,Data!AF185,NA())</f>
        <v>#N/A</v>
      </c>
      <c r="Z223" s="41" t="e">
        <f>IF(Z$38=TRUE,Data!AH185,NA())</f>
        <v>#N/A</v>
      </c>
      <c r="AA223" s="41" t="e">
        <f>IF(AA$38=TRUE,Data!AI185,NA())</f>
        <v>#N/A</v>
      </c>
      <c r="AB223" s="35" t="e">
        <f>IF(AB$38=TRUE,Data!AJ185,NA())</f>
        <v>#N/A</v>
      </c>
      <c r="AC223" s="41" t="e">
        <f>IF(AC$38=TRUE,Data!AK185,NA())</f>
        <v>#N/A</v>
      </c>
      <c r="AD223" s="35" t="e">
        <f>IF(AD$38=TRUE,Data!AL185,NA())</f>
        <v>#N/A</v>
      </c>
      <c r="AE223" s="35" t="e">
        <f>IF(AE$38=TRUE,Data!AM185,NA())</f>
        <v>#N/A</v>
      </c>
      <c r="AF223" s="41" t="e">
        <f>IF(AF$38=TRUE,Data!AN185,NA())</f>
        <v>#N/A</v>
      </c>
      <c r="AG223" s="26">
        <f>Data!AO185</f>
        <v>44078</v>
      </c>
    </row>
    <row r="224" spans="2:33" x14ac:dyDescent="0.25">
      <c r="B224" t="e">
        <f>IF(B$38=TRUE,Data!B186,NA())</f>
        <v>#N/A</v>
      </c>
      <c r="C224">
        <f>IF(C$38=TRUE,Data!C186,NA())</f>
        <v>0</v>
      </c>
      <c r="D224" t="e">
        <f>IF(D$38=TRUE,Data!E186,NA())</f>
        <v>#N/A</v>
      </c>
      <c r="E224" s="35" t="e">
        <f>IF(E$38=TRUE,Data!F186,NA())</f>
        <v>#N/A</v>
      </c>
      <c r="F224" s="37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5" t="e">
        <f>IF(G$38=TRUE,Data!H186,NA())</f>
        <v>#N/A</v>
      </c>
      <c r="H224" s="39" t="e">
        <f>IF(H$38=TRUE,Data!I186,NA())</f>
        <v>#N/A</v>
      </c>
      <c r="I224" s="41" t="e">
        <f>IF(I$38=TRUE,Data!J186,NA())</f>
        <v>#N/A</v>
      </c>
      <c r="J224" s="41" t="e">
        <f>IF(J$38=TRUE,Data!K186,NA())</f>
        <v>#N/A</v>
      </c>
      <c r="K224" s="35" t="e">
        <f>IF(K$38=TRUE,Data!L186,NA())</f>
        <v>#N/A</v>
      </c>
      <c r="L224" s="37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1" t="e">
        <f>IF(M$38=TRUE,Data!R186,NA())</f>
        <v>#N/A</v>
      </c>
      <c r="N224" s="41" t="e">
        <f>IF(N$38=TRUE,Data!S186,NA())</f>
        <v>#N/A</v>
      </c>
      <c r="O224" s="37" t="e">
        <f ca="1">IF(O$38=TRUE,IF($A224="","",IF((ROW(Data!R186)-$C$1)&gt;2,Data!R186/OFFSET(Data!B186,-$C$1+1,0,1),0)),NA())</f>
        <v>#N/A</v>
      </c>
      <c r="P224" s="41" t="e">
        <f>IF(P$38=TRUE,Data!V186,NA())</f>
        <v>#N/A</v>
      </c>
      <c r="Q224" s="41" t="e">
        <f>IF(Q$38=TRUE,Data!W186,NA())</f>
        <v>#N/A</v>
      </c>
      <c r="R224" s="32" t="e">
        <f>IF(R$38=TRUE,Data!X186,NA())</f>
        <v>#N/A</v>
      </c>
      <c r="S224" s="37" t="e">
        <f ca="1">IF(S$38=TRUE,IF($A224="","",IF((ROW(S224)-$C$1)&gt;40,Data!W186/OFFSET(Data!B186,-$C$1+1,0,1),0)),NA())</f>
        <v>#N/A</v>
      </c>
      <c r="T224" s="46" t="e">
        <f>IF(T$38=TRUE,Data!Z186,NA())</f>
        <v>#N/A</v>
      </c>
      <c r="U224" s="46" t="e">
        <f>IF(U$38=TRUE,Data!AA186,NA())</f>
        <v>#N/A</v>
      </c>
      <c r="V224" s="46" t="e">
        <f>IF(V$38=TRUE,Data!AB186,NA())</f>
        <v>#N/A</v>
      </c>
      <c r="W224" s="41" t="e">
        <f>IF(W$38=TRUE,Data!AD186,NA())</f>
        <v>#N/A</v>
      </c>
      <c r="X224" s="35" t="e">
        <f>IF(X$38=TRUE,Data!AE186,NA())</f>
        <v>#N/A</v>
      </c>
      <c r="Y224" s="41" t="e">
        <f>IF(Y$38=TRUE,Data!AF186,NA())</f>
        <v>#N/A</v>
      </c>
      <c r="Z224" s="41" t="e">
        <f>IF(Z$38=TRUE,Data!AH186,NA())</f>
        <v>#N/A</v>
      </c>
      <c r="AA224" s="41" t="e">
        <f>IF(AA$38=TRUE,Data!AI186,NA())</f>
        <v>#N/A</v>
      </c>
      <c r="AB224" s="35" t="e">
        <f>IF(AB$38=TRUE,Data!AJ186,NA())</f>
        <v>#N/A</v>
      </c>
      <c r="AC224" s="41" t="e">
        <f>IF(AC$38=TRUE,Data!AK186,NA())</f>
        <v>#N/A</v>
      </c>
      <c r="AD224" s="35" t="e">
        <f>IF(AD$38=TRUE,Data!AL186,NA())</f>
        <v>#N/A</v>
      </c>
      <c r="AE224" s="35" t="e">
        <f>IF(AE$38=TRUE,Data!AM186,NA())</f>
        <v>#N/A</v>
      </c>
      <c r="AF224" s="41" t="e">
        <f>IF(AF$38=TRUE,Data!AN186,NA())</f>
        <v>#N/A</v>
      </c>
      <c r="AG224" s="26">
        <f>Data!AO186</f>
        <v>44079</v>
      </c>
    </row>
    <row r="225" spans="1:33" x14ac:dyDescent="0.25">
      <c r="B225" t="e">
        <f>IF(B$38=TRUE,Data!B187,NA())</f>
        <v>#N/A</v>
      </c>
      <c r="C225">
        <f>IF(C$38=TRUE,Data!C187,NA())</f>
        <v>0</v>
      </c>
      <c r="D225" t="e">
        <f>IF(D$38=TRUE,Data!E187,NA())</f>
        <v>#N/A</v>
      </c>
      <c r="E225" s="35" t="e">
        <f>IF(E$38=TRUE,Data!F187,NA())</f>
        <v>#N/A</v>
      </c>
      <c r="F225" s="37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5" t="e">
        <f>IF(G$38=TRUE,Data!H187,NA())</f>
        <v>#N/A</v>
      </c>
      <c r="H225" s="39" t="e">
        <f>IF(H$38=TRUE,Data!I187,NA())</f>
        <v>#N/A</v>
      </c>
      <c r="I225" s="41" t="e">
        <f>IF(I$38=TRUE,Data!J187,NA())</f>
        <v>#N/A</v>
      </c>
      <c r="J225" s="41" t="e">
        <f>IF(J$38=TRUE,Data!K187,NA())</f>
        <v>#N/A</v>
      </c>
      <c r="K225" s="35" t="e">
        <f>IF(K$38=TRUE,Data!L187,NA())</f>
        <v>#N/A</v>
      </c>
      <c r="L225" s="37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1" t="e">
        <f>IF(M$38=TRUE,Data!R187,NA())</f>
        <v>#N/A</v>
      </c>
      <c r="N225" s="41" t="e">
        <f>IF(N$38=TRUE,Data!S187,NA())</f>
        <v>#N/A</v>
      </c>
      <c r="O225" s="37" t="e">
        <f ca="1">IF(O$38=TRUE,IF($A225="","",IF((ROW(Data!R187)-$C$1)&gt;2,Data!R187/OFFSET(Data!B187,-$C$1+1,0,1),0)),NA())</f>
        <v>#N/A</v>
      </c>
      <c r="P225" s="41" t="e">
        <f>IF(P$38=TRUE,Data!V187,NA())</f>
        <v>#N/A</v>
      </c>
      <c r="Q225" s="41" t="e">
        <f>IF(Q$38=TRUE,Data!W187,NA())</f>
        <v>#N/A</v>
      </c>
      <c r="R225" s="32" t="e">
        <f>IF(R$38=TRUE,Data!X187,NA())</f>
        <v>#N/A</v>
      </c>
      <c r="S225" s="37" t="e">
        <f ca="1">IF(S$38=TRUE,IF($A225="","",IF((ROW(S225)-$C$1)&gt;40,Data!W187/OFFSET(Data!B187,-$C$1+1,0,1),0)),NA())</f>
        <v>#N/A</v>
      </c>
      <c r="T225" s="46" t="e">
        <f>IF(T$38=TRUE,Data!Z187,NA())</f>
        <v>#N/A</v>
      </c>
      <c r="U225" s="46" t="e">
        <f>IF(U$38=TRUE,Data!AA187,NA())</f>
        <v>#N/A</v>
      </c>
      <c r="V225" s="46" t="e">
        <f>IF(V$38=TRUE,Data!AB187,NA())</f>
        <v>#N/A</v>
      </c>
      <c r="W225" s="41" t="e">
        <f>IF(W$38=TRUE,Data!AD187,NA())</f>
        <v>#N/A</v>
      </c>
      <c r="X225" s="35" t="e">
        <f>IF(X$38=TRUE,Data!AE187,NA())</f>
        <v>#N/A</v>
      </c>
      <c r="Y225" s="41" t="e">
        <f>IF(Y$38=TRUE,Data!AF187,NA())</f>
        <v>#N/A</v>
      </c>
      <c r="Z225" s="41" t="e">
        <f>IF(Z$38=TRUE,Data!AH187,NA())</f>
        <v>#N/A</v>
      </c>
      <c r="AA225" s="41" t="e">
        <f>IF(AA$38=TRUE,Data!AI187,NA())</f>
        <v>#N/A</v>
      </c>
      <c r="AB225" s="35" t="e">
        <f>IF(AB$38=TRUE,Data!AJ187,NA())</f>
        <v>#N/A</v>
      </c>
      <c r="AC225" s="41" t="e">
        <f>IF(AC$38=TRUE,Data!AK187,NA())</f>
        <v>#N/A</v>
      </c>
      <c r="AD225" s="35" t="e">
        <f>IF(AD$38=TRUE,Data!AL187,NA())</f>
        <v>#N/A</v>
      </c>
      <c r="AE225" s="35" t="e">
        <f>IF(AE$38=TRUE,Data!AM187,NA())</f>
        <v>#N/A</v>
      </c>
      <c r="AF225" s="41" t="e">
        <f>IF(AF$38=TRUE,Data!AN187,NA())</f>
        <v>#N/A</v>
      </c>
      <c r="AG225" s="26">
        <f>Data!AO187</f>
        <v>44080</v>
      </c>
    </row>
    <row r="226" spans="1:33" x14ac:dyDescent="0.25">
      <c r="B226" t="e">
        <f>IF(B$38=TRUE,Data!B188,NA())</f>
        <v>#N/A</v>
      </c>
      <c r="C226">
        <f>IF(C$38=TRUE,Data!C188,NA())</f>
        <v>0</v>
      </c>
      <c r="D226" t="e">
        <f>IF(D$38=TRUE,Data!E188,NA())</f>
        <v>#N/A</v>
      </c>
      <c r="E226" s="35" t="e">
        <f>IF(E$38=TRUE,Data!F188,NA())</f>
        <v>#N/A</v>
      </c>
      <c r="F226" s="37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5" t="e">
        <f>IF(G$38=TRUE,Data!H188,NA())</f>
        <v>#N/A</v>
      </c>
      <c r="H226" s="39" t="e">
        <f>IF(H$38=TRUE,Data!I188,NA())</f>
        <v>#N/A</v>
      </c>
      <c r="I226" s="41" t="e">
        <f>IF(I$38=TRUE,Data!J188,NA())</f>
        <v>#N/A</v>
      </c>
      <c r="J226" s="41" t="e">
        <f>IF(J$38=TRUE,Data!K188,NA())</f>
        <v>#N/A</v>
      </c>
      <c r="K226" s="35" t="e">
        <f>IF(K$38=TRUE,Data!L188,NA())</f>
        <v>#N/A</v>
      </c>
      <c r="L226" s="37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1" t="e">
        <f>IF(M$38=TRUE,Data!R188,NA())</f>
        <v>#N/A</v>
      </c>
      <c r="N226" s="41" t="e">
        <f>IF(N$38=TRUE,Data!S188,NA())</f>
        <v>#N/A</v>
      </c>
      <c r="O226" s="37" t="e">
        <f ca="1">IF(O$38=TRUE,IF($A226="","",IF((ROW(Data!R188)-$C$1)&gt;2,Data!R188/OFFSET(Data!B188,-$C$1+1,0,1),0)),NA())</f>
        <v>#N/A</v>
      </c>
      <c r="P226" s="41" t="e">
        <f>IF(P$38=TRUE,Data!V188,NA())</f>
        <v>#N/A</v>
      </c>
      <c r="Q226" s="41" t="e">
        <f>IF(Q$38=TRUE,Data!W188,NA())</f>
        <v>#N/A</v>
      </c>
      <c r="R226" s="32" t="e">
        <f>IF(R$38=TRUE,Data!X188,NA())</f>
        <v>#N/A</v>
      </c>
      <c r="S226" s="37" t="e">
        <f ca="1">IF(S$38=TRUE,IF($A226="","",IF((ROW(S226)-$C$1)&gt;40,Data!W188/OFFSET(Data!B188,-$C$1+1,0,1),0)),NA())</f>
        <v>#N/A</v>
      </c>
      <c r="T226" s="46" t="e">
        <f>IF(T$38=TRUE,Data!Z188,NA())</f>
        <v>#N/A</v>
      </c>
      <c r="U226" s="46" t="e">
        <f>IF(U$38=TRUE,Data!AA188,NA())</f>
        <v>#N/A</v>
      </c>
      <c r="V226" s="46" t="e">
        <f>IF(V$38=TRUE,Data!AB188,NA())</f>
        <v>#N/A</v>
      </c>
      <c r="W226" s="41" t="e">
        <f>IF(W$38=TRUE,Data!AD188,NA())</f>
        <v>#N/A</v>
      </c>
      <c r="X226" s="35" t="e">
        <f>IF(X$38=TRUE,Data!AE188,NA())</f>
        <v>#N/A</v>
      </c>
      <c r="Y226" s="41" t="e">
        <f>IF(Y$38=TRUE,Data!AF188,NA())</f>
        <v>#N/A</v>
      </c>
      <c r="Z226" s="41" t="e">
        <f>IF(Z$38=TRUE,Data!AH188,NA())</f>
        <v>#N/A</v>
      </c>
      <c r="AA226" s="41" t="e">
        <f>IF(AA$38=TRUE,Data!AI188,NA())</f>
        <v>#N/A</v>
      </c>
      <c r="AB226" s="35" t="e">
        <f>IF(AB$38=TRUE,Data!AJ188,NA())</f>
        <v>#N/A</v>
      </c>
      <c r="AC226" s="41" t="e">
        <f>IF(AC$38=TRUE,Data!AK188,NA())</f>
        <v>#N/A</v>
      </c>
      <c r="AD226" s="35" t="e">
        <f>IF(AD$38=TRUE,Data!AL188,NA())</f>
        <v>#N/A</v>
      </c>
      <c r="AE226" s="35" t="e">
        <f>IF(AE$38=TRUE,Data!AM188,NA())</f>
        <v>#N/A</v>
      </c>
      <c r="AF226" s="41" t="e">
        <f>IF(AF$38=TRUE,Data!AN188,NA())</f>
        <v>#N/A</v>
      </c>
      <c r="AG226" s="26">
        <f>Data!AO188</f>
        <v>44081</v>
      </c>
    </row>
    <row r="227" spans="1:33" x14ac:dyDescent="0.25">
      <c r="B227" t="e">
        <f>IF(B$38=TRUE,Data!B189,NA())</f>
        <v>#N/A</v>
      </c>
      <c r="C227">
        <f>IF(C$38=TRUE,Data!C189,NA())</f>
        <v>0</v>
      </c>
      <c r="D227" t="e">
        <f>IF(D$38=TRUE,Data!E189,NA())</f>
        <v>#N/A</v>
      </c>
      <c r="E227" s="35" t="e">
        <f>IF(E$38=TRUE,Data!F189,NA())</f>
        <v>#N/A</v>
      </c>
      <c r="F227" s="37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5" t="e">
        <f>IF(G$38=TRUE,Data!H189,NA())</f>
        <v>#N/A</v>
      </c>
      <c r="H227" s="39" t="e">
        <f>IF(H$38=TRUE,Data!I189,NA())</f>
        <v>#N/A</v>
      </c>
      <c r="I227" s="41" t="e">
        <f>IF(I$38=TRUE,Data!J189,NA())</f>
        <v>#N/A</v>
      </c>
      <c r="J227" s="41" t="e">
        <f>IF(J$38=TRUE,Data!K189,NA())</f>
        <v>#N/A</v>
      </c>
      <c r="K227" s="35" t="e">
        <f>IF(K$38=TRUE,Data!L189,NA())</f>
        <v>#N/A</v>
      </c>
      <c r="L227" s="37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1" t="e">
        <f>IF(M$38=TRUE,Data!R189,NA())</f>
        <v>#N/A</v>
      </c>
      <c r="N227" s="41" t="e">
        <f>IF(N$38=TRUE,Data!S189,NA())</f>
        <v>#N/A</v>
      </c>
      <c r="O227" s="37" t="e">
        <f ca="1">IF(O$38=TRUE,IF($A227="","",IF((ROW(Data!R189)-$C$1)&gt;2,Data!R189/OFFSET(Data!B189,-$C$1+1,0,1),0)),NA())</f>
        <v>#N/A</v>
      </c>
      <c r="P227" s="41" t="e">
        <f>IF(P$38=TRUE,Data!V189,NA())</f>
        <v>#N/A</v>
      </c>
      <c r="Q227" s="41" t="e">
        <f>IF(Q$38=TRUE,Data!W189,NA())</f>
        <v>#N/A</v>
      </c>
      <c r="R227" s="32" t="e">
        <f>IF(R$38=TRUE,Data!X189,NA())</f>
        <v>#N/A</v>
      </c>
      <c r="S227" s="37" t="e">
        <f ca="1">IF(S$38=TRUE,IF($A227="","",IF((ROW(S227)-$C$1)&gt;40,Data!W189/OFFSET(Data!B189,-$C$1+1,0,1),0)),NA())</f>
        <v>#N/A</v>
      </c>
      <c r="T227" s="46" t="e">
        <f>IF(T$38=TRUE,Data!Z189,NA())</f>
        <v>#N/A</v>
      </c>
      <c r="U227" s="46" t="e">
        <f>IF(U$38=TRUE,Data!AA189,NA())</f>
        <v>#N/A</v>
      </c>
      <c r="V227" s="46" t="e">
        <f>IF(V$38=TRUE,Data!AB189,NA())</f>
        <v>#N/A</v>
      </c>
      <c r="W227" s="41" t="e">
        <f>IF(W$38=TRUE,Data!AD189,NA())</f>
        <v>#N/A</v>
      </c>
      <c r="X227" s="35" t="e">
        <f>IF(X$38=TRUE,Data!AE189,NA())</f>
        <v>#N/A</v>
      </c>
      <c r="Y227" s="41" t="e">
        <f>IF(Y$38=TRUE,Data!AF189,NA())</f>
        <v>#N/A</v>
      </c>
      <c r="Z227" s="41" t="e">
        <f>IF(Z$38=TRUE,Data!AH189,NA())</f>
        <v>#N/A</v>
      </c>
      <c r="AA227" s="41" t="e">
        <f>IF(AA$38=TRUE,Data!AI189,NA())</f>
        <v>#N/A</v>
      </c>
      <c r="AB227" s="35" t="e">
        <f>IF(AB$38=TRUE,Data!AJ189,NA())</f>
        <v>#N/A</v>
      </c>
      <c r="AC227" s="41" t="e">
        <f>IF(AC$38=TRUE,Data!AK189,NA())</f>
        <v>#N/A</v>
      </c>
      <c r="AD227" s="35" t="e">
        <f>IF(AD$38=TRUE,Data!AL189,NA())</f>
        <v>#N/A</v>
      </c>
      <c r="AE227" s="35" t="e">
        <f>IF(AE$38=TRUE,Data!AM189,NA())</f>
        <v>#N/A</v>
      </c>
      <c r="AF227" s="41" t="e">
        <f>IF(AF$38=TRUE,Data!AN189,NA())</f>
        <v>#N/A</v>
      </c>
      <c r="AG227" s="26">
        <f>Data!AO189</f>
        <v>44082</v>
      </c>
    </row>
    <row r="228" spans="1:33" x14ac:dyDescent="0.25">
      <c r="B228" t="e">
        <f>IF(B$38=TRUE,Data!B190,NA())</f>
        <v>#N/A</v>
      </c>
      <c r="C228">
        <f>IF(C$38=TRUE,Data!C190,NA())</f>
        <v>0</v>
      </c>
      <c r="D228" t="e">
        <f>IF(D$38=TRUE,Data!E190,NA())</f>
        <v>#N/A</v>
      </c>
      <c r="E228" s="35" t="e">
        <f>IF(E$38=TRUE,Data!F190,NA())</f>
        <v>#N/A</v>
      </c>
      <c r="F228" s="37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5" t="e">
        <f>IF(G$38=TRUE,Data!H190,NA())</f>
        <v>#N/A</v>
      </c>
      <c r="H228" s="39" t="e">
        <f>IF(H$38=TRUE,Data!I190,NA())</f>
        <v>#N/A</v>
      </c>
      <c r="I228" s="41" t="e">
        <f>IF(I$38=TRUE,Data!J190,NA())</f>
        <v>#N/A</v>
      </c>
      <c r="J228" s="41" t="e">
        <f>IF(J$38=TRUE,Data!K190,NA())</f>
        <v>#N/A</v>
      </c>
      <c r="K228" s="35" t="e">
        <f>IF(K$38=TRUE,Data!L190,NA())</f>
        <v>#N/A</v>
      </c>
      <c r="L228" s="37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1" t="e">
        <f>IF(M$38=TRUE,Data!R190,NA())</f>
        <v>#N/A</v>
      </c>
      <c r="N228" s="41" t="e">
        <f>IF(N$38=TRUE,Data!S190,NA())</f>
        <v>#N/A</v>
      </c>
      <c r="O228" s="37" t="e">
        <f ca="1">IF(O$38=TRUE,IF($A228="","",IF((ROW(Data!R190)-$C$1)&gt;2,Data!R190/OFFSET(Data!B190,-$C$1+1,0,1),0)),NA())</f>
        <v>#N/A</v>
      </c>
      <c r="P228" s="41" t="e">
        <f>IF(P$38=TRUE,Data!V190,NA())</f>
        <v>#N/A</v>
      </c>
      <c r="Q228" s="41" t="e">
        <f>IF(Q$38=TRUE,Data!W190,NA())</f>
        <v>#N/A</v>
      </c>
      <c r="R228" s="32" t="e">
        <f>IF(R$38=TRUE,Data!X190,NA())</f>
        <v>#N/A</v>
      </c>
      <c r="S228" s="37" t="e">
        <f ca="1">IF(S$38=TRUE,IF($A228="","",IF((ROW(S228)-$C$1)&gt;40,Data!W190/OFFSET(Data!B190,-$C$1+1,0,1),0)),NA())</f>
        <v>#N/A</v>
      </c>
      <c r="T228" s="46" t="e">
        <f>IF(T$38=TRUE,Data!Z190,NA())</f>
        <v>#N/A</v>
      </c>
      <c r="U228" s="46" t="e">
        <f>IF(U$38=TRUE,Data!AA190,NA())</f>
        <v>#N/A</v>
      </c>
      <c r="V228" s="46" t="e">
        <f>IF(V$38=TRUE,Data!AB190,NA())</f>
        <v>#N/A</v>
      </c>
      <c r="W228" s="41" t="e">
        <f>IF(W$38=TRUE,Data!AD190,NA())</f>
        <v>#N/A</v>
      </c>
      <c r="X228" s="35" t="e">
        <f>IF(X$38=TRUE,Data!AE190,NA())</f>
        <v>#N/A</v>
      </c>
      <c r="Y228" s="41" t="e">
        <f>IF(Y$38=TRUE,Data!AF190,NA())</f>
        <v>#N/A</v>
      </c>
      <c r="Z228" s="41" t="e">
        <f>IF(Z$38=TRUE,Data!AH190,NA())</f>
        <v>#N/A</v>
      </c>
      <c r="AA228" s="41" t="e">
        <f>IF(AA$38=TRUE,Data!AI190,NA())</f>
        <v>#N/A</v>
      </c>
      <c r="AB228" s="35" t="e">
        <f>IF(AB$38=TRUE,Data!AJ190,NA())</f>
        <v>#N/A</v>
      </c>
      <c r="AC228" s="41" t="e">
        <f>IF(AC$38=TRUE,Data!AK190,NA())</f>
        <v>#N/A</v>
      </c>
      <c r="AD228" s="35" t="e">
        <f>IF(AD$38=TRUE,Data!AL190,NA())</f>
        <v>#N/A</v>
      </c>
      <c r="AE228" s="35" t="e">
        <f>IF(AE$38=TRUE,Data!AM190,NA())</f>
        <v>#N/A</v>
      </c>
      <c r="AF228" s="41" t="e">
        <f>IF(AF$38=TRUE,Data!AN190,NA())</f>
        <v>#N/A</v>
      </c>
      <c r="AG228" s="26">
        <f>Data!AO190</f>
        <v>44083</v>
      </c>
    </row>
    <row r="229" spans="1:33" x14ac:dyDescent="0.25">
      <c r="B229" t="e">
        <f>IF(B$38=TRUE,Data!B191,NA())</f>
        <v>#N/A</v>
      </c>
      <c r="C229">
        <f>IF(C$38=TRUE,Data!C191,NA())</f>
        <v>0</v>
      </c>
      <c r="D229" t="e">
        <f>IF(D$38=TRUE,Data!E191,NA())</f>
        <v>#N/A</v>
      </c>
      <c r="E229" s="35" t="e">
        <f>IF(E$38=TRUE,Data!F191,NA())</f>
        <v>#N/A</v>
      </c>
      <c r="F229" s="37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5" t="e">
        <f>IF(G$38=TRUE,Data!H191,NA())</f>
        <v>#N/A</v>
      </c>
      <c r="H229" s="39" t="e">
        <f>IF(H$38=TRUE,Data!I191,NA())</f>
        <v>#N/A</v>
      </c>
      <c r="I229" s="41" t="e">
        <f>IF(I$38=TRUE,Data!J191,NA())</f>
        <v>#N/A</v>
      </c>
      <c r="J229" s="41" t="e">
        <f>IF(J$38=TRUE,Data!K191,NA())</f>
        <v>#N/A</v>
      </c>
      <c r="K229" s="35" t="e">
        <f>IF(K$38=TRUE,Data!L191,NA())</f>
        <v>#N/A</v>
      </c>
      <c r="L229" s="37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1" t="e">
        <f>IF(M$38=TRUE,Data!R191,NA())</f>
        <v>#N/A</v>
      </c>
      <c r="N229" s="41" t="e">
        <f>IF(N$38=TRUE,Data!S191,NA())</f>
        <v>#N/A</v>
      </c>
      <c r="O229" s="37" t="e">
        <f ca="1">IF(O$38=TRUE,IF($A229="","",IF((ROW(Data!R191)-$C$1)&gt;2,Data!R191/OFFSET(Data!B191,-$C$1+1,0,1),0)),NA())</f>
        <v>#N/A</v>
      </c>
      <c r="P229" s="41" t="e">
        <f>IF(P$38=TRUE,Data!V191,NA())</f>
        <v>#N/A</v>
      </c>
      <c r="Q229" s="41" t="e">
        <f>IF(Q$38=TRUE,Data!W191,NA())</f>
        <v>#N/A</v>
      </c>
      <c r="R229" s="32" t="e">
        <f>IF(R$38=TRUE,Data!X191,NA())</f>
        <v>#N/A</v>
      </c>
      <c r="S229" s="37" t="e">
        <f ca="1">IF(S$38=TRUE,IF($A229="","",IF((ROW(S229)-$C$1)&gt;40,Data!W191/OFFSET(Data!B191,-$C$1+1,0,1),0)),NA())</f>
        <v>#N/A</v>
      </c>
      <c r="T229" s="46" t="e">
        <f>IF(T$38=TRUE,Data!Z191,NA())</f>
        <v>#N/A</v>
      </c>
      <c r="U229" s="46" t="e">
        <f>IF(U$38=TRUE,Data!AA191,NA())</f>
        <v>#N/A</v>
      </c>
      <c r="V229" s="46" t="e">
        <f>IF(V$38=TRUE,Data!AB191,NA())</f>
        <v>#N/A</v>
      </c>
      <c r="W229" s="41" t="e">
        <f>IF(W$38=TRUE,Data!AD191,NA())</f>
        <v>#N/A</v>
      </c>
      <c r="X229" s="35" t="e">
        <f>IF(X$38=TRUE,Data!AE191,NA())</f>
        <v>#N/A</v>
      </c>
      <c r="Y229" s="41" t="e">
        <f>IF(Y$38=TRUE,Data!AF191,NA())</f>
        <v>#N/A</v>
      </c>
      <c r="Z229" s="41" t="e">
        <f>IF(Z$38=TRUE,Data!AH191,NA())</f>
        <v>#N/A</v>
      </c>
      <c r="AA229" s="41" t="e">
        <f>IF(AA$38=TRUE,Data!AI191,NA())</f>
        <v>#N/A</v>
      </c>
      <c r="AB229" s="35" t="e">
        <f>IF(AB$38=TRUE,Data!AJ191,NA())</f>
        <v>#N/A</v>
      </c>
      <c r="AC229" s="41" t="e">
        <f>IF(AC$38=TRUE,Data!AK191,NA())</f>
        <v>#N/A</v>
      </c>
      <c r="AD229" s="35" t="e">
        <f>IF(AD$38=TRUE,Data!AL191,NA())</f>
        <v>#N/A</v>
      </c>
      <c r="AE229" s="35" t="e">
        <f>IF(AE$38=TRUE,Data!AM191,NA())</f>
        <v>#N/A</v>
      </c>
      <c r="AF229" s="41" t="e">
        <f>IF(AF$38=TRUE,Data!AN191,NA())</f>
        <v>#N/A</v>
      </c>
      <c r="AG229" s="26">
        <f>Data!AO191</f>
        <v>44084</v>
      </c>
    </row>
    <row r="230" spans="1:33" x14ac:dyDescent="0.25">
      <c r="B230" t="e">
        <f>IF(B$38=TRUE,Data!B192,NA())</f>
        <v>#N/A</v>
      </c>
      <c r="C230">
        <f>IF(C$38=TRUE,Data!C192,NA())</f>
        <v>0</v>
      </c>
      <c r="D230" t="e">
        <f>IF(D$38=TRUE,Data!E192,NA())</f>
        <v>#N/A</v>
      </c>
      <c r="E230" s="35" t="e">
        <f>IF(E$38=TRUE,Data!F192,NA())</f>
        <v>#N/A</v>
      </c>
      <c r="F230" s="37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5" t="e">
        <f>IF(G$38=TRUE,Data!H192,NA())</f>
        <v>#N/A</v>
      </c>
      <c r="H230" s="39" t="e">
        <f>IF(H$38=TRUE,Data!I192,NA())</f>
        <v>#N/A</v>
      </c>
      <c r="I230" s="41" t="e">
        <f>IF(I$38=TRUE,Data!J192,NA())</f>
        <v>#N/A</v>
      </c>
      <c r="J230" s="41" t="e">
        <f>IF(J$38=TRUE,Data!K192,NA())</f>
        <v>#N/A</v>
      </c>
      <c r="K230" s="35" t="e">
        <f>IF(K$38=TRUE,Data!L192,NA())</f>
        <v>#N/A</v>
      </c>
      <c r="L230" s="37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1" t="e">
        <f>IF(M$38=TRUE,Data!R192,NA())</f>
        <v>#N/A</v>
      </c>
      <c r="N230" s="41" t="e">
        <f>IF(N$38=TRUE,Data!S192,NA())</f>
        <v>#N/A</v>
      </c>
      <c r="O230" s="37" t="e">
        <f ca="1">IF(O$38=TRUE,IF($A230="","",IF((ROW(Data!R192)-$C$1)&gt;2,Data!R192/OFFSET(Data!B192,-$C$1+1,0,1),0)),NA())</f>
        <v>#N/A</v>
      </c>
      <c r="P230" s="41" t="e">
        <f>IF(P$38=TRUE,Data!V192,NA())</f>
        <v>#N/A</v>
      </c>
      <c r="Q230" s="41" t="e">
        <f>IF(Q$38=TRUE,Data!W192,NA())</f>
        <v>#N/A</v>
      </c>
      <c r="R230" s="32" t="e">
        <f>IF(R$38=TRUE,Data!X192,NA())</f>
        <v>#N/A</v>
      </c>
      <c r="S230" s="37" t="e">
        <f ca="1">IF(S$38=TRUE,IF($A230="","",IF((ROW(S230)-$C$1)&gt;40,Data!W192/OFFSET(Data!B192,-$C$1+1,0,1),0)),NA())</f>
        <v>#N/A</v>
      </c>
      <c r="T230" s="46" t="e">
        <f>IF(T$38=TRUE,Data!Z192,NA())</f>
        <v>#N/A</v>
      </c>
      <c r="U230" s="46" t="e">
        <f>IF(U$38=TRUE,Data!AA192,NA())</f>
        <v>#N/A</v>
      </c>
      <c r="V230" s="46" t="e">
        <f>IF(V$38=TRUE,Data!AB192,NA())</f>
        <v>#N/A</v>
      </c>
      <c r="W230" s="41" t="e">
        <f>IF(W$38=TRUE,Data!AD192,NA())</f>
        <v>#N/A</v>
      </c>
      <c r="X230" s="35" t="e">
        <f>IF(X$38=TRUE,Data!AE192,NA())</f>
        <v>#N/A</v>
      </c>
      <c r="Y230" s="41" t="e">
        <f>IF(Y$38=TRUE,Data!AF192,NA())</f>
        <v>#N/A</v>
      </c>
      <c r="Z230" s="41" t="e">
        <f>IF(Z$38=TRUE,Data!AH192,NA())</f>
        <v>#N/A</v>
      </c>
      <c r="AA230" s="41" t="e">
        <f>IF(AA$38=TRUE,Data!AI192,NA())</f>
        <v>#N/A</v>
      </c>
      <c r="AB230" s="35" t="e">
        <f>IF(AB$38=TRUE,Data!AJ192,NA())</f>
        <v>#N/A</v>
      </c>
      <c r="AC230" s="41" t="e">
        <f>IF(AC$38=TRUE,Data!AK192,NA())</f>
        <v>#N/A</v>
      </c>
      <c r="AD230" s="35" t="e">
        <f>IF(AD$38=TRUE,Data!AL192,NA())</f>
        <v>#N/A</v>
      </c>
      <c r="AE230" s="35" t="e">
        <f>IF(AE$38=TRUE,Data!AM192,NA())</f>
        <v>#N/A</v>
      </c>
      <c r="AF230" s="41" t="e">
        <f>IF(AF$38=TRUE,Data!AN192,NA())</f>
        <v>#N/A</v>
      </c>
      <c r="AG230" s="26">
        <f>Data!AO192</f>
        <v>44085</v>
      </c>
    </row>
    <row r="231" spans="1:33" x14ac:dyDescent="0.25">
      <c r="B231" t="e">
        <f>IF(B$38=TRUE,Data!B193,NA())</f>
        <v>#N/A</v>
      </c>
      <c r="C231">
        <f>IF(C$38=TRUE,Data!C193,NA())</f>
        <v>0</v>
      </c>
      <c r="D231" t="e">
        <f>IF(D$38=TRUE,Data!E193,NA())</f>
        <v>#N/A</v>
      </c>
      <c r="E231" s="35" t="e">
        <f>IF(E$38=TRUE,Data!F193,NA())</f>
        <v>#N/A</v>
      </c>
      <c r="F231" s="37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5" t="e">
        <f>IF(G$38=TRUE,Data!H193,NA())</f>
        <v>#N/A</v>
      </c>
      <c r="H231" s="39" t="e">
        <f>IF(H$38=TRUE,Data!I193,NA())</f>
        <v>#N/A</v>
      </c>
      <c r="I231" s="41" t="e">
        <f>IF(I$38=TRUE,Data!J193,NA())</f>
        <v>#N/A</v>
      </c>
      <c r="J231" s="41" t="e">
        <f>IF(J$38=TRUE,Data!K193,NA())</f>
        <v>#N/A</v>
      </c>
      <c r="K231" s="35" t="e">
        <f>IF(K$38=TRUE,Data!L193,NA())</f>
        <v>#N/A</v>
      </c>
      <c r="L231" s="37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1" t="e">
        <f>IF(M$38=TRUE,Data!R193,NA())</f>
        <v>#N/A</v>
      </c>
      <c r="N231" s="41" t="e">
        <f>IF(N$38=TRUE,Data!S193,NA())</f>
        <v>#N/A</v>
      </c>
      <c r="O231" s="37" t="e">
        <f ca="1">IF(O$38=TRUE,IF($A231="","",IF((ROW(Data!R193)-$C$1)&gt;2,Data!R193/OFFSET(Data!B193,-$C$1+1,0,1),0)),NA())</f>
        <v>#N/A</v>
      </c>
      <c r="P231" s="41" t="e">
        <f>IF(P$38=TRUE,Data!V193,NA())</f>
        <v>#N/A</v>
      </c>
      <c r="Q231" s="41" t="e">
        <f>IF(Q$38=TRUE,Data!W193,NA())</f>
        <v>#N/A</v>
      </c>
      <c r="R231" s="32" t="e">
        <f>IF(R$38=TRUE,Data!X193,NA())</f>
        <v>#N/A</v>
      </c>
      <c r="S231" s="37" t="e">
        <f ca="1">IF(S$38=TRUE,IF($A231="","",IF((ROW(S231)-$C$1)&gt;40,Data!W193/OFFSET(Data!B193,-$C$1+1,0,1),0)),NA())</f>
        <v>#N/A</v>
      </c>
      <c r="T231" s="46" t="e">
        <f>IF(T$38=TRUE,Data!Z193,NA())</f>
        <v>#N/A</v>
      </c>
      <c r="U231" s="46" t="e">
        <f>IF(U$38=TRUE,Data!AA193,NA())</f>
        <v>#N/A</v>
      </c>
      <c r="V231" s="46" t="e">
        <f>IF(V$38=TRUE,Data!AB193,NA())</f>
        <v>#N/A</v>
      </c>
      <c r="W231" s="41" t="e">
        <f>IF(W$38=TRUE,Data!AD193,NA())</f>
        <v>#N/A</v>
      </c>
      <c r="X231" s="35" t="e">
        <f>IF(X$38=TRUE,Data!AE193,NA())</f>
        <v>#N/A</v>
      </c>
      <c r="Y231" s="41" t="e">
        <f>IF(Y$38=TRUE,Data!AF193,NA())</f>
        <v>#N/A</v>
      </c>
      <c r="Z231" s="41" t="e">
        <f>IF(Z$38=TRUE,Data!AH193,NA())</f>
        <v>#N/A</v>
      </c>
      <c r="AA231" s="41" t="e">
        <f>IF(AA$38=TRUE,Data!AI193,NA())</f>
        <v>#N/A</v>
      </c>
      <c r="AB231" s="35" t="e">
        <f>IF(AB$38=TRUE,Data!AJ193,NA())</f>
        <v>#N/A</v>
      </c>
      <c r="AC231" s="41" t="e">
        <f>IF(AC$38=TRUE,Data!AK193,NA())</f>
        <v>#N/A</v>
      </c>
      <c r="AD231" s="35" t="e">
        <f>IF(AD$38=TRUE,Data!AL193,NA())</f>
        <v>#N/A</v>
      </c>
      <c r="AE231" s="35" t="e">
        <f>IF(AE$38=TRUE,Data!AM193,NA())</f>
        <v>#N/A</v>
      </c>
      <c r="AF231" s="41" t="e">
        <f>IF(AF$38=TRUE,Data!AN193,NA())</f>
        <v>#N/A</v>
      </c>
      <c r="AG231" s="26">
        <f>Data!AO193</f>
        <v>44086</v>
      </c>
    </row>
    <row r="232" spans="1:33" x14ac:dyDescent="0.25">
      <c r="B232" t="e">
        <f>IF(B$38=TRUE,Data!B194,NA())</f>
        <v>#N/A</v>
      </c>
      <c r="C232">
        <f>IF(C$38=TRUE,Data!C194,NA())</f>
        <v>0</v>
      </c>
      <c r="D232" t="e">
        <f>IF(D$38=TRUE,Data!E194,NA())</f>
        <v>#N/A</v>
      </c>
      <c r="E232" s="35" t="e">
        <f>IF(E$38=TRUE,Data!F194,NA())</f>
        <v>#N/A</v>
      </c>
      <c r="F232" s="37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5" t="e">
        <f>IF(G$38=TRUE,Data!H194,NA())</f>
        <v>#N/A</v>
      </c>
      <c r="H232" s="39" t="e">
        <f>IF(H$38=TRUE,Data!I194,NA())</f>
        <v>#N/A</v>
      </c>
      <c r="I232" s="41" t="e">
        <f>IF(I$38=TRUE,Data!J194,NA())</f>
        <v>#N/A</v>
      </c>
      <c r="J232" s="41" t="e">
        <f>IF(J$38=TRUE,Data!K194,NA())</f>
        <v>#N/A</v>
      </c>
      <c r="K232" s="35" t="e">
        <f>IF(K$38=TRUE,Data!L194,NA())</f>
        <v>#N/A</v>
      </c>
      <c r="L232" s="37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1" t="e">
        <f>IF(M$38=TRUE,Data!R194,NA())</f>
        <v>#N/A</v>
      </c>
      <c r="N232" s="41" t="e">
        <f>IF(N$38=TRUE,Data!S194,NA())</f>
        <v>#N/A</v>
      </c>
      <c r="O232" s="37" t="e">
        <f ca="1">IF(O$38=TRUE,IF($A232="","",IF((ROW(Data!R194)-$C$1)&gt;2,Data!R194/OFFSET(Data!B194,-$C$1+1,0,1),0)),NA())</f>
        <v>#N/A</v>
      </c>
      <c r="P232" s="41" t="e">
        <f>IF(P$38=TRUE,Data!V194,NA())</f>
        <v>#N/A</v>
      </c>
      <c r="Q232" s="41" t="e">
        <f>IF(Q$38=TRUE,Data!W194,NA())</f>
        <v>#N/A</v>
      </c>
      <c r="R232" s="32" t="e">
        <f>IF(R$38=TRUE,Data!X194,NA())</f>
        <v>#N/A</v>
      </c>
      <c r="S232" s="37" t="e">
        <f ca="1">IF(S$38=TRUE,IF($A232="","",IF((ROW(S232)-$C$1)&gt;40,Data!W194/OFFSET(Data!B194,-$C$1+1,0,1),0)),NA())</f>
        <v>#N/A</v>
      </c>
      <c r="T232" s="46" t="e">
        <f>IF(T$38=TRUE,Data!Z194,NA())</f>
        <v>#N/A</v>
      </c>
      <c r="U232" s="46" t="e">
        <f>IF(U$38=TRUE,Data!AA194,NA())</f>
        <v>#N/A</v>
      </c>
      <c r="V232" s="46" t="e">
        <f>IF(V$38=TRUE,Data!AB194,NA())</f>
        <v>#N/A</v>
      </c>
      <c r="W232" s="41" t="e">
        <f>IF(W$38=TRUE,Data!AD194,NA())</f>
        <v>#N/A</v>
      </c>
      <c r="X232" s="35" t="e">
        <f>IF(X$38=TRUE,Data!AE194,NA())</f>
        <v>#N/A</v>
      </c>
      <c r="Y232" s="41" t="e">
        <f>IF(Y$38=TRUE,Data!AF194,NA())</f>
        <v>#N/A</v>
      </c>
      <c r="Z232" s="41" t="e">
        <f>IF(Z$38=TRUE,Data!AH194,NA())</f>
        <v>#N/A</v>
      </c>
      <c r="AA232" s="41" t="e">
        <f>IF(AA$38=TRUE,Data!AI194,NA())</f>
        <v>#N/A</v>
      </c>
      <c r="AB232" s="35" t="e">
        <f>IF(AB$38=TRUE,Data!AJ194,NA())</f>
        <v>#N/A</v>
      </c>
      <c r="AC232" s="41" t="e">
        <f>IF(AC$38=TRUE,Data!AK194,NA())</f>
        <v>#N/A</v>
      </c>
      <c r="AD232" s="35" t="e">
        <f>IF(AD$38=TRUE,Data!AL194,NA())</f>
        <v>#N/A</v>
      </c>
      <c r="AE232" s="35" t="e">
        <f>IF(AE$38=TRUE,Data!AM194,NA())</f>
        <v>#N/A</v>
      </c>
      <c r="AF232" s="41" t="e">
        <f>IF(AF$38=TRUE,Data!AN194,NA())</f>
        <v>#N/A</v>
      </c>
      <c r="AG232" s="26">
        <f>Data!AO194</f>
        <v>44087</v>
      </c>
    </row>
    <row r="233" spans="1:33" x14ac:dyDescent="0.25">
      <c r="B233" t="e">
        <f>IF(B$38=TRUE,Data!B195,NA())</f>
        <v>#N/A</v>
      </c>
      <c r="C233">
        <f>IF(C$38=TRUE,Data!C195,NA())</f>
        <v>0</v>
      </c>
      <c r="D233" t="e">
        <f>IF(D$38=TRUE,Data!E195,NA())</f>
        <v>#N/A</v>
      </c>
      <c r="E233" s="35" t="e">
        <f>IF(E$38=TRUE,Data!F195,NA())</f>
        <v>#N/A</v>
      </c>
      <c r="F233" s="37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5" t="e">
        <f>IF(G$38=TRUE,Data!H195,NA())</f>
        <v>#N/A</v>
      </c>
      <c r="H233" s="39" t="e">
        <f>IF(H$38=TRUE,Data!I195,NA())</f>
        <v>#N/A</v>
      </c>
      <c r="I233" s="41" t="e">
        <f>IF(I$38=TRUE,Data!J195,NA())</f>
        <v>#N/A</v>
      </c>
      <c r="J233" s="41" t="e">
        <f>IF(J$38=TRUE,Data!K195,NA())</f>
        <v>#N/A</v>
      </c>
      <c r="K233" s="35" t="e">
        <f>IF(K$38=TRUE,Data!L195,NA())</f>
        <v>#N/A</v>
      </c>
      <c r="L233" s="37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1" t="e">
        <f>IF(M$38=TRUE,Data!R195,NA())</f>
        <v>#N/A</v>
      </c>
      <c r="N233" s="41" t="e">
        <f>IF(N$38=TRUE,Data!S195,NA())</f>
        <v>#N/A</v>
      </c>
      <c r="O233" s="37" t="e">
        <f ca="1">IF(O$38=TRUE,IF($A233="","",IF((ROW(Data!R195)-$C$1)&gt;2,Data!R195/OFFSET(Data!B195,-$C$1+1,0,1),0)),NA())</f>
        <v>#N/A</v>
      </c>
      <c r="P233" s="41" t="e">
        <f>IF(P$38=TRUE,Data!V195,NA())</f>
        <v>#N/A</v>
      </c>
      <c r="Q233" s="41" t="e">
        <f>IF(Q$38=TRUE,Data!W195,NA())</f>
        <v>#N/A</v>
      </c>
      <c r="R233" s="32" t="e">
        <f>IF(R$38=TRUE,Data!X195,NA())</f>
        <v>#N/A</v>
      </c>
      <c r="S233" s="37" t="e">
        <f ca="1">IF(S$38=TRUE,IF($A233="","",IF((ROW(S233)-$C$1)&gt;40,Data!W195/OFFSET(Data!B195,-$C$1+1,0,1),0)),NA())</f>
        <v>#N/A</v>
      </c>
      <c r="T233" s="46" t="e">
        <f>IF(T$38=TRUE,Data!Z195,NA())</f>
        <v>#N/A</v>
      </c>
      <c r="U233" s="46" t="e">
        <f>IF(U$38=TRUE,Data!AA195,NA())</f>
        <v>#N/A</v>
      </c>
      <c r="V233" s="46" t="e">
        <f>IF(V$38=TRUE,Data!AB195,NA())</f>
        <v>#N/A</v>
      </c>
      <c r="W233" s="41" t="e">
        <f>IF(W$38=TRUE,Data!AD195,NA())</f>
        <v>#N/A</v>
      </c>
      <c r="X233" s="35" t="e">
        <f>IF(X$38=TRUE,Data!AE195,NA())</f>
        <v>#N/A</v>
      </c>
      <c r="Y233" s="41" t="e">
        <f>IF(Y$38=TRUE,Data!AF195,NA())</f>
        <v>#N/A</v>
      </c>
      <c r="Z233" s="41" t="e">
        <f>IF(Z$38=TRUE,Data!AH195,NA())</f>
        <v>#N/A</v>
      </c>
      <c r="AA233" s="41" t="e">
        <f>IF(AA$38=TRUE,Data!AI195,NA())</f>
        <v>#N/A</v>
      </c>
      <c r="AB233" s="35" t="e">
        <f>IF(AB$38=TRUE,Data!AJ195,NA())</f>
        <v>#N/A</v>
      </c>
      <c r="AC233" s="41" t="e">
        <f>IF(AC$38=TRUE,Data!AK195,NA())</f>
        <v>#N/A</v>
      </c>
      <c r="AD233" s="35" t="e">
        <f>IF(AD$38=TRUE,Data!AL195,NA())</f>
        <v>#N/A</v>
      </c>
      <c r="AE233" s="35" t="e">
        <f>IF(AE$38=TRUE,Data!AM195,NA())</f>
        <v>#N/A</v>
      </c>
      <c r="AF233" s="41" t="e">
        <f>IF(AF$38=TRUE,Data!AN195,NA())</f>
        <v>#N/A</v>
      </c>
      <c r="AG233" s="26">
        <f>Data!AO195</f>
        <v>44088</v>
      </c>
    </row>
    <row r="234" spans="1:33" x14ac:dyDescent="0.25">
      <c r="B234" t="e">
        <f>IF(B$38=TRUE,Data!B196,NA())</f>
        <v>#N/A</v>
      </c>
      <c r="C234">
        <f>IF(C$38=TRUE,Data!C196,NA())</f>
        <v>0</v>
      </c>
      <c r="D234" t="e">
        <f>IF(D$38=TRUE,Data!E196,NA())</f>
        <v>#N/A</v>
      </c>
      <c r="E234" s="35" t="e">
        <f>IF(E$38=TRUE,Data!F196,NA())</f>
        <v>#N/A</v>
      </c>
      <c r="F234" s="37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5" t="e">
        <f>IF(G$38=TRUE,Data!H196,NA())</f>
        <v>#N/A</v>
      </c>
      <c r="H234" s="39" t="e">
        <f>IF(H$38=TRUE,Data!I196,NA())</f>
        <v>#N/A</v>
      </c>
      <c r="I234" s="41" t="e">
        <f>IF(I$38=TRUE,Data!J196,NA())</f>
        <v>#N/A</v>
      </c>
      <c r="J234" s="41" t="e">
        <f>IF(J$38=TRUE,Data!K196,NA())</f>
        <v>#N/A</v>
      </c>
      <c r="K234" s="35" t="e">
        <f>IF(K$38=TRUE,Data!L196,NA())</f>
        <v>#N/A</v>
      </c>
      <c r="L234" s="37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1" t="e">
        <f>IF(M$38=TRUE,Data!R196,NA())</f>
        <v>#N/A</v>
      </c>
      <c r="N234" s="41" t="e">
        <f>IF(N$38=TRUE,Data!S196,NA())</f>
        <v>#N/A</v>
      </c>
      <c r="O234" s="37" t="e">
        <f ca="1">IF(O$38=TRUE,IF($A234="","",IF((ROW(Data!R196)-$C$1)&gt;2,Data!R196/OFFSET(Data!B196,-$C$1+1,0,1),0)),NA())</f>
        <v>#N/A</v>
      </c>
      <c r="P234" s="41" t="e">
        <f>IF(P$38=TRUE,Data!V196,NA())</f>
        <v>#N/A</v>
      </c>
      <c r="Q234" s="41" t="e">
        <f>IF(Q$38=TRUE,Data!W196,NA())</f>
        <v>#N/A</v>
      </c>
      <c r="R234" s="32" t="e">
        <f>IF(R$38=TRUE,Data!X196,NA())</f>
        <v>#N/A</v>
      </c>
      <c r="S234" s="37" t="e">
        <f ca="1">IF(S$38=TRUE,IF($A234="","",IF((ROW(S234)-$C$1)&gt;40,Data!W196/OFFSET(Data!B196,-$C$1+1,0,1),0)),NA())</f>
        <v>#N/A</v>
      </c>
      <c r="T234" s="46" t="e">
        <f>IF(T$38=TRUE,Data!Z196,NA())</f>
        <v>#N/A</v>
      </c>
      <c r="U234" s="46" t="e">
        <f>IF(U$38=TRUE,Data!AA196,NA())</f>
        <v>#N/A</v>
      </c>
      <c r="V234" s="46" t="e">
        <f>IF(V$38=TRUE,Data!AB196,NA())</f>
        <v>#N/A</v>
      </c>
      <c r="W234" s="41" t="e">
        <f>IF(W$38=TRUE,Data!AD196,NA())</f>
        <v>#N/A</v>
      </c>
      <c r="X234" s="35" t="e">
        <f>IF(X$38=TRUE,Data!AE196,NA())</f>
        <v>#N/A</v>
      </c>
      <c r="Y234" s="41" t="e">
        <f>IF(Y$38=TRUE,Data!AF196,NA())</f>
        <v>#N/A</v>
      </c>
      <c r="Z234" s="41" t="e">
        <f>IF(Z$38=TRUE,Data!AH196,NA())</f>
        <v>#N/A</v>
      </c>
      <c r="AA234" s="41" t="e">
        <f>IF(AA$38=TRUE,Data!AI196,NA())</f>
        <v>#N/A</v>
      </c>
      <c r="AB234" s="35" t="e">
        <f>IF(AB$38=TRUE,Data!AJ196,NA())</f>
        <v>#N/A</v>
      </c>
      <c r="AC234" s="41" t="e">
        <f>IF(AC$38=TRUE,Data!AK196,NA())</f>
        <v>#N/A</v>
      </c>
      <c r="AD234" s="35" t="e">
        <f>IF(AD$38=TRUE,Data!AL196,NA())</f>
        <v>#N/A</v>
      </c>
      <c r="AE234" s="35" t="e">
        <f>IF(AE$38=TRUE,Data!AM196,NA())</f>
        <v>#N/A</v>
      </c>
      <c r="AF234" s="41" t="e">
        <f>IF(AF$38=TRUE,Data!AN196,NA())</f>
        <v>#N/A</v>
      </c>
      <c r="AG234" s="26">
        <f>Data!AO196</f>
        <v>44089</v>
      </c>
    </row>
    <row r="235" spans="1:33" x14ac:dyDescent="0.25">
      <c r="B235" t="e">
        <f>IF(B$38=TRUE,Data!B197,NA())</f>
        <v>#N/A</v>
      </c>
      <c r="C235">
        <f>IF(C$38=TRUE,Data!C197,NA())</f>
        <v>0</v>
      </c>
      <c r="D235" t="e">
        <f>IF(D$38=TRUE,Data!E197,NA())</f>
        <v>#N/A</v>
      </c>
      <c r="E235" s="35" t="e">
        <f>IF(E$38=TRUE,Data!F197,NA())</f>
        <v>#N/A</v>
      </c>
      <c r="F235" s="37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5" t="e">
        <f>IF(G$38=TRUE,Data!H197,NA())</f>
        <v>#N/A</v>
      </c>
      <c r="H235" s="39" t="e">
        <f>IF(H$38=TRUE,Data!I197,NA())</f>
        <v>#N/A</v>
      </c>
      <c r="I235" s="41" t="e">
        <f>IF(I$38=TRUE,Data!J197,NA())</f>
        <v>#N/A</v>
      </c>
      <c r="J235" s="41" t="e">
        <f>IF(J$38=TRUE,Data!K197,NA())</f>
        <v>#N/A</v>
      </c>
      <c r="K235" s="35" t="e">
        <f>IF(K$38=TRUE,Data!L197,NA())</f>
        <v>#N/A</v>
      </c>
      <c r="L235" s="37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1" t="e">
        <f>IF(M$38=TRUE,Data!R197,NA())</f>
        <v>#N/A</v>
      </c>
      <c r="N235" s="41" t="e">
        <f>IF(N$38=TRUE,Data!S197,NA())</f>
        <v>#N/A</v>
      </c>
      <c r="O235" s="37" t="e">
        <f ca="1">IF(O$38=TRUE,IF($A235="","",IF((ROW(Data!R197)-$C$1)&gt;2,Data!R197/OFFSET(Data!B197,-$C$1+1,0,1),0)),NA())</f>
        <v>#N/A</v>
      </c>
      <c r="P235" s="41" t="e">
        <f>IF(P$38=TRUE,Data!V197,NA())</f>
        <v>#N/A</v>
      </c>
      <c r="Q235" s="41" t="e">
        <f>IF(Q$38=TRUE,Data!W197,NA())</f>
        <v>#N/A</v>
      </c>
      <c r="R235" s="32" t="e">
        <f>IF(R$38=TRUE,Data!X197,NA())</f>
        <v>#N/A</v>
      </c>
      <c r="S235" s="37" t="e">
        <f ca="1">IF(S$38=TRUE,IF($A235="","",IF((ROW(S235)-$C$1)&gt;40,Data!W197/OFFSET(Data!B197,-$C$1+1,0,1),0)),NA())</f>
        <v>#N/A</v>
      </c>
      <c r="T235" s="46" t="e">
        <f>IF(T$38=TRUE,Data!Z197,NA())</f>
        <v>#N/A</v>
      </c>
      <c r="U235" s="46" t="e">
        <f>IF(U$38=TRUE,Data!AA197,NA())</f>
        <v>#N/A</v>
      </c>
      <c r="V235" s="46" t="e">
        <f>IF(V$38=TRUE,Data!AB197,NA())</f>
        <v>#N/A</v>
      </c>
      <c r="W235" s="41" t="e">
        <f>IF(W$38=TRUE,Data!AD197,NA())</f>
        <v>#N/A</v>
      </c>
      <c r="X235" s="35" t="e">
        <f>IF(X$38=TRUE,Data!AE197,NA())</f>
        <v>#N/A</v>
      </c>
      <c r="Y235" s="41" t="e">
        <f>IF(Y$38=TRUE,Data!AF197,NA())</f>
        <v>#N/A</v>
      </c>
      <c r="Z235" s="41" t="e">
        <f>IF(Z$38=TRUE,Data!AH197,NA())</f>
        <v>#N/A</v>
      </c>
      <c r="AA235" s="41" t="e">
        <f>IF(AA$38=TRUE,Data!AI197,NA())</f>
        <v>#N/A</v>
      </c>
      <c r="AB235" s="35" t="e">
        <f>IF(AB$38=TRUE,Data!AJ197,NA())</f>
        <v>#N/A</v>
      </c>
      <c r="AC235" s="41" t="e">
        <f>IF(AC$38=TRUE,Data!AK197,NA())</f>
        <v>#N/A</v>
      </c>
      <c r="AD235" s="35" t="e">
        <f>IF(AD$38=TRUE,Data!AL197,NA())</f>
        <v>#N/A</v>
      </c>
      <c r="AE235" s="35" t="e">
        <f>IF(AE$38=TRUE,Data!AM197,NA())</f>
        <v>#N/A</v>
      </c>
      <c r="AF235" s="41" t="e">
        <f>IF(AF$38=TRUE,Data!AN197,NA())</f>
        <v>#N/A</v>
      </c>
      <c r="AG235" s="26">
        <f>Data!AO197</f>
        <v>44090</v>
      </c>
    </row>
    <row r="236" spans="1:33" x14ac:dyDescent="0.25">
      <c r="B236" t="e">
        <f>IF(B$38=TRUE,Data!B198,NA())</f>
        <v>#N/A</v>
      </c>
      <c r="C236">
        <f>IF(C$38=TRUE,Data!C198,NA())</f>
        <v>0</v>
      </c>
      <c r="D236" t="e">
        <f>IF(D$38=TRUE,Data!E198,NA())</f>
        <v>#N/A</v>
      </c>
      <c r="E236" s="35" t="e">
        <f>IF(E$38=TRUE,Data!F198,NA())</f>
        <v>#N/A</v>
      </c>
      <c r="F236" s="37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5" t="e">
        <f>IF(G$38=TRUE,Data!H198,NA())</f>
        <v>#N/A</v>
      </c>
      <c r="H236" s="39" t="e">
        <f>IF(H$38=TRUE,Data!I198,NA())</f>
        <v>#N/A</v>
      </c>
      <c r="I236" s="41" t="e">
        <f>IF(I$38=TRUE,Data!J198,NA())</f>
        <v>#N/A</v>
      </c>
      <c r="J236" s="41" t="e">
        <f>IF(J$38=TRUE,Data!K198,NA())</f>
        <v>#N/A</v>
      </c>
      <c r="K236" s="35" t="e">
        <f>IF(K$38=TRUE,Data!L198,NA())</f>
        <v>#N/A</v>
      </c>
      <c r="L236" s="37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1" t="e">
        <f>IF(M$38=TRUE,Data!R198,NA())</f>
        <v>#N/A</v>
      </c>
      <c r="N236" s="41" t="e">
        <f>IF(N$38=TRUE,Data!S198,NA())</f>
        <v>#N/A</v>
      </c>
      <c r="O236" s="37" t="e">
        <f ca="1">IF(O$38=TRUE,IF($A236="","",IF((ROW(Data!R198)-$C$1)&gt;2,Data!R198/OFFSET(Data!B198,-$C$1+1,0,1),0)),NA())</f>
        <v>#N/A</v>
      </c>
      <c r="P236" s="41" t="e">
        <f>IF(P$38=TRUE,Data!V198,NA())</f>
        <v>#N/A</v>
      </c>
      <c r="Q236" s="41" t="e">
        <f>IF(Q$38=TRUE,Data!W198,NA())</f>
        <v>#N/A</v>
      </c>
      <c r="R236" s="32" t="e">
        <f>IF(R$38=TRUE,Data!X198,NA())</f>
        <v>#N/A</v>
      </c>
      <c r="S236" s="37" t="e">
        <f ca="1">IF(S$38=TRUE,IF($A236="","",IF((ROW(S236)-$C$1)&gt;40,Data!W198/OFFSET(Data!B198,-$C$1+1,0,1),0)),NA())</f>
        <v>#N/A</v>
      </c>
      <c r="T236" s="46" t="e">
        <f>IF(T$38=TRUE,Data!Z198,NA())</f>
        <v>#N/A</v>
      </c>
      <c r="U236" s="46" t="e">
        <f>IF(U$38=TRUE,Data!AA198,NA())</f>
        <v>#N/A</v>
      </c>
      <c r="V236" s="46" t="e">
        <f>IF(V$38=TRUE,Data!AB198,NA())</f>
        <v>#N/A</v>
      </c>
      <c r="W236" s="41" t="e">
        <f>IF(W$38=TRUE,Data!AD198,NA())</f>
        <v>#N/A</v>
      </c>
      <c r="X236" s="35" t="e">
        <f>IF(X$38=TRUE,Data!AE198,NA())</f>
        <v>#N/A</v>
      </c>
      <c r="Y236" s="41" t="e">
        <f>IF(Y$38=TRUE,Data!AF198,NA())</f>
        <v>#N/A</v>
      </c>
      <c r="Z236" s="41" t="e">
        <f>IF(Z$38=TRUE,Data!AH198,NA())</f>
        <v>#N/A</v>
      </c>
      <c r="AA236" s="41" t="e">
        <f>IF(AA$38=TRUE,Data!AI198,NA())</f>
        <v>#N/A</v>
      </c>
      <c r="AB236" s="35" t="e">
        <f>IF(AB$38=TRUE,Data!AJ198,NA())</f>
        <v>#N/A</v>
      </c>
      <c r="AC236" s="41" t="e">
        <f>IF(AC$38=TRUE,Data!AK198,NA())</f>
        <v>#N/A</v>
      </c>
      <c r="AD236" s="35" t="e">
        <f>IF(AD$38=TRUE,Data!AL198,NA())</f>
        <v>#N/A</v>
      </c>
      <c r="AE236" s="35" t="e">
        <f>IF(AE$38=TRUE,Data!AM198,NA())</f>
        <v>#N/A</v>
      </c>
      <c r="AF236" s="41" t="e">
        <f>IF(AF$38=TRUE,Data!AN198,NA())</f>
        <v>#N/A</v>
      </c>
      <c r="AG236" s="26">
        <f>Data!AO198</f>
        <v>44091</v>
      </c>
    </row>
    <row r="237" spans="1:33" x14ac:dyDescent="0.25">
      <c r="B237" t="e">
        <f>IF(B$38=TRUE,Data!B199,NA())</f>
        <v>#N/A</v>
      </c>
      <c r="C237">
        <f>IF(C$38=TRUE,Data!C199,NA())</f>
        <v>0</v>
      </c>
      <c r="D237" t="e">
        <f>IF(D$38=TRUE,Data!E199,NA())</f>
        <v>#N/A</v>
      </c>
      <c r="E237" s="35" t="e">
        <f>IF(E$38=TRUE,Data!F199,NA())</f>
        <v>#N/A</v>
      </c>
      <c r="F237" s="37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5" t="e">
        <f>IF(G$38=TRUE,Data!H199,NA())</f>
        <v>#N/A</v>
      </c>
      <c r="H237" s="39" t="e">
        <f>IF(H$38=TRUE,Data!I199,NA())</f>
        <v>#N/A</v>
      </c>
      <c r="I237" s="41" t="e">
        <f>IF(I$38=TRUE,Data!J199,NA())</f>
        <v>#N/A</v>
      </c>
      <c r="J237" s="41" t="e">
        <f>IF(J$38=TRUE,Data!K199,NA())</f>
        <v>#N/A</v>
      </c>
      <c r="K237" s="35" t="e">
        <f>IF(K$38=TRUE,Data!L199,NA())</f>
        <v>#N/A</v>
      </c>
      <c r="L237" s="37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1" t="e">
        <f>IF(M$38=TRUE,Data!R199,NA())</f>
        <v>#N/A</v>
      </c>
      <c r="N237" s="41" t="e">
        <f>IF(N$38=TRUE,Data!S199,NA())</f>
        <v>#N/A</v>
      </c>
      <c r="O237" s="37" t="e">
        <f ca="1">IF(O$38=TRUE,IF($A237="","",IF((ROW(Data!R199)-$C$1)&gt;2,Data!R199/OFFSET(Data!B199,-$C$1+1,0,1),0)),NA())</f>
        <v>#N/A</v>
      </c>
      <c r="P237" s="41" t="e">
        <f>IF(P$38=TRUE,Data!V199,NA())</f>
        <v>#N/A</v>
      </c>
      <c r="Q237" s="41" t="e">
        <f>IF(Q$38=TRUE,Data!W199,NA())</f>
        <v>#N/A</v>
      </c>
      <c r="R237" s="32" t="e">
        <f>IF(R$38=TRUE,Data!X199,NA())</f>
        <v>#N/A</v>
      </c>
      <c r="S237" s="37" t="e">
        <f ca="1">IF(S$38=TRUE,IF($A237="","",IF((ROW(S237)-$C$1)&gt;40,Data!W199/OFFSET(Data!B199,-$C$1+1,0,1),0)),NA())</f>
        <v>#N/A</v>
      </c>
      <c r="T237" s="46" t="e">
        <f>IF(T$38=TRUE,Data!Z199,NA())</f>
        <v>#N/A</v>
      </c>
      <c r="U237" s="46" t="e">
        <f>IF(U$38=TRUE,Data!AA199,NA())</f>
        <v>#N/A</v>
      </c>
      <c r="V237" s="46" t="e">
        <f>IF(V$38=TRUE,Data!AB199,NA())</f>
        <v>#N/A</v>
      </c>
      <c r="W237" s="41" t="e">
        <f>IF(W$38=TRUE,Data!AD199,NA())</f>
        <v>#N/A</v>
      </c>
      <c r="X237" s="35" t="e">
        <f>IF(X$38=TRUE,Data!AE199,NA())</f>
        <v>#N/A</v>
      </c>
      <c r="Y237" s="41" t="e">
        <f>IF(Y$38=TRUE,Data!AF199,NA())</f>
        <v>#N/A</v>
      </c>
      <c r="Z237" s="41" t="e">
        <f>IF(Z$38=TRUE,Data!AH199,NA())</f>
        <v>#N/A</v>
      </c>
      <c r="AA237" s="41" t="e">
        <f>IF(AA$38=TRUE,Data!AI199,NA())</f>
        <v>#N/A</v>
      </c>
      <c r="AB237" s="35" t="e">
        <f>IF(AB$38=TRUE,Data!AJ199,NA())</f>
        <v>#N/A</v>
      </c>
      <c r="AC237" s="41" t="e">
        <f>IF(AC$38=TRUE,Data!AK199,NA())</f>
        <v>#N/A</v>
      </c>
      <c r="AD237" s="35" t="e">
        <f>IF(AD$38=TRUE,Data!AL199,NA())</f>
        <v>#N/A</v>
      </c>
      <c r="AE237" s="35" t="e">
        <f>IF(AE$38=TRUE,Data!AM199,NA())</f>
        <v>#N/A</v>
      </c>
      <c r="AF237" s="41" t="e">
        <f>IF(AF$38=TRUE,Data!AN199,NA())</f>
        <v>#N/A</v>
      </c>
      <c r="AG237" s="26">
        <f>Data!AO199</f>
        <v>44092</v>
      </c>
    </row>
    <row r="238" spans="1:33" x14ac:dyDescent="0.25">
      <c r="B238" t="e">
        <f>IF(B$38=TRUE,Data!B200,NA())</f>
        <v>#N/A</v>
      </c>
      <c r="C238">
        <f>IF(C$38=TRUE,Data!C200,NA())</f>
        <v>0</v>
      </c>
      <c r="D238" t="e">
        <f>IF(D$38=TRUE,Data!E200,NA())</f>
        <v>#N/A</v>
      </c>
      <c r="E238" s="35" t="e">
        <f>IF(E$38=TRUE,Data!F200,NA())</f>
        <v>#N/A</v>
      </c>
      <c r="F238" s="37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5" t="e">
        <f>IF(G$38=TRUE,Data!H200,NA())</f>
        <v>#N/A</v>
      </c>
      <c r="H238" s="39" t="e">
        <f>IF(H$38=TRUE,Data!I200,NA())</f>
        <v>#N/A</v>
      </c>
      <c r="I238" s="41" t="e">
        <f>IF(I$38=TRUE,Data!J200,NA())</f>
        <v>#N/A</v>
      </c>
      <c r="J238" s="41" t="e">
        <f>IF(J$38=TRUE,Data!K200,NA())</f>
        <v>#N/A</v>
      </c>
      <c r="K238" s="35" t="e">
        <f>IF(K$38=TRUE,Data!L200,NA())</f>
        <v>#N/A</v>
      </c>
      <c r="L238" s="37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1" t="e">
        <f>IF(M$38=TRUE,Data!R200,NA())</f>
        <v>#N/A</v>
      </c>
      <c r="N238" s="41" t="e">
        <f>IF(N$38=TRUE,Data!S200,NA())</f>
        <v>#N/A</v>
      </c>
      <c r="O238" s="37" t="e">
        <f ca="1">IF(O$38=TRUE,IF($A238="","",IF((ROW(Data!R200)-$C$1)&gt;2,Data!R200/OFFSET(Data!B200,-$C$1+1,0,1),0)),NA())</f>
        <v>#N/A</v>
      </c>
      <c r="P238" s="41" t="e">
        <f>IF(P$38=TRUE,Data!V200,NA())</f>
        <v>#N/A</v>
      </c>
      <c r="Q238" s="41" t="e">
        <f>IF(Q$38=TRUE,Data!W200,NA())</f>
        <v>#N/A</v>
      </c>
      <c r="R238" s="32" t="e">
        <f>IF(R$38=TRUE,Data!X200,NA())</f>
        <v>#N/A</v>
      </c>
      <c r="S238" s="37" t="e">
        <f ca="1">IF(S$38=TRUE,IF($A238="","",IF((ROW(S238)-$C$1)&gt;40,Data!W200/OFFSET(Data!B200,-$C$1+1,0,1),0)),NA())</f>
        <v>#N/A</v>
      </c>
      <c r="T238" s="46" t="e">
        <f>IF(T$38=TRUE,Data!Z200,NA())</f>
        <v>#N/A</v>
      </c>
      <c r="U238" s="46" t="e">
        <f>IF(U$38=TRUE,Data!AA200,NA())</f>
        <v>#N/A</v>
      </c>
      <c r="V238" s="46" t="e">
        <f>IF(V$38=TRUE,Data!AB200,NA())</f>
        <v>#N/A</v>
      </c>
      <c r="W238" s="41" t="e">
        <f>IF(W$38=TRUE,Data!AD200,NA())</f>
        <v>#N/A</v>
      </c>
      <c r="X238" s="35" t="e">
        <f>IF(X$38=TRUE,Data!AE200,NA())</f>
        <v>#N/A</v>
      </c>
      <c r="Y238" s="41" t="e">
        <f>IF(Y$38=TRUE,Data!AF200,NA())</f>
        <v>#N/A</v>
      </c>
      <c r="Z238" s="41" t="e">
        <f>IF(Z$38=TRUE,Data!AH200,NA())</f>
        <v>#N/A</v>
      </c>
      <c r="AA238" s="41" t="e">
        <f>IF(AA$38=TRUE,Data!AI200,NA())</f>
        <v>#N/A</v>
      </c>
      <c r="AB238" s="35" t="e">
        <f>IF(AB$38=TRUE,Data!AJ200,NA())</f>
        <v>#N/A</v>
      </c>
      <c r="AC238" s="41" t="e">
        <f>IF(AC$38=TRUE,Data!AK200,NA())</f>
        <v>#N/A</v>
      </c>
      <c r="AD238" s="35" t="e">
        <f>IF(AD$38=TRUE,Data!AL200,NA())</f>
        <v>#N/A</v>
      </c>
      <c r="AE238" s="35" t="e">
        <f>IF(AE$38=TRUE,Data!AM200,NA())</f>
        <v>#N/A</v>
      </c>
      <c r="AF238" s="41" t="e">
        <f>IF(AF$38=TRUE,Data!AN200,NA())</f>
        <v>#N/A</v>
      </c>
      <c r="AG238" s="26">
        <f>Data!AO200</f>
        <v>44093</v>
      </c>
    </row>
    <row r="239" spans="1:33" x14ac:dyDescent="0.25">
      <c r="B239" t="e">
        <f>IF(B$38=TRUE,Data!B201,NA())</f>
        <v>#N/A</v>
      </c>
      <c r="C239">
        <f>IF(C$38=TRUE,Data!C201,NA())</f>
        <v>0</v>
      </c>
      <c r="D239" t="e">
        <f>IF(D$38=TRUE,Data!E201,NA())</f>
        <v>#N/A</v>
      </c>
      <c r="E239" s="35" t="e">
        <f>IF(E$38=TRUE,Data!F201,NA())</f>
        <v>#N/A</v>
      </c>
      <c r="F239" s="37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5" t="e">
        <f>IF(G$38=TRUE,Data!H201,NA())</f>
        <v>#N/A</v>
      </c>
      <c r="H239" s="39" t="e">
        <f>IF(H$38=TRUE,Data!I201,NA())</f>
        <v>#N/A</v>
      </c>
      <c r="I239" s="41" t="e">
        <f>IF(I$38=TRUE,Data!J201,NA())</f>
        <v>#N/A</v>
      </c>
      <c r="J239" s="41" t="e">
        <f>IF(J$38=TRUE,Data!K201,NA())</f>
        <v>#N/A</v>
      </c>
      <c r="K239" s="35" t="e">
        <f>IF(K$38=TRUE,Data!L201,NA())</f>
        <v>#N/A</v>
      </c>
      <c r="L239" s="37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1" t="e">
        <f>IF(M$38=TRUE,Data!R201,NA())</f>
        <v>#N/A</v>
      </c>
      <c r="N239" s="41" t="e">
        <f>IF(N$38=TRUE,Data!S201,NA())</f>
        <v>#N/A</v>
      </c>
      <c r="O239" s="37" t="e">
        <f ca="1">IF(O$38=TRUE,IF($A239="","",IF((ROW(Data!R201)-$C$1)&gt;2,Data!R201/OFFSET(Data!B201,-$C$1+1,0,1),0)),NA())</f>
        <v>#N/A</v>
      </c>
      <c r="P239" s="41" t="e">
        <f>IF(P$38=TRUE,Data!V201,NA())</f>
        <v>#N/A</v>
      </c>
      <c r="Q239" s="41" t="e">
        <f>IF(Q$38=TRUE,Data!W201,NA())</f>
        <v>#N/A</v>
      </c>
      <c r="R239" s="32" t="e">
        <f>IF(R$38=TRUE,Data!X201,NA())</f>
        <v>#N/A</v>
      </c>
      <c r="S239" s="37" t="e">
        <f ca="1">IF(S$38=TRUE,IF($A239="","",IF((ROW(S239)-$C$1)&gt;40,Data!W201/OFFSET(Data!B201,-$C$1+1,0,1),0)),NA())</f>
        <v>#N/A</v>
      </c>
      <c r="T239" s="46" t="e">
        <f>IF(T$38=TRUE,Data!Z201,NA())</f>
        <v>#N/A</v>
      </c>
      <c r="U239" s="46" t="e">
        <f>IF(U$38=TRUE,Data!AA201,NA())</f>
        <v>#N/A</v>
      </c>
      <c r="V239" s="46" t="e">
        <f>IF(V$38=TRUE,Data!AB201,NA())</f>
        <v>#N/A</v>
      </c>
      <c r="W239" s="41" t="e">
        <f>IF(W$38=TRUE,Data!AD201,NA())</f>
        <v>#N/A</v>
      </c>
      <c r="X239" s="35" t="e">
        <f>IF(X$38=TRUE,Data!AE201,NA())</f>
        <v>#N/A</v>
      </c>
      <c r="Y239" s="41" t="e">
        <f>IF(Y$38=TRUE,Data!AF201,NA())</f>
        <v>#N/A</v>
      </c>
      <c r="Z239" s="41" t="e">
        <f>IF(Z$38=TRUE,Data!AH201,NA())</f>
        <v>#N/A</v>
      </c>
      <c r="AA239" s="41" t="e">
        <f>IF(AA$38=TRUE,Data!AI201,NA())</f>
        <v>#N/A</v>
      </c>
      <c r="AB239" s="35" t="e">
        <f>IF(AB$38=TRUE,Data!AJ201,NA())</f>
        <v>#N/A</v>
      </c>
      <c r="AC239" s="41" t="e">
        <f>IF(AC$38=TRUE,Data!AK201,NA())</f>
        <v>#N/A</v>
      </c>
      <c r="AD239" s="35" t="e">
        <f>IF(AD$38=TRUE,Data!AL201,NA())</f>
        <v>#N/A</v>
      </c>
      <c r="AE239" s="35" t="e">
        <f>IF(AE$38=TRUE,Data!AM201,NA())</f>
        <v>#N/A</v>
      </c>
      <c r="AF239" s="41" t="e">
        <f>IF(AF$38=TRUE,Data!AN201,NA())</f>
        <v>#N/A</v>
      </c>
      <c r="AG239" s="26">
        <f>Data!AO201</f>
        <v>44094</v>
      </c>
    </row>
    <row r="240" spans="1:33" s="27" customFormat="1" x14ac:dyDescent="0.25">
      <c r="A240" s="50"/>
      <c r="B240" t="e">
        <f>IF(B$38=TRUE,Data!B202,NA())</f>
        <v>#N/A</v>
      </c>
      <c r="C240">
        <f>IF(C$38=TRUE,Data!C202,NA())</f>
        <v>0</v>
      </c>
      <c r="D240" t="e">
        <f>IF(D$38=TRUE,Data!E202,NA())</f>
        <v>#N/A</v>
      </c>
      <c r="E240" s="35" t="e">
        <f>IF(E$38=TRUE,Data!F202,NA())</f>
        <v>#N/A</v>
      </c>
      <c r="F240" s="37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5" t="e">
        <f>IF(G$38=TRUE,Data!H202,NA())</f>
        <v>#N/A</v>
      </c>
      <c r="H240" s="39" t="e">
        <f>IF(H$38=TRUE,Data!I202,NA())</f>
        <v>#N/A</v>
      </c>
      <c r="I240" s="41" t="e">
        <f>IF(I$38=TRUE,Data!J202,NA())</f>
        <v>#N/A</v>
      </c>
      <c r="J240" s="41" t="e">
        <f>IF(J$38=TRUE,Data!K202,NA())</f>
        <v>#N/A</v>
      </c>
      <c r="K240" s="35" t="e">
        <f>IF(K$38=TRUE,Data!L202,NA())</f>
        <v>#N/A</v>
      </c>
      <c r="L240" s="37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1" t="e">
        <f>IF(M$38=TRUE,Data!R202,NA())</f>
        <v>#N/A</v>
      </c>
      <c r="N240" s="41" t="e">
        <f>IF(N$38=TRUE,Data!S202,NA())</f>
        <v>#N/A</v>
      </c>
      <c r="O240" s="37" t="e">
        <f ca="1">IF(O$38=TRUE,IF($A240="","",IF((ROW(Data!R202)-$C$1)&gt;2,Data!R202/OFFSET(Data!B202,-$C$1+1,0,1),0)),NA())</f>
        <v>#N/A</v>
      </c>
      <c r="P240" s="41" t="e">
        <f>IF(P$38=TRUE,Data!V202,NA())</f>
        <v>#N/A</v>
      </c>
      <c r="Q240" s="41" t="e">
        <f>IF(Q$38=TRUE,Data!W202,NA())</f>
        <v>#N/A</v>
      </c>
      <c r="R240" s="32" t="e">
        <f>IF(R$38=TRUE,Data!X202,NA())</f>
        <v>#N/A</v>
      </c>
      <c r="S240" s="37" t="e">
        <f ca="1">IF(S$38=TRUE,IF($A240="","",IF((ROW(S240)-$C$1)&gt;40,Data!W202/OFFSET(Data!B202,-$C$1+1,0,1),0)),NA())</f>
        <v>#N/A</v>
      </c>
      <c r="T240" s="46" t="e">
        <f>IF(T$38=TRUE,Data!Z202,NA())</f>
        <v>#N/A</v>
      </c>
      <c r="U240" s="46" t="e">
        <f>IF(U$38=TRUE,Data!AA202,NA())</f>
        <v>#N/A</v>
      </c>
      <c r="V240" s="46" t="e">
        <f>IF(V$38=TRUE,Data!AB202,NA())</f>
        <v>#N/A</v>
      </c>
      <c r="W240" s="41" t="e">
        <f>IF(W$38=TRUE,Data!AD202,NA())</f>
        <v>#N/A</v>
      </c>
      <c r="X240" s="35" t="e">
        <f>IF(X$38=TRUE,Data!AE202,NA())</f>
        <v>#N/A</v>
      </c>
      <c r="Y240" s="41" t="e">
        <f>IF(Y$38=TRUE,Data!AF202,NA())</f>
        <v>#N/A</v>
      </c>
      <c r="Z240" s="41" t="e">
        <f>IF(Z$38=TRUE,Data!AH202,NA())</f>
        <v>#N/A</v>
      </c>
      <c r="AA240" s="41" t="e">
        <f>IF(AA$38=TRUE,Data!AI202,NA())</f>
        <v>#N/A</v>
      </c>
      <c r="AB240" s="35" t="e">
        <f>IF(AB$38=TRUE,Data!AJ202,NA())</f>
        <v>#N/A</v>
      </c>
      <c r="AC240" s="41" t="e">
        <f>IF(AC$38=TRUE,Data!AK202,NA())</f>
        <v>#N/A</v>
      </c>
      <c r="AD240" s="35" t="e">
        <f>IF(AD$38=TRUE,Data!AL202,NA())</f>
        <v>#N/A</v>
      </c>
      <c r="AE240" s="35" t="e">
        <f>IF(AE$38=TRUE,Data!AM202,NA())</f>
        <v>#N/A</v>
      </c>
      <c r="AF240" s="41" t="e">
        <f>IF(AF$38=TRUE,Data!AN202,NA())</f>
        <v>#N/A</v>
      </c>
      <c r="AG240" s="26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629728</xdr:colOff>
                    <xdr:row>0</xdr:row>
                    <xdr:rowOff>163902</xdr:rowOff>
                  </from>
                  <to>
                    <xdr:col>0</xdr:col>
                    <xdr:colOff>905774</xdr:colOff>
                    <xdr:row>2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629728</xdr:colOff>
                    <xdr:row>1</xdr:row>
                    <xdr:rowOff>155275</xdr:rowOff>
                  </from>
                  <to>
                    <xdr:col>0</xdr:col>
                    <xdr:colOff>905774</xdr:colOff>
                    <xdr:row>3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629728</xdr:colOff>
                    <xdr:row>2</xdr:row>
                    <xdr:rowOff>155275</xdr:rowOff>
                  </from>
                  <to>
                    <xdr:col>0</xdr:col>
                    <xdr:colOff>905774</xdr:colOff>
                    <xdr:row>4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629728</xdr:colOff>
                    <xdr:row>3</xdr:row>
                    <xdr:rowOff>155275</xdr:rowOff>
                  </from>
                  <to>
                    <xdr:col>0</xdr:col>
                    <xdr:colOff>905774</xdr:colOff>
                    <xdr:row>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629728</xdr:colOff>
                    <xdr:row>4</xdr:row>
                    <xdr:rowOff>146649</xdr:rowOff>
                  </from>
                  <to>
                    <xdr:col>0</xdr:col>
                    <xdr:colOff>905774</xdr:colOff>
                    <xdr:row>6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629728</xdr:colOff>
                    <xdr:row>5</xdr:row>
                    <xdr:rowOff>146649</xdr:rowOff>
                  </from>
                  <to>
                    <xdr:col>0</xdr:col>
                    <xdr:colOff>905774</xdr:colOff>
                    <xdr:row>7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629728</xdr:colOff>
                    <xdr:row>6</xdr:row>
                    <xdr:rowOff>146649</xdr:rowOff>
                  </from>
                  <to>
                    <xdr:col>0</xdr:col>
                    <xdr:colOff>905774</xdr:colOff>
                    <xdr:row>8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629728</xdr:colOff>
                    <xdr:row>7</xdr:row>
                    <xdr:rowOff>138023</xdr:rowOff>
                  </from>
                  <to>
                    <xdr:col>0</xdr:col>
                    <xdr:colOff>905774</xdr:colOff>
                    <xdr:row>8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629728</xdr:colOff>
                    <xdr:row>8</xdr:row>
                    <xdr:rowOff>138023</xdr:rowOff>
                  </from>
                  <to>
                    <xdr:col>0</xdr:col>
                    <xdr:colOff>905774</xdr:colOff>
                    <xdr:row>9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629728</xdr:colOff>
                    <xdr:row>9</xdr:row>
                    <xdr:rowOff>155275</xdr:rowOff>
                  </from>
                  <to>
                    <xdr:col>0</xdr:col>
                    <xdr:colOff>905774</xdr:colOff>
                    <xdr:row>11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629728</xdr:colOff>
                    <xdr:row>10</xdr:row>
                    <xdr:rowOff>146649</xdr:rowOff>
                  </from>
                  <to>
                    <xdr:col>0</xdr:col>
                    <xdr:colOff>905774</xdr:colOff>
                    <xdr:row>12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629728</xdr:colOff>
                    <xdr:row>11</xdr:row>
                    <xdr:rowOff>146649</xdr:rowOff>
                  </from>
                  <to>
                    <xdr:col>0</xdr:col>
                    <xdr:colOff>905774</xdr:colOff>
                    <xdr:row>13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629728</xdr:colOff>
                    <xdr:row>12</xdr:row>
                    <xdr:rowOff>146649</xdr:rowOff>
                  </from>
                  <to>
                    <xdr:col>0</xdr:col>
                    <xdr:colOff>905774</xdr:colOff>
                    <xdr:row>14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629728</xdr:colOff>
                    <xdr:row>13</xdr:row>
                    <xdr:rowOff>138023</xdr:rowOff>
                  </from>
                  <to>
                    <xdr:col>0</xdr:col>
                    <xdr:colOff>905774</xdr:colOff>
                    <xdr:row>14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629728</xdr:colOff>
                    <xdr:row>14</xdr:row>
                    <xdr:rowOff>138023</xdr:rowOff>
                  </from>
                  <to>
                    <xdr:col>0</xdr:col>
                    <xdr:colOff>905774</xdr:colOff>
                    <xdr:row>15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629728</xdr:colOff>
                    <xdr:row>15</xdr:row>
                    <xdr:rowOff>138023</xdr:rowOff>
                  </from>
                  <to>
                    <xdr:col>0</xdr:col>
                    <xdr:colOff>905774</xdr:colOff>
                    <xdr:row>16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629728</xdr:colOff>
                    <xdr:row>16</xdr:row>
                    <xdr:rowOff>129396</xdr:rowOff>
                  </from>
                  <to>
                    <xdr:col>0</xdr:col>
                    <xdr:colOff>905774</xdr:colOff>
                    <xdr:row>17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629728</xdr:colOff>
                    <xdr:row>17</xdr:row>
                    <xdr:rowOff>129396</xdr:rowOff>
                  </from>
                  <to>
                    <xdr:col>0</xdr:col>
                    <xdr:colOff>905774</xdr:colOff>
                    <xdr:row>18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629728</xdr:colOff>
                    <xdr:row>18</xdr:row>
                    <xdr:rowOff>146649</xdr:rowOff>
                  </from>
                  <to>
                    <xdr:col>0</xdr:col>
                    <xdr:colOff>905774</xdr:colOff>
                    <xdr:row>20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629728</xdr:colOff>
                    <xdr:row>19</xdr:row>
                    <xdr:rowOff>138023</xdr:rowOff>
                  </from>
                  <to>
                    <xdr:col>0</xdr:col>
                    <xdr:colOff>905774</xdr:colOff>
                    <xdr:row>20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629728</xdr:colOff>
                    <xdr:row>20</xdr:row>
                    <xdr:rowOff>138023</xdr:rowOff>
                  </from>
                  <to>
                    <xdr:col>0</xdr:col>
                    <xdr:colOff>905774</xdr:colOff>
                    <xdr:row>21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629728</xdr:colOff>
                    <xdr:row>21</xdr:row>
                    <xdr:rowOff>138023</xdr:rowOff>
                  </from>
                  <to>
                    <xdr:col>0</xdr:col>
                    <xdr:colOff>905774</xdr:colOff>
                    <xdr:row>22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629728</xdr:colOff>
                    <xdr:row>22</xdr:row>
                    <xdr:rowOff>129396</xdr:rowOff>
                  </from>
                  <to>
                    <xdr:col>0</xdr:col>
                    <xdr:colOff>905774</xdr:colOff>
                    <xdr:row>23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629728</xdr:colOff>
                    <xdr:row>25</xdr:row>
                    <xdr:rowOff>129396</xdr:rowOff>
                  </from>
                  <to>
                    <xdr:col>0</xdr:col>
                    <xdr:colOff>905774</xdr:colOff>
                    <xdr:row>26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629728</xdr:colOff>
                    <xdr:row>26</xdr:row>
                    <xdr:rowOff>129396</xdr:rowOff>
                  </from>
                  <to>
                    <xdr:col>0</xdr:col>
                    <xdr:colOff>905774</xdr:colOff>
                    <xdr:row>27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629728</xdr:colOff>
                    <xdr:row>27</xdr:row>
                    <xdr:rowOff>120770</xdr:rowOff>
                  </from>
                  <to>
                    <xdr:col>0</xdr:col>
                    <xdr:colOff>905774</xdr:colOff>
                    <xdr:row>28</xdr:row>
                    <xdr:rowOff>163902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629728</xdr:colOff>
                    <xdr:row>28</xdr:row>
                    <xdr:rowOff>138023</xdr:rowOff>
                  </from>
                  <to>
                    <xdr:col>0</xdr:col>
                    <xdr:colOff>905774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629728</xdr:colOff>
                    <xdr:row>29</xdr:row>
                    <xdr:rowOff>146649</xdr:rowOff>
                  </from>
                  <to>
                    <xdr:col>0</xdr:col>
                    <xdr:colOff>905774</xdr:colOff>
                    <xdr:row>31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629728</xdr:colOff>
                    <xdr:row>30</xdr:row>
                    <xdr:rowOff>138023</xdr:rowOff>
                  </from>
                  <to>
                    <xdr:col>0</xdr:col>
                    <xdr:colOff>905774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621102</xdr:colOff>
                    <xdr:row>23</xdr:row>
                    <xdr:rowOff>155275</xdr:rowOff>
                  </from>
                  <to>
                    <xdr:col>0</xdr:col>
                    <xdr:colOff>897147</xdr:colOff>
                    <xdr:row>25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629728</xdr:colOff>
                    <xdr:row>24</xdr:row>
                    <xdr:rowOff>163902</xdr:rowOff>
                  </from>
                  <to>
                    <xdr:col>0</xdr:col>
                    <xdr:colOff>905774</xdr:colOff>
                    <xdr:row>26</xdr:row>
                    <xdr:rowOff>25879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599"/>
  <sheetViews>
    <sheetView tabSelected="1" topLeftCell="A1571" workbookViewId="0">
      <selection activeCell="F1597" sqref="F1597"/>
    </sheetView>
  </sheetViews>
  <sheetFormatPr defaultRowHeight="14.3" x14ac:dyDescent="0.25"/>
  <cols>
    <col min="1" max="1" width="9.125" bestFit="1" customWidth="1"/>
    <col min="2" max="2" width="12.75" bestFit="1" customWidth="1"/>
    <col min="3" max="3" width="6.5" bestFit="1" customWidth="1"/>
    <col min="4" max="4" width="8.5" bestFit="1" customWidth="1"/>
    <col min="5" max="5" width="9.25" bestFit="1" customWidth="1"/>
    <col min="6" max="6" width="10.875" bestFit="1" customWidth="1"/>
    <col min="7" max="7" width="81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79</v>
      </c>
      <c r="G903" s="16" t="s">
        <v>42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2517</v>
      </c>
      <c r="G904" s="16" t="s">
        <v>43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222</v>
      </c>
      <c r="G905" s="16" t="s">
        <v>44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8497</v>
      </c>
      <c r="G906" s="16" t="s">
        <v>220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5446</v>
      </c>
      <c r="G907" s="16" t="s">
        <v>45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73363</v>
      </c>
      <c r="G908" s="16" t="s">
        <v>221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6</v>
      </c>
      <c r="G909" s="16" t="s">
        <v>46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222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3</v>
      </c>
      <c r="G911" s="16" t="s">
        <v>223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F912">
        <v>168</v>
      </c>
      <c r="G912" s="16" t="s">
        <v>224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G913" s="16" t="s">
        <v>47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4.08</v>
      </c>
      <c r="G914" s="16" t="s">
        <v>225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11.58</v>
      </c>
      <c r="G915" s="16" t="s">
        <v>226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29.62</v>
      </c>
      <c r="G916" s="16" t="s">
        <v>227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1260</v>
      </c>
      <c r="G917" s="16" t="s">
        <v>228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14.83</v>
      </c>
      <c r="G918" s="16" t="s">
        <v>229</v>
      </c>
    </row>
    <row r="919" spans="1:7" x14ac:dyDescent="0.25">
      <c r="A919" s="16" t="s">
        <v>40</v>
      </c>
      <c r="B919" s="16" t="s">
        <v>41</v>
      </c>
      <c r="C919">
        <v>28</v>
      </c>
      <c r="D919">
        <v>4</v>
      </c>
      <c r="E919">
        <v>2020</v>
      </c>
      <c r="F919">
        <v>3.14</v>
      </c>
      <c r="G919" s="16" t="s">
        <v>48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78</v>
      </c>
      <c r="G920" s="16" t="s">
        <v>42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2470</v>
      </c>
      <c r="G921" s="16" t="s">
        <v>43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227</v>
      </c>
      <c r="G922" s="16" t="s">
        <v>44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8724</v>
      </c>
      <c r="G923" s="16" t="s">
        <v>220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5579</v>
      </c>
      <c r="G924" s="16" t="s">
        <v>45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78942</v>
      </c>
      <c r="G925" s="16" t="s">
        <v>221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5</v>
      </c>
      <c r="G926" s="16" t="s">
        <v>46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3</v>
      </c>
      <c r="G927" s="16" t="s">
        <v>222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2</v>
      </c>
      <c r="G928" s="16" t="s">
        <v>223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F929">
        <v>173</v>
      </c>
      <c r="G929" s="16" t="s">
        <v>224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G930" s="16" t="s">
        <v>47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4.07</v>
      </c>
      <c r="G931" s="16" t="s">
        <v>225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11.05</v>
      </c>
      <c r="G932" s="16" t="s">
        <v>226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28.31</v>
      </c>
      <c r="G933" s="16" t="s">
        <v>227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1292</v>
      </c>
      <c r="G934" s="16" t="s">
        <v>228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14.81</v>
      </c>
      <c r="G935" s="16" t="s">
        <v>229</v>
      </c>
    </row>
    <row r="936" spans="1:7" x14ac:dyDescent="0.25">
      <c r="A936" s="16" t="s">
        <v>40</v>
      </c>
      <c r="B936" s="16" t="s">
        <v>41</v>
      </c>
      <c r="C936">
        <v>29</v>
      </c>
      <c r="D936">
        <v>4</v>
      </c>
      <c r="E936">
        <v>2020</v>
      </c>
      <c r="F936">
        <v>3.16</v>
      </c>
      <c r="G936" s="16" t="s">
        <v>48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71</v>
      </c>
      <c r="G937" s="16" t="s">
        <v>42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2479</v>
      </c>
      <c r="G938" s="16" t="s">
        <v>43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285</v>
      </c>
      <c r="G939" s="16" t="s">
        <v>44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9009</v>
      </c>
      <c r="G940" s="16" t="s">
        <v>220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6703</v>
      </c>
      <c r="G941" s="16" t="s">
        <v>45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85645</v>
      </c>
      <c r="G942" s="16" t="s">
        <v>221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6</v>
      </c>
      <c r="G943" s="16" t="s">
        <v>46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2</v>
      </c>
      <c r="G944" s="16" t="s">
        <v>222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4</v>
      </c>
      <c r="G945" s="16" t="s">
        <v>223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F946">
        <v>179</v>
      </c>
      <c r="G946" s="16" t="s">
        <v>224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G947" s="16" t="s">
        <v>47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4.25</v>
      </c>
      <c r="G948" s="16" t="s">
        <v>225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10.52</v>
      </c>
      <c r="G949" s="16" t="s">
        <v>226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27.52</v>
      </c>
      <c r="G950" s="16" t="s">
        <v>227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1343</v>
      </c>
      <c r="G951" s="16" t="s">
        <v>228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14.91</v>
      </c>
      <c r="G952" s="16" t="s">
        <v>229</v>
      </c>
    </row>
    <row r="953" spans="1:7" x14ac:dyDescent="0.25">
      <c r="A953" s="16" t="s">
        <v>40</v>
      </c>
      <c r="B953" s="16" t="s">
        <v>41</v>
      </c>
      <c r="C953">
        <v>30</v>
      </c>
      <c r="D953">
        <v>4</v>
      </c>
      <c r="E953">
        <v>2020</v>
      </c>
      <c r="F953">
        <v>2.86</v>
      </c>
      <c r="G953" s="16" t="s">
        <v>48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65</v>
      </c>
      <c r="G954" s="16" t="s">
        <v>42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2375</v>
      </c>
      <c r="G955" s="16" t="s">
        <v>43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196</v>
      </c>
      <c r="G956" s="16" t="s">
        <v>44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9205</v>
      </c>
      <c r="G957" s="16" t="s">
        <v>220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5906</v>
      </c>
      <c r="G958" s="16" t="s">
        <v>45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91551</v>
      </c>
      <c r="G959" s="16" t="s">
        <v>221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6</v>
      </c>
      <c r="G960" s="16" t="s">
        <v>46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2</v>
      </c>
      <c r="G961" s="16" t="s">
        <v>222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4</v>
      </c>
      <c r="G962" s="16" t="s">
        <v>223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F963">
        <v>185</v>
      </c>
      <c r="G963" s="16" t="s">
        <v>224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G964" s="16" t="s">
        <v>47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3.32</v>
      </c>
      <c r="G965" s="16" t="s">
        <v>225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10.050000000000001</v>
      </c>
      <c r="G966" s="16" t="s">
        <v>226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25.8</v>
      </c>
      <c r="G967" s="16" t="s">
        <v>227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1379</v>
      </c>
      <c r="G968" s="16" t="s">
        <v>228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14.98</v>
      </c>
      <c r="G969" s="16" t="s">
        <v>229</v>
      </c>
    </row>
    <row r="970" spans="1:7" x14ac:dyDescent="0.25">
      <c r="A970" s="16" t="s">
        <v>40</v>
      </c>
      <c r="B970" s="16" t="s">
        <v>41</v>
      </c>
      <c r="C970">
        <v>1</v>
      </c>
      <c r="D970">
        <v>5</v>
      </c>
      <c r="E970">
        <v>2020</v>
      </c>
      <c r="F970">
        <v>2.74</v>
      </c>
      <c r="G970" s="16" t="s">
        <v>48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57</v>
      </c>
      <c r="G971" s="16" t="s">
        <v>42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2286</v>
      </c>
      <c r="G972" s="16" t="s">
        <v>43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157</v>
      </c>
      <c r="G973" s="16" t="s">
        <v>44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9362</v>
      </c>
      <c r="G974" s="16" t="s">
        <v>220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5086</v>
      </c>
      <c r="G975" s="16" t="s">
        <v>45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96637</v>
      </c>
      <c r="G976" s="16" t="s">
        <v>221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4</v>
      </c>
      <c r="G977" s="16" t="s">
        <v>46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3</v>
      </c>
      <c r="G978" s="16" t="s">
        <v>222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</v>
      </c>
      <c r="G979" s="16" t="s">
        <v>223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F980">
        <v>189</v>
      </c>
      <c r="G980" s="16" t="s">
        <v>224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G981" s="16" t="s">
        <v>47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3.09</v>
      </c>
      <c r="G982" s="16" t="s">
        <v>225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9.69</v>
      </c>
      <c r="G983" s="16" t="s">
        <v>226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24.42</v>
      </c>
      <c r="G984" s="16" t="s">
        <v>227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1426</v>
      </c>
      <c r="G985" s="16" t="s">
        <v>228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15.23</v>
      </c>
      <c r="G986" s="16" t="s">
        <v>229</v>
      </c>
    </row>
    <row r="987" spans="1:7" x14ac:dyDescent="0.25">
      <c r="A987" s="16" t="s">
        <v>40</v>
      </c>
      <c r="B987" s="16" t="s">
        <v>41</v>
      </c>
      <c r="C987">
        <v>2</v>
      </c>
      <c r="D987">
        <v>5</v>
      </c>
      <c r="E987">
        <v>2020</v>
      </c>
      <c r="F987">
        <v>2.4900000000000002</v>
      </c>
      <c r="G987" s="16" t="s">
        <v>48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54</v>
      </c>
      <c r="G988" s="16" t="s">
        <v>42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2116</v>
      </c>
      <c r="G989" s="16" t="s">
        <v>43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102</v>
      </c>
      <c r="G990" s="16" t="s">
        <v>44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9464</v>
      </c>
      <c r="G991" s="16" t="s">
        <v>220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5274</v>
      </c>
      <c r="G992" s="16" t="s">
        <v>45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101911</v>
      </c>
      <c r="G993" s="16" t="s">
        <v>221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4</v>
      </c>
      <c r="G994" s="16" t="s">
        <v>46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3</v>
      </c>
      <c r="G995" s="16" t="s">
        <v>222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</v>
      </c>
      <c r="G996" s="16" t="s">
        <v>223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F997">
        <v>193</v>
      </c>
      <c r="G997" s="16" t="s">
        <v>224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G998" s="16" t="s">
        <v>47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1.93</v>
      </c>
      <c r="G999" s="16" t="s">
        <v>225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9.2899999999999991</v>
      </c>
      <c r="G1000" s="16" t="s">
        <v>226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22.36</v>
      </c>
      <c r="G1001" s="16" t="s">
        <v>227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1551</v>
      </c>
      <c r="G1002" s="16" t="s">
        <v>228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16.39</v>
      </c>
      <c r="G1003" s="16" t="s">
        <v>229</v>
      </c>
    </row>
    <row r="1004" spans="1:7" x14ac:dyDescent="0.25">
      <c r="A1004" s="16" t="s">
        <v>40</v>
      </c>
      <c r="B1004" s="16" t="s">
        <v>41</v>
      </c>
      <c r="C1004">
        <v>3</v>
      </c>
      <c r="D1004">
        <v>5</v>
      </c>
      <c r="E1004">
        <v>2020</v>
      </c>
      <c r="F1004">
        <v>2.5499999999999998</v>
      </c>
      <c r="G1004" s="16" t="s">
        <v>48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53</v>
      </c>
      <c r="G1005" s="16" t="s">
        <v>42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2023</v>
      </c>
      <c r="G1006" s="16" t="s">
        <v>43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93</v>
      </c>
      <c r="G1007" s="16" t="s">
        <v>44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9557</v>
      </c>
      <c r="G1008" s="16" t="s">
        <v>220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4550</v>
      </c>
      <c r="G1009" s="16" t="s">
        <v>45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106461</v>
      </c>
      <c r="G1010" s="16" t="s">
        <v>221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F1011">
        <v>4</v>
      </c>
      <c r="G1011" s="16" t="s">
        <v>46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222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G1013" s="16" t="s">
        <v>223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F1014">
        <v>197</v>
      </c>
      <c r="G1014" s="16" t="s">
        <v>224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G1015" s="16" t="s">
        <v>47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2.04</v>
      </c>
      <c r="G1016" s="16" t="s">
        <v>225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8.98</v>
      </c>
      <c r="G1017" s="16" t="s">
        <v>226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21.17</v>
      </c>
      <c r="G1018" s="16" t="s">
        <v>227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1574</v>
      </c>
      <c r="G1019" s="16" t="s">
        <v>228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16.47</v>
      </c>
      <c r="G1020" s="16" t="s">
        <v>229</v>
      </c>
    </row>
    <row r="1021" spans="1:7" x14ac:dyDescent="0.25">
      <c r="A1021" s="16" t="s">
        <v>40</v>
      </c>
      <c r="B1021" s="16" t="s">
        <v>41</v>
      </c>
      <c r="C1021">
        <v>4</v>
      </c>
      <c r="D1021">
        <v>5</v>
      </c>
      <c r="E1021">
        <v>2020</v>
      </c>
      <c r="F1021">
        <v>2.62</v>
      </c>
      <c r="G1021" s="16" t="s">
        <v>48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51</v>
      </c>
      <c r="G1022" s="16" t="s">
        <v>42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1855</v>
      </c>
      <c r="G1023" s="16" t="s">
        <v>43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120</v>
      </c>
      <c r="G1024" s="16" t="s">
        <v>44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9677</v>
      </c>
      <c r="G1025" s="16" t="s">
        <v>220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4817</v>
      </c>
      <c r="G1026" s="16" t="s">
        <v>45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111278</v>
      </c>
      <c r="G1027" s="16" t="s">
        <v>221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F1028">
        <v>3</v>
      </c>
      <c r="G1028" s="16" t="s">
        <v>46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222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G1030" s="16" t="s">
        <v>223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F1031">
        <v>200</v>
      </c>
      <c r="G1031" s="16" t="s">
        <v>224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G1032" s="16" t="s">
        <v>47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2.4900000000000002</v>
      </c>
      <c r="G1033" s="16" t="s">
        <v>225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8.6999999999999993</v>
      </c>
      <c r="G1034" s="16" t="s">
        <v>226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19.170000000000002</v>
      </c>
      <c r="G1035" s="16" t="s">
        <v>227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1723</v>
      </c>
      <c r="G1036" s="16" t="s">
        <v>228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17.809999999999999</v>
      </c>
      <c r="G1037" s="16" t="s">
        <v>229</v>
      </c>
    </row>
    <row r="1038" spans="1:7" x14ac:dyDescent="0.25">
      <c r="A1038" s="16" t="s">
        <v>40</v>
      </c>
      <c r="B1038" s="16" t="s">
        <v>41</v>
      </c>
      <c r="C1038">
        <v>5</v>
      </c>
      <c r="D1038">
        <v>5</v>
      </c>
      <c r="E1038">
        <v>2020</v>
      </c>
      <c r="F1038">
        <v>2.75</v>
      </c>
      <c r="G1038" s="16" t="s">
        <v>48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48</v>
      </c>
      <c r="G1039" s="16" t="s">
        <v>42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1750</v>
      </c>
      <c r="G1040" s="16" t="s">
        <v>43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114</v>
      </c>
      <c r="G1041" s="16" t="s">
        <v>44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9791</v>
      </c>
      <c r="G1042" s="16" t="s">
        <v>220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6196</v>
      </c>
      <c r="G1043" s="16" t="s">
        <v>45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117474</v>
      </c>
      <c r="G1044" s="16" t="s">
        <v>221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F1045">
        <v>3</v>
      </c>
      <c r="G1045" s="16" t="s">
        <v>46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222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G1047" s="16" t="s">
        <v>223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F1048">
        <v>203</v>
      </c>
      <c r="G1048" s="16" t="s">
        <v>224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G1049" s="16" t="s">
        <v>47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1.84</v>
      </c>
      <c r="G1050" s="16" t="s">
        <v>225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8.33</v>
      </c>
      <c r="G1051" s="16" t="s">
        <v>226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17.87</v>
      </c>
      <c r="G1052" s="16" t="s">
        <v>227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1971</v>
      </c>
      <c r="G1053" s="16" t="s">
        <v>228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20.13</v>
      </c>
      <c r="G1054" s="16" t="s">
        <v>229</v>
      </c>
    </row>
    <row r="1055" spans="1:7" x14ac:dyDescent="0.25">
      <c r="A1055" s="16" t="s">
        <v>40</v>
      </c>
      <c r="B1055" s="16" t="s">
        <v>41</v>
      </c>
      <c r="C1055">
        <v>6</v>
      </c>
      <c r="D1055">
        <v>5</v>
      </c>
      <c r="E1055">
        <v>2020</v>
      </c>
      <c r="F1055">
        <v>2.74</v>
      </c>
      <c r="G1055" s="16" t="s">
        <v>48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46</v>
      </c>
      <c r="G1056" s="16" t="s">
        <v>42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1710</v>
      </c>
      <c r="G1057" s="16" t="s">
        <v>43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57</v>
      </c>
      <c r="G1058" s="16" t="s">
        <v>44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9848</v>
      </c>
      <c r="G1059" s="16" t="s">
        <v>220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5521</v>
      </c>
      <c r="G1060" s="16" t="s">
        <v>45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122995</v>
      </c>
      <c r="G1061" s="16" t="s">
        <v>221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F1062">
        <v>3</v>
      </c>
      <c r="G1062" s="16" t="s">
        <v>46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222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G1064" s="16" t="s">
        <v>223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F1065">
        <v>206</v>
      </c>
      <c r="G1065" s="16" t="s">
        <v>224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G1066" s="16" t="s">
        <v>47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1.03</v>
      </c>
      <c r="G1067" s="16" t="s">
        <v>225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8.01</v>
      </c>
      <c r="G1068" s="16" t="s">
        <v>226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17.36</v>
      </c>
      <c r="G1069" s="16" t="s">
        <v>227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2160</v>
      </c>
      <c r="G1070" s="16" t="s">
        <v>228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21.93</v>
      </c>
      <c r="G1071" s="16" t="s">
        <v>229</v>
      </c>
    </row>
    <row r="1072" spans="1:7" x14ac:dyDescent="0.25">
      <c r="A1072" s="16" t="s">
        <v>40</v>
      </c>
      <c r="B1072" s="16" t="s">
        <v>41</v>
      </c>
      <c r="C1072">
        <v>7</v>
      </c>
      <c r="D1072">
        <v>5</v>
      </c>
      <c r="E1072">
        <v>2020</v>
      </c>
      <c r="F1072">
        <v>2.69</v>
      </c>
      <c r="G1072" s="16" t="s">
        <v>48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45</v>
      </c>
      <c r="G1073" s="16" t="s">
        <v>42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1577</v>
      </c>
      <c r="G1074" s="16" t="s">
        <v>43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95</v>
      </c>
      <c r="G1075" s="16" t="s">
        <v>44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9943</v>
      </c>
      <c r="G1076" s="16" t="s">
        <v>220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5810</v>
      </c>
      <c r="G1077" s="16" t="s">
        <v>45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128805</v>
      </c>
      <c r="G1078" s="16" t="s">
        <v>221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F1079">
        <v>3</v>
      </c>
      <c r="G1079" s="16" t="s">
        <v>46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222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G1081" s="16" t="s">
        <v>223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F1082">
        <v>209</v>
      </c>
      <c r="G1082" s="16" t="s">
        <v>224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G1083" s="16" t="s">
        <v>47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1.64</v>
      </c>
      <c r="G1084" s="16" t="s">
        <v>225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7.72</v>
      </c>
      <c r="G1085" s="16" t="s">
        <v>226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15.86</v>
      </c>
      <c r="G1086" s="16" t="s">
        <v>227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2453</v>
      </c>
      <c r="G1087" s="16" t="s">
        <v>228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24.67</v>
      </c>
      <c r="G1088" s="16" t="s">
        <v>229</v>
      </c>
    </row>
    <row r="1089" spans="1:7" x14ac:dyDescent="0.25">
      <c r="A1089" s="16" t="s">
        <v>40</v>
      </c>
      <c r="B1089" s="16" t="s">
        <v>41</v>
      </c>
      <c r="C1089">
        <v>8</v>
      </c>
      <c r="D1089">
        <v>5</v>
      </c>
      <c r="E1089">
        <v>2020</v>
      </c>
      <c r="F1089">
        <v>2.85</v>
      </c>
      <c r="G1089" s="16" t="s">
        <v>48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43</v>
      </c>
      <c r="G1090" s="16" t="s">
        <v>42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1437</v>
      </c>
      <c r="G1091" s="16" t="s">
        <v>43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89</v>
      </c>
      <c r="G1092" s="16" t="s">
        <v>44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10032</v>
      </c>
      <c r="G1093" s="16" t="s">
        <v>220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5728</v>
      </c>
      <c r="G1094" s="16" t="s">
        <v>45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134533</v>
      </c>
      <c r="G1095" s="16" t="s">
        <v>221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F1096">
        <v>4</v>
      </c>
      <c r="G1096" s="16" t="s">
        <v>46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222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G1098" s="16" t="s">
        <v>223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F1099">
        <v>213</v>
      </c>
      <c r="G1099" s="16" t="s">
        <v>224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G1100" s="16" t="s">
        <v>47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1.55</v>
      </c>
      <c r="G1101" s="16" t="s">
        <v>225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7.46</v>
      </c>
      <c r="G1102" s="16" t="s">
        <v>226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14.32</v>
      </c>
      <c r="G1103" s="16" t="s">
        <v>227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2732</v>
      </c>
      <c r="G1104" s="16" t="s">
        <v>228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27.23</v>
      </c>
      <c r="G1105" s="16" t="s">
        <v>229</v>
      </c>
    </row>
    <row r="1106" spans="1:7" x14ac:dyDescent="0.25">
      <c r="A1106" s="16" t="s">
        <v>40</v>
      </c>
      <c r="B1106" s="16" t="s">
        <v>41</v>
      </c>
      <c r="C1106">
        <v>9</v>
      </c>
      <c r="D1106">
        <v>5</v>
      </c>
      <c r="E1106">
        <v>2020</v>
      </c>
      <c r="F1106">
        <v>2.99</v>
      </c>
      <c r="G1106" s="16" t="s">
        <v>48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39</v>
      </c>
      <c r="G1107" s="16" t="s">
        <v>42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1380</v>
      </c>
      <c r="G1108" s="16" t="s">
        <v>43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82</v>
      </c>
      <c r="G1109" s="16" t="s">
        <v>44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10114</v>
      </c>
      <c r="G1110" s="16" t="s">
        <v>220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6059</v>
      </c>
      <c r="G1111" s="16" t="s">
        <v>45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140592</v>
      </c>
      <c r="G1112" s="16" t="s">
        <v>221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F1113">
        <v>2</v>
      </c>
      <c r="G1113" s="16" t="s">
        <v>46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222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G1115" s="16" t="s">
        <v>223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F1116">
        <v>215</v>
      </c>
      <c r="G1116" s="16" t="s">
        <v>224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G1117" s="16" t="s">
        <v>47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1.35</v>
      </c>
      <c r="G1118" s="16" t="s">
        <v>225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7.19</v>
      </c>
      <c r="G1119" s="16" t="s">
        <v>226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13.64</v>
      </c>
      <c r="G1120" s="16" t="s">
        <v>227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3006</v>
      </c>
      <c r="G1121" s="16" t="s">
        <v>228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29.72</v>
      </c>
      <c r="G1122" s="16" t="s">
        <v>229</v>
      </c>
    </row>
    <row r="1123" spans="1:7" x14ac:dyDescent="0.25">
      <c r="A1123" s="16" t="s">
        <v>40</v>
      </c>
      <c r="B1123" s="16" t="s">
        <v>41</v>
      </c>
      <c r="C1123">
        <v>10</v>
      </c>
      <c r="D1123">
        <v>5</v>
      </c>
      <c r="E1123">
        <v>2020</v>
      </c>
      <c r="F1123">
        <v>2.83</v>
      </c>
      <c r="G1123" s="16" t="s">
        <v>48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29</v>
      </c>
      <c r="G1124" s="16" t="s">
        <v>42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1123</v>
      </c>
      <c r="G1125" s="16" t="s">
        <v>43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62</v>
      </c>
      <c r="G1126" s="16" t="s">
        <v>44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10176</v>
      </c>
      <c r="G1127" s="16" t="s">
        <v>220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5012</v>
      </c>
      <c r="G1128" s="16" t="s">
        <v>45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145604</v>
      </c>
      <c r="G1129" s="16" t="s">
        <v>221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F1130">
        <v>3</v>
      </c>
      <c r="G1130" s="16" t="s">
        <v>46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222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G1132" s="16" t="s">
        <v>223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F1133">
        <v>218</v>
      </c>
      <c r="G1133" s="16" t="s">
        <v>224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G1134" s="16" t="s">
        <v>47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1.24</v>
      </c>
      <c r="G1135" s="16" t="s">
        <v>225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6.99</v>
      </c>
      <c r="G1136" s="16" t="s">
        <v>226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11.04</v>
      </c>
      <c r="G1137" s="16" t="s">
        <v>227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3290</v>
      </c>
      <c r="G1138" s="16" t="s">
        <v>228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32.33</v>
      </c>
      <c r="G1139" s="16" t="s">
        <v>229</v>
      </c>
    </row>
    <row r="1140" spans="1:7" x14ac:dyDescent="0.25">
      <c r="A1140" s="16" t="s">
        <v>40</v>
      </c>
      <c r="B1140" s="16" t="s">
        <v>41</v>
      </c>
      <c r="C1140">
        <v>11</v>
      </c>
      <c r="D1140">
        <v>5</v>
      </c>
      <c r="E1140">
        <v>2020</v>
      </c>
      <c r="F1140">
        <v>2.58</v>
      </c>
      <c r="G1140" s="16" t="s">
        <v>48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23</v>
      </c>
      <c r="G1141" s="16" t="s">
        <v>42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1085</v>
      </c>
      <c r="G1142" s="16" t="s">
        <v>43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67</v>
      </c>
      <c r="G1143" s="16" t="s">
        <v>44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10243</v>
      </c>
      <c r="G1144" s="16" t="s">
        <v>220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5700</v>
      </c>
      <c r="G1145" s="16" t="s">
        <v>45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151304</v>
      </c>
      <c r="G1146" s="16" t="s">
        <v>221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F1147">
        <v>2</v>
      </c>
      <c r="G1147" s="16" t="s">
        <v>46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222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G1149" s="16" t="s">
        <v>223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F1150">
        <v>220</v>
      </c>
      <c r="G1150" s="16" t="s">
        <v>224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G1151" s="16" t="s">
        <v>47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1.18</v>
      </c>
      <c r="G1152" s="16" t="s">
        <v>225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6.77</v>
      </c>
      <c r="G1153" s="16" t="s">
        <v>226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10.59</v>
      </c>
      <c r="G1154" s="16" t="s">
        <v>227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3600</v>
      </c>
      <c r="G1155" s="16" t="s">
        <v>228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35.15</v>
      </c>
      <c r="G1156" s="16" t="s">
        <v>229</v>
      </c>
    </row>
    <row r="1157" spans="1:7" x14ac:dyDescent="0.25">
      <c r="A1157" s="16" t="s">
        <v>40</v>
      </c>
      <c r="B1157" s="16" t="s">
        <v>41</v>
      </c>
      <c r="C1157">
        <v>12</v>
      </c>
      <c r="D1157">
        <v>5</v>
      </c>
      <c r="E1157">
        <v>2020</v>
      </c>
      <c r="F1157">
        <v>2.11</v>
      </c>
      <c r="G1157" s="16" t="s">
        <v>48</v>
      </c>
    </row>
    <row r="1158" spans="1:7" x14ac:dyDescent="0.25">
      <c r="A1158" s="16" t="s">
        <v>40</v>
      </c>
      <c r="B1158" s="16" t="s">
        <v>41</v>
      </c>
      <c r="C1158">
        <v>13</v>
      </c>
      <c r="D1158">
        <v>5</v>
      </c>
      <c r="E1158">
        <v>2020</v>
      </c>
      <c r="F1158">
        <v>22</v>
      </c>
      <c r="G1158" s="16" t="s">
        <v>42</v>
      </c>
    </row>
    <row r="1159" spans="1:7" x14ac:dyDescent="0.25">
      <c r="A1159" s="16" t="s">
        <v>40</v>
      </c>
      <c r="B1159" s="16" t="s">
        <v>41</v>
      </c>
      <c r="C1159">
        <v>13</v>
      </c>
      <c r="D1159">
        <v>5</v>
      </c>
      <c r="E1159">
        <v>2020</v>
      </c>
      <c r="F1159">
        <v>992</v>
      </c>
      <c r="G1159" s="16" t="s">
        <v>43</v>
      </c>
    </row>
    <row r="1160" spans="1:7" x14ac:dyDescent="0.25">
      <c r="A1160" s="16" t="s">
        <v>40</v>
      </c>
      <c r="B1160" s="16" t="s">
        <v>41</v>
      </c>
      <c r="C1160">
        <v>13</v>
      </c>
      <c r="D1160">
        <v>5</v>
      </c>
      <c r="E1160">
        <v>2020</v>
      </c>
      <c r="F1160">
        <v>52</v>
      </c>
      <c r="G1160" s="16" t="s">
        <v>44</v>
      </c>
    </row>
    <row r="1161" spans="1:7" x14ac:dyDescent="0.25">
      <c r="A1161" s="16" t="s">
        <v>40</v>
      </c>
      <c r="B1161" s="16" t="s">
        <v>41</v>
      </c>
      <c r="C1161">
        <v>13</v>
      </c>
      <c r="D1161">
        <v>5</v>
      </c>
      <c r="E1161">
        <v>2020</v>
      </c>
      <c r="F1161">
        <v>10295</v>
      </c>
      <c r="G1161" s="16" t="s">
        <v>220</v>
      </c>
    </row>
    <row r="1162" spans="1:7" x14ac:dyDescent="0.25">
      <c r="A1162" s="16" t="s">
        <v>40</v>
      </c>
      <c r="B1162" s="16" t="s">
        <v>41</v>
      </c>
      <c r="C1162">
        <v>13</v>
      </c>
      <c r="D1162">
        <v>5</v>
      </c>
      <c r="E1162">
        <v>2020</v>
      </c>
      <c r="F1162">
        <v>5299</v>
      </c>
      <c r="G1162" s="16" t="s">
        <v>45</v>
      </c>
    </row>
    <row r="1163" spans="1:7" x14ac:dyDescent="0.25">
      <c r="A1163" s="16" t="s">
        <v>40</v>
      </c>
      <c r="B1163" s="16" t="s">
        <v>41</v>
      </c>
      <c r="C1163">
        <v>13</v>
      </c>
      <c r="D1163">
        <v>5</v>
      </c>
      <c r="E1163">
        <v>2020</v>
      </c>
      <c r="F1163">
        <v>156603</v>
      </c>
      <c r="G1163" s="16" t="s">
        <v>221</v>
      </c>
    </row>
    <row r="1164" spans="1:7" x14ac:dyDescent="0.25">
      <c r="A1164" s="16" t="s">
        <v>40</v>
      </c>
      <c r="B1164" s="16" t="s">
        <v>41</v>
      </c>
      <c r="C1164">
        <v>13</v>
      </c>
      <c r="D1164">
        <v>5</v>
      </c>
      <c r="E1164">
        <v>2020</v>
      </c>
      <c r="F1164">
        <v>2</v>
      </c>
      <c r="G1164" s="16" t="s">
        <v>46</v>
      </c>
    </row>
    <row r="1165" spans="1:7" x14ac:dyDescent="0.25">
      <c r="A1165" s="16" t="s">
        <v>40</v>
      </c>
      <c r="B1165" s="16" t="s">
        <v>41</v>
      </c>
      <c r="C1165">
        <v>13</v>
      </c>
      <c r="D1165">
        <v>5</v>
      </c>
      <c r="E1165">
        <v>2020</v>
      </c>
      <c r="G1165" s="16" t="s">
        <v>222</v>
      </c>
    </row>
    <row r="1166" spans="1:7" x14ac:dyDescent="0.25">
      <c r="A1166" s="16" t="s">
        <v>40</v>
      </c>
      <c r="B1166" s="16" t="s">
        <v>41</v>
      </c>
      <c r="C1166">
        <v>13</v>
      </c>
      <c r="D1166">
        <v>5</v>
      </c>
      <c r="E1166">
        <v>2020</v>
      </c>
      <c r="G1166" s="16" t="s">
        <v>223</v>
      </c>
    </row>
    <row r="1167" spans="1:7" x14ac:dyDescent="0.25">
      <c r="A1167" s="16" t="s">
        <v>40</v>
      </c>
      <c r="B1167" s="16" t="s">
        <v>41</v>
      </c>
      <c r="C1167">
        <v>13</v>
      </c>
      <c r="D1167">
        <v>5</v>
      </c>
      <c r="E1167">
        <v>2020</v>
      </c>
      <c r="F1167">
        <v>222</v>
      </c>
      <c r="G1167" s="16" t="s">
        <v>224</v>
      </c>
    </row>
    <row r="1168" spans="1:7" x14ac:dyDescent="0.25">
      <c r="A1168" s="16" t="s">
        <v>40</v>
      </c>
      <c r="B1168" s="16" t="s">
        <v>41</v>
      </c>
      <c r="C1168">
        <v>13</v>
      </c>
      <c r="D1168">
        <v>5</v>
      </c>
      <c r="E1168">
        <v>2020</v>
      </c>
      <c r="G1168" s="16" t="s">
        <v>47</v>
      </c>
    </row>
    <row r="1169" spans="1:7" x14ac:dyDescent="0.25">
      <c r="A1169" s="16" t="s">
        <v>40</v>
      </c>
      <c r="B1169" s="16" t="s">
        <v>41</v>
      </c>
      <c r="C1169">
        <v>13</v>
      </c>
      <c r="D1169">
        <v>5</v>
      </c>
      <c r="E1169">
        <v>2020</v>
      </c>
      <c r="F1169">
        <v>0.98</v>
      </c>
      <c r="G1169" s="16" t="s">
        <v>225</v>
      </c>
    </row>
    <row r="1170" spans="1:7" x14ac:dyDescent="0.25">
      <c r="A1170" s="16" t="s">
        <v>40</v>
      </c>
      <c r="B1170" s="16" t="s">
        <v>41</v>
      </c>
      <c r="C1170">
        <v>13</v>
      </c>
      <c r="D1170">
        <v>5</v>
      </c>
      <c r="E1170">
        <v>2020</v>
      </c>
      <c r="F1170">
        <v>6.57</v>
      </c>
      <c r="G1170" s="16" t="s">
        <v>226</v>
      </c>
    </row>
    <row r="1171" spans="1:7" x14ac:dyDescent="0.25">
      <c r="A1171" s="16" t="s">
        <v>40</v>
      </c>
      <c r="B1171" s="16" t="s">
        <v>41</v>
      </c>
      <c r="C1171">
        <v>13</v>
      </c>
      <c r="D1171">
        <v>5</v>
      </c>
      <c r="E1171">
        <v>2020</v>
      </c>
      <c r="F1171">
        <v>9.64</v>
      </c>
      <c r="G1171" s="16" t="s">
        <v>227</v>
      </c>
    </row>
    <row r="1172" spans="1:7" x14ac:dyDescent="0.25">
      <c r="A1172" s="16" t="s">
        <v>40</v>
      </c>
      <c r="B1172" s="16" t="s">
        <v>41</v>
      </c>
      <c r="C1172">
        <v>13</v>
      </c>
      <c r="D1172">
        <v>5</v>
      </c>
      <c r="E1172">
        <v>2020</v>
      </c>
      <c r="F1172">
        <v>3824</v>
      </c>
      <c r="G1172" s="16" t="s">
        <v>228</v>
      </c>
    </row>
    <row r="1173" spans="1:7" x14ac:dyDescent="0.25">
      <c r="A1173" s="16" t="s">
        <v>40</v>
      </c>
      <c r="B1173" s="16" t="s">
        <v>41</v>
      </c>
      <c r="C1173">
        <v>13</v>
      </c>
      <c r="D1173">
        <v>5</v>
      </c>
      <c r="E1173">
        <v>2020</v>
      </c>
      <c r="F1173">
        <v>37.14</v>
      </c>
      <c r="G1173" s="16" t="s">
        <v>229</v>
      </c>
    </row>
    <row r="1174" spans="1:7" x14ac:dyDescent="0.25">
      <c r="A1174" s="16" t="s">
        <v>40</v>
      </c>
      <c r="B1174" s="16" t="s">
        <v>41</v>
      </c>
      <c r="C1174">
        <v>13</v>
      </c>
      <c r="D1174">
        <v>5</v>
      </c>
      <c r="E1174">
        <v>2020</v>
      </c>
      <c r="F1174">
        <v>2.2200000000000002</v>
      </c>
      <c r="G1174" s="16" t="s">
        <v>48</v>
      </c>
    </row>
    <row r="1175" spans="1:7" x14ac:dyDescent="0.25">
      <c r="A1175" s="16" t="s">
        <v>40</v>
      </c>
      <c r="B1175" s="16" t="s">
        <v>41</v>
      </c>
      <c r="C1175">
        <v>14</v>
      </c>
      <c r="D1175">
        <v>5</v>
      </c>
      <c r="E1175">
        <v>2020</v>
      </c>
      <c r="F1175">
        <v>22</v>
      </c>
      <c r="G1175" s="16" t="s">
        <v>42</v>
      </c>
    </row>
    <row r="1176" spans="1:7" x14ac:dyDescent="0.25">
      <c r="A1176" s="16" t="s">
        <v>40</v>
      </c>
      <c r="B1176" s="16" t="s">
        <v>41</v>
      </c>
      <c r="C1176">
        <v>14</v>
      </c>
      <c r="D1176">
        <v>5</v>
      </c>
      <c r="E1176">
        <v>2020</v>
      </c>
      <c r="F1176">
        <v>949</v>
      </c>
      <c r="G1176" s="16" t="s">
        <v>43</v>
      </c>
    </row>
    <row r="1177" spans="1:7" x14ac:dyDescent="0.25">
      <c r="A1177" s="16" t="s">
        <v>40</v>
      </c>
      <c r="B1177" s="16" t="s">
        <v>41</v>
      </c>
      <c r="C1177">
        <v>14</v>
      </c>
      <c r="D1177">
        <v>5</v>
      </c>
      <c r="E1177">
        <v>2020</v>
      </c>
      <c r="F1177">
        <v>79</v>
      </c>
      <c r="G1177" s="16" t="s">
        <v>44</v>
      </c>
    </row>
    <row r="1178" spans="1:7" x14ac:dyDescent="0.25">
      <c r="A1178" s="16" t="s">
        <v>40</v>
      </c>
      <c r="B1178" s="16" t="s">
        <v>41</v>
      </c>
      <c r="C1178">
        <v>14</v>
      </c>
      <c r="D1178">
        <v>5</v>
      </c>
      <c r="E1178">
        <v>2020</v>
      </c>
      <c r="F1178">
        <v>10374</v>
      </c>
      <c r="G1178" s="16" t="s">
        <v>220</v>
      </c>
    </row>
    <row r="1179" spans="1:7" x14ac:dyDescent="0.25">
      <c r="A1179" s="16" t="s">
        <v>40</v>
      </c>
      <c r="B1179" s="16" t="s">
        <v>41</v>
      </c>
      <c r="C1179">
        <v>14</v>
      </c>
      <c r="D1179">
        <v>5</v>
      </c>
      <c r="E1179">
        <v>2020</v>
      </c>
      <c r="F1179">
        <v>6194</v>
      </c>
      <c r="G1179" s="16" t="s">
        <v>45</v>
      </c>
    </row>
    <row r="1180" spans="1:7" x14ac:dyDescent="0.25">
      <c r="A1180" s="16" t="s">
        <v>40</v>
      </c>
      <c r="B1180" s="16" t="s">
        <v>41</v>
      </c>
      <c r="C1180">
        <v>14</v>
      </c>
      <c r="D1180">
        <v>5</v>
      </c>
      <c r="E1180">
        <v>2020</v>
      </c>
      <c r="F1180">
        <v>162797</v>
      </c>
      <c r="G1180" s="16" t="s">
        <v>221</v>
      </c>
    </row>
    <row r="1181" spans="1:7" x14ac:dyDescent="0.25">
      <c r="A1181" s="16" t="s">
        <v>40</v>
      </c>
      <c r="B1181" s="16" t="s">
        <v>41</v>
      </c>
      <c r="C1181">
        <v>14</v>
      </c>
      <c r="D1181">
        <v>5</v>
      </c>
      <c r="E1181">
        <v>2020</v>
      </c>
      <c r="F1181">
        <v>2</v>
      </c>
      <c r="G1181" s="16" t="s">
        <v>46</v>
      </c>
    </row>
    <row r="1182" spans="1:7" x14ac:dyDescent="0.25">
      <c r="A1182" s="16" t="s">
        <v>40</v>
      </c>
      <c r="B1182" s="16" t="s">
        <v>41</v>
      </c>
      <c r="C1182">
        <v>14</v>
      </c>
      <c r="D1182">
        <v>5</v>
      </c>
      <c r="E1182">
        <v>2020</v>
      </c>
      <c r="G1182" s="16" t="s">
        <v>222</v>
      </c>
    </row>
    <row r="1183" spans="1:7" x14ac:dyDescent="0.25">
      <c r="A1183" s="16" t="s">
        <v>40</v>
      </c>
      <c r="B1183" s="16" t="s">
        <v>41</v>
      </c>
      <c r="C1183">
        <v>14</v>
      </c>
      <c r="D1183">
        <v>5</v>
      </c>
      <c r="E1183">
        <v>2020</v>
      </c>
      <c r="G1183" s="16" t="s">
        <v>223</v>
      </c>
    </row>
    <row r="1184" spans="1:7" x14ac:dyDescent="0.25">
      <c r="A1184" s="16" t="s">
        <v>40</v>
      </c>
      <c r="B1184" s="16" t="s">
        <v>41</v>
      </c>
      <c r="C1184">
        <v>14</v>
      </c>
      <c r="D1184">
        <v>5</v>
      </c>
      <c r="E1184">
        <v>2020</v>
      </c>
      <c r="F1184">
        <v>224</v>
      </c>
      <c r="G1184" s="16" t="s">
        <v>224</v>
      </c>
    </row>
    <row r="1185" spans="1:7" x14ac:dyDescent="0.25">
      <c r="A1185" s="16" t="s">
        <v>40</v>
      </c>
      <c r="B1185" s="16" t="s">
        <v>41</v>
      </c>
      <c r="C1185">
        <v>14</v>
      </c>
      <c r="D1185">
        <v>5</v>
      </c>
      <c r="E1185">
        <v>2020</v>
      </c>
      <c r="G1185" s="16" t="s">
        <v>47</v>
      </c>
    </row>
    <row r="1186" spans="1:7" x14ac:dyDescent="0.25">
      <c r="A1186" s="16" t="s">
        <v>40</v>
      </c>
      <c r="B1186" s="16" t="s">
        <v>41</v>
      </c>
      <c r="C1186">
        <v>14</v>
      </c>
      <c r="D1186">
        <v>5</v>
      </c>
      <c r="E1186">
        <v>2020</v>
      </c>
      <c r="F1186">
        <v>1.28</v>
      </c>
      <c r="G1186" s="16" t="s">
        <v>225</v>
      </c>
    </row>
    <row r="1187" spans="1:7" x14ac:dyDescent="0.25">
      <c r="A1187" s="16" t="s">
        <v>40</v>
      </c>
      <c r="B1187" s="16" t="s">
        <v>41</v>
      </c>
      <c r="C1187">
        <v>14</v>
      </c>
      <c r="D1187">
        <v>5</v>
      </c>
      <c r="E1187">
        <v>2020</v>
      </c>
      <c r="F1187">
        <v>6.37</v>
      </c>
      <c r="G1187" s="16" t="s">
        <v>226</v>
      </c>
    </row>
    <row r="1188" spans="1:7" x14ac:dyDescent="0.25">
      <c r="A1188" s="16" t="s">
        <v>40</v>
      </c>
      <c r="B1188" s="16" t="s">
        <v>41</v>
      </c>
      <c r="C1188">
        <v>14</v>
      </c>
      <c r="D1188">
        <v>5</v>
      </c>
      <c r="E1188">
        <v>2020</v>
      </c>
      <c r="F1188">
        <v>9.15</v>
      </c>
      <c r="G1188" s="16" t="s">
        <v>227</v>
      </c>
    </row>
    <row r="1189" spans="1:7" x14ac:dyDescent="0.25">
      <c r="A1189" s="16" t="s">
        <v>40</v>
      </c>
      <c r="B1189" s="16" t="s">
        <v>41</v>
      </c>
      <c r="C1189">
        <v>14</v>
      </c>
      <c r="D1189">
        <v>5</v>
      </c>
      <c r="E1189">
        <v>2020</v>
      </c>
      <c r="F1189">
        <v>4084</v>
      </c>
      <c r="G1189" s="16" t="s">
        <v>228</v>
      </c>
    </row>
    <row r="1190" spans="1:7" x14ac:dyDescent="0.25">
      <c r="A1190" s="16" t="s">
        <v>40</v>
      </c>
      <c r="B1190" s="16" t="s">
        <v>41</v>
      </c>
      <c r="C1190">
        <v>14</v>
      </c>
      <c r="D1190">
        <v>5</v>
      </c>
      <c r="E1190">
        <v>2020</v>
      </c>
      <c r="F1190">
        <v>39.369999999999997</v>
      </c>
      <c r="G1190" s="16" t="s">
        <v>229</v>
      </c>
    </row>
    <row r="1191" spans="1:7" x14ac:dyDescent="0.25">
      <c r="A1191" s="16" t="s">
        <v>40</v>
      </c>
      <c r="B1191" s="16" t="s">
        <v>41</v>
      </c>
      <c r="C1191">
        <v>14</v>
      </c>
      <c r="D1191">
        <v>5</v>
      </c>
      <c r="E1191">
        <v>2020</v>
      </c>
      <c r="F1191">
        <v>2.3199999999999998</v>
      </c>
      <c r="G1191" s="16" t="s">
        <v>48</v>
      </c>
    </row>
    <row r="1192" spans="1:7" x14ac:dyDescent="0.25">
      <c r="A1192" s="16" t="s">
        <v>40</v>
      </c>
      <c r="B1192" s="16" t="s">
        <v>41</v>
      </c>
      <c r="C1192">
        <v>15</v>
      </c>
      <c r="D1192">
        <v>5</v>
      </c>
      <c r="E1192">
        <v>2020</v>
      </c>
      <c r="F1192">
        <v>20</v>
      </c>
      <c r="G1192" s="16" t="s">
        <v>42</v>
      </c>
    </row>
    <row r="1193" spans="1:7" x14ac:dyDescent="0.25">
      <c r="A1193" s="16" t="s">
        <v>40</v>
      </c>
      <c r="B1193" s="16" t="s">
        <v>41</v>
      </c>
      <c r="C1193">
        <v>15</v>
      </c>
      <c r="D1193">
        <v>5</v>
      </c>
      <c r="E1193">
        <v>2020</v>
      </c>
      <c r="F1193">
        <v>837</v>
      </c>
      <c r="G1193" s="16" t="s">
        <v>43</v>
      </c>
    </row>
    <row r="1194" spans="1:7" x14ac:dyDescent="0.25">
      <c r="A1194" s="16" t="s">
        <v>40</v>
      </c>
      <c r="B1194" s="16" t="s">
        <v>41</v>
      </c>
      <c r="C1194">
        <v>15</v>
      </c>
      <c r="D1194">
        <v>5</v>
      </c>
      <c r="E1194">
        <v>2020</v>
      </c>
      <c r="F1194">
        <v>64</v>
      </c>
      <c r="G1194" s="16" t="s">
        <v>44</v>
      </c>
    </row>
    <row r="1195" spans="1:7" x14ac:dyDescent="0.25">
      <c r="A1195" s="16" t="s">
        <v>40</v>
      </c>
      <c r="B1195" s="16" t="s">
        <v>41</v>
      </c>
      <c r="C1195">
        <v>15</v>
      </c>
      <c r="D1195">
        <v>5</v>
      </c>
      <c r="E1195">
        <v>2020</v>
      </c>
      <c r="F1195">
        <v>10438</v>
      </c>
      <c r="G1195" s="16" t="s">
        <v>220</v>
      </c>
    </row>
    <row r="1196" spans="1:7" x14ac:dyDescent="0.25">
      <c r="A1196" s="16" t="s">
        <v>40</v>
      </c>
      <c r="B1196" s="16" t="s">
        <v>41</v>
      </c>
      <c r="C1196">
        <v>15</v>
      </c>
      <c r="D1196">
        <v>5</v>
      </c>
      <c r="E1196">
        <v>2020</v>
      </c>
      <c r="F1196">
        <v>5873</v>
      </c>
      <c r="G1196" s="16" t="s">
        <v>45</v>
      </c>
    </row>
    <row r="1197" spans="1:7" x14ac:dyDescent="0.25">
      <c r="A1197" s="16" t="s">
        <v>40</v>
      </c>
      <c r="B1197" s="16" t="s">
        <v>41</v>
      </c>
      <c r="C1197">
        <v>15</v>
      </c>
      <c r="D1197">
        <v>5</v>
      </c>
      <c r="E1197">
        <v>2020</v>
      </c>
      <c r="F1197">
        <v>168670</v>
      </c>
      <c r="G1197" s="16" t="s">
        <v>221</v>
      </c>
    </row>
    <row r="1198" spans="1:7" x14ac:dyDescent="0.25">
      <c r="A1198" s="16" t="s">
        <v>40</v>
      </c>
      <c r="B1198" s="16" t="s">
        <v>41</v>
      </c>
      <c r="C1198">
        <v>15</v>
      </c>
      <c r="D1198">
        <v>5</v>
      </c>
      <c r="E1198">
        <v>2020</v>
      </c>
      <c r="F1198">
        <v>1</v>
      </c>
      <c r="G1198" s="16" t="s">
        <v>46</v>
      </c>
    </row>
    <row r="1199" spans="1:7" x14ac:dyDescent="0.25">
      <c r="A1199" s="16" t="s">
        <v>40</v>
      </c>
      <c r="B1199" s="16" t="s">
        <v>41</v>
      </c>
      <c r="C1199">
        <v>15</v>
      </c>
      <c r="D1199">
        <v>5</v>
      </c>
      <c r="E1199">
        <v>2020</v>
      </c>
      <c r="G1199" s="16" t="s">
        <v>222</v>
      </c>
    </row>
    <row r="1200" spans="1:7" x14ac:dyDescent="0.25">
      <c r="A1200" s="16" t="s">
        <v>40</v>
      </c>
      <c r="B1200" s="16" t="s">
        <v>41</v>
      </c>
      <c r="C1200">
        <v>15</v>
      </c>
      <c r="D1200">
        <v>5</v>
      </c>
      <c r="E1200">
        <v>2020</v>
      </c>
      <c r="G1200" s="16" t="s">
        <v>223</v>
      </c>
    </row>
    <row r="1201" spans="1:7" x14ac:dyDescent="0.25">
      <c r="A1201" s="16" t="s">
        <v>40</v>
      </c>
      <c r="B1201" s="16" t="s">
        <v>41</v>
      </c>
      <c r="C1201">
        <v>15</v>
      </c>
      <c r="D1201">
        <v>5</v>
      </c>
      <c r="E1201">
        <v>2020</v>
      </c>
      <c r="F1201">
        <v>225</v>
      </c>
      <c r="G1201" s="16" t="s">
        <v>224</v>
      </c>
    </row>
    <row r="1202" spans="1:7" x14ac:dyDescent="0.25">
      <c r="A1202" s="16" t="s">
        <v>40</v>
      </c>
      <c r="B1202" s="16" t="s">
        <v>41</v>
      </c>
      <c r="C1202">
        <v>15</v>
      </c>
      <c r="D1202">
        <v>5</v>
      </c>
      <c r="E1202">
        <v>2020</v>
      </c>
      <c r="G1202" s="16" t="s">
        <v>47</v>
      </c>
    </row>
    <row r="1203" spans="1:7" x14ac:dyDescent="0.25">
      <c r="A1203" s="16" t="s">
        <v>40</v>
      </c>
      <c r="B1203" s="16" t="s">
        <v>41</v>
      </c>
      <c r="C1203">
        <v>15</v>
      </c>
      <c r="D1203">
        <v>5</v>
      </c>
      <c r="E1203">
        <v>2020</v>
      </c>
      <c r="F1203">
        <v>1.0900000000000001</v>
      </c>
      <c r="G1203" s="16" t="s">
        <v>225</v>
      </c>
    </row>
    <row r="1204" spans="1:7" x14ac:dyDescent="0.25">
      <c r="A1204" s="16" t="s">
        <v>40</v>
      </c>
      <c r="B1204" s="16" t="s">
        <v>41</v>
      </c>
      <c r="C1204">
        <v>15</v>
      </c>
      <c r="D1204">
        <v>5</v>
      </c>
      <c r="E1204">
        <v>2020</v>
      </c>
      <c r="F1204">
        <v>6.19</v>
      </c>
      <c r="G1204" s="16" t="s">
        <v>226</v>
      </c>
    </row>
    <row r="1205" spans="1:7" x14ac:dyDescent="0.25">
      <c r="A1205" s="16" t="s">
        <v>40</v>
      </c>
      <c r="B1205" s="16" t="s">
        <v>41</v>
      </c>
      <c r="C1205">
        <v>15</v>
      </c>
      <c r="D1205">
        <v>5</v>
      </c>
      <c r="E1205">
        <v>2020</v>
      </c>
      <c r="F1205">
        <v>8.02</v>
      </c>
      <c r="G1205" s="16" t="s">
        <v>227</v>
      </c>
    </row>
    <row r="1206" spans="1:7" x14ac:dyDescent="0.25">
      <c r="A1206" s="16" t="s">
        <v>40</v>
      </c>
      <c r="B1206" s="16" t="s">
        <v>41</v>
      </c>
      <c r="C1206">
        <v>15</v>
      </c>
      <c r="D1206">
        <v>5</v>
      </c>
      <c r="E1206">
        <v>2020</v>
      </c>
      <c r="F1206">
        <v>4301</v>
      </c>
      <c r="G1206" s="16" t="s">
        <v>228</v>
      </c>
    </row>
    <row r="1207" spans="1:7" x14ac:dyDescent="0.25">
      <c r="A1207" s="16" t="s">
        <v>40</v>
      </c>
      <c r="B1207" s="16" t="s">
        <v>41</v>
      </c>
      <c r="C1207">
        <v>15</v>
      </c>
      <c r="D1207">
        <v>5</v>
      </c>
      <c r="E1207">
        <v>2020</v>
      </c>
      <c r="F1207">
        <v>41.21</v>
      </c>
      <c r="G1207" s="16" t="s">
        <v>229</v>
      </c>
    </row>
    <row r="1208" spans="1:7" x14ac:dyDescent="0.25">
      <c r="A1208" s="16" t="s">
        <v>40</v>
      </c>
      <c r="B1208" s="16" t="s">
        <v>41</v>
      </c>
      <c r="C1208">
        <v>15</v>
      </c>
      <c r="D1208">
        <v>5</v>
      </c>
      <c r="E1208">
        <v>2020</v>
      </c>
      <c r="F1208">
        <v>2.39</v>
      </c>
      <c r="G1208" s="16" t="s">
        <v>48</v>
      </c>
    </row>
    <row r="1209" spans="1:7" x14ac:dyDescent="0.25">
      <c r="A1209" s="16" t="s">
        <v>40</v>
      </c>
      <c r="B1209" s="16" t="s">
        <v>41</v>
      </c>
      <c r="C1209">
        <v>16</v>
      </c>
      <c r="D1209">
        <v>5</v>
      </c>
      <c r="E1209">
        <v>2020</v>
      </c>
      <c r="F1209">
        <v>17</v>
      </c>
      <c r="G1209" s="16" t="s">
        <v>42</v>
      </c>
    </row>
    <row r="1210" spans="1:7" x14ac:dyDescent="0.25">
      <c r="A1210" s="16" t="s">
        <v>40</v>
      </c>
      <c r="B1210" s="16" t="s">
        <v>41</v>
      </c>
      <c r="C1210">
        <v>16</v>
      </c>
      <c r="D1210">
        <v>5</v>
      </c>
      <c r="E1210">
        <v>2020</v>
      </c>
      <c r="F1210">
        <v>766</v>
      </c>
      <c r="G1210" s="16" t="s">
        <v>43</v>
      </c>
    </row>
    <row r="1211" spans="1:7" x14ac:dyDescent="0.25">
      <c r="A1211" s="16" t="s">
        <v>40</v>
      </c>
      <c r="B1211" s="16" t="s">
        <v>41</v>
      </c>
      <c r="C1211">
        <v>16</v>
      </c>
      <c r="D1211">
        <v>5</v>
      </c>
      <c r="E1211">
        <v>2020</v>
      </c>
      <c r="F1211">
        <v>58</v>
      </c>
      <c r="G1211" s="16" t="s">
        <v>44</v>
      </c>
    </row>
    <row r="1212" spans="1:7" x14ac:dyDescent="0.25">
      <c r="A1212" s="16" t="s">
        <v>40</v>
      </c>
      <c r="B1212" s="16" t="s">
        <v>41</v>
      </c>
      <c r="C1212">
        <v>16</v>
      </c>
      <c r="D1212">
        <v>5</v>
      </c>
      <c r="E1212">
        <v>2020</v>
      </c>
      <c r="F1212">
        <v>10496</v>
      </c>
      <c r="G1212" s="16" t="s">
        <v>220</v>
      </c>
    </row>
    <row r="1213" spans="1:7" x14ac:dyDescent="0.25">
      <c r="A1213" s="16" t="s">
        <v>40</v>
      </c>
      <c r="B1213" s="16" t="s">
        <v>41</v>
      </c>
      <c r="C1213">
        <v>16</v>
      </c>
      <c r="D1213">
        <v>5</v>
      </c>
      <c r="E1213">
        <v>2020</v>
      </c>
      <c r="F1213">
        <v>6076</v>
      </c>
      <c r="G1213" s="16" t="s">
        <v>45</v>
      </c>
    </row>
    <row r="1214" spans="1:7" x14ac:dyDescent="0.25">
      <c r="A1214" s="16" t="s">
        <v>40</v>
      </c>
      <c r="B1214" s="16" t="s">
        <v>41</v>
      </c>
      <c r="C1214">
        <v>16</v>
      </c>
      <c r="D1214">
        <v>5</v>
      </c>
      <c r="E1214">
        <v>2020</v>
      </c>
      <c r="F1214">
        <v>174746</v>
      </c>
      <c r="G1214" s="16" t="s">
        <v>221</v>
      </c>
    </row>
    <row r="1215" spans="1:7" x14ac:dyDescent="0.25">
      <c r="A1215" s="16" t="s">
        <v>40</v>
      </c>
      <c r="B1215" s="16" t="s">
        <v>41</v>
      </c>
      <c r="C1215">
        <v>16</v>
      </c>
      <c r="D1215">
        <v>5</v>
      </c>
      <c r="E1215">
        <v>2020</v>
      </c>
      <c r="F1215">
        <v>3</v>
      </c>
      <c r="G1215" s="16" t="s">
        <v>46</v>
      </c>
    </row>
    <row r="1216" spans="1:7" x14ac:dyDescent="0.25">
      <c r="A1216" s="16" t="s">
        <v>40</v>
      </c>
      <c r="B1216" s="16" t="s">
        <v>41</v>
      </c>
      <c r="C1216">
        <v>16</v>
      </c>
      <c r="D1216">
        <v>5</v>
      </c>
      <c r="E1216">
        <v>2020</v>
      </c>
      <c r="G1216" s="16" t="s">
        <v>222</v>
      </c>
    </row>
    <row r="1217" spans="1:7" x14ac:dyDescent="0.25">
      <c r="A1217" s="16" t="s">
        <v>40</v>
      </c>
      <c r="B1217" s="16" t="s">
        <v>41</v>
      </c>
      <c r="C1217">
        <v>16</v>
      </c>
      <c r="D1217">
        <v>5</v>
      </c>
      <c r="E1217">
        <v>2020</v>
      </c>
      <c r="G1217" s="16" t="s">
        <v>223</v>
      </c>
    </row>
    <row r="1218" spans="1:7" x14ac:dyDescent="0.25">
      <c r="A1218" s="16" t="s">
        <v>40</v>
      </c>
      <c r="B1218" s="16" t="s">
        <v>41</v>
      </c>
      <c r="C1218">
        <v>16</v>
      </c>
      <c r="D1218">
        <v>5</v>
      </c>
      <c r="E1218">
        <v>2020</v>
      </c>
      <c r="F1218">
        <v>228</v>
      </c>
      <c r="G1218" s="16" t="s">
        <v>224</v>
      </c>
    </row>
    <row r="1219" spans="1:7" x14ac:dyDescent="0.25">
      <c r="A1219" s="16" t="s">
        <v>40</v>
      </c>
      <c r="B1219" s="16" t="s">
        <v>41</v>
      </c>
      <c r="C1219">
        <v>16</v>
      </c>
      <c r="D1219">
        <v>5</v>
      </c>
      <c r="E1219">
        <v>2020</v>
      </c>
      <c r="G1219" s="16" t="s">
        <v>47</v>
      </c>
    </row>
    <row r="1220" spans="1:7" x14ac:dyDescent="0.25">
      <c r="A1220" s="16" t="s">
        <v>40</v>
      </c>
      <c r="B1220" s="16" t="s">
        <v>41</v>
      </c>
      <c r="C1220">
        <v>16</v>
      </c>
      <c r="D1220">
        <v>5</v>
      </c>
      <c r="E1220">
        <v>2020</v>
      </c>
      <c r="F1220">
        <v>0.95</v>
      </c>
      <c r="G1220" s="16" t="s">
        <v>225</v>
      </c>
    </row>
    <row r="1221" spans="1:7" x14ac:dyDescent="0.25">
      <c r="A1221" s="16" t="s">
        <v>40</v>
      </c>
      <c r="B1221" s="16" t="s">
        <v>41</v>
      </c>
      <c r="C1221">
        <v>16</v>
      </c>
      <c r="D1221">
        <v>5</v>
      </c>
      <c r="E1221">
        <v>2020</v>
      </c>
      <c r="F1221">
        <v>6.01</v>
      </c>
      <c r="G1221" s="16" t="s">
        <v>226</v>
      </c>
    </row>
    <row r="1222" spans="1:7" x14ac:dyDescent="0.25">
      <c r="A1222" s="16" t="s">
        <v>40</v>
      </c>
      <c r="B1222" s="16" t="s">
        <v>41</v>
      </c>
      <c r="C1222">
        <v>16</v>
      </c>
      <c r="D1222">
        <v>5</v>
      </c>
      <c r="E1222">
        <v>2020</v>
      </c>
      <c r="F1222">
        <v>7.3</v>
      </c>
      <c r="G1222" s="16" t="s">
        <v>227</v>
      </c>
    </row>
    <row r="1223" spans="1:7" x14ac:dyDescent="0.25">
      <c r="A1223" s="16" t="s">
        <v>40</v>
      </c>
      <c r="B1223" s="16" t="s">
        <v>41</v>
      </c>
      <c r="C1223">
        <v>16</v>
      </c>
      <c r="D1223">
        <v>5</v>
      </c>
      <c r="E1223">
        <v>2020</v>
      </c>
      <c r="F1223">
        <v>4479</v>
      </c>
      <c r="G1223" s="16" t="s">
        <v>228</v>
      </c>
    </row>
    <row r="1224" spans="1:7" x14ac:dyDescent="0.25">
      <c r="A1224" s="16" t="s">
        <v>40</v>
      </c>
      <c r="B1224" s="16" t="s">
        <v>41</v>
      </c>
      <c r="C1224">
        <v>16</v>
      </c>
      <c r="D1224">
        <v>5</v>
      </c>
      <c r="E1224">
        <v>2020</v>
      </c>
      <c r="F1224">
        <v>42.67</v>
      </c>
      <c r="G1224" s="16" t="s">
        <v>229</v>
      </c>
    </row>
    <row r="1225" spans="1:7" x14ac:dyDescent="0.25">
      <c r="A1225" s="16" t="s">
        <v>40</v>
      </c>
      <c r="B1225" s="16" t="s">
        <v>41</v>
      </c>
      <c r="C1225">
        <v>16</v>
      </c>
      <c r="D1225">
        <v>5</v>
      </c>
      <c r="E1225">
        <v>2020</v>
      </c>
      <c r="F1225">
        <v>2.2200000000000002</v>
      </c>
      <c r="G1225" s="16" t="s">
        <v>48</v>
      </c>
    </row>
    <row r="1226" spans="1:7" x14ac:dyDescent="0.25">
      <c r="A1226" s="16" t="s">
        <v>40</v>
      </c>
      <c r="B1226" s="16" t="s">
        <v>41</v>
      </c>
      <c r="C1226">
        <v>17</v>
      </c>
      <c r="D1226">
        <v>5</v>
      </c>
      <c r="E1226">
        <v>2020</v>
      </c>
      <c r="F1226">
        <v>18</v>
      </c>
      <c r="G1226" s="16" t="s">
        <v>42</v>
      </c>
    </row>
    <row r="1227" spans="1:7" x14ac:dyDescent="0.25">
      <c r="A1227" s="16" t="s">
        <v>40</v>
      </c>
      <c r="B1227" s="16" t="s">
        <v>41</v>
      </c>
      <c r="C1227">
        <v>17</v>
      </c>
      <c r="D1227">
        <v>5</v>
      </c>
      <c r="E1227">
        <v>2020</v>
      </c>
      <c r="F1227">
        <v>764</v>
      </c>
      <c r="G1227" s="16" t="s">
        <v>43</v>
      </c>
    </row>
    <row r="1228" spans="1:7" x14ac:dyDescent="0.25">
      <c r="A1228" s="16" t="s">
        <v>40</v>
      </c>
      <c r="B1228" s="16" t="s">
        <v>41</v>
      </c>
      <c r="C1228">
        <v>17</v>
      </c>
      <c r="D1228">
        <v>5</v>
      </c>
      <c r="E1228">
        <v>2020</v>
      </c>
      <c r="F1228">
        <v>114</v>
      </c>
      <c r="G1228" s="16" t="s">
        <v>44</v>
      </c>
    </row>
    <row r="1229" spans="1:7" x14ac:dyDescent="0.25">
      <c r="A1229" s="16" t="s">
        <v>40</v>
      </c>
      <c r="B1229" s="16" t="s">
        <v>41</v>
      </c>
      <c r="C1229">
        <v>17</v>
      </c>
      <c r="D1229">
        <v>5</v>
      </c>
      <c r="E1229">
        <v>2020</v>
      </c>
      <c r="F1229">
        <v>10610</v>
      </c>
      <c r="G1229" s="16" t="s">
        <v>220</v>
      </c>
    </row>
    <row r="1230" spans="1:7" x14ac:dyDescent="0.25">
      <c r="A1230" s="16" t="s">
        <v>40</v>
      </c>
      <c r="B1230" s="16" t="s">
        <v>41</v>
      </c>
      <c r="C1230">
        <v>17</v>
      </c>
      <c r="D1230">
        <v>5</v>
      </c>
      <c r="E1230">
        <v>2020</v>
      </c>
      <c r="F1230">
        <v>6526</v>
      </c>
      <c r="G1230" s="16" t="s">
        <v>45</v>
      </c>
    </row>
    <row r="1231" spans="1:7" x14ac:dyDescent="0.25">
      <c r="A1231" s="16" t="s">
        <v>40</v>
      </c>
      <c r="B1231" s="16" t="s">
        <v>41</v>
      </c>
      <c r="C1231">
        <v>17</v>
      </c>
      <c r="D1231">
        <v>5</v>
      </c>
      <c r="E1231">
        <v>2020</v>
      </c>
      <c r="F1231">
        <v>181272</v>
      </c>
      <c r="G1231" s="16" t="s">
        <v>221</v>
      </c>
    </row>
    <row r="1232" spans="1:7" x14ac:dyDescent="0.25">
      <c r="A1232" s="16" t="s">
        <v>40</v>
      </c>
      <c r="B1232" s="16" t="s">
        <v>41</v>
      </c>
      <c r="C1232">
        <v>17</v>
      </c>
      <c r="D1232">
        <v>5</v>
      </c>
      <c r="E1232">
        <v>2020</v>
      </c>
      <c r="F1232">
        <v>2</v>
      </c>
      <c r="G1232" s="16" t="s">
        <v>46</v>
      </c>
    </row>
    <row r="1233" spans="1:7" x14ac:dyDescent="0.25">
      <c r="A1233" s="16" t="s">
        <v>40</v>
      </c>
      <c r="B1233" s="16" t="s">
        <v>41</v>
      </c>
      <c r="C1233">
        <v>17</v>
      </c>
      <c r="D1233">
        <v>5</v>
      </c>
      <c r="E1233">
        <v>2020</v>
      </c>
      <c r="G1233" s="16" t="s">
        <v>222</v>
      </c>
    </row>
    <row r="1234" spans="1:7" x14ac:dyDescent="0.25">
      <c r="A1234" s="16" t="s">
        <v>40</v>
      </c>
      <c r="B1234" s="16" t="s">
        <v>41</v>
      </c>
      <c r="C1234">
        <v>17</v>
      </c>
      <c r="D1234">
        <v>5</v>
      </c>
      <c r="E1234">
        <v>2020</v>
      </c>
      <c r="G1234" s="16" t="s">
        <v>223</v>
      </c>
    </row>
    <row r="1235" spans="1:7" x14ac:dyDescent="0.25">
      <c r="A1235" s="16" t="s">
        <v>40</v>
      </c>
      <c r="B1235" s="16" t="s">
        <v>41</v>
      </c>
      <c r="C1235">
        <v>17</v>
      </c>
      <c r="D1235">
        <v>5</v>
      </c>
      <c r="E1235">
        <v>2020</v>
      </c>
      <c r="F1235">
        <v>230</v>
      </c>
      <c r="G1235" s="16" t="s">
        <v>224</v>
      </c>
    </row>
    <row r="1236" spans="1:7" x14ac:dyDescent="0.25">
      <c r="A1236" s="16" t="s">
        <v>40</v>
      </c>
      <c r="B1236" s="16" t="s">
        <v>41</v>
      </c>
      <c r="C1236">
        <v>17</v>
      </c>
      <c r="D1236">
        <v>5</v>
      </c>
      <c r="E1236">
        <v>2020</v>
      </c>
      <c r="G1236" s="16" t="s">
        <v>47</v>
      </c>
    </row>
    <row r="1237" spans="1:7" x14ac:dyDescent="0.25">
      <c r="A1237" s="16" t="s">
        <v>40</v>
      </c>
      <c r="B1237" s="16" t="s">
        <v>41</v>
      </c>
      <c r="C1237">
        <v>17</v>
      </c>
      <c r="D1237">
        <v>5</v>
      </c>
      <c r="E1237">
        <v>2020</v>
      </c>
      <c r="F1237">
        <v>1.75</v>
      </c>
      <c r="G1237" s="16" t="s">
        <v>225</v>
      </c>
    </row>
    <row r="1238" spans="1:7" x14ac:dyDescent="0.25">
      <c r="A1238" s="16" t="s">
        <v>40</v>
      </c>
      <c r="B1238" s="16" t="s">
        <v>41</v>
      </c>
      <c r="C1238">
        <v>17</v>
      </c>
      <c r="D1238">
        <v>5</v>
      </c>
      <c r="E1238">
        <v>2020</v>
      </c>
      <c r="F1238">
        <v>5.85</v>
      </c>
      <c r="G1238" s="16" t="s">
        <v>226</v>
      </c>
    </row>
    <row r="1239" spans="1:7" x14ac:dyDescent="0.25">
      <c r="A1239" s="16" t="s">
        <v>40</v>
      </c>
      <c r="B1239" s="16" t="s">
        <v>41</v>
      </c>
      <c r="C1239">
        <v>17</v>
      </c>
      <c r="D1239">
        <v>5</v>
      </c>
      <c r="E1239">
        <v>2020</v>
      </c>
      <c r="F1239">
        <v>7.2</v>
      </c>
      <c r="G1239" s="16" t="s">
        <v>227</v>
      </c>
    </row>
    <row r="1240" spans="1:7" x14ac:dyDescent="0.25">
      <c r="A1240" s="16" t="s">
        <v>40</v>
      </c>
      <c r="B1240" s="16" t="s">
        <v>41</v>
      </c>
      <c r="C1240">
        <v>17</v>
      </c>
      <c r="D1240">
        <v>5</v>
      </c>
      <c r="E1240">
        <v>2020</v>
      </c>
      <c r="F1240">
        <v>4713</v>
      </c>
      <c r="G1240" s="16" t="s">
        <v>228</v>
      </c>
    </row>
    <row r="1241" spans="1:7" x14ac:dyDescent="0.25">
      <c r="A1241" s="16" t="s">
        <v>40</v>
      </c>
      <c r="B1241" s="16" t="s">
        <v>41</v>
      </c>
      <c r="C1241">
        <v>17</v>
      </c>
      <c r="D1241">
        <v>5</v>
      </c>
      <c r="E1241">
        <v>2020</v>
      </c>
      <c r="F1241">
        <v>44.42</v>
      </c>
      <c r="G1241" s="16" t="s">
        <v>229</v>
      </c>
    </row>
    <row r="1242" spans="1:7" x14ac:dyDescent="0.25">
      <c r="A1242" s="16" t="s">
        <v>40</v>
      </c>
      <c r="B1242" s="16" t="s">
        <v>41</v>
      </c>
      <c r="C1242">
        <v>17</v>
      </c>
      <c r="D1242">
        <v>5</v>
      </c>
      <c r="E1242">
        <v>2020</v>
      </c>
      <c r="F1242">
        <v>2.36</v>
      </c>
      <c r="G1242" s="16" t="s">
        <v>48</v>
      </c>
    </row>
    <row r="1243" spans="1:7" x14ac:dyDescent="0.25">
      <c r="A1243" s="16" t="s">
        <v>40</v>
      </c>
      <c r="B1243" s="16" t="s">
        <v>41</v>
      </c>
      <c r="C1243">
        <v>18</v>
      </c>
      <c r="D1243">
        <v>5</v>
      </c>
      <c r="E1243">
        <v>2020</v>
      </c>
      <c r="F1243">
        <v>16</v>
      </c>
      <c r="G1243" s="16" t="s">
        <v>42</v>
      </c>
    </row>
    <row r="1244" spans="1:7" x14ac:dyDescent="0.25">
      <c r="A1244" s="16" t="s">
        <v>40</v>
      </c>
      <c r="B1244" s="16" t="s">
        <v>41</v>
      </c>
      <c r="C1244">
        <v>18</v>
      </c>
      <c r="D1244">
        <v>5</v>
      </c>
      <c r="E1244">
        <v>2020</v>
      </c>
      <c r="F1244">
        <v>805</v>
      </c>
      <c r="G1244" s="16" t="s">
        <v>43</v>
      </c>
    </row>
    <row r="1245" spans="1:7" x14ac:dyDescent="0.25">
      <c r="A1245" s="16" t="s">
        <v>40</v>
      </c>
      <c r="B1245" s="16" t="s">
        <v>41</v>
      </c>
      <c r="C1245">
        <v>18</v>
      </c>
      <c r="D1245">
        <v>5</v>
      </c>
      <c r="E1245">
        <v>2020</v>
      </c>
      <c r="F1245">
        <v>89</v>
      </c>
      <c r="G1245" s="16" t="s">
        <v>44</v>
      </c>
    </row>
    <row r="1246" spans="1:7" x14ac:dyDescent="0.25">
      <c r="A1246" s="16" t="s">
        <v>40</v>
      </c>
      <c r="B1246" s="16" t="s">
        <v>41</v>
      </c>
      <c r="C1246">
        <v>18</v>
      </c>
      <c r="D1246">
        <v>5</v>
      </c>
      <c r="E1246">
        <v>2020</v>
      </c>
      <c r="F1246">
        <v>10699</v>
      </c>
      <c r="G1246" s="16" t="s">
        <v>220</v>
      </c>
    </row>
    <row r="1247" spans="1:7" x14ac:dyDescent="0.25">
      <c r="A1247" s="16" t="s">
        <v>40</v>
      </c>
      <c r="B1247" s="16" t="s">
        <v>41</v>
      </c>
      <c r="C1247">
        <v>18</v>
      </c>
      <c r="D1247">
        <v>5</v>
      </c>
      <c r="E1247">
        <v>2020</v>
      </c>
      <c r="F1247">
        <v>4113</v>
      </c>
      <c r="G1247" s="16" t="s">
        <v>45</v>
      </c>
    </row>
    <row r="1248" spans="1:7" x14ac:dyDescent="0.25">
      <c r="A1248" s="16" t="s">
        <v>40</v>
      </c>
      <c r="B1248" s="16" t="s">
        <v>41</v>
      </c>
      <c r="C1248">
        <v>18</v>
      </c>
      <c r="D1248">
        <v>5</v>
      </c>
      <c r="E1248">
        <v>2020</v>
      </c>
      <c r="F1248">
        <v>185385</v>
      </c>
      <c r="G1248" s="16" t="s">
        <v>221</v>
      </c>
    </row>
    <row r="1249" spans="1:7" x14ac:dyDescent="0.25">
      <c r="A1249" s="16" t="s">
        <v>40</v>
      </c>
      <c r="B1249" s="16" t="s">
        <v>41</v>
      </c>
      <c r="C1249">
        <v>18</v>
      </c>
      <c r="D1249">
        <v>5</v>
      </c>
      <c r="E1249">
        <v>2020</v>
      </c>
      <c r="F1249">
        <v>1</v>
      </c>
      <c r="G1249" s="16" t="s">
        <v>46</v>
      </c>
    </row>
    <row r="1250" spans="1:7" x14ac:dyDescent="0.25">
      <c r="A1250" s="16" t="s">
        <v>40</v>
      </c>
      <c r="B1250" s="16" t="s">
        <v>41</v>
      </c>
      <c r="C1250">
        <v>18</v>
      </c>
      <c r="D1250">
        <v>5</v>
      </c>
      <c r="E1250">
        <v>2020</v>
      </c>
      <c r="G1250" s="16" t="s">
        <v>222</v>
      </c>
    </row>
    <row r="1251" spans="1:7" x14ac:dyDescent="0.25">
      <c r="A1251" s="16" t="s">
        <v>40</v>
      </c>
      <c r="B1251" s="16" t="s">
        <v>41</v>
      </c>
      <c r="C1251">
        <v>18</v>
      </c>
      <c r="D1251">
        <v>5</v>
      </c>
      <c r="E1251">
        <v>2020</v>
      </c>
      <c r="G1251" s="16" t="s">
        <v>223</v>
      </c>
    </row>
    <row r="1252" spans="1:7" x14ac:dyDescent="0.25">
      <c r="A1252" s="16" t="s">
        <v>40</v>
      </c>
      <c r="B1252" s="16" t="s">
        <v>41</v>
      </c>
      <c r="C1252">
        <v>18</v>
      </c>
      <c r="D1252">
        <v>5</v>
      </c>
      <c r="E1252">
        <v>2020</v>
      </c>
      <c r="F1252">
        <v>231</v>
      </c>
      <c r="G1252" s="16" t="s">
        <v>224</v>
      </c>
    </row>
    <row r="1253" spans="1:7" x14ac:dyDescent="0.25">
      <c r="A1253" s="16" t="s">
        <v>40</v>
      </c>
      <c r="B1253" s="16" t="s">
        <v>41</v>
      </c>
      <c r="C1253">
        <v>18</v>
      </c>
      <c r="D1253">
        <v>5</v>
      </c>
      <c r="E1253">
        <v>2020</v>
      </c>
      <c r="G1253" s="16" t="s">
        <v>47</v>
      </c>
    </row>
    <row r="1254" spans="1:7" x14ac:dyDescent="0.25">
      <c r="A1254" s="16" t="s">
        <v>40</v>
      </c>
      <c r="B1254" s="16" t="s">
        <v>41</v>
      </c>
      <c r="C1254">
        <v>18</v>
      </c>
      <c r="D1254">
        <v>5</v>
      </c>
      <c r="E1254">
        <v>2020</v>
      </c>
      <c r="F1254">
        <v>2.16</v>
      </c>
      <c r="G1254" s="16" t="s">
        <v>225</v>
      </c>
    </row>
    <row r="1255" spans="1:7" x14ac:dyDescent="0.25">
      <c r="A1255" s="16" t="s">
        <v>40</v>
      </c>
      <c r="B1255" s="16" t="s">
        <v>41</v>
      </c>
      <c r="C1255">
        <v>18</v>
      </c>
      <c r="D1255">
        <v>5</v>
      </c>
      <c r="E1255">
        <v>2020</v>
      </c>
      <c r="F1255">
        <v>5.77</v>
      </c>
      <c r="G1255" s="16" t="s">
        <v>226</v>
      </c>
    </row>
    <row r="1256" spans="1:7" x14ac:dyDescent="0.25">
      <c r="A1256" s="16" t="s">
        <v>40</v>
      </c>
      <c r="B1256" s="16" t="s">
        <v>41</v>
      </c>
      <c r="C1256">
        <v>18</v>
      </c>
      <c r="D1256">
        <v>5</v>
      </c>
      <c r="E1256">
        <v>2020</v>
      </c>
      <c r="F1256">
        <v>7.52</v>
      </c>
      <c r="G1256" s="16" t="s">
        <v>227</v>
      </c>
    </row>
    <row r="1257" spans="1:7" x14ac:dyDescent="0.25">
      <c r="A1257" s="16" t="s">
        <v>40</v>
      </c>
      <c r="B1257" s="16" t="s">
        <v>41</v>
      </c>
      <c r="C1257">
        <v>18</v>
      </c>
      <c r="D1257">
        <v>5</v>
      </c>
      <c r="E1257">
        <v>2020</v>
      </c>
      <c r="F1257">
        <v>4799</v>
      </c>
      <c r="G1257" s="16" t="s">
        <v>228</v>
      </c>
    </row>
    <row r="1258" spans="1:7" x14ac:dyDescent="0.25">
      <c r="A1258" s="16" t="s">
        <v>40</v>
      </c>
      <c r="B1258" s="16" t="s">
        <v>41</v>
      </c>
      <c r="C1258">
        <v>18</v>
      </c>
      <c r="D1258">
        <v>5</v>
      </c>
      <c r="E1258">
        <v>2020</v>
      </c>
      <c r="F1258">
        <v>44.85</v>
      </c>
      <c r="G1258" s="16" t="s">
        <v>229</v>
      </c>
    </row>
    <row r="1259" spans="1:7" x14ac:dyDescent="0.25">
      <c r="A1259" s="16" t="s">
        <v>40</v>
      </c>
      <c r="B1259" s="16" t="s">
        <v>41</v>
      </c>
      <c r="C1259">
        <v>18</v>
      </c>
      <c r="D1259">
        <v>5</v>
      </c>
      <c r="E1259">
        <v>2020</v>
      </c>
      <c r="F1259">
        <v>1.99</v>
      </c>
      <c r="G1259" s="16" t="s">
        <v>48</v>
      </c>
    </row>
    <row r="1260" spans="1:7" x14ac:dyDescent="0.25">
      <c r="A1260" s="16" t="s">
        <v>40</v>
      </c>
      <c r="B1260" s="16" t="s">
        <v>41</v>
      </c>
      <c r="C1260">
        <v>19</v>
      </c>
      <c r="D1260">
        <v>5</v>
      </c>
      <c r="E1260">
        <v>2020</v>
      </c>
      <c r="F1260">
        <v>15</v>
      </c>
      <c r="G1260" s="16" t="s">
        <v>42</v>
      </c>
    </row>
    <row r="1261" spans="1:7" x14ac:dyDescent="0.25">
      <c r="A1261" s="16" t="s">
        <v>40</v>
      </c>
      <c r="B1261" s="16" t="s">
        <v>41</v>
      </c>
      <c r="C1261">
        <v>19</v>
      </c>
      <c r="D1261">
        <v>5</v>
      </c>
      <c r="E1261">
        <v>2020</v>
      </c>
      <c r="F1261">
        <v>808</v>
      </c>
      <c r="G1261" s="16" t="s">
        <v>43</v>
      </c>
    </row>
    <row r="1262" spans="1:7" x14ac:dyDescent="0.25">
      <c r="A1262" s="16" t="s">
        <v>40</v>
      </c>
      <c r="B1262" s="16" t="s">
        <v>41</v>
      </c>
      <c r="C1262">
        <v>19</v>
      </c>
      <c r="D1262">
        <v>5</v>
      </c>
      <c r="E1262">
        <v>2020</v>
      </c>
      <c r="F1262">
        <v>34</v>
      </c>
      <c r="G1262" s="16" t="s">
        <v>44</v>
      </c>
    </row>
    <row r="1263" spans="1:7" x14ac:dyDescent="0.25">
      <c r="A1263" s="16" t="s">
        <v>40</v>
      </c>
      <c r="B1263" s="16" t="s">
        <v>41</v>
      </c>
      <c r="C1263">
        <v>19</v>
      </c>
      <c r="D1263">
        <v>5</v>
      </c>
      <c r="E1263">
        <v>2020</v>
      </c>
      <c r="F1263">
        <v>10733</v>
      </c>
      <c r="G1263" s="16" t="s">
        <v>220</v>
      </c>
    </row>
    <row r="1264" spans="1:7" x14ac:dyDescent="0.25">
      <c r="A1264" s="16" t="s">
        <v>40</v>
      </c>
      <c r="B1264" s="16" t="s">
        <v>41</v>
      </c>
      <c r="C1264">
        <v>19</v>
      </c>
      <c r="D1264">
        <v>5</v>
      </c>
      <c r="E1264">
        <v>2020</v>
      </c>
      <c r="F1264">
        <v>5298</v>
      </c>
      <c r="G1264" s="16" t="s">
        <v>45</v>
      </c>
    </row>
    <row r="1265" spans="1:7" x14ac:dyDescent="0.25">
      <c r="A1265" s="16" t="s">
        <v>40</v>
      </c>
      <c r="B1265" s="16" t="s">
        <v>41</v>
      </c>
      <c r="C1265">
        <v>19</v>
      </c>
      <c r="D1265">
        <v>5</v>
      </c>
      <c r="E1265">
        <v>2020</v>
      </c>
      <c r="F1265">
        <v>190683</v>
      </c>
      <c r="G1265" s="16" t="s">
        <v>221</v>
      </c>
    </row>
    <row r="1266" spans="1:7" x14ac:dyDescent="0.25">
      <c r="A1266" s="16" t="s">
        <v>40</v>
      </c>
      <c r="B1266" s="16" t="s">
        <v>41</v>
      </c>
      <c r="C1266">
        <v>19</v>
      </c>
      <c r="D1266">
        <v>5</v>
      </c>
      <c r="E1266">
        <v>2020</v>
      </c>
      <c r="F1266">
        <v>3</v>
      </c>
      <c r="G1266" s="16" t="s">
        <v>46</v>
      </c>
    </row>
    <row r="1267" spans="1:7" x14ac:dyDescent="0.25">
      <c r="A1267" s="16" t="s">
        <v>40</v>
      </c>
      <c r="B1267" s="16" t="s">
        <v>41</v>
      </c>
      <c r="C1267">
        <v>19</v>
      </c>
      <c r="D1267">
        <v>5</v>
      </c>
      <c r="E1267">
        <v>2020</v>
      </c>
      <c r="G1267" s="16" t="s">
        <v>222</v>
      </c>
    </row>
    <row r="1268" spans="1:7" x14ac:dyDescent="0.25">
      <c r="A1268" s="16" t="s">
        <v>40</v>
      </c>
      <c r="B1268" s="16" t="s">
        <v>41</v>
      </c>
      <c r="C1268">
        <v>19</v>
      </c>
      <c r="D1268">
        <v>5</v>
      </c>
      <c r="E1268">
        <v>2020</v>
      </c>
      <c r="G1268" s="16" t="s">
        <v>223</v>
      </c>
    </row>
    <row r="1269" spans="1:7" x14ac:dyDescent="0.25">
      <c r="A1269" s="16" t="s">
        <v>40</v>
      </c>
      <c r="B1269" s="16" t="s">
        <v>41</v>
      </c>
      <c r="C1269">
        <v>19</v>
      </c>
      <c r="D1269">
        <v>5</v>
      </c>
      <c r="E1269">
        <v>2020</v>
      </c>
      <c r="F1269">
        <v>234</v>
      </c>
      <c r="G1269" s="16" t="s">
        <v>224</v>
      </c>
    </row>
    <row r="1270" spans="1:7" x14ac:dyDescent="0.25">
      <c r="A1270" s="16" t="s">
        <v>40</v>
      </c>
      <c r="B1270" s="16" t="s">
        <v>41</v>
      </c>
      <c r="C1270">
        <v>19</v>
      </c>
      <c r="D1270">
        <v>5</v>
      </c>
      <c r="E1270">
        <v>2020</v>
      </c>
      <c r="G1270" s="16" t="s">
        <v>47</v>
      </c>
    </row>
    <row r="1271" spans="1:7" x14ac:dyDescent="0.25">
      <c r="A1271" s="16" t="s">
        <v>40</v>
      </c>
      <c r="B1271" s="16" t="s">
        <v>41</v>
      </c>
      <c r="C1271">
        <v>19</v>
      </c>
      <c r="D1271">
        <v>5</v>
      </c>
      <c r="E1271">
        <v>2020</v>
      </c>
      <c r="F1271">
        <v>0.64</v>
      </c>
      <c r="G1271" s="16" t="s">
        <v>225</v>
      </c>
    </row>
    <row r="1272" spans="1:7" x14ac:dyDescent="0.25">
      <c r="A1272" s="16" t="s">
        <v>40</v>
      </c>
      <c r="B1272" s="16" t="s">
        <v>41</v>
      </c>
      <c r="C1272">
        <v>19</v>
      </c>
      <c r="D1272">
        <v>5</v>
      </c>
      <c r="E1272">
        <v>2020</v>
      </c>
      <c r="F1272">
        <v>5.63</v>
      </c>
      <c r="G1272" s="16" t="s">
        <v>226</v>
      </c>
    </row>
    <row r="1273" spans="1:7" x14ac:dyDescent="0.25">
      <c r="A1273" s="16" t="s">
        <v>40</v>
      </c>
      <c r="B1273" s="16" t="s">
        <v>41</v>
      </c>
      <c r="C1273">
        <v>19</v>
      </c>
      <c r="D1273">
        <v>5</v>
      </c>
      <c r="E1273">
        <v>2020</v>
      </c>
      <c r="F1273">
        <v>7.53</v>
      </c>
      <c r="G1273" s="16" t="s">
        <v>227</v>
      </c>
    </row>
    <row r="1274" spans="1:7" x14ac:dyDescent="0.25">
      <c r="A1274" s="16" t="s">
        <v>40</v>
      </c>
      <c r="B1274" s="16" t="s">
        <v>41</v>
      </c>
      <c r="C1274">
        <v>19</v>
      </c>
      <c r="D1274">
        <v>5</v>
      </c>
      <c r="E1274">
        <v>2020</v>
      </c>
      <c r="F1274">
        <v>4904</v>
      </c>
      <c r="G1274" s="16" t="s">
        <v>228</v>
      </c>
    </row>
    <row r="1275" spans="1:7" x14ac:dyDescent="0.25">
      <c r="A1275" s="16" t="s">
        <v>40</v>
      </c>
      <c r="B1275" s="16" t="s">
        <v>41</v>
      </c>
      <c r="C1275">
        <v>19</v>
      </c>
      <c r="D1275">
        <v>5</v>
      </c>
      <c r="E1275">
        <v>2020</v>
      </c>
      <c r="F1275">
        <v>45.69</v>
      </c>
      <c r="G1275" s="16" t="s">
        <v>229</v>
      </c>
    </row>
    <row r="1276" spans="1:7" x14ac:dyDescent="0.25">
      <c r="A1276" s="16" t="s">
        <v>40</v>
      </c>
      <c r="B1276" s="16" t="s">
        <v>41</v>
      </c>
      <c r="C1276">
        <v>19</v>
      </c>
      <c r="D1276">
        <v>5</v>
      </c>
      <c r="E1276">
        <v>2020</v>
      </c>
      <c r="F1276">
        <v>1.86</v>
      </c>
      <c r="G1276" s="16" t="s">
        <v>48</v>
      </c>
    </row>
    <row r="1277" spans="1:7" x14ac:dyDescent="0.25">
      <c r="A1277" s="16" t="s">
        <v>40</v>
      </c>
      <c r="B1277" s="16" t="s">
        <v>41</v>
      </c>
      <c r="C1277">
        <v>20</v>
      </c>
      <c r="D1277">
        <v>5</v>
      </c>
      <c r="E1277">
        <v>2020</v>
      </c>
      <c r="F1277">
        <v>13</v>
      </c>
      <c r="G1277" s="16" t="s">
        <v>42</v>
      </c>
    </row>
    <row r="1278" spans="1:7" x14ac:dyDescent="0.25">
      <c r="A1278" s="16" t="s">
        <v>40</v>
      </c>
      <c r="B1278" s="16" t="s">
        <v>41</v>
      </c>
      <c r="C1278">
        <v>20</v>
      </c>
      <c r="D1278">
        <v>5</v>
      </c>
      <c r="E1278">
        <v>2020</v>
      </c>
      <c r="F1278">
        <v>766</v>
      </c>
      <c r="G1278" s="16" t="s">
        <v>43</v>
      </c>
    </row>
    <row r="1279" spans="1:7" x14ac:dyDescent="0.25">
      <c r="A1279" s="16" t="s">
        <v>40</v>
      </c>
      <c r="B1279" s="16" t="s">
        <v>41</v>
      </c>
      <c r="C1279">
        <v>20</v>
      </c>
      <c r="D1279">
        <v>5</v>
      </c>
      <c r="E1279">
        <v>2020</v>
      </c>
      <c r="F1279">
        <v>100</v>
      </c>
      <c r="G1279" s="16" t="s">
        <v>44</v>
      </c>
    </row>
    <row r="1280" spans="1:7" x14ac:dyDescent="0.25">
      <c r="A1280" s="16" t="s">
        <v>40</v>
      </c>
      <c r="B1280" s="16" t="s">
        <v>41</v>
      </c>
      <c r="C1280">
        <v>20</v>
      </c>
      <c r="D1280">
        <v>5</v>
      </c>
      <c r="E1280">
        <v>2020</v>
      </c>
      <c r="F1280">
        <v>10833</v>
      </c>
      <c r="G1280" s="16" t="s">
        <v>220</v>
      </c>
    </row>
    <row r="1281" spans="1:7" x14ac:dyDescent="0.25">
      <c r="A1281" s="16" t="s">
        <v>40</v>
      </c>
      <c r="B1281" s="16" t="s">
        <v>41</v>
      </c>
      <c r="C1281">
        <v>20</v>
      </c>
      <c r="D1281">
        <v>5</v>
      </c>
      <c r="E1281">
        <v>2020</v>
      </c>
      <c r="F1281">
        <v>6198</v>
      </c>
      <c r="G1281" s="16" t="s">
        <v>45</v>
      </c>
    </row>
    <row r="1282" spans="1:7" x14ac:dyDescent="0.25">
      <c r="A1282" s="16" t="s">
        <v>40</v>
      </c>
      <c r="B1282" s="16" t="s">
        <v>41</v>
      </c>
      <c r="C1282">
        <v>20</v>
      </c>
      <c r="D1282">
        <v>5</v>
      </c>
      <c r="E1282">
        <v>2020</v>
      </c>
      <c r="F1282">
        <v>196881</v>
      </c>
      <c r="G1282" s="16" t="s">
        <v>221</v>
      </c>
    </row>
    <row r="1283" spans="1:7" x14ac:dyDescent="0.25">
      <c r="A1283" s="16" t="s">
        <v>40</v>
      </c>
      <c r="B1283" s="16" t="s">
        <v>41</v>
      </c>
      <c r="C1283">
        <v>20</v>
      </c>
      <c r="D1283">
        <v>5</v>
      </c>
      <c r="E1283">
        <v>2020</v>
      </c>
      <c r="F1283">
        <v>1</v>
      </c>
      <c r="G1283" s="16" t="s">
        <v>46</v>
      </c>
    </row>
    <row r="1284" spans="1:7" x14ac:dyDescent="0.25">
      <c r="A1284" s="16" t="s">
        <v>40</v>
      </c>
      <c r="B1284" s="16" t="s">
        <v>41</v>
      </c>
      <c r="C1284">
        <v>20</v>
      </c>
      <c r="D1284">
        <v>5</v>
      </c>
      <c r="E1284">
        <v>2020</v>
      </c>
      <c r="G1284" s="16" t="s">
        <v>222</v>
      </c>
    </row>
    <row r="1285" spans="1:7" x14ac:dyDescent="0.25">
      <c r="A1285" s="16" t="s">
        <v>40</v>
      </c>
      <c r="B1285" s="16" t="s">
        <v>41</v>
      </c>
      <c r="C1285">
        <v>20</v>
      </c>
      <c r="D1285">
        <v>5</v>
      </c>
      <c r="E1285">
        <v>2020</v>
      </c>
      <c r="G1285" s="16" t="s">
        <v>223</v>
      </c>
    </row>
    <row r="1286" spans="1:7" x14ac:dyDescent="0.25">
      <c r="A1286" s="16" t="s">
        <v>40</v>
      </c>
      <c r="B1286" s="16" t="s">
        <v>41</v>
      </c>
      <c r="C1286">
        <v>20</v>
      </c>
      <c r="D1286">
        <v>5</v>
      </c>
      <c r="E1286">
        <v>2020</v>
      </c>
      <c r="F1286">
        <v>235</v>
      </c>
      <c r="G1286" s="16" t="s">
        <v>224</v>
      </c>
    </row>
    <row r="1287" spans="1:7" x14ac:dyDescent="0.25">
      <c r="A1287" s="16" t="s">
        <v>40</v>
      </c>
      <c r="B1287" s="16" t="s">
        <v>41</v>
      </c>
      <c r="C1287">
        <v>20</v>
      </c>
      <c r="D1287">
        <v>5</v>
      </c>
      <c r="E1287">
        <v>2020</v>
      </c>
      <c r="G1287" s="16" t="s">
        <v>47</v>
      </c>
    </row>
    <row r="1288" spans="1:7" x14ac:dyDescent="0.25">
      <c r="A1288" s="16" t="s">
        <v>40</v>
      </c>
      <c r="B1288" s="16" t="s">
        <v>41</v>
      </c>
      <c r="C1288">
        <v>20</v>
      </c>
      <c r="D1288">
        <v>5</v>
      </c>
      <c r="E1288">
        <v>2020</v>
      </c>
      <c r="F1288">
        <v>1.61</v>
      </c>
      <c r="G1288" s="16" t="s">
        <v>225</v>
      </c>
    </row>
    <row r="1289" spans="1:7" x14ac:dyDescent="0.25">
      <c r="A1289" s="16" t="s">
        <v>40</v>
      </c>
      <c r="B1289" s="16" t="s">
        <v>41</v>
      </c>
      <c r="C1289">
        <v>20</v>
      </c>
      <c r="D1289">
        <v>5</v>
      </c>
      <c r="E1289">
        <v>2020</v>
      </c>
      <c r="F1289">
        <v>5.5</v>
      </c>
      <c r="G1289" s="16" t="s">
        <v>226</v>
      </c>
    </row>
    <row r="1290" spans="1:7" x14ac:dyDescent="0.25">
      <c r="A1290" s="16" t="s">
        <v>40</v>
      </c>
      <c r="B1290" s="16" t="s">
        <v>41</v>
      </c>
      <c r="C1290">
        <v>20</v>
      </c>
      <c r="D1290">
        <v>5</v>
      </c>
      <c r="E1290">
        <v>2020</v>
      </c>
      <c r="F1290">
        <v>7.07</v>
      </c>
      <c r="G1290" s="16" t="s">
        <v>227</v>
      </c>
    </row>
    <row r="1291" spans="1:7" x14ac:dyDescent="0.25">
      <c r="A1291" s="16" t="s">
        <v>40</v>
      </c>
      <c r="B1291" s="16" t="s">
        <v>41</v>
      </c>
      <c r="C1291">
        <v>20</v>
      </c>
      <c r="D1291">
        <v>5</v>
      </c>
      <c r="E1291">
        <v>2020</v>
      </c>
      <c r="F1291">
        <v>5067</v>
      </c>
      <c r="G1291" s="16" t="s">
        <v>228</v>
      </c>
    </row>
    <row r="1292" spans="1:7" x14ac:dyDescent="0.25">
      <c r="A1292" s="16" t="s">
        <v>40</v>
      </c>
      <c r="B1292" s="16" t="s">
        <v>41</v>
      </c>
      <c r="C1292">
        <v>20</v>
      </c>
      <c r="D1292">
        <v>5</v>
      </c>
      <c r="E1292">
        <v>2020</v>
      </c>
      <c r="F1292">
        <v>46.77</v>
      </c>
      <c r="G1292" s="16" t="s">
        <v>229</v>
      </c>
    </row>
    <row r="1293" spans="1:7" x14ac:dyDescent="0.25">
      <c r="A1293" s="16" t="s">
        <v>40</v>
      </c>
      <c r="B1293" s="16" t="s">
        <v>41</v>
      </c>
      <c r="C1293">
        <v>20</v>
      </c>
      <c r="D1293">
        <v>5</v>
      </c>
      <c r="E1293">
        <v>2020</v>
      </c>
      <c r="F1293">
        <v>1.7</v>
      </c>
      <c r="G1293" s="16" t="s">
        <v>48</v>
      </c>
    </row>
    <row r="1294" spans="1:7" x14ac:dyDescent="0.25">
      <c r="A1294" s="16" t="s">
        <v>40</v>
      </c>
      <c r="B1294" s="16" t="s">
        <v>41</v>
      </c>
      <c r="C1294">
        <v>21</v>
      </c>
      <c r="D1294">
        <v>5</v>
      </c>
      <c r="E1294">
        <v>2020</v>
      </c>
      <c r="F1294">
        <v>12</v>
      </c>
      <c r="G1294" s="16" t="s">
        <v>42</v>
      </c>
    </row>
    <row r="1295" spans="1:7" x14ac:dyDescent="0.25">
      <c r="A1295" s="16" t="s">
        <v>40</v>
      </c>
      <c r="B1295" s="16" t="s">
        <v>41</v>
      </c>
      <c r="C1295">
        <v>21</v>
      </c>
      <c r="D1295">
        <v>5</v>
      </c>
      <c r="E1295">
        <v>2020</v>
      </c>
      <c r="F1295">
        <v>743</v>
      </c>
      <c r="G1295" s="16" t="s">
        <v>43</v>
      </c>
    </row>
    <row r="1296" spans="1:7" x14ac:dyDescent="0.25">
      <c r="A1296" s="16" t="s">
        <v>40</v>
      </c>
      <c r="B1296" s="16" t="s">
        <v>41</v>
      </c>
      <c r="C1296">
        <v>21</v>
      </c>
      <c r="D1296">
        <v>5</v>
      </c>
      <c r="E1296">
        <v>2020</v>
      </c>
      <c r="F1296">
        <v>86</v>
      </c>
      <c r="G1296" s="16" t="s">
        <v>44</v>
      </c>
    </row>
    <row r="1297" spans="1:7" x14ac:dyDescent="0.25">
      <c r="A1297" s="16" t="s">
        <v>40</v>
      </c>
      <c r="B1297" s="16" t="s">
        <v>41</v>
      </c>
      <c r="C1297">
        <v>21</v>
      </c>
      <c r="D1297">
        <v>5</v>
      </c>
      <c r="E1297">
        <v>2020</v>
      </c>
      <c r="F1297">
        <v>10919</v>
      </c>
      <c r="G1297" s="16" t="s">
        <v>220</v>
      </c>
    </row>
    <row r="1298" spans="1:7" x14ac:dyDescent="0.25">
      <c r="A1298" s="16" t="s">
        <v>40</v>
      </c>
      <c r="B1298" s="16" t="s">
        <v>41</v>
      </c>
      <c r="C1298">
        <v>21</v>
      </c>
      <c r="D1298">
        <v>5</v>
      </c>
      <c r="E1298">
        <v>2020</v>
      </c>
      <c r="F1298">
        <v>6918</v>
      </c>
      <c r="G1298" s="16" t="s">
        <v>45</v>
      </c>
    </row>
    <row r="1299" spans="1:7" x14ac:dyDescent="0.25">
      <c r="A1299" s="16" t="s">
        <v>40</v>
      </c>
      <c r="B1299" s="16" t="s">
        <v>41</v>
      </c>
      <c r="C1299">
        <v>21</v>
      </c>
      <c r="D1299">
        <v>5</v>
      </c>
      <c r="E1299">
        <v>2020</v>
      </c>
      <c r="F1299">
        <v>203799</v>
      </c>
      <c r="G1299" s="16" t="s">
        <v>221</v>
      </c>
    </row>
    <row r="1300" spans="1:7" x14ac:dyDescent="0.25">
      <c r="A1300" s="16" t="s">
        <v>40</v>
      </c>
      <c r="B1300" s="16" t="s">
        <v>41</v>
      </c>
      <c r="C1300">
        <v>21</v>
      </c>
      <c r="D1300">
        <v>5</v>
      </c>
      <c r="E1300">
        <v>2020</v>
      </c>
      <c r="F1300">
        <v>2</v>
      </c>
      <c r="G1300" s="16" t="s">
        <v>46</v>
      </c>
    </row>
    <row r="1301" spans="1:7" x14ac:dyDescent="0.25">
      <c r="A1301" s="16" t="s">
        <v>40</v>
      </c>
      <c r="B1301" s="16" t="s">
        <v>41</v>
      </c>
      <c r="C1301">
        <v>21</v>
      </c>
      <c r="D1301">
        <v>5</v>
      </c>
      <c r="E1301">
        <v>2020</v>
      </c>
      <c r="G1301" s="16" t="s">
        <v>222</v>
      </c>
    </row>
    <row r="1302" spans="1:7" x14ac:dyDescent="0.25">
      <c r="A1302" s="16" t="s">
        <v>40</v>
      </c>
      <c r="B1302" s="16" t="s">
        <v>41</v>
      </c>
      <c r="C1302">
        <v>21</v>
      </c>
      <c r="D1302">
        <v>5</v>
      </c>
      <c r="E1302">
        <v>2020</v>
      </c>
      <c r="G1302" s="16" t="s">
        <v>223</v>
      </c>
    </row>
    <row r="1303" spans="1:7" x14ac:dyDescent="0.25">
      <c r="A1303" s="16" t="s">
        <v>40</v>
      </c>
      <c r="B1303" s="16" t="s">
        <v>41</v>
      </c>
      <c r="C1303">
        <v>21</v>
      </c>
      <c r="D1303">
        <v>5</v>
      </c>
      <c r="E1303">
        <v>2020</v>
      </c>
      <c r="F1303">
        <v>237</v>
      </c>
      <c r="G1303" s="16" t="s">
        <v>224</v>
      </c>
    </row>
    <row r="1304" spans="1:7" x14ac:dyDescent="0.25">
      <c r="A1304" s="16" t="s">
        <v>40</v>
      </c>
      <c r="B1304" s="16" t="s">
        <v>41</v>
      </c>
      <c r="C1304">
        <v>21</v>
      </c>
      <c r="D1304">
        <v>5</v>
      </c>
      <c r="E1304">
        <v>2020</v>
      </c>
      <c r="G1304" s="16" t="s">
        <v>47</v>
      </c>
    </row>
    <row r="1305" spans="1:7" x14ac:dyDescent="0.25">
      <c r="A1305" s="16" t="s">
        <v>40</v>
      </c>
      <c r="B1305" s="16" t="s">
        <v>41</v>
      </c>
      <c r="C1305">
        <v>21</v>
      </c>
      <c r="D1305">
        <v>5</v>
      </c>
      <c r="E1305">
        <v>2020</v>
      </c>
      <c r="F1305">
        <v>1.24</v>
      </c>
      <c r="G1305" s="16" t="s">
        <v>225</v>
      </c>
    </row>
    <row r="1306" spans="1:7" x14ac:dyDescent="0.25">
      <c r="A1306" s="16" t="s">
        <v>40</v>
      </c>
      <c r="B1306" s="16" t="s">
        <v>41</v>
      </c>
      <c r="C1306">
        <v>21</v>
      </c>
      <c r="D1306">
        <v>5</v>
      </c>
      <c r="E1306">
        <v>2020</v>
      </c>
      <c r="F1306">
        <v>5.36</v>
      </c>
      <c r="G1306" s="16" t="s">
        <v>226</v>
      </c>
    </row>
    <row r="1307" spans="1:7" x14ac:dyDescent="0.25">
      <c r="A1307" s="16" t="s">
        <v>40</v>
      </c>
      <c r="B1307" s="16" t="s">
        <v>41</v>
      </c>
      <c r="C1307">
        <v>21</v>
      </c>
      <c r="D1307">
        <v>5</v>
      </c>
      <c r="E1307">
        <v>2020</v>
      </c>
      <c r="F1307">
        <v>6.8</v>
      </c>
      <c r="G1307" s="16" t="s">
        <v>227</v>
      </c>
    </row>
    <row r="1308" spans="1:7" x14ac:dyDescent="0.25">
      <c r="A1308" s="16" t="s">
        <v>40</v>
      </c>
      <c r="B1308" s="16" t="s">
        <v>41</v>
      </c>
      <c r="C1308">
        <v>21</v>
      </c>
      <c r="D1308">
        <v>5</v>
      </c>
      <c r="E1308">
        <v>2020</v>
      </c>
      <c r="F1308">
        <v>5370</v>
      </c>
      <c r="G1308" s="16" t="s">
        <v>228</v>
      </c>
    </row>
    <row r="1309" spans="1:7" x14ac:dyDescent="0.25">
      <c r="A1309" s="16" t="s">
        <v>40</v>
      </c>
      <c r="B1309" s="16" t="s">
        <v>41</v>
      </c>
      <c r="C1309">
        <v>21</v>
      </c>
      <c r="D1309">
        <v>5</v>
      </c>
      <c r="E1309">
        <v>2020</v>
      </c>
      <c r="F1309">
        <v>49.18</v>
      </c>
      <c r="G1309" s="16" t="s">
        <v>229</v>
      </c>
    </row>
    <row r="1310" spans="1:7" x14ac:dyDescent="0.25">
      <c r="A1310" s="16" t="s">
        <v>40</v>
      </c>
      <c r="B1310" s="16" t="s">
        <v>41</v>
      </c>
      <c r="C1310">
        <v>21</v>
      </c>
      <c r="D1310">
        <v>5</v>
      </c>
      <c r="E1310">
        <v>2020</v>
      </c>
      <c r="F1310">
        <v>1.62</v>
      </c>
      <c r="G1310" s="16" t="s">
        <v>48</v>
      </c>
    </row>
    <row r="1311" spans="1:7" x14ac:dyDescent="0.25">
      <c r="A1311" s="16" t="s">
        <v>40</v>
      </c>
      <c r="B1311" s="16" t="s">
        <v>41</v>
      </c>
      <c r="C1311">
        <v>22</v>
      </c>
      <c r="D1311">
        <v>5</v>
      </c>
      <c r="E1311">
        <v>2020</v>
      </c>
      <c r="F1311">
        <v>12</v>
      </c>
      <c r="G1311" s="16" t="s">
        <v>42</v>
      </c>
    </row>
    <row r="1312" spans="1:7" x14ac:dyDescent="0.25">
      <c r="A1312" s="16" t="s">
        <v>40</v>
      </c>
      <c r="B1312" s="16" t="s">
        <v>41</v>
      </c>
      <c r="C1312">
        <v>22</v>
      </c>
      <c r="D1312">
        <v>5</v>
      </c>
      <c r="E1312">
        <v>2020</v>
      </c>
      <c r="F1312">
        <v>744</v>
      </c>
      <c r="G1312" s="16" t="s">
        <v>43</v>
      </c>
    </row>
    <row r="1313" spans="1:7" x14ac:dyDescent="0.25">
      <c r="A1313" s="16" t="s">
        <v>40</v>
      </c>
      <c r="B1313" s="16" t="s">
        <v>41</v>
      </c>
      <c r="C1313">
        <v>22</v>
      </c>
      <c r="D1313">
        <v>5</v>
      </c>
      <c r="E1313">
        <v>2020</v>
      </c>
      <c r="F1313">
        <v>105</v>
      </c>
      <c r="G1313" s="16" t="s">
        <v>44</v>
      </c>
    </row>
    <row r="1314" spans="1:7" x14ac:dyDescent="0.25">
      <c r="A1314" s="16" t="s">
        <v>40</v>
      </c>
      <c r="B1314" s="16" t="s">
        <v>41</v>
      </c>
      <c r="C1314">
        <v>22</v>
      </c>
      <c r="D1314">
        <v>5</v>
      </c>
      <c r="E1314">
        <v>2020</v>
      </c>
      <c r="F1314">
        <v>11024</v>
      </c>
      <c r="G1314" s="16" t="s">
        <v>220</v>
      </c>
    </row>
    <row r="1315" spans="1:7" x14ac:dyDescent="0.25">
      <c r="A1315" s="16" t="s">
        <v>40</v>
      </c>
      <c r="B1315" s="16" t="s">
        <v>41</v>
      </c>
      <c r="C1315">
        <v>22</v>
      </c>
      <c r="D1315">
        <v>5</v>
      </c>
      <c r="E1315">
        <v>2020</v>
      </c>
      <c r="F1315">
        <v>5998</v>
      </c>
      <c r="G1315" s="16" t="s">
        <v>45</v>
      </c>
    </row>
    <row r="1316" spans="1:7" x14ac:dyDescent="0.25">
      <c r="A1316" s="16" t="s">
        <v>40</v>
      </c>
      <c r="B1316" s="16" t="s">
        <v>41</v>
      </c>
      <c r="C1316">
        <v>22</v>
      </c>
      <c r="D1316">
        <v>5</v>
      </c>
      <c r="E1316">
        <v>2020</v>
      </c>
      <c r="F1316">
        <v>209797</v>
      </c>
      <c r="G1316" s="16" t="s">
        <v>221</v>
      </c>
    </row>
    <row r="1317" spans="1:7" x14ac:dyDescent="0.25">
      <c r="A1317" s="16" t="s">
        <v>40</v>
      </c>
      <c r="B1317" s="16" t="s">
        <v>41</v>
      </c>
      <c r="C1317">
        <v>22</v>
      </c>
      <c r="D1317">
        <v>5</v>
      </c>
      <c r="E1317">
        <v>2020</v>
      </c>
      <c r="F1317">
        <v>0</v>
      </c>
      <c r="G1317" s="16" t="s">
        <v>46</v>
      </c>
    </row>
    <row r="1318" spans="1:7" x14ac:dyDescent="0.25">
      <c r="A1318" s="16" t="s">
        <v>40</v>
      </c>
      <c r="B1318" s="16" t="s">
        <v>41</v>
      </c>
      <c r="C1318">
        <v>22</v>
      </c>
      <c r="D1318">
        <v>5</v>
      </c>
      <c r="E1318">
        <v>2020</v>
      </c>
      <c r="G1318" s="16" t="s">
        <v>222</v>
      </c>
    </row>
    <row r="1319" spans="1:7" x14ac:dyDescent="0.25">
      <c r="A1319" s="16" t="s">
        <v>40</v>
      </c>
      <c r="B1319" s="16" t="s">
        <v>41</v>
      </c>
      <c r="C1319">
        <v>22</v>
      </c>
      <c r="D1319">
        <v>5</v>
      </c>
      <c r="E1319">
        <v>2020</v>
      </c>
      <c r="G1319" s="16" t="s">
        <v>223</v>
      </c>
    </row>
    <row r="1320" spans="1:7" x14ac:dyDescent="0.25">
      <c r="A1320" s="16" t="s">
        <v>40</v>
      </c>
      <c r="B1320" s="16" t="s">
        <v>41</v>
      </c>
      <c r="C1320">
        <v>22</v>
      </c>
      <c r="D1320">
        <v>5</v>
      </c>
      <c r="E1320">
        <v>2020</v>
      </c>
      <c r="F1320">
        <v>237</v>
      </c>
      <c r="G1320" s="16" t="s">
        <v>224</v>
      </c>
    </row>
    <row r="1321" spans="1:7" x14ac:dyDescent="0.25">
      <c r="A1321" s="16" t="s">
        <v>40</v>
      </c>
      <c r="B1321" s="16" t="s">
        <v>41</v>
      </c>
      <c r="C1321">
        <v>22</v>
      </c>
      <c r="D1321">
        <v>5</v>
      </c>
      <c r="E1321">
        <v>2020</v>
      </c>
      <c r="G1321" s="16" t="s">
        <v>47</v>
      </c>
    </row>
    <row r="1322" spans="1:7" x14ac:dyDescent="0.25">
      <c r="A1322" s="16" t="s">
        <v>40</v>
      </c>
      <c r="B1322" s="16" t="s">
        <v>41</v>
      </c>
      <c r="C1322">
        <v>22</v>
      </c>
      <c r="D1322">
        <v>5</v>
      </c>
      <c r="E1322">
        <v>2020</v>
      </c>
      <c r="F1322">
        <v>1.75</v>
      </c>
      <c r="G1322" s="16" t="s">
        <v>225</v>
      </c>
    </row>
    <row r="1323" spans="1:7" x14ac:dyDescent="0.25">
      <c r="A1323" s="16" t="s">
        <v>40</v>
      </c>
      <c r="B1323" s="16" t="s">
        <v>41</v>
      </c>
      <c r="C1323">
        <v>22</v>
      </c>
      <c r="D1323">
        <v>5</v>
      </c>
      <c r="E1323">
        <v>2020</v>
      </c>
      <c r="F1323">
        <v>5.25</v>
      </c>
      <c r="G1323" s="16" t="s">
        <v>226</v>
      </c>
    </row>
    <row r="1324" spans="1:7" x14ac:dyDescent="0.25">
      <c r="A1324" s="16" t="s">
        <v>40</v>
      </c>
      <c r="B1324" s="16" t="s">
        <v>41</v>
      </c>
      <c r="C1324">
        <v>22</v>
      </c>
      <c r="D1324">
        <v>5</v>
      </c>
      <c r="E1324">
        <v>2020</v>
      </c>
      <c r="F1324">
        <v>6.75</v>
      </c>
      <c r="G1324" s="16" t="s">
        <v>227</v>
      </c>
    </row>
    <row r="1325" spans="1:7" x14ac:dyDescent="0.25">
      <c r="A1325" s="16" t="s">
        <v>40</v>
      </c>
      <c r="B1325" s="16" t="s">
        <v>41</v>
      </c>
      <c r="C1325">
        <v>22</v>
      </c>
      <c r="D1325">
        <v>5</v>
      </c>
      <c r="E1325">
        <v>2020</v>
      </c>
      <c r="F1325">
        <v>5541</v>
      </c>
      <c r="G1325" s="16" t="s">
        <v>228</v>
      </c>
    </row>
    <row r="1326" spans="1:7" x14ac:dyDescent="0.25">
      <c r="A1326" s="16" t="s">
        <v>40</v>
      </c>
      <c r="B1326" s="16" t="s">
        <v>41</v>
      </c>
      <c r="C1326">
        <v>22</v>
      </c>
      <c r="D1326">
        <v>5</v>
      </c>
      <c r="E1326">
        <v>2020</v>
      </c>
      <c r="F1326">
        <v>50.26</v>
      </c>
      <c r="G1326" s="16" t="s">
        <v>229</v>
      </c>
    </row>
    <row r="1327" spans="1:7" x14ac:dyDescent="0.25">
      <c r="A1327" s="16" t="s">
        <v>40</v>
      </c>
      <c r="B1327" s="16" t="s">
        <v>41</v>
      </c>
      <c r="C1327">
        <v>22</v>
      </c>
      <c r="D1327">
        <v>5</v>
      </c>
      <c r="E1327">
        <v>2020</v>
      </c>
      <c r="F1327">
        <v>1.61</v>
      </c>
      <c r="G1327" s="16" t="s">
        <v>48</v>
      </c>
    </row>
    <row r="1328" spans="1:7" x14ac:dyDescent="0.25">
      <c r="A1328" s="16" t="s">
        <v>40</v>
      </c>
      <c r="B1328" s="16" t="s">
        <v>41</v>
      </c>
      <c r="C1328">
        <v>23</v>
      </c>
      <c r="D1328">
        <v>5</v>
      </c>
      <c r="E1328">
        <v>2020</v>
      </c>
      <c r="F1328">
        <v>12</v>
      </c>
      <c r="G1328" s="16" t="s">
        <v>42</v>
      </c>
    </row>
    <row r="1329" spans="1:7" x14ac:dyDescent="0.25">
      <c r="A1329" s="16" t="s">
        <v>40</v>
      </c>
      <c r="B1329" s="16" t="s">
        <v>41</v>
      </c>
      <c r="C1329">
        <v>23</v>
      </c>
      <c r="D1329">
        <v>5</v>
      </c>
      <c r="E1329">
        <v>2020</v>
      </c>
      <c r="F1329">
        <v>665</v>
      </c>
      <c r="G1329" s="16" t="s">
        <v>43</v>
      </c>
    </row>
    <row r="1330" spans="1:7" x14ac:dyDescent="0.25">
      <c r="A1330" s="16" t="s">
        <v>40</v>
      </c>
      <c r="B1330" s="16" t="s">
        <v>41</v>
      </c>
      <c r="C1330">
        <v>23</v>
      </c>
      <c r="D1330">
        <v>5</v>
      </c>
      <c r="E1330">
        <v>2020</v>
      </c>
      <c r="F1330">
        <v>68</v>
      </c>
      <c r="G1330" s="16" t="s">
        <v>44</v>
      </c>
    </row>
    <row r="1331" spans="1:7" x14ac:dyDescent="0.25">
      <c r="A1331" s="16" t="s">
        <v>40</v>
      </c>
      <c r="B1331" s="16" t="s">
        <v>41</v>
      </c>
      <c r="C1331">
        <v>23</v>
      </c>
      <c r="D1331">
        <v>5</v>
      </c>
      <c r="E1331">
        <v>2020</v>
      </c>
      <c r="F1331">
        <v>11092</v>
      </c>
      <c r="G1331" s="16" t="s">
        <v>220</v>
      </c>
    </row>
    <row r="1332" spans="1:7" x14ac:dyDescent="0.25">
      <c r="A1332" s="16" t="s">
        <v>40</v>
      </c>
      <c r="B1332" s="16" t="s">
        <v>41</v>
      </c>
      <c r="C1332">
        <v>23</v>
      </c>
      <c r="D1332">
        <v>5</v>
      </c>
      <c r="E1332">
        <v>2020</v>
      </c>
      <c r="F1332">
        <v>4415</v>
      </c>
      <c r="G1332" s="16" t="s">
        <v>45</v>
      </c>
    </row>
    <row r="1333" spans="1:7" x14ac:dyDescent="0.25">
      <c r="A1333" s="16" t="s">
        <v>40</v>
      </c>
      <c r="B1333" s="16" t="s">
        <v>41</v>
      </c>
      <c r="C1333">
        <v>23</v>
      </c>
      <c r="D1333">
        <v>5</v>
      </c>
      <c r="E1333">
        <v>2020</v>
      </c>
      <c r="F1333">
        <v>214212</v>
      </c>
      <c r="G1333" s="16" t="s">
        <v>221</v>
      </c>
    </row>
    <row r="1334" spans="1:7" x14ac:dyDescent="0.25">
      <c r="A1334" s="16" t="s">
        <v>40</v>
      </c>
      <c r="B1334" s="16" t="s">
        <v>41</v>
      </c>
      <c r="C1334">
        <v>23</v>
      </c>
      <c r="D1334">
        <v>5</v>
      </c>
      <c r="E1334">
        <v>2020</v>
      </c>
      <c r="F1334">
        <v>1</v>
      </c>
      <c r="G1334" s="16" t="s">
        <v>46</v>
      </c>
    </row>
    <row r="1335" spans="1:7" x14ac:dyDescent="0.25">
      <c r="A1335" s="16" t="s">
        <v>40</v>
      </c>
      <c r="B1335" s="16" t="s">
        <v>41</v>
      </c>
      <c r="C1335">
        <v>23</v>
      </c>
      <c r="D1335">
        <v>5</v>
      </c>
      <c r="E1335">
        <v>2020</v>
      </c>
      <c r="G1335" s="16" t="s">
        <v>222</v>
      </c>
    </row>
    <row r="1336" spans="1:7" x14ac:dyDescent="0.25">
      <c r="A1336" s="16" t="s">
        <v>40</v>
      </c>
      <c r="B1336" s="16" t="s">
        <v>41</v>
      </c>
      <c r="C1336">
        <v>23</v>
      </c>
      <c r="D1336">
        <v>5</v>
      </c>
      <c r="E1336">
        <v>2020</v>
      </c>
      <c r="G1336" s="16" t="s">
        <v>223</v>
      </c>
    </row>
    <row r="1337" spans="1:7" x14ac:dyDescent="0.25">
      <c r="A1337" s="16" t="s">
        <v>40</v>
      </c>
      <c r="B1337" s="16" t="s">
        <v>41</v>
      </c>
      <c r="C1337">
        <v>23</v>
      </c>
      <c r="D1337">
        <v>5</v>
      </c>
      <c r="E1337">
        <v>2020</v>
      </c>
      <c r="F1337">
        <v>238</v>
      </c>
      <c r="G1337" s="16" t="s">
        <v>224</v>
      </c>
    </row>
    <row r="1338" spans="1:7" x14ac:dyDescent="0.25">
      <c r="A1338" s="16" t="s">
        <v>40</v>
      </c>
      <c r="B1338" s="16" t="s">
        <v>41</v>
      </c>
      <c r="C1338">
        <v>23</v>
      </c>
      <c r="D1338">
        <v>5</v>
      </c>
      <c r="E1338">
        <v>2020</v>
      </c>
      <c r="G1338" s="16" t="s">
        <v>47</v>
      </c>
    </row>
    <row r="1339" spans="1:7" x14ac:dyDescent="0.25">
      <c r="A1339" s="16" t="s">
        <v>40</v>
      </c>
      <c r="B1339" s="16" t="s">
        <v>41</v>
      </c>
      <c r="C1339">
        <v>23</v>
      </c>
      <c r="D1339">
        <v>5</v>
      </c>
      <c r="E1339">
        <v>2020</v>
      </c>
      <c r="F1339">
        <v>1.54</v>
      </c>
      <c r="G1339" s="16" t="s">
        <v>225</v>
      </c>
    </row>
    <row r="1340" spans="1:7" x14ac:dyDescent="0.25">
      <c r="A1340" s="16" t="s">
        <v>40</v>
      </c>
      <c r="B1340" s="16" t="s">
        <v>41</v>
      </c>
      <c r="C1340">
        <v>23</v>
      </c>
      <c r="D1340">
        <v>5</v>
      </c>
      <c r="E1340">
        <v>2020</v>
      </c>
      <c r="F1340">
        <v>5.18</v>
      </c>
      <c r="G1340" s="16" t="s">
        <v>226</v>
      </c>
    </row>
    <row r="1341" spans="1:7" x14ac:dyDescent="0.25">
      <c r="A1341" s="16" t="s">
        <v>40</v>
      </c>
      <c r="B1341" s="16" t="s">
        <v>41</v>
      </c>
      <c r="C1341">
        <v>23</v>
      </c>
      <c r="D1341">
        <v>5</v>
      </c>
      <c r="E1341">
        <v>2020</v>
      </c>
      <c r="F1341">
        <v>6</v>
      </c>
      <c r="G1341" s="16" t="s">
        <v>227</v>
      </c>
    </row>
    <row r="1342" spans="1:7" x14ac:dyDescent="0.25">
      <c r="A1342" s="16" t="s">
        <v>40</v>
      </c>
      <c r="B1342" s="16" t="s">
        <v>41</v>
      </c>
      <c r="C1342">
        <v>23</v>
      </c>
      <c r="D1342">
        <v>5</v>
      </c>
      <c r="E1342">
        <v>2020</v>
      </c>
      <c r="F1342">
        <v>5699</v>
      </c>
      <c r="G1342" s="16" t="s">
        <v>228</v>
      </c>
    </row>
    <row r="1343" spans="1:7" x14ac:dyDescent="0.25">
      <c r="A1343" s="16" t="s">
        <v>40</v>
      </c>
      <c r="B1343" s="16" t="s">
        <v>41</v>
      </c>
      <c r="C1343">
        <v>23</v>
      </c>
      <c r="D1343">
        <v>5</v>
      </c>
      <c r="E1343">
        <v>2020</v>
      </c>
      <c r="F1343">
        <v>51.38</v>
      </c>
      <c r="G1343" s="16" t="s">
        <v>229</v>
      </c>
    </row>
    <row r="1344" spans="1:7" x14ac:dyDescent="0.25">
      <c r="A1344" s="16" t="s">
        <v>40</v>
      </c>
      <c r="B1344" s="16" t="s">
        <v>41</v>
      </c>
      <c r="C1344">
        <v>23</v>
      </c>
      <c r="D1344">
        <v>5</v>
      </c>
      <c r="E1344">
        <v>2020</v>
      </c>
      <c r="F1344">
        <v>1.8</v>
      </c>
      <c r="G1344" s="16" t="s">
        <v>48</v>
      </c>
    </row>
    <row r="1345" spans="1:7" x14ac:dyDescent="0.25">
      <c r="A1345" s="16" t="s">
        <v>40</v>
      </c>
      <c r="B1345" s="16" t="s">
        <v>41</v>
      </c>
      <c r="C1345">
        <v>24</v>
      </c>
      <c r="D1345">
        <v>5</v>
      </c>
      <c r="E1345">
        <v>2020</v>
      </c>
      <c r="F1345">
        <v>12</v>
      </c>
      <c r="G1345" s="16" t="s">
        <v>42</v>
      </c>
    </row>
    <row r="1346" spans="1:7" x14ac:dyDescent="0.25">
      <c r="A1346" s="16" t="s">
        <v>40</v>
      </c>
      <c r="B1346" s="16" t="s">
        <v>41</v>
      </c>
      <c r="C1346">
        <v>24</v>
      </c>
      <c r="D1346">
        <v>5</v>
      </c>
      <c r="E1346">
        <v>2020</v>
      </c>
      <c r="F1346">
        <v>658</v>
      </c>
      <c r="G1346" s="16" t="s">
        <v>43</v>
      </c>
    </row>
    <row r="1347" spans="1:7" x14ac:dyDescent="0.25">
      <c r="A1347" s="16" t="s">
        <v>40</v>
      </c>
      <c r="B1347" s="16" t="s">
        <v>41</v>
      </c>
      <c r="C1347">
        <v>24</v>
      </c>
      <c r="D1347">
        <v>5</v>
      </c>
      <c r="E1347">
        <v>2020</v>
      </c>
      <c r="F1347">
        <v>67</v>
      </c>
      <c r="G1347" s="16" t="s">
        <v>44</v>
      </c>
    </row>
    <row r="1348" spans="1:7" x14ac:dyDescent="0.25">
      <c r="A1348" s="16" t="s">
        <v>40</v>
      </c>
      <c r="B1348" s="16" t="s">
        <v>41</v>
      </c>
      <c r="C1348">
        <v>24</v>
      </c>
      <c r="D1348">
        <v>5</v>
      </c>
      <c r="E1348">
        <v>2020</v>
      </c>
      <c r="F1348">
        <v>11159</v>
      </c>
      <c r="G1348" s="16" t="s">
        <v>220</v>
      </c>
    </row>
    <row r="1349" spans="1:7" x14ac:dyDescent="0.25">
      <c r="A1349" s="16" t="s">
        <v>40</v>
      </c>
      <c r="B1349" s="16" t="s">
        <v>41</v>
      </c>
      <c r="C1349">
        <v>24</v>
      </c>
      <c r="D1349">
        <v>5</v>
      </c>
      <c r="E1349">
        <v>2020</v>
      </c>
      <c r="F1349">
        <v>3644</v>
      </c>
      <c r="G1349" s="16" t="s">
        <v>45</v>
      </c>
    </row>
    <row r="1350" spans="1:7" x14ac:dyDescent="0.25">
      <c r="A1350" s="16" t="s">
        <v>40</v>
      </c>
      <c r="B1350" s="16" t="s">
        <v>41</v>
      </c>
      <c r="C1350">
        <v>24</v>
      </c>
      <c r="D1350">
        <v>5</v>
      </c>
      <c r="E1350">
        <v>2020</v>
      </c>
      <c r="F1350">
        <v>217856</v>
      </c>
      <c r="G1350" s="16" t="s">
        <v>221</v>
      </c>
    </row>
    <row r="1351" spans="1:7" x14ac:dyDescent="0.25">
      <c r="A1351" s="16" t="s">
        <v>40</v>
      </c>
      <c r="B1351" s="16" t="s">
        <v>41</v>
      </c>
      <c r="C1351">
        <v>24</v>
      </c>
      <c r="D1351">
        <v>5</v>
      </c>
      <c r="E1351">
        <v>2020</v>
      </c>
      <c r="F1351">
        <v>0</v>
      </c>
      <c r="G1351" s="16" t="s">
        <v>46</v>
      </c>
    </row>
    <row r="1352" spans="1:7" x14ac:dyDescent="0.25">
      <c r="A1352" s="16" t="s">
        <v>40</v>
      </c>
      <c r="B1352" s="16" t="s">
        <v>41</v>
      </c>
      <c r="C1352">
        <v>24</v>
      </c>
      <c r="D1352">
        <v>5</v>
      </c>
      <c r="E1352">
        <v>2020</v>
      </c>
      <c r="G1352" s="16" t="s">
        <v>222</v>
      </c>
    </row>
    <row r="1353" spans="1:7" x14ac:dyDescent="0.25">
      <c r="A1353" s="16" t="s">
        <v>40</v>
      </c>
      <c r="B1353" s="16" t="s">
        <v>41</v>
      </c>
      <c r="C1353">
        <v>24</v>
      </c>
      <c r="D1353">
        <v>5</v>
      </c>
      <c r="E1353">
        <v>2020</v>
      </c>
      <c r="G1353" s="16" t="s">
        <v>223</v>
      </c>
    </row>
    <row r="1354" spans="1:7" x14ac:dyDescent="0.25">
      <c r="A1354" s="16" t="s">
        <v>40</v>
      </c>
      <c r="B1354" s="16" t="s">
        <v>41</v>
      </c>
      <c r="C1354">
        <v>24</v>
      </c>
      <c r="D1354">
        <v>5</v>
      </c>
      <c r="E1354">
        <v>2020</v>
      </c>
      <c r="F1354">
        <v>238</v>
      </c>
      <c r="G1354" s="16" t="s">
        <v>224</v>
      </c>
    </row>
    <row r="1355" spans="1:7" x14ac:dyDescent="0.25">
      <c r="A1355" s="16" t="s">
        <v>40</v>
      </c>
      <c r="B1355" s="16" t="s">
        <v>41</v>
      </c>
      <c r="C1355">
        <v>24</v>
      </c>
      <c r="D1355">
        <v>5</v>
      </c>
      <c r="E1355">
        <v>2020</v>
      </c>
      <c r="G1355" s="16" t="s">
        <v>47</v>
      </c>
    </row>
    <row r="1356" spans="1:7" x14ac:dyDescent="0.25">
      <c r="A1356" s="16" t="s">
        <v>40</v>
      </c>
      <c r="B1356" s="16" t="s">
        <v>41</v>
      </c>
      <c r="C1356">
        <v>24</v>
      </c>
      <c r="D1356">
        <v>5</v>
      </c>
      <c r="E1356">
        <v>2020</v>
      </c>
      <c r="F1356">
        <v>1.84</v>
      </c>
      <c r="G1356" s="16" t="s">
        <v>225</v>
      </c>
    </row>
    <row r="1357" spans="1:7" x14ac:dyDescent="0.25">
      <c r="A1357" s="16" t="s">
        <v>40</v>
      </c>
      <c r="B1357" s="16" t="s">
        <v>41</v>
      </c>
      <c r="C1357">
        <v>24</v>
      </c>
      <c r="D1357">
        <v>5</v>
      </c>
      <c r="E1357">
        <v>2020</v>
      </c>
      <c r="F1357">
        <v>5.12</v>
      </c>
      <c r="G1357" s="16" t="s">
        <v>226</v>
      </c>
    </row>
    <row r="1358" spans="1:7" x14ac:dyDescent="0.25">
      <c r="A1358" s="16" t="s">
        <v>40</v>
      </c>
      <c r="B1358" s="16" t="s">
        <v>41</v>
      </c>
      <c r="C1358">
        <v>24</v>
      </c>
      <c r="D1358">
        <v>5</v>
      </c>
      <c r="E1358">
        <v>2020</v>
      </c>
      <c r="F1358">
        <v>5.9</v>
      </c>
      <c r="G1358" s="16" t="s">
        <v>227</v>
      </c>
    </row>
    <row r="1359" spans="1:7" x14ac:dyDescent="0.25">
      <c r="A1359" s="16" t="s">
        <v>40</v>
      </c>
      <c r="B1359" s="16" t="s">
        <v>41</v>
      </c>
      <c r="C1359">
        <v>24</v>
      </c>
      <c r="D1359">
        <v>5</v>
      </c>
      <c r="E1359">
        <v>2020</v>
      </c>
      <c r="F1359">
        <v>5857</v>
      </c>
      <c r="G1359" s="16" t="s">
        <v>228</v>
      </c>
    </row>
    <row r="1360" spans="1:7" x14ac:dyDescent="0.25">
      <c r="A1360" s="16" t="s">
        <v>40</v>
      </c>
      <c r="B1360" s="16" t="s">
        <v>41</v>
      </c>
      <c r="C1360">
        <v>24</v>
      </c>
      <c r="D1360">
        <v>5</v>
      </c>
      <c r="E1360">
        <v>2020</v>
      </c>
      <c r="F1360">
        <v>52.49</v>
      </c>
      <c r="G1360" s="16" t="s">
        <v>229</v>
      </c>
    </row>
    <row r="1361" spans="1:7" x14ac:dyDescent="0.25">
      <c r="A1361" s="16" t="s">
        <v>40</v>
      </c>
      <c r="B1361" s="16" t="s">
        <v>41</v>
      </c>
      <c r="C1361">
        <v>24</v>
      </c>
      <c r="D1361">
        <v>5</v>
      </c>
      <c r="E1361">
        <v>2020</v>
      </c>
      <c r="F1361">
        <v>1.82</v>
      </c>
      <c r="G1361" s="16" t="s">
        <v>48</v>
      </c>
    </row>
    <row r="1362" spans="1:7" x14ac:dyDescent="0.25">
      <c r="A1362" s="16" t="s">
        <v>40</v>
      </c>
      <c r="B1362" s="16" t="s">
        <v>41</v>
      </c>
      <c r="C1362">
        <v>25</v>
      </c>
      <c r="D1362">
        <v>5</v>
      </c>
      <c r="E1362">
        <v>2020</v>
      </c>
      <c r="F1362">
        <v>12</v>
      </c>
      <c r="G1362" s="16" t="s">
        <v>42</v>
      </c>
    </row>
    <row r="1363" spans="1:7" x14ac:dyDescent="0.25">
      <c r="A1363" s="16" t="s">
        <v>40</v>
      </c>
      <c r="B1363" s="16" t="s">
        <v>41</v>
      </c>
      <c r="C1363">
        <v>25</v>
      </c>
      <c r="D1363">
        <v>5</v>
      </c>
      <c r="E1363">
        <v>2020</v>
      </c>
      <c r="F1363">
        <v>657</v>
      </c>
      <c r="G1363" s="16" t="s">
        <v>43</v>
      </c>
    </row>
    <row r="1364" spans="1:7" x14ac:dyDescent="0.25">
      <c r="A1364" s="16" t="s">
        <v>40</v>
      </c>
      <c r="B1364" s="16" t="s">
        <v>41</v>
      </c>
      <c r="C1364">
        <v>25</v>
      </c>
      <c r="D1364">
        <v>5</v>
      </c>
      <c r="E1364">
        <v>2020</v>
      </c>
      <c r="F1364">
        <v>34</v>
      </c>
      <c r="G1364" s="16" t="s">
        <v>44</v>
      </c>
    </row>
    <row r="1365" spans="1:7" x14ac:dyDescent="0.25">
      <c r="A1365" s="16" t="s">
        <v>40</v>
      </c>
      <c r="B1365" s="16" t="s">
        <v>41</v>
      </c>
      <c r="C1365">
        <v>25</v>
      </c>
      <c r="D1365">
        <v>5</v>
      </c>
      <c r="E1365">
        <v>2020</v>
      </c>
      <c r="F1365">
        <v>11193</v>
      </c>
      <c r="G1365" s="16" t="s">
        <v>220</v>
      </c>
    </row>
    <row r="1366" spans="1:7" x14ac:dyDescent="0.25">
      <c r="A1366" s="16" t="s">
        <v>40</v>
      </c>
      <c r="B1366" s="16" t="s">
        <v>41</v>
      </c>
      <c r="C1366">
        <v>25</v>
      </c>
      <c r="D1366">
        <v>5</v>
      </c>
      <c r="E1366">
        <v>2020</v>
      </c>
      <c r="F1366">
        <v>2488</v>
      </c>
      <c r="G1366" s="16" t="s">
        <v>45</v>
      </c>
    </row>
    <row r="1367" spans="1:7" x14ac:dyDescent="0.25">
      <c r="A1367" s="16" t="s">
        <v>40</v>
      </c>
      <c r="B1367" s="16" t="s">
        <v>41</v>
      </c>
      <c r="C1367">
        <v>25</v>
      </c>
      <c r="D1367">
        <v>5</v>
      </c>
      <c r="E1367">
        <v>2020</v>
      </c>
      <c r="F1367">
        <v>220344</v>
      </c>
      <c r="G1367" s="16" t="s">
        <v>221</v>
      </c>
    </row>
    <row r="1368" spans="1:7" x14ac:dyDescent="0.25">
      <c r="A1368" s="16" t="s">
        <v>40</v>
      </c>
      <c r="B1368" s="16" t="s">
        <v>41</v>
      </c>
      <c r="C1368">
        <v>25</v>
      </c>
      <c r="D1368">
        <v>5</v>
      </c>
      <c r="E1368">
        <v>2020</v>
      </c>
      <c r="F1368">
        <v>1</v>
      </c>
      <c r="G1368" s="16" t="s">
        <v>46</v>
      </c>
    </row>
    <row r="1369" spans="1:7" x14ac:dyDescent="0.25">
      <c r="A1369" s="16" t="s">
        <v>40</v>
      </c>
      <c r="B1369" s="16" t="s">
        <v>41</v>
      </c>
      <c r="C1369">
        <v>25</v>
      </c>
      <c r="D1369">
        <v>5</v>
      </c>
      <c r="E1369">
        <v>2020</v>
      </c>
      <c r="G1369" s="16" t="s">
        <v>222</v>
      </c>
    </row>
    <row r="1370" spans="1:7" x14ac:dyDescent="0.25">
      <c r="A1370" s="16" t="s">
        <v>40</v>
      </c>
      <c r="B1370" s="16" t="s">
        <v>41</v>
      </c>
      <c r="C1370">
        <v>25</v>
      </c>
      <c r="D1370">
        <v>5</v>
      </c>
      <c r="E1370">
        <v>2020</v>
      </c>
      <c r="G1370" s="16" t="s">
        <v>223</v>
      </c>
    </row>
    <row r="1371" spans="1:7" x14ac:dyDescent="0.25">
      <c r="A1371" s="16" t="s">
        <v>40</v>
      </c>
      <c r="B1371" s="16" t="s">
        <v>41</v>
      </c>
      <c r="C1371">
        <v>25</v>
      </c>
      <c r="D1371">
        <v>5</v>
      </c>
      <c r="E1371">
        <v>2020</v>
      </c>
      <c r="F1371">
        <v>239</v>
      </c>
      <c r="G1371" s="16" t="s">
        <v>224</v>
      </c>
    </row>
    <row r="1372" spans="1:7" x14ac:dyDescent="0.25">
      <c r="A1372" s="16" t="s">
        <v>40</v>
      </c>
      <c r="B1372" s="16" t="s">
        <v>41</v>
      </c>
      <c r="C1372">
        <v>25</v>
      </c>
      <c r="D1372">
        <v>5</v>
      </c>
      <c r="E1372">
        <v>2020</v>
      </c>
      <c r="G1372" s="16" t="s">
        <v>47</v>
      </c>
    </row>
    <row r="1373" spans="1:7" x14ac:dyDescent="0.25">
      <c r="A1373" s="16" t="s">
        <v>40</v>
      </c>
      <c r="B1373" s="16" t="s">
        <v>41</v>
      </c>
      <c r="C1373">
        <v>25</v>
      </c>
      <c r="D1373">
        <v>5</v>
      </c>
      <c r="E1373">
        <v>2020</v>
      </c>
      <c r="F1373">
        <v>1.37</v>
      </c>
      <c r="G1373" s="16" t="s">
        <v>225</v>
      </c>
    </row>
    <row r="1374" spans="1:7" x14ac:dyDescent="0.25">
      <c r="A1374" s="16" t="s">
        <v>40</v>
      </c>
      <c r="B1374" s="16" t="s">
        <v>41</v>
      </c>
      <c r="C1374">
        <v>25</v>
      </c>
      <c r="D1374">
        <v>5</v>
      </c>
      <c r="E1374">
        <v>2020</v>
      </c>
      <c r="F1374">
        <v>5.08</v>
      </c>
      <c r="G1374" s="16" t="s">
        <v>226</v>
      </c>
    </row>
    <row r="1375" spans="1:7" x14ac:dyDescent="0.25">
      <c r="A1375" s="16" t="s">
        <v>40</v>
      </c>
      <c r="B1375" s="16" t="s">
        <v>41</v>
      </c>
      <c r="C1375">
        <v>25</v>
      </c>
      <c r="D1375">
        <v>5</v>
      </c>
      <c r="E1375">
        <v>2020</v>
      </c>
      <c r="F1375">
        <v>5.87</v>
      </c>
      <c r="G1375" s="16" t="s">
        <v>227</v>
      </c>
    </row>
    <row r="1376" spans="1:7" x14ac:dyDescent="0.25">
      <c r="A1376" s="16" t="s">
        <v>40</v>
      </c>
      <c r="B1376" s="16" t="s">
        <v>41</v>
      </c>
      <c r="C1376">
        <v>25</v>
      </c>
      <c r="D1376">
        <v>5</v>
      </c>
      <c r="E1376">
        <v>2020</v>
      </c>
      <c r="F1376">
        <v>5920</v>
      </c>
      <c r="G1376" s="16" t="s">
        <v>228</v>
      </c>
    </row>
    <row r="1377" spans="1:7" x14ac:dyDescent="0.25">
      <c r="A1377" s="16" t="s">
        <v>40</v>
      </c>
      <c r="B1377" s="16" t="s">
        <v>41</v>
      </c>
      <c r="C1377">
        <v>25</v>
      </c>
      <c r="D1377">
        <v>5</v>
      </c>
      <c r="E1377">
        <v>2020</v>
      </c>
      <c r="F1377">
        <v>52.89</v>
      </c>
      <c r="G1377" s="16" t="s">
        <v>229</v>
      </c>
    </row>
    <row r="1378" spans="1:7" x14ac:dyDescent="0.25">
      <c r="A1378" s="16" t="s">
        <v>40</v>
      </c>
      <c r="B1378" s="16" t="s">
        <v>41</v>
      </c>
      <c r="C1378">
        <v>25</v>
      </c>
      <c r="D1378">
        <v>5</v>
      </c>
      <c r="E1378">
        <v>2020</v>
      </c>
      <c r="F1378">
        <v>1.83</v>
      </c>
      <c r="G1378" s="16" t="s">
        <v>48</v>
      </c>
    </row>
    <row r="1379" spans="1:7" x14ac:dyDescent="0.25">
      <c r="A1379" s="16" t="s">
        <v>40</v>
      </c>
      <c r="B1379" s="16" t="s">
        <v>41</v>
      </c>
      <c r="C1379">
        <v>26</v>
      </c>
      <c r="D1379">
        <v>5</v>
      </c>
      <c r="E1379">
        <v>2020</v>
      </c>
      <c r="F1379">
        <v>11</v>
      </c>
      <c r="G1379" s="16" t="s">
        <v>42</v>
      </c>
    </row>
    <row r="1380" spans="1:7" x14ac:dyDescent="0.25">
      <c r="A1380" s="16" t="s">
        <v>40</v>
      </c>
      <c r="B1380" s="16" t="s">
        <v>41</v>
      </c>
      <c r="C1380">
        <v>26</v>
      </c>
      <c r="D1380">
        <v>5</v>
      </c>
      <c r="E1380">
        <v>2020</v>
      </c>
      <c r="F1380">
        <v>621</v>
      </c>
      <c r="G1380" s="16" t="s">
        <v>43</v>
      </c>
    </row>
    <row r="1381" spans="1:7" x14ac:dyDescent="0.25">
      <c r="A1381" s="16" t="s">
        <v>40</v>
      </c>
      <c r="B1381" s="16" t="s">
        <v>41</v>
      </c>
      <c r="C1381">
        <v>26</v>
      </c>
      <c r="D1381">
        <v>5</v>
      </c>
      <c r="E1381">
        <v>2020</v>
      </c>
      <c r="F1381">
        <v>34</v>
      </c>
      <c r="G1381" s="16" t="s">
        <v>44</v>
      </c>
    </row>
    <row r="1382" spans="1:7" x14ac:dyDescent="0.25">
      <c r="A1382" s="16" t="s">
        <v>40</v>
      </c>
      <c r="B1382" s="16" t="s">
        <v>41</v>
      </c>
      <c r="C1382">
        <v>26</v>
      </c>
      <c r="D1382">
        <v>5</v>
      </c>
      <c r="E1382">
        <v>2020</v>
      </c>
      <c r="F1382">
        <v>11227</v>
      </c>
      <c r="G1382" s="16" t="s">
        <v>220</v>
      </c>
    </row>
    <row r="1383" spans="1:7" x14ac:dyDescent="0.25">
      <c r="A1383" s="16" t="s">
        <v>40</v>
      </c>
      <c r="B1383" s="16" t="s">
        <v>41</v>
      </c>
      <c r="C1383">
        <v>26</v>
      </c>
      <c r="D1383">
        <v>5</v>
      </c>
      <c r="E1383">
        <v>2020</v>
      </c>
      <c r="F1383">
        <v>3427</v>
      </c>
      <c r="G1383" s="16" t="s">
        <v>45</v>
      </c>
    </row>
    <row r="1384" spans="1:7" x14ac:dyDescent="0.25">
      <c r="A1384" s="16" t="s">
        <v>40</v>
      </c>
      <c r="B1384" s="16" t="s">
        <v>41</v>
      </c>
      <c r="C1384">
        <v>26</v>
      </c>
      <c r="D1384">
        <v>5</v>
      </c>
      <c r="E1384">
        <v>2020</v>
      </c>
      <c r="F1384">
        <v>223771</v>
      </c>
      <c r="G1384" s="16" t="s">
        <v>221</v>
      </c>
    </row>
    <row r="1385" spans="1:7" x14ac:dyDescent="0.25">
      <c r="A1385" s="16" t="s">
        <v>40</v>
      </c>
      <c r="B1385" s="16" t="s">
        <v>41</v>
      </c>
      <c r="C1385">
        <v>26</v>
      </c>
      <c r="D1385">
        <v>5</v>
      </c>
      <c r="E1385">
        <v>2020</v>
      </c>
      <c r="F1385">
        <v>0</v>
      </c>
      <c r="G1385" s="16" t="s">
        <v>46</v>
      </c>
    </row>
    <row r="1386" spans="1:7" x14ac:dyDescent="0.25">
      <c r="A1386" s="16" t="s">
        <v>40</v>
      </c>
      <c r="B1386" s="16" t="s">
        <v>41</v>
      </c>
      <c r="C1386">
        <v>26</v>
      </c>
      <c r="D1386">
        <v>5</v>
      </c>
      <c r="E1386">
        <v>2020</v>
      </c>
      <c r="G1386" s="16" t="s">
        <v>222</v>
      </c>
    </row>
    <row r="1387" spans="1:7" x14ac:dyDescent="0.25">
      <c r="A1387" s="16" t="s">
        <v>40</v>
      </c>
      <c r="B1387" s="16" t="s">
        <v>41</v>
      </c>
      <c r="C1387">
        <v>26</v>
      </c>
      <c r="D1387">
        <v>5</v>
      </c>
      <c r="E1387">
        <v>2020</v>
      </c>
      <c r="G1387" s="16" t="s">
        <v>223</v>
      </c>
    </row>
    <row r="1388" spans="1:7" x14ac:dyDescent="0.25">
      <c r="A1388" s="16" t="s">
        <v>40</v>
      </c>
      <c r="B1388" s="16" t="s">
        <v>41</v>
      </c>
      <c r="C1388">
        <v>26</v>
      </c>
      <c r="D1388">
        <v>5</v>
      </c>
      <c r="E1388">
        <v>2020</v>
      </c>
      <c r="F1388">
        <v>239</v>
      </c>
      <c r="G1388" s="16" t="s">
        <v>224</v>
      </c>
    </row>
    <row r="1389" spans="1:7" x14ac:dyDescent="0.25">
      <c r="A1389" s="16" t="s">
        <v>40</v>
      </c>
      <c r="B1389" s="16" t="s">
        <v>41</v>
      </c>
      <c r="C1389">
        <v>26</v>
      </c>
      <c r="D1389">
        <v>5</v>
      </c>
      <c r="E1389">
        <v>2020</v>
      </c>
      <c r="G1389" s="16" t="s">
        <v>47</v>
      </c>
    </row>
    <row r="1390" spans="1:7" x14ac:dyDescent="0.25">
      <c r="A1390" s="16" t="s">
        <v>40</v>
      </c>
      <c r="B1390" s="16" t="s">
        <v>41</v>
      </c>
      <c r="C1390">
        <v>26</v>
      </c>
      <c r="D1390">
        <v>5</v>
      </c>
      <c r="E1390">
        <v>2020</v>
      </c>
      <c r="F1390">
        <v>0.99</v>
      </c>
      <c r="G1390" s="16" t="s">
        <v>225</v>
      </c>
    </row>
    <row r="1391" spans="1:7" x14ac:dyDescent="0.25">
      <c r="A1391" s="16" t="s">
        <v>40</v>
      </c>
      <c r="B1391" s="16" t="s">
        <v>41</v>
      </c>
      <c r="C1391">
        <v>26</v>
      </c>
      <c r="D1391">
        <v>5</v>
      </c>
      <c r="E1391">
        <v>2020</v>
      </c>
      <c r="F1391">
        <v>5.0199999999999996</v>
      </c>
      <c r="G1391" s="16" t="s">
        <v>226</v>
      </c>
    </row>
    <row r="1392" spans="1:7" x14ac:dyDescent="0.25">
      <c r="A1392" s="16" t="s">
        <v>40</v>
      </c>
      <c r="B1392" s="16" t="s">
        <v>41</v>
      </c>
      <c r="C1392">
        <v>26</v>
      </c>
      <c r="D1392">
        <v>5</v>
      </c>
      <c r="E1392">
        <v>2020</v>
      </c>
      <c r="F1392">
        <v>5.53</v>
      </c>
      <c r="G1392" s="16" t="s">
        <v>227</v>
      </c>
    </row>
    <row r="1393" spans="1:7" x14ac:dyDescent="0.25">
      <c r="A1393" s="16" t="s">
        <v>40</v>
      </c>
      <c r="B1393" s="16" t="s">
        <v>41</v>
      </c>
      <c r="C1393">
        <v>26</v>
      </c>
      <c r="D1393">
        <v>5</v>
      </c>
      <c r="E1393">
        <v>2020</v>
      </c>
      <c r="F1393">
        <v>6067</v>
      </c>
      <c r="G1393" s="16" t="s">
        <v>228</v>
      </c>
    </row>
    <row r="1394" spans="1:7" x14ac:dyDescent="0.25">
      <c r="A1394" s="16" t="s">
        <v>40</v>
      </c>
      <c r="B1394" s="16" t="s">
        <v>41</v>
      </c>
      <c r="C1394">
        <v>26</v>
      </c>
      <c r="D1394">
        <v>5</v>
      </c>
      <c r="E1394">
        <v>2020</v>
      </c>
      <c r="F1394">
        <v>54.04</v>
      </c>
      <c r="G1394" s="16" t="s">
        <v>229</v>
      </c>
    </row>
    <row r="1395" spans="1:7" x14ac:dyDescent="0.25">
      <c r="A1395" s="16" t="s">
        <v>40</v>
      </c>
      <c r="B1395" s="16" t="s">
        <v>41</v>
      </c>
      <c r="C1395">
        <v>26</v>
      </c>
      <c r="D1395">
        <v>5</v>
      </c>
      <c r="E1395">
        <v>2020</v>
      </c>
      <c r="F1395">
        <v>1.77</v>
      </c>
      <c r="G1395" s="16" t="s">
        <v>48</v>
      </c>
    </row>
    <row r="1396" spans="1:7" x14ac:dyDescent="0.25">
      <c r="A1396" s="16" t="s">
        <v>40</v>
      </c>
      <c r="B1396" s="16" t="s">
        <v>41</v>
      </c>
      <c r="C1396">
        <v>27</v>
      </c>
      <c r="D1396">
        <v>5</v>
      </c>
      <c r="E1396">
        <v>2020</v>
      </c>
      <c r="F1396">
        <v>10</v>
      </c>
      <c r="G1396" s="16" t="s">
        <v>42</v>
      </c>
    </row>
    <row r="1397" spans="1:7" x14ac:dyDescent="0.25">
      <c r="A1397" s="16" t="s">
        <v>40</v>
      </c>
      <c r="B1397" s="16" t="s">
        <v>41</v>
      </c>
      <c r="C1397">
        <v>27</v>
      </c>
      <c r="D1397">
        <v>5</v>
      </c>
      <c r="E1397">
        <v>2020</v>
      </c>
      <c r="F1397">
        <v>622</v>
      </c>
      <c r="G1397" s="16" t="s">
        <v>43</v>
      </c>
    </row>
    <row r="1398" spans="1:7" x14ac:dyDescent="0.25">
      <c r="A1398" s="16" t="s">
        <v>40</v>
      </c>
      <c r="B1398" s="16" t="s">
        <v>41</v>
      </c>
      <c r="C1398">
        <v>27</v>
      </c>
      <c r="D1398">
        <v>5</v>
      </c>
      <c r="E1398">
        <v>2020</v>
      </c>
      <c r="F1398">
        <v>48</v>
      </c>
      <c r="G1398" s="16" t="s">
        <v>44</v>
      </c>
    </row>
    <row r="1399" spans="1:7" x14ac:dyDescent="0.25">
      <c r="A1399" s="16" t="s">
        <v>40</v>
      </c>
      <c r="B1399" s="16" t="s">
        <v>41</v>
      </c>
      <c r="C1399">
        <v>27</v>
      </c>
      <c r="D1399">
        <v>5</v>
      </c>
      <c r="E1399">
        <v>2020</v>
      </c>
      <c r="F1399">
        <v>11275</v>
      </c>
      <c r="G1399" s="16" t="s">
        <v>220</v>
      </c>
    </row>
    <row r="1400" spans="1:7" x14ac:dyDescent="0.25">
      <c r="A1400" s="16" t="s">
        <v>40</v>
      </c>
      <c r="B1400" s="16" t="s">
        <v>41</v>
      </c>
      <c r="C1400">
        <v>27</v>
      </c>
      <c r="D1400">
        <v>5</v>
      </c>
      <c r="E1400">
        <v>2020</v>
      </c>
      <c r="F1400">
        <v>5174</v>
      </c>
      <c r="G1400" s="16" t="s">
        <v>45</v>
      </c>
    </row>
    <row r="1401" spans="1:7" x14ac:dyDescent="0.25">
      <c r="A1401" s="16" t="s">
        <v>40</v>
      </c>
      <c r="B1401" s="16" t="s">
        <v>41</v>
      </c>
      <c r="C1401">
        <v>27</v>
      </c>
      <c r="D1401">
        <v>5</v>
      </c>
      <c r="E1401">
        <v>2020</v>
      </c>
      <c r="F1401">
        <v>228945</v>
      </c>
      <c r="G1401" s="16" t="s">
        <v>221</v>
      </c>
    </row>
    <row r="1402" spans="1:7" x14ac:dyDescent="0.25">
      <c r="A1402" s="16" t="s">
        <v>40</v>
      </c>
      <c r="B1402" s="16" t="s">
        <v>41</v>
      </c>
      <c r="C1402">
        <v>27</v>
      </c>
      <c r="D1402">
        <v>5</v>
      </c>
      <c r="E1402">
        <v>2020</v>
      </c>
      <c r="F1402">
        <v>1</v>
      </c>
      <c r="G1402" s="16" t="s">
        <v>46</v>
      </c>
    </row>
    <row r="1403" spans="1:7" x14ac:dyDescent="0.25">
      <c r="A1403" s="16" t="s">
        <v>40</v>
      </c>
      <c r="B1403" s="16" t="s">
        <v>41</v>
      </c>
      <c r="C1403">
        <v>27</v>
      </c>
      <c r="D1403">
        <v>5</v>
      </c>
      <c r="E1403">
        <v>2020</v>
      </c>
      <c r="G1403" s="16" t="s">
        <v>222</v>
      </c>
    </row>
    <row r="1404" spans="1:7" x14ac:dyDescent="0.25">
      <c r="A1404" s="16" t="s">
        <v>40</v>
      </c>
      <c r="B1404" s="16" t="s">
        <v>41</v>
      </c>
      <c r="C1404">
        <v>27</v>
      </c>
      <c r="D1404">
        <v>5</v>
      </c>
      <c r="E1404">
        <v>2020</v>
      </c>
      <c r="G1404" s="16" t="s">
        <v>223</v>
      </c>
    </row>
    <row r="1405" spans="1:7" x14ac:dyDescent="0.25">
      <c r="A1405" s="16" t="s">
        <v>40</v>
      </c>
      <c r="B1405" s="16" t="s">
        <v>41</v>
      </c>
      <c r="C1405">
        <v>27</v>
      </c>
      <c r="D1405">
        <v>5</v>
      </c>
      <c r="E1405">
        <v>2020</v>
      </c>
      <c r="F1405">
        <v>240</v>
      </c>
      <c r="G1405" s="16" t="s">
        <v>224</v>
      </c>
    </row>
    <row r="1406" spans="1:7" x14ac:dyDescent="0.25">
      <c r="A1406" s="16" t="s">
        <v>40</v>
      </c>
      <c r="B1406" s="16" t="s">
        <v>41</v>
      </c>
      <c r="C1406">
        <v>27</v>
      </c>
      <c r="D1406">
        <v>5</v>
      </c>
      <c r="E1406">
        <v>2020</v>
      </c>
      <c r="G1406" s="16" t="s">
        <v>47</v>
      </c>
    </row>
    <row r="1407" spans="1:7" x14ac:dyDescent="0.25">
      <c r="A1407" s="16" t="s">
        <v>40</v>
      </c>
      <c r="B1407" s="16" t="s">
        <v>41</v>
      </c>
      <c r="C1407">
        <v>27</v>
      </c>
      <c r="D1407">
        <v>5</v>
      </c>
      <c r="E1407">
        <v>2020</v>
      </c>
      <c r="F1407">
        <v>0.93</v>
      </c>
      <c r="G1407" s="16" t="s">
        <v>225</v>
      </c>
    </row>
    <row r="1408" spans="1:7" x14ac:dyDescent="0.25">
      <c r="A1408" s="16" t="s">
        <v>40</v>
      </c>
      <c r="B1408" s="16" t="s">
        <v>41</v>
      </c>
      <c r="C1408">
        <v>27</v>
      </c>
      <c r="D1408">
        <v>5</v>
      </c>
      <c r="E1408">
        <v>2020</v>
      </c>
      <c r="F1408">
        <v>4.92</v>
      </c>
      <c r="G1408" s="16" t="s">
        <v>226</v>
      </c>
    </row>
    <row r="1409" spans="1:7" x14ac:dyDescent="0.25">
      <c r="A1409" s="16" t="s">
        <v>40</v>
      </c>
      <c r="B1409" s="16" t="s">
        <v>41</v>
      </c>
      <c r="C1409">
        <v>27</v>
      </c>
      <c r="D1409">
        <v>5</v>
      </c>
      <c r="E1409">
        <v>2020</v>
      </c>
      <c r="F1409">
        <v>5.52</v>
      </c>
      <c r="G1409" s="16" t="s">
        <v>227</v>
      </c>
    </row>
    <row r="1410" spans="1:7" x14ac:dyDescent="0.25">
      <c r="A1410" s="16" t="s">
        <v>40</v>
      </c>
      <c r="B1410" s="16" t="s">
        <v>41</v>
      </c>
      <c r="C1410">
        <v>27</v>
      </c>
      <c r="D1410">
        <v>5</v>
      </c>
      <c r="E1410">
        <v>2020</v>
      </c>
      <c r="F1410">
        <v>6277</v>
      </c>
      <c r="G1410" s="16" t="s">
        <v>228</v>
      </c>
    </row>
    <row r="1411" spans="1:7" x14ac:dyDescent="0.25">
      <c r="A1411" s="16" t="s">
        <v>40</v>
      </c>
      <c r="B1411" s="16" t="s">
        <v>41</v>
      </c>
      <c r="C1411">
        <v>27</v>
      </c>
      <c r="D1411">
        <v>5</v>
      </c>
      <c r="E1411">
        <v>2020</v>
      </c>
      <c r="F1411">
        <v>55.67</v>
      </c>
      <c r="G1411" s="16" t="s">
        <v>229</v>
      </c>
    </row>
    <row r="1412" spans="1:7" x14ac:dyDescent="0.25">
      <c r="A1412" s="16" t="s">
        <v>40</v>
      </c>
      <c r="B1412" s="16" t="s">
        <v>41</v>
      </c>
      <c r="C1412">
        <v>27</v>
      </c>
      <c r="D1412">
        <v>5</v>
      </c>
      <c r="E1412">
        <v>2020</v>
      </c>
      <c r="F1412">
        <v>1.61</v>
      </c>
      <c r="G1412" s="16" t="s">
        <v>48</v>
      </c>
    </row>
    <row r="1413" spans="1:7" x14ac:dyDescent="0.25">
      <c r="A1413" s="16" t="s">
        <v>40</v>
      </c>
      <c r="B1413" s="16" t="s">
        <v>41</v>
      </c>
      <c r="C1413">
        <v>28</v>
      </c>
      <c r="D1413">
        <v>5</v>
      </c>
      <c r="E1413">
        <v>2020</v>
      </c>
      <c r="F1413">
        <v>9</v>
      </c>
      <c r="G1413" s="16" t="s">
        <v>42</v>
      </c>
    </row>
    <row r="1414" spans="1:7" x14ac:dyDescent="0.25">
      <c r="A1414" s="16" t="s">
        <v>40</v>
      </c>
      <c r="B1414" s="16" t="s">
        <v>41</v>
      </c>
      <c r="C1414">
        <v>28</v>
      </c>
      <c r="D1414">
        <v>5</v>
      </c>
      <c r="E1414">
        <v>2020</v>
      </c>
      <c r="F1414">
        <v>558</v>
      </c>
      <c r="G1414" s="16" t="s">
        <v>43</v>
      </c>
    </row>
    <row r="1415" spans="1:7" x14ac:dyDescent="0.25">
      <c r="A1415" s="16" t="s">
        <v>40</v>
      </c>
      <c r="B1415" s="16" t="s">
        <v>41</v>
      </c>
      <c r="C1415">
        <v>28</v>
      </c>
      <c r="D1415">
        <v>5</v>
      </c>
      <c r="E1415">
        <v>2020</v>
      </c>
      <c r="F1415">
        <v>25</v>
      </c>
      <c r="G1415" s="16" t="s">
        <v>44</v>
      </c>
    </row>
    <row r="1416" spans="1:7" x14ac:dyDescent="0.25">
      <c r="A1416" s="16" t="s">
        <v>40</v>
      </c>
      <c r="B1416" s="16" t="s">
        <v>41</v>
      </c>
      <c r="C1416">
        <v>28</v>
      </c>
      <c r="D1416">
        <v>5</v>
      </c>
      <c r="E1416">
        <v>2020</v>
      </c>
      <c r="F1416">
        <v>11300</v>
      </c>
      <c r="G1416" s="16" t="s">
        <v>220</v>
      </c>
    </row>
    <row r="1417" spans="1:7" x14ac:dyDescent="0.25">
      <c r="A1417" s="16" t="s">
        <v>40</v>
      </c>
      <c r="B1417" s="16" t="s">
        <v>41</v>
      </c>
      <c r="C1417">
        <v>28</v>
      </c>
      <c r="D1417">
        <v>5</v>
      </c>
      <c r="E1417">
        <v>2020</v>
      </c>
      <c r="F1417">
        <v>4534</v>
      </c>
      <c r="G1417" s="16" t="s">
        <v>45</v>
      </c>
    </row>
    <row r="1418" spans="1:7" x14ac:dyDescent="0.25">
      <c r="A1418" s="16" t="s">
        <v>40</v>
      </c>
      <c r="B1418" s="16" t="s">
        <v>41</v>
      </c>
      <c r="C1418">
        <v>28</v>
      </c>
      <c r="D1418">
        <v>5</v>
      </c>
      <c r="E1418">
        <v>2020</v>
      </c>
      <c r="F1418">
        <v>233479</v>
      </c>
      <c r="G1418" s="16" t="s">
        <v>221</v>
      </c>
    </row>
    <row r="1419" spans="1:7" x14ac:dyDescent="0.25">
      <c r="A1419" s="16" t="s">
        <v>40</v>
      </c>
      <c r="B1419" s="16" t="s">
        <v>41</v>
      </c>
      <c r="C1419">
        <v>28</v>
      </c>
      <c r="D1419">
        <v>5</v>
      </c>
      <c r="E1419">
        <v>2020</v>
      </c>
      <c r="F1419">
        <v>1</v>
      </c>
      <c r="G1419" s="16" t="s">
        <v>46</v>
      </c>
    </row>
    <row r="1420" spans="1:7" x14ac:dyDescent="0.25">
      <c r="A1420" s="16" t="s">
        <v>40</v>
      </c>
      <c r="B1420" s="16" t="s">
        <v>41</v>
      </c>
      <c r="C1420">
        <v>28</v>
      </c>
      <c r="D1420">
        <v>5</v>
      </c>
      <c r="E1420">
        <v>2020</v>
      </c>
      <c r="G1420" s="16" t="s">
        <v>222</v>
      </c>
    </row>
    <row r="1421" spans="1:7" x14ac:dyDescent="0.25">
      <c r="A1421" s="16" t="s">
        <v>40</v>
      </c>
      <c r="B1421" s="16" t="s">
        <v>41</v>
      </c>
      <c r="C1421">
        <v>28</v>
      </c>
      <c r="D1421">
        <v>5</v>
      </c>
      <c r="E1421">
        <v>2020</v>
      </c>
      <c r="G1421" s="16" t="s">
        <v>223</v>
      </c>
    </row>
    <row r="1422" spans="1:7" x14ac:dyDescent="0.25">
      <c r="A1422" s="16" t="s">
        <v>40</v>
      </c>
      <c r="B1422" s="16" t="s">
        <v>41</v>
      </c>
      <c r="C1422">
        <v>28</v>
      </c>
      <c r="D1422">
        <v>5</v>
      </c>
      <c r="E1422">
        <v>2020</v>
      </c>
      <c r="F1422">
        <v>241</v>
      </c>
      <c r="G1422" s="16" t="s">
        <v>224</v>
      </c>
    </row>
    <row r="1423" spans="1:7" x14ac:dyDescent="0.25">
      <c r="A1423" s="16" t="s">
        <v>40</v>
      </c>
      <c r="B1423" s="16" t="s">
        <v>41</v>
      </c>
      <c r="C1423">
        <v>28</v>
      </c>
      <c r="D1423">
        <v>5</v>
      </c>
      <c r="E1423">
        <v>2020</v>
      </c>
      <c r="G1423" s="16" t="s">
        <v>47</v>
      </c>
    </row>
    <row r="1424" spans="1:7" x14ac:dyDescent="0.25">
      <c r="A1424" s="16" t="s">
        <v>40</v>
      </c>
      <c r="B1424" s="16" t="s">
        <v>41</v>
      </c>
      <c r="C1424">
        <v>28</v>
      </c>
      <c r="D1424">
        <v>5</v>
      </c>
      <c r="E1424">
        <v>2020</v>
      </c>
      <c r="F1424">
        <v>0.55000000000000004</v>
      </c>
      <c r="G1424" s="16" t="s">
        <v>225</v>
      </c>
    </row>
    <row r="1425" spans="1:7" x14ac:dyDescent="0.25">
      <c r="A1425" s="16" t="s">
        <v>40</v>
      </c>
      <c r="B1425" s="16" t="s">
        <v>41</v>
      </c>
      <c r="C1425">
        <v>28</v>
      </c>
      <c r="D1425">
        <v>5</v>
      </c>
      <c r="E1425">
        <v>2020</v>
      </c>
      <c r="F1425">
        <v>4.84</v>
      </c>
      <c r="G1425" s="16" t="s">
        <v>226</v>
      </c>
    </row>
    <row r="1426" spans="1:7" x14ac:dyDescent="0.25">
      <c r="A1426" s="16" t="s">
        <v>40</v>
      </c>
      <c r="B1426" s="16" t="s">
        <v>41</v>
      </c>
      <c r="C1426">
        <v>28</v>
      </c>
      <c r="D1426">
        <v>5</v>
      </c>
      <c r="E1426">
        <v>2020</v>
      </c>
      <c r="F1426">
        <v>4.9400000000000004</v>
      </c>
      <c r="G1426" s="16" t="s">
        <v>227</v>
      </c>
    </row>
    <row r="1427" spans="1:7" x14ac:dyDescent="0.25">
      <c r="A1427" s="16" t="s">
        <v>40</v>
      </c>
      <c r="B1427" s="16" t="s">
        <v>41</v>
      </c>
      <c r="C1427">
        <v>28</v>
      </c>
      <c r="D1427">
        <v>5</v>
      </c>
      <c r="E1427">
        <v>2020</v>
      </c>
      <c r="F1427">
        <v>6438</v>
      </c>
      <c r="G1427" s="16" t="s">
        <v>228</v>
      </c>
    </row>
    <row r="1428" spans="1:7" x14ac:dyDescent="0.25">
      <c r="A1428" s="16" t="s">
        <v>40</v>
      </c>
      <c r="B1428" s="16" t="s">
        <v>41</v>
      </c>
      <c r="C1428">
        <v>28</v>
      </c>
      <c r="D1428">
        <v>5</v>
      </c>
      <c r="E1428">
        <v>2020</v>
      </c>
      <c r="F1428">
        <v>56.97</v>
      </c>
      <c r="G1428" s="16" t="s">
        <v>229</v>
      </c>
    </row>
    <row r="1429" spans="1:7" x14ac:dyDescent="0.25">
      <c r="A1429" s="16" t="s">
        <v>40</v>
      </c>
      <c r="B1429" s="16" t="s">
        <v>41</v>
      </c>
      <c r="C1429">
        <v>28</v>
      </c>
      <c r="D1429">
        <v>5</v>
      </c>
      <c r="E1429">
        <v>2020</v>
      </c>
      <c r="F1429">
        <v>1.61</v>
      </c>
      <c r="G1429" s="16" t="s">
        <v>48</v>
      </c>
    </row>
    <row r="1430" spans="1:7" x14ac:dyDescent="0.25">
      <c r="A1430" s="16" t="s">
        <v>40</v>
      </c>
      <c r="B1430" s="16" t="s">
        <v>41</v>
      </c>
      <c r="C1430">
        <v>29</v>
      </c>
      <c r="D1430">
        <v>5</v>
      </c>
      <c r="E1430">
        <v>2020</v>
      </c>
      <c r="F1430">
        <v>8</v>
      </c>
      <c r="G1430" s="16" t="s">
        <v>42</v>
      </c>
    </row>
    <row r="1431" spans="1:7" x14ac:dyDescent="0.25">
      <c r="A1431" s="16" t="s">
        <v>40</v>
      </c>
      <c r="B1431" s="16" t="s">
        <v>41</v>
      </c>
      <c r="C1431">
        <v>29</v>
      </c>
      <c r="D1431">
        <v>5</v>
      </c>
      <c r="E1431">
        <v>2020</v>
      </c>
      <c r="F1431">
        <v>558</v>
      </c>
      <c r="G1431" s="16" t="s">
        <v>43</v>
      </c>
    </row>
    <row r="1432" spans="1:7" x14ac:dyDescent="0.25">
      <c r="A1432" s="16" t="s">
        <v>40</v>
      </c>
      <c r="B1432" s="16" t="s">
        <v>41</v>
      </c>
      <c r="C1432">
        <v>29</v>
      </c>
      <c r="D1432">
        <v>5</v>
      </c>
      <c r="E1432">
        <v>2020</v>
      </c>
      <c r="F1432">
        <v>54</v>
      </c>
      <c r="G1432" s="16" t="s">
        <v>44</v>
      </c>
    </row>
    <row r="1433" spans="1:7" x14ac:dyDescent="0.25">
      <c r="A1433" s="16" t="s">
        <v>40</v>
      </c>
      <c r="B1433" s="16" t="s">
        <v>41</v>
      </c>
      <c r="C1433">
        <v>29</v>
      </c>
      <c r="D1433">
        <v>5</v>
      </c>
      <c r="E1433">
        <v>2020</v>
      </c>
      <c r="F1433">
        <v>11354</v>
      </c>
      <c r="G1433" s="16" t="s">
        <v>220</v>
      </c>
    </row>
    <row r="1434" spans="1:7" x14ac:dyDescent="0.25">
      <c r="A1434" s="16" t="s">
        <v>40</v>
      </c>
      <c r="B1434" s="16" t="s">
        <v>41</v>
      </c>
      <c r="C1434">
        <v>29</v>
      </c>
      <c r="D1434">
        <v>5</v>
      </c>
      <c r="E1434">
        <v>2020</v>
      </c>
      <c r="F1434">
        <v>5215</v>
      </c>
      <c r="G1434" s="16" t="s">
        <v>45</v>
      </c>
    </row>
    <row r="1435" spans="1:7" x14ac:dyDescent="0.25">
      <c r="A1435" s="16" t="s">
        <v>40</v>
      </c>
      <c r="B1435" s="16" t="s">
        <v>41</v>
      </c>
      <c r="C1435">
        <v>29</v>
      </c>
      <c r="D1435">
        <v>5</v>
      </c>
      <c r="E1435">
        <v>2020</v>
      </c>
      <c r="F1435">
        <v>238694</v>
      </c>
      <c r="G1435" s="16" t="s">
        <v>221</v>
      </c>
    </row>
    <row r="1436" spans="1:7" x14ac:dyDescent="0.25">
      <c r="A1436" s="16" t="s">
        <v>40</v>
      </c>
      <c r="B1436" s="16" t="s">
        <v>41</v>
      </c>
      <c r="C1436">
        <v>29</v>
      </c>
      <c r="D1436">
        <v>5</v>
      </c>
      <c r="E1436">
        <v>2020</v>
      </c>
      <c r="F1436">
        <v>1</v>
      </c>
      <c r="G1436" s="16" t="s">
        <v>46</v>
      </c>
    </row>
    <row r="1437" spans="1:7" x14ac:dyDescent="0.25">
      <c r="A1437" s="16" t="s">
        <v>40</v>
      </c>
      <c r="B1437" s="16" t="s">
        <v>41</v>
      </c>
      <c r="C1437">
        <v>29</v>
      </c>
      <c r="D1437">
        <v>5</v>
      </c>
      <c r="E1437">
        <v>2020</v>
      </c>
      <c r="G1437" s="16" t="s">
        <v>222</v>
      </c>
    </row>
    <row r="1438" spans="1:7" x14ac:dyDescent="0.25">
      <c r="A1438" s="16" t="s">
        <v>40</v>
      </c>
      <c r="B1438" s="16" t="s">
        <v>41</v>
      </c>
      <c r="C1438">
        <v>29</v>
      </c>
      <c r="D1438">
        <v>5</v>
      </c>
      <c r="E1438">
        <v>2020</v>
      </c>
      <c r="G1438" s="16" t="s">
        <v>223</v>
      </c>
    </row>
    <row r="1439" spans="1:7" x14ac:dyDescent="0.25">
      <c r="A1439" s="16" t="s">
        <v>40</v>
      </c>
      <c r="B1439" s="16" t="s">
        <v>41</v>
      </c>
      <c r="C1439">
        <v>29</v>
      </c>
      <c r="D1439">
        <v>5</v>
      </c>
      <c r="E1439">
        <v>2020</v>
      </c>
      <c r="F1439">
        <v>242</v>
      </c>
      <c r="G1439" s="16" t="s">
        <v>224</v>
      </c>
    </row>
    <row r="1440" spans="1:7" x14ac:dyDescent="0.25">
      <c r="A1440" s="16" t="s">
        <v>40</v>
      </c>
      <c r="B1440" s="16" t="s">
        <v>41</v>
      </c>
      <c r="C1440">
        <v>29</v>
      </c>
      <c r="D1440">
        <v>5</v>
      </c>
      <c r="E1440">
        <v>2020</v>
      </c>
      <c r="G1440" s="16" t="s">
        <v>47</v>
      </c>
    </row>
    <row r="1441" spans="1:7" x14ac:dyDescent="0.25">
      <c r="A1441" s="16" t="s">
        <v>40</v>
      </c>
      <c r="B1441" s="16" t="s">
        <v>41</v>
      </c>
      <c r="C1441">
        <v>29</v>
      </c>
      <c r="D1441">
        <v>5</v>
      </c>
      <c r="E1441">
        <v>2020</v>
      </c>
      <c r="F1441">
        <v>1.04</v>
      </c>
      <c r="G1441" s="16" t="s">
        <v>225</v>
      </c>
    </row>
    <row r="1442" spans="1:7" x14ac:dyDescent="0.25">
      <c r="A1442" s="16" t="s">
        <v>40</v>
      </c>
      <c r="B1442" s="16" t="s">
        <v>41</v>
      </c>
      <c r="C1442">
        <v>29</v>
      </c>
      <c r="D1442">
        <v>5</v>
      </c>
      <c r="E1442">
        <v>2020</v>
      </c>
      <c r="F1442">
        <v>4.76</v>
      </c>
      <c r="G1442" s="16" t="s">
        <v>226</v>
      </c>
    </row>
    <row r="1443" spans="1:7" x14ac:dyDescent="0.25">
      <c r="A1443" s="16" t="s">
        <v>40</v>
      </c>
      <c r="B1443" s="16" t="s">
        <v>41</v>
      </c>
      <c r="C1443">
        <v>29</v>
      </c>
      <c r="D1443">
        <v>5</v>
      </c>
      <c r="E1443">
        <v>2020</v>
      </c>
      <c r="F1443">
        <v>4.91</v>
      </c>
      <c r="G1443" s="16" t="s">
        <v>227</v>
      </c>
    </row>
    <row r="1444" spans="1:7" x14ac:dyDescent="0.25">
      <c r="A1444" s="16" t="s">
        <v>40</v>
      </c>
      <c r="B1444" s="16" t="s">
        <v>41</v>
      </c>
      <c r="C1444">
        <v>29</v>
      </c>
      <c r="D1444">
        <v>5</v>
      </c>
      <c r="E1444">
        <v>2020</v>
      </c>
      <c r="F1444">
        <v>6524</v>
      </c>
      <c r="G1444" s="16" t="s">
        <v>228</v>
      </c>
    </row>
    <row r="1445" spans="1:7" x14ac:dyDescent="0.25">
      <c r="A1445" s="16" t="s">
        <v>40</v>
      </c>
      <c r="B1445" s="16" t="s">
        <v>41</v>
      </c>
      <c r="C1445">
        <v>29</v>
      </c>
      <c r="D1445">
        <v>5</v>
      </c>
      <c r="E1445">
        <v>2020</v>
      </c>
      <c r="F1445">
        <v>57.46</v>
      </c>
      <c r="G1445" s="16" t="s">
        <v>229</v>
      </c>
    </row>
    <row r="1446" spans="1:7" x14ac:dyDescent="0.25">
      <c r="A1446" s="16" t="s">
        <v>40</v>
      </c>
      <c r="B1446" s="16" t="s">
        <v>41</v>
      </c>
      <c r="C1446">
        <v>29</v>
      </c>
      <c r="D1446">
        <v>5</v>
      </c>
      <c r="E1446">
        <v>2020</v>
      </c>
      <c r="F1446">
        <v>1.43</v>
      </c>
      <c r="G1446" s="16" t="s">
        <v>48</v>
      </c>
    </row>
    <row r="1447" spans="1:7" x14ac:dyDescent="0.25">
      <c r="A1447" s="16" t="s">
        <v>40</v>
      </c>
      <c r="B1447" s="16" t="s">
        <v>41</v>
      </c>
      <c r="C1447">
        <v>30</v>
      </c>
      <c r="D1447">
        <v>5</v>
      </c>
      <c r="E1447">
        <v>2020</v>
      </c>
      <c r="F1447">
        <v>10</v>
      </c>
      <c r="G1447" s="16" t="s">
        <v>42</v>
      </c>
    </row>
    <row r="1448" spans="1:7" x14ac:dyDescent="0.25">
      <c r="A1448" s="16" t="s">
        <v>40</v>
      </c>
      <c r="B1448" s="16" t="s">
        <v>41</v>
      </c>
      <c r="C1448">
        <v>30</v>
      </c>
      <c r="D1448">
        <v>5</v>
      </c>
      <c r="E1448">
        <v>2020</v>
      </c>
      <c r="F1448">
        <v>555</v>
      </c>
      <c r="G1448" s="16" t="s">
        <v>43</v>
      </c>
    </row>
    <row r="1449" spans="1:7" x14ac:dyDescent="0.25">
      <c r="A1449" s="16" t="s">
        <v>40</v>
      </c>
      <c r="B1449" s="16" t="s">
        <v>41</v>
      </c>
      <c r="C1449">
        <v>30</v>
      </c>
      <c r="D1449">
        <v>5</v>
      </c>
      <c r="E1449">
        <v>2020</v>
      </c>
      <c r="F1449">
        <v>27</v>
      </c>
      <c r="G1449" s="16" t="s">
        <v>44</v>
      </c>
    </row>
    <row r="1450" spans="1:7" x14ac:dyDescent="0.25">
      <c r="A1450" s="16" t="s">
        <v>40</v>
      </c>
      <c r="B1450" s="16" t="s">
        <v>41</v>
      </c>
      <c r="C1450">
        <v>30</v>
      </c>
      <c r="D1450">
        <v>5</v>
      </c>
      <c r="E1450">
        <v>2020</v>
      </c>
      <c r="F1450">
        <v>11381</v>
      </c>
      <c r="G1450" s="16" t="s">
        <v>220</v>
      </c>
    </row>
    <row r="1451" spans="1:7" x14ac:dyDescent="0.25">
      <c r="A1451" s="16" t="s">
        <v>40</v>
      </c>
      <c r="B1451" s="16" t="s">
        <v>41</v>
      </c>
      <c r="C1451">
        <v>30</v>
      </c>
      <c r="D1451">
        <v>5</v>
      </c>
      <c r="E1451">
        <v>2020</v>
      </c>
      <c r="F1451">
        <v>3548</v>
      </c>
      <c r="G1451" s="16" t="s">
        <v>45</v>
      </c>
    </row>
    <row r="1452" spans="1:7" x14ac:dyDescent="0.25">
      <c r="A1452" s="16" t="s">
        <v>40</v>
      </c>
      <c r="B1452" s="16" t="s">
        <v>41</v>
      </c>
      <c r="C1452">
        <v>30</v>
      </c>
      <c r="D1452">
        <v>5</v>
      </c>
      <c r="E1452">
        <v>2020</v>
      </c>
      <c r="F1452">
        <v>242242</v>
      </c>
      <c r="G1452" s="16" t="s">
        <v>221</v>
      </c>
    </row>
    <row r="1453" spans="1:7" x14ac:dyDescent="0.25">
      <c r="A1453" s="16" t="s">
        <v>40</v>
      </c>
      <c r="B1453" s="16" t="s">
        <v>41</v>
      </c>
      <c r="C1453">
        <v>30</v>
      </c>
      <c r="D1453">
        <v>5</v>
      </c>
      <c r="E1453">
        <v>2020</v>
      </c>
      <c r="F1453">
        <v>0</v>
      </c>
      <c r="G1453" s="16" t="s">
        <v>46</v>
      </c>
    </row>
    <row r="1454" spans="1:7" x14ac:dyDescent="0.25">
      <c r="A1454" s="16" t="s">
        <v>40</v>
      </c>
      <c r="B1454" s="16" t="s">
        <v>41</v>
      </c>
      <c r="C1454">
        <v>30</v>
      </c>
      <c r="D1454">
        <v>5</v>
      </c>
      <c r="E1454">
        <v>2020</v>
      </c>
      <c r="G1454" s="16" t="s">
        <v>222</v>
      </c>
    </row>
    <row r="1455" spans="1:7" x14ac:dyDescent="0.25">
      <c r="A1455" s="16" t="s">
        <v>40</v>
      </c>
      <c r="B1455" s="16" t="s">
        <v>41</v>
      </c>
      <c r="C1455">
        <v>30</v>
      </c>
      <c r="D1455">
        <v>5</v>
      </c>
      <c r="E1455">
        <v>2020</v>
      </c>
      <c r="G1455" s="16" t="s">
        <v>223</v>
      </c>
    </row>
    <row r="1456" spans="1:7" x14ac:dyDescent="0.25">
      <c r="A1456" s="16" t="s">
        <v>40</v>
      </c>
      <c r="B1456" s="16" t="s">
        <v>41</v>
      </c>
      <c r="C1456">
        <v>30</v>
      </c>
      <c r="D1456">
        <v>5</v>
      </c>
      <c r="E1456">
        <v>2020</v>
      </c>
      <c r="F1456">
        <v>242</v>
      </c>
      <c r="G1456" s="16" t="s">
        <v>224</v>
      </c>
    </row>
    <row r="1457" spans="1:7" x14ac:dyDescent="0.25">
      <c r="A1457" s="16" t="s">
        <v>40</v>
      </c>
      <c r="B1457" s="16" t="s">
        <v>41</v>
      </c>
      <c r="C1457">
        <v>30</v>
      </c>
      <c r="D1457">
        <v>5</v>
      </c>
      <c r="E1457">
        <v>2020</v>
      </c>
      <c r="G1457" s="16" t="s">
        <v>47</v>
      </c>
    </row>
    <row r="1458" spans="1:7" x14ac:dyDescent="0.25">
      <c r="A1458" s="16" t="s">
        <v>40</v>
      </c>
      <c r="B1458" s="16" t="s">
        <v>41</v>
      </c>
      <c r="C1458">
        <v>30</v>
      </c>
      <c r="D1458">
        <v>5</v>
      </c>
      <c r="E1458">
        <v>2020</v>
      </c>
      <c r="F1458">
        <v>0.76</v>
      </c>
      <c r="G1458" s="16" t="s">
        <v>225</v>
      </c>
    </row>
    <row r="1459" spans="1:7" x14ac:dyDescent="0.25">
      <c r="A1459" s="16" t="s">
        <v>40</v>
      </c>
      <c r="B1459" s="16" t="s">
        <v>41</v>
      </c>
      <c r="C1459">
        <v>30</v>
      </c>
      <c r="D1459">
        <v>5</v>
      </c>
      <c r="E1459">
        <v>2020</v>
      </c>
      <c r="F1459">
        <v>4.7</v>
      </c>
      <c r="G1459" s="16" t="s">
        <v>226</v>
      </c>
    </row>
    <row r="1460" spans="1:7" x14ac:dyDescent="0.25">
      <c r="A1460" s="16" t="s">
        <v>40</v>
      </c>
      <c r="B1460" s="16" t="s">
        <v>41</v>
      </c>
      <c r="C1460">
        <v>30</v>
      </c>
      <c r="D1460">
        <v>5</v>
      </c>
      <c r="E1460">
        <v>2020</v>
      </c>
      <c r="F1460">
        <v>4.88</v>
      </c>
      <c r="G1460" s="16" t="s">
        <v>227</v>
      </c>
    </row>
    <row r="1461" spans="1:7" x14ac:dyDescent="0.25">
      <c r="A1461" s="16" t="s">
        <v>40</v>
      </c>
      <c r="B1461" s="16" t="s">
        <v>41</v>
      </c>
      <c r="C1461">
        <v>30</v>
      </c>
      <c r="D1461">
        <v>5</v>
      </c>
      <c r="E1461">
        <v>2020</v>
      </c>
      <c r="F1461">
        <v>6606</v>
      </c>
      <c r="G1461" s="16" t="s">
        <v>228</v>
      </c>
    </row>
    <row r="1462" spans="1:7" x14ac:dyDescent="0.25">
      <c r="A1462" s="16" t="s">
        <v>40</v>
      </c>
      <c r="B1462" s="16" t="s">
        <v>41</v>
      </c>
      <c r="C1462">
        <v>30</v>
      </c>
      <c r="D1462">
        <v>5</v>
      </c>
      <c r="E1462">
        <v>2020</v>
      </c>
      <c r="F1462">
        <v>58.04</v>
      </c>
      <c r="G1462" s="16" t="s">
        <v>229</v>
      </c>
    </row>
    <row r="1463" spans="1:7" x14ac:dyDescent="0.25">
      <c r="A1463" s="16" t="s">
        <v>40</v>
      </c>
      <c r="B1463" s="16" t="s">
        <v>41</v>
      </c>
      <c r="C1463">
        <v>30</v>
      </c>
      <c r="D1463">
        <v>5</v>
      </c>
      <c r="E1463">
        <v>2020</v>
      </c>
      <c r="F1463">
        <v>1.8</v>
      </c>
      <c r="G1463" s="16" t="s">
        <v>48</v>
      </c>
    </row>
    <row r="1464" spans="1:7" x14ac:dyDescent="0.25">
      <c r="A1464" s="16" t="s">
        <v>40</v>
      </c>
      <c r="B1464" s="16" t="s">
        <v>41</v>
      </c>
      <c r="C1464">
        <v>31</v>
      </c>
      <c r="D1464">
        <v>5</v>
      </c>
      <c r="E1464">
        <v>2020</v>
      </c>
      <c r="F1464">
        <v>10</v>
      </c>
      <c r="G1464" s="16" t="s">
        <v>42</v>
      </c>
    </row>
    <row r="1465" spans="1:7" x14ac:dyDescent="0.25">
      <c r="A1465" s="16" t="s">
        <v>40</v>
      </c>
      <c r="B1465" s="16" t="s">
        <v>41</v>
      </c>
      <c r="C1465">
        <v>31</v>
      </c>
      <c r="D1465">
        <v>5</v>
      </c>
      <c r="E1465">
        <v>2020</v>
      </c>
      <c r="F1465">
        <v>516</v>
      </c>
      <c r="G1465" s="16" t="s">
        <v>43</v>
      </c>
    </row>
    <row r="1466" spans="1:7" x14ac:dyDescent="0.25">
      <c r="A1466" s="16" t="s">
        <v>40</v>
      </c>
      <c r="B1466" s="16" t="s">
        <v>41</v>
      </c>
      <c r="C1466">
        <v>31</v>
      </c>
      <c r="D1466">
        <v>5</v>
      </c>
      <c r="E1466">
        <v>2020</v>
      </c>
      <c r="F1466">
        <v>31</v>
      </c>
      <c r="G1466" s="16" t="s">
        <v>44</v>
      </c>
    </row>
    <row r="1467" spans="1:7" x14ac:dyDescent="0.25">
      <c r="A1467" s="16" t="s">
        <v>40</v>
      </c>
      <c r="B1467" s="16" t="s">
        <v>41</v>
      </c>
      <c r="C1467">
        <v>31</v>
      </c>
      <c r="D1467">
        <v>5</v>
      </c>
      <c r="E1467">
        <v>2020</v>
      </c>
      <c r="F1467">
        <v>11412</v>
      </c>
      <c r="G1467" s="16" t="s">
        <v>220</v>
      </c>
    </row>
    <row r="1468" spans="1:7" x14ac:dyDescent="0.25">
      <c r="A1468" s="16" t="s">
        <v>40</v>
      </c>
      <c r="B1468" s="16" t="s">
        <v>41</v>
      </c>
      <c r="C1468">
        <v>31</v>
      </c>
      <c r="D1468">
        <v>5</v>
      </c>
      <c r="E1468">
        <v>2020</v>
      </c>
      <c r="F1468">
        <v>3203</v>
      </c>
      <c r="G1468" s="16" t="s">
        <v>45</v>
      </c>
    </row>
    <row r="1469" spans="1:7" x14ac:dyDescent="0.25">
      <c r="A1469" s="16" t="s">
        <v>40</v>
      </c>
      <c r="B1469" s="16" t="s">
        <v>41</v>
      </c>
      <c r="C1469">
        <v>31</v>
      </c>
      <c r="D1469">
        <v>5</v>
      </c>
      <c r="E1469">
        <v>2020</v>
      </c>
      <c r="F1469">
        <v>245445</v>
      </c>
      <c r="G1469" s="16" t="s">
        <v>221</v>
      </c>
    </row>
    <row r="1470" spans="1:7" x14ac:dyDescent="0.25">
      <c r="A1470" s="16" t="s">
        <v>40</v>
      </c>
      <c r="B1470" s="16" t="s">
        <v>41</v>
      </c>
      <c r="C1470">
        <v>31</v>
      </c>
      <c r="D1470">
        <v>5</v>
      </c>
      <c r="E1470">
        <v>2020</v>
      </c>
      <c r="F1470">
        <v>1</v>
      </c>
      <c r="G1470" s="16" t="s">
        <v>46</v>
      </c>
    </row>
    <row r="1471" spans="1:7" x14ac:dyDescent="0.25">
      <c r="A1471" s="16" t="s">
        <v>40</v>
      </c>
      <c r="B1471" s="16" t="s">
        <v>41</v>
      </c>
      <c r="C1471">
        <v>31</v>
      </c>
      <c r="D1471">
        <v>5</v>
      </c>
      <c r="E1471">
        <v>2020</v>
      </c>
      <c r="G1471" s="16" t="s">
        <v>222</v>
      </c>
    </row>
    <row r="1472" spans="1:7" x14ac:dyDescent="0.25">
      <c r="A1472" s="16" t="s">
        <v>40</v>
      </c>
      <c r="B1472" s="16" t="s">
        <v>41</v>
      </c>
      <c r="C1472">
        <v>31</v>
      </c>
      <c r="D1472">
        <v>5</v>
      </c>
      <c r="E1472">
        <v>2020</v>
      </c>
      <c r="G1472" s="16" t="s">
        <v>223</v>
      </c>
    </row>
    <row r="1473" spans="1:7" x14ac:dyDescent="0.25">
      <c r="A1473" s="16" t="s">
        <v>40</v>
      </c>
      <c r="B1473" s="16" t="s">
        <v>41</v>
      </c>
      <c r="C1473">
        <v>31</v>
      </c>
      <c r="D1473">
        <v>5</v>
      </c>
      <c r="E1473">
        <v>2020</v>
      </c>
      <c r="F1473">
        <v>243</v>
      </c>
      <c r="G1473" s="16" t="s">
        <v>224</v>
      </c>
    </row>
    <row r="1474" spans="1:7" x14ac:dyDescent="0.25">
      <c r="A1474" s="16" t="s">
        <v>40</v>
      </c>
      <c r="B1474" s="16" t="s">
        <v>41</v>
      </c>
      <c r="C1474">
        <v>31</v>
      </c>
      <c r="D1474">
        <v>5</v>
      </c>
      <c r="E1474">
        <v>2020</v>
      </c>
      <c r="G1474" s="16" t="s">
        <v>47</v>
      </c>
    </row>
    <row r="1475" spans="1:7" x14ac:dyDescent="0.25">
      <c r="A1475" s="16" t="s">
        <v>40</v>
      </c>
      <c r="B1475" s="16" t="s">
        <v>41</v>
      </c>
      <c r="C1475">
        <v>31</v>
      </c>
      <c r="D1475">
        <v>5</v>
      </c>
      <c r="E1475">
        <v>2020</v>
      </c>
      <c r="F1475">
        <v>0.97</v>
      </c>
      <c r="G1475" s="16" t="s">
        <v>225</v>
      </c>
    </row>
    <row r="1476" spans="1:7" x14ac:dyDescent="0.25">
      <c r="A1476" s="16" t="s">
        <v>40</v>
      </c>
      <c r="B1476" s="16" t="s">
        <v>41</v>
      </c>
      <c r="C1476">
        <v>31</v>
      </c>
      <c r="D1476">
        <v>5</v>
      </c>
      <c r="E1476">
        <v>2020</v>
      </c>
      <c r="F1476">
        <v>4.6500000000000004</v>
      </c>
      <c r="G1476" s="16" t="s">
        <v>226</v>
      </c>
    </row>
    <row r="1477" spans="1:7" x14ac:dyDescent="0.25">
      <c r="A1477" s="16" t="s">
        <v>40</v>
      </c>
      <c r="B1477" s="16" t="s">
        <v>41</v>
      </c>
      <c r="C1477">
        <v>31</v>
      </c>
      <c r="D1477">
        <v>5</v>
      </c>
      <c r="E1477">
        <v>2020</v>
      </c>
      <c r="F1477">
        <v>4.5199999999999996</v>
      </c>
      <c r="G1477" s="16" t="s">
        <v>227</v>
      </c>
    </row>
    <row r="1478" spans="1:7" x14ac:dyDescent="0.25">
      <c r="A1478" s="16" t="s">
        <v>40</v>
      </c>
      <c r="B1478" s="16" t="s">
        <v>41</v>
      </c>
      <c r="C1478">
        <v>31</v>
      </c>
      <c r="D1478">
        <v>5</v>
      </c>
      <c r="E1478">
        <v>2020</v>
      </c>
      <c r="F1478">
        <v>6698</v>
      </c>
      <c r="G1478" s="16" t="s">
        <v>228</v>
      </c>
    </row>
    <row r="1479" spans="1:7" x14ac:dyDescent="0.25">
      <c r="A1479" s="16" t="s">
        <v>40</v>
      </c>
      <c r="B1479" s="16" t="s">
        <v>41</v>
      </c>
      <c r="C1479">
        <v>31</v>
      </c>
      <c r="D1479">
        <v>5</v>
      </c>
      <c r="E1479">
        <v>2020</v>
      </c>
      <c r="F1479">
        <v>58.69</v>
      </c>
      <c r="G1479" s="16" t="s">
        <v>229</v>
      </c>
    </row>
    <row r="1480" spans="1:7" x14ac:dyDescent="0.25">
      <c r="A1480" s="16" t="s">
        <v>40</v>
      </c>
      <c r="B1480" s="16" t="s">
        <v>41</v>
      </c>
      <c r="C1480">
        <v>31</v>
      </c>
      <c r="D1480">
        <v>5</v>
      </c>
      <c r="E1480">
        <v>2020</v>
      </c>
      <c r="F1480">
        <v>1.94</v>
      </c>
      <c r="G1480" s="16" t="s">
        <v>48</v>
      </c>
    </row>
    <row r="1481" spans="1:7" x14ac:dyDescent="0.25">
      <c r="A1481" s="16" t="s">
        <v>40</v>
      </c>
      <c r="B1481" s="16" t="s">
        <v>41</v>
      </c>
      <c r="C1481">
        <v>1</v>
      </c>
      <c r="D1481">
        <v>6</v>
      </c>
      <c r="E1481">
        <v>2020</v>
      </c>
      <c r="F1481">
        <v>9</v>
      </c>
      <c r="G1481" s="16" t="s">
        <v>42</v>
      </c>
    </row>
    <row r="1482" spans="1:7" x14ac:dyDescent="0.25">
      <c r="A1482" s="16" t="s">
        <v>40</v>
      </c>
      <c r="B1482" s="16" t="s">
        <v>41</v>
      </c>
      <c r="C1482">
        <v>1</v>
      </c>
      <c r="D1482">
        <v>6</v>
      </c>
      <c r="E1482">
        <v>2020</v>
      </c>
      <c r="F1482">
        <v>468</v>
      </c>
      <c r="G1482" s="16" t="s">
        <v>43</v>
      </c>
    </row>
    <row r="1483" spans="1:7" x14ac:dyDescent="0.25">
      <c r="A1483" s="16" t="s">
        <v>40</v>
      </c>
      <c r="B1483" s="16" t="s">
        <v>41</v>
      </c>
      <c r="C1483">
        <v>1</v>
      </c>
      <c r="D1483">
        <v>6</v>
      </c>
      <c r="E1483">
        <v>2020</v>
      </c>
      <c r="F1483">
        <v>18</v>
      </c>
      <c r="G1483" s="16" t="s">
        <v>44</v>
      </c>
    </row>
    <row r="1484" spans="1:7" x14ac:dyDescent="0.25">
      <c r="A1484" s="16" t="s">
        <v>40</v>
      </c>
      <c r="B1484" s="16" t="s">
        <v>41</v>
      </c>
      <c r="C1484">
        <v>1</v>
      </c>
      <c r="D1484">
        <v>6</v>
      </c>
      <c r="E1484">
        <v>2020</v>
      </c>
      <c r="F1484">
        <v>11430</v>
      </c>
      <c r="G1484" s="16" t="s">
        <v>220</v>
      </c>
    </row>
    <row r="1485" spans="1:7" x14ac:dyDescent="0.25">
      <c r="A1485" s="16" t="s">
        <v>40</v>
      </c>
      <c r="B1485" s="16" t="s">
        <v>41</v>
      </c>
      <c r="C1485">
        <v>1</v>
      </c>
      <c r="D1485">
        <v>6</v>
      </c>
      <c r="E1485">
        <v>2020</v>
      </c>
      <c r="F1485">
        <v>2315</v>
      </c>
      <c r="G1485" s="16" t="s">
        <v>45</v>
      </c>
    </row>
    <row r="1486" spans="1:7" x14ac:dyDescent="0.25">
      <c r="A1486" s="16" t="s">
        <v>40</v>
      </c>
      <c r="B1486" s="16" t="s">
        <v>41</v>
      </c>
      <c r="C1486">
        <v>1</v>
      </c>
      <c r="D1486">
        <v>6</v>
      </c>
      <c r="E1486">
        <v>2020</v>
      </c>
      <c r="F1486">
        <v>247760</v>
      </c>
      <c r="G1486" s="16" t="s">
        <v>221</v>
      </c>
    </row>
    <row r="1487" spans="1:7" x14ac:dyDescent="0.25">
      <c r="A1487" s="16" t="s">
        <v>40</v>
      </c>
      <c r="B1487" s="16" t="s">
        <v>41</v>
      </c>
      <c r="C1487">
        <v>1</v>
      </c>
      <c r="D1487">
        <v>6</v>
      </c>
      <c r="E1487">
        <v>2020</v>
      </c>
      <c r="F1487">
        <v>1</v>
      </c>
      <c r="G1487" s="16" t="s">
        <v>46</v>
      </c>
    </row>
    <row r="1488" spans="1:7" x14ac:dyDescent="0.25">
      <c r="A1488" s="16" t="s">
        <v>40</v>
      </c>
      <c r="B1488" s="16" t="s">
        <v>41</v>
      </c>
      <c r="C1488">
        <v>1</v>
      </c>
      <c r="D1488">
        <v>6</v>
      </c>
      <c r="E1488">
        <v>2020</v>
      </c>
      <c r="G1488" s="16" t="s">
        <v>222</v>
      </c>
    </row>
    <row r="1489" spans="1:7" x14ac:dyDescent="0.25">
      <c r="A1489" s="16" t="s">
        <v>40</v>
      </c>
      <c r="B1489" s="16" t="s">
        <v>41</v>
      </c>
      <c r="C1489">
        <v>1</v>
      </c>
      <c r="D1489">
        <v>6</v>
      </c>
      <c r="E1489">
        <v>2020</v>
      </c>
      <c r="G1489" s="16" t="s">
        <v>223</v>
      </c>
    </row>
    <row r="1490" spans="1:7" x14ac:dyDescent="0.25">
      <c r="A1490" s="16" t="s">
        <v>40</v>
      </c>
      <c r="B1490" s="16" t="s">
        <v>41</v>
      </c>
      <c r="C1490">
        <v>1</v>
      </c>
      <c r="D1490">
        <v>6</v>
      </c>
      <c r="E1490">
        <v>2020</v>
      </c>
      <c r="F1490">
        <v>244</v>
      </c>
      <c r="G1490" s="16" t="s">
        <v>224</v>
      </c>
    </row>
    <row r="1491" spans="1:7" x14ac:dyDescent="0.25">
      <c r="A1491" s="16" t="s">
        <v>40</v>
      </c>
      <c r="B1491" s="16" t="s">
        <v>41</v>
      </c>
      <c r="C1491">
        <v>1</v>
      </c>
      <c r="D1491">
        <v>6</v>
      </c>
      <c r="E1491">
        <v>2020</v>
      </c>
      <c r="G1491" s="16" t="s">
        <v>47</v>
      </c>
    </row>
    <row r="1492" spans="1:7" x14ac:dyDescent="0.25">
      <c r="A1492" s="16" t="s">
        <v>40</v>
      </c>
      <c r="B1492" s="16" t="s">
        <v>41</v>
      </c>
      <c r="C1492">
        <v>1</v>
      </c>
      <c r="D1492">
        <v>6</v>
      </c>
      <c r="E1492">
        <v>2020</v>
      </c>
      <c r="F1492">
        <v>0.78</v>
      </c>
      <c r="G1492" s="16" t="s">
        <v>225</v>
      </c>
    </row>
    <row r="1493" spans="1:7" x14ac:dyDescent="0.25">
      <c r="A1493" s="16" t="s">
        <v>40</v>
      </c>
      <c r="B1493" s="16" t="s">
        <v>41</v>
      </c>
      <c r="C1493">
        <v>1</v>
      </c>
      <c r="D1493">
        <v>6</v>
      </c>
      <c r="E1493">
        <v>2020</v>
      </c>
      <c r="F1493">
        <v>4.6100000000000003</v>
      </c>
      <c r="G1493" s="16" t="s">
        <v>226</v>
      </c>
    </row>
    <row r="1494" spans="1:7" x14ac:dyDescent="0.25">
      <c r="A1494" s="16" t="s">
        <v>40</v>
      </c>
      <c r="B1494" s="16" t="s">
        <v>41</v>
      </c>
      <c r="C1494">
        <v>1</v>
      </c>
      <c r="D1494">
        <v>6</v>
      </c>
      <c r="E1494">
        <v>2020</v>
      </c>
      <c r="F1494">
        <v>4.09</v>
      </c>
      <c r="G1494" s="16" t="s">
        <v>227</v>
      </c>
    </row>
    <row r="1495" spans="1:7" x14ac:dyDescent="0.25">
      <c r="A1495" s="16" t="s">
        <v>40</v>
      </c>
      <c r="B1495" s="16" t="s">
        <v>41</v>
      </c>
      <c r="C1495">
        <v>1</v>
      </c>
      <c r="D1495">
        <v>6</v>
      </c>
      <c r="E1495">
        <v>2020</v>
      </c>
      <c r="F1495">
        <v>6726</v>
      </c>
      <c r="G1495" s="16" t="s">
        <v>228</v>
      </c>
    </row>
    <row r="1496" spans="1:7" x14ac:dyDescent="0.25">
      <c r="A1496" s="16" t="s">
        <v>40</v>
      </c>
      <c r="B1496" s="16" t="s">
        <v>41</v>
      </c>
      <c r="C1496">
        <v>1</v>
      </c>
      <c r="D1496">
        <v>6</v>
      </c>
      <c r="E1496">
        <v>2020</v>
      </c>
      <c r="F1496">
        <v>58.85</v>
      </c>
      <c r="G1496" s="16" t="s">
        <v>229</v>
      </c>
    </row>
    <row r="1497" spans="1:7" x14ac:dyDescent="0.25">
      <c r="A1497" s="16" t="s">
        <v>40</v>
      </c>
      <c r="B1497" s="16" t="s">
        <v>41</v>
      </c>
      <c r="C1497">
        <v>1</v>
      </c>
      <c r="D1497">
        <v>6</v>
      </c>
      <c r="E1497">
        <v>2020</v>
      </c>
      <c r="F1497">
        <v>1.92</v>
      </c>
      <c r="G1497" s="16" t="s">
        <v>48</v>
      </c>
    </row>
    <row r="1498" spans="1:7" x14ac:dyDescent="0.25">
      <c r="A1498" s="16" t="s">
        <v>40</v>
      </c>
      <c r="B1498" s="16" t="s">
        <v>41</v>
      </c>
      <c r="C1498">
        <v>2</v>
      </c>
      <c r="D1498">
        <v>6</v>
      </c>
      <c r="E1498">
        <v>2020</v>
      </c>
      <c r="F1498">
        <v>10</v>
      </c>
      <c r="G1498" s="16" t="s">
        <v>42</v>
      </c>
    </row>
    <row r="1499" spans="1:7" x14ac:dyDescent="0.25">
      <c r="A1499" s="16" t="s">
        <v>40</v>
      </c>
      <c r="B1499" s="16" t="s">
        <v>41</v>
      </c>
      <c r="C1499">
        <v>2</v>
      </c>
      <c r="D1499">
        <v>6</v>
      </c>
      <c r="E1499">
        <v>2020</v>
      </c>
      <c r="F1499">
        <v>475</v>
      </c>
      <c r="G1499" s="16" t="s">
        <v>43</v>
      </c>
    </row>
    <row r="1500" spans="1:7" x14ac:dyDescent="0.25">
      <c r="A1500" s="16" t="s">
        <v>40</v>
      </c>
      <c r="B1500" s="16" t="s">
        <v>41</v>
      </c>
      <c r="C1500">
        <v>2</v>
      </c>
      <c r="D1500">
        <v>6</v>
      </c>
      <c r="E1500">
        <v>2020</v>
      </c>
      <c r="F1500">
        <v>24</v>
      </c>
      <c r="G1500" s="16" t="s">
        <v>44</v>
      </c>
    </row>
    <row r="1501" spans="1:7" x14ac:dyDescent="0.25">
      <c r="A1501" s="16" t="s">
        <v>40</v>
      </c>
      <c r="B1501" s="16" t="s">
        <v>41</v>
      </c>
      <c r="C1501">
        <v>2</v>
      </c>
      <c r="D1501">
        <v>6</v>
      </c>
      <c r="E1501">
        <v>2020</v>
      </c>
      <c r="F1501">
        <v>11454</v>
      </c>
      <c r="G1501" s="16" t="s">
        <v>220</v>
      </c>
    </row>
    <row r="1502" spans="1:7" x14ac:dyDescent="0.25">
      <c r="A1502" s="16" t="s">
        <v>40</v>
      </c>
      <c r="B1502" s="16" t="s">
        <v>41</v>
      </c>
      <c r="C1502">
        <v>2</v>
      </c>
      <c r="D1502">
        <v>6</v>
      </c>
      <c r="E1502">
        <v>2020</v>
      </c>
      <c r="F1502">
        <v>4372</v>
      </c>
      <c r="G1502" s="16" t="s">
        <v>45</v>
      </c>
    </row>
    <row r="1503" spans="1:7" x14ac:dyDescent="0.25">
      <c r="A1503" s="16" t="s">
        <v>40</v>
      </c>
      <c r="B1503" s="16" t="s">
        <v>41</v>
      </c>
      <c r="C1503">
        <v>2</v>
      </c>
      <c r="D1503">
        <v>6</v>
      </c>
      <c r="E1503">
        <v>2020</v>
      </c>
      <c r="F1503">
        <v>252132</v>
      </c>
      <c r="G1503" s="16" t="s">
        <v>221</v>
      </c>
    </row>
    <row r="1504" spans="1:7" x14ac:dyDescent="0.25">
      <c r="A1504" s="16" t="s">
        <v>40</v>
      </c>
      <c r="B1504" s="16" t="s">
        <v>41</v>
      </c>
      <c r="C1504">
        <v>2</v>
      </c>
      <c r="D1504">
        <v>6</v>
      </c>
      <c r="E1504">
        <v>2020</v>
      </c>
      <c r="F1504">
        <v>1</v>
      </c>
      <c r="G1504" s="16" t="s">
        <v>46</v>
      </c>
    </row>
    <row r="1505" spans="1:7" x14ac:dyDescent="0.25">
      <c r="A1505" s="16" t="s">
        <v>40</v>
      </c>
      <c r="B1505" s="16" t="s">
        <v>41</v>
      </c>
      <c r="C1505">
        <v>2</v>
      </c>
      <c r="D1505">
        <v>6</v>
      </c>
      <c r="E1505">
        <v>2020</v>
      </c>
      <c r="G1505" s="16" t="s">
        <v>222</v>
      </c>
    </row>
    <row r="1506" spans="1:7" x14ac:dyDescent="0.25">
      <c r="A1506" s="16" t="s">
        <v>40</v>
      </c>
      <c r="B1506" s="16" t="s">
        <v>41</v>
      </c>
      <c r="C1506">
        <v>2</v>
      </c>
      <c r="D1506">
        <v>6</v>
      </c>
      <c r="E1506">
        <v>2020</v>
      </c>
      <c r="G1506" s="16" t="s">
        <v>223</v>
      </c>
    </row>
    <row r="1507" spans="1:7" x14ac:dyDescent="0.25">
      <c r="A1507" s="16" t="s">
        <v>40</v>
      </c>
      <c r="B1507" s="16" t="s">
        <v>41</v>
      </c>
      <c r="C1507">
        <v>2</v>
      </c>
      <c r="D1507">
        <v>6</v>
      </c>
      <c r="E1507">
        <v>2020</v>
      </c>
      <c r="F1507">
        <v>245</v>
      </c>
      <c r="G1507" s="16" t="s">
        <v>224</v>
      </c>
    </row>
    <row r="1508" spans="1:7" x14ac:dyDescent="0.25">
      <c r="A1508" s="16" t="s">
        <v>40</v>
      </c>
      <c r="B1508" s="16" t="s">
        <v>41</v>
      </c>
      <c r="C1508">
        <v>2</v>
      </c>
      <c r="D1508">
        <v>6</v>
      </c>
      <c r="E1508">
        <v>2020</v>
      </c>
      <c r="G1508" s="16" t="s">
        <v>47</v>
      </c>
    </row>
    <row r="1509" spans="1:7" x14ac:dyDescent="0.25">
      <c r="A1509" s="16" t="s">
        <v>40</v>
      </c>
      <c r="B1509" s="16" t="s">
        <v>41</v>
      </c>
      <c r="C1509">
        <v>2</v>
      </c>
      <c r="D1509">
        <v>6</v>
      </c>
      <c r="E1509">
        <v>2020</v>
      </c>
      <c r="F1509">
        <v>0.55000000000000004</v>
      </c>
      <c r="G1509" s="16" t="s">
        <v>225</v>
      </c>
    </row>
    <row r="1510" spans="1:7" x14ac:dyDescent="0.25">
      <c r="A1510" s="16" t="s">
        <v>40</v>
      </c>
      <c r="B1510" s="16" t="s">
        <v>41</v>
      </c>
      <c r="C1510">
        <v>2</v>
      </c>
      <c r="D1510">
        <v>6</v>
      </c>
      <c r="E1510">
        <v>2020</v>
      </c>
      <c r="F1510">
        <v>4.54</v>
      </c>
      <c r="G1510" s="16" t="s">
        <v>226</v>
      </c>
    </row>
    <row r="1511" spans="1:7" x14ac:dyDescent="0.25">
      <c r="A1511" s="16" t="s">
        <v>40</v>
      </c>
      <c r="B1511" s="16" t="s">
        <v>41</v>
      </c>
      <c r="C1511">
        <v>2</v>
      </c>
      <c r="D1511">
        <v>6</v>
      </c>
      <c r="E1511">
        <v>2020</v>
      </c>
      <c r="F1511">
        <v>4.1500000000000004</v>
      </c>
      <c r="G1511" s="16" t="s">
        <v>227</v>
      </c>
    </row>
    <row r="1512" spans="1:7" x14ac:dyDescent="0.25">
      <c r="A1512" s="16" t="s">
        <v>40</v>
      </c>
      <c r="B1512" s="16" t="s">
        <v>41</v>
      </c>
      <c r="C1512">
        <v>2</v>
      </c>
      <c r="D1512">
        <v>6</v>
      </c>
      <c r="E1512">
        <v>2020</v>
      </c>
      <c r="F1512">
        <v>6766</v>
      </c>
      <c r="G1512" s="16" t="s">
        <v>228</v>
      </c>
    </row>
    <row r="1513" spans="1:7" x14ac:dyDescent="0.25">
      <c r="A1513" s="16" t="s">
        <v>40</v>
      </c>
      <c r="B1513" s="16" t="s">
        <v>41</v>
      </c>
      <c r="C1513">
        <v>2</v>
      </c>
      <c r="D1513">
        <v>6</v>
      </c>
      <c r="E1513">
        <v>2020</v>
      </c>
      <c r="F1513">
        <v>59.07</v>
      </c>
      <c r="G1513" s="16" t="s">
        <v>229</v>
      </c>
    </row>
    <row r="1514" spans="1:7" x14ac:dyDescent="0.25">
      <c r="A1514" s="16" t="s">
        <v>40</v>
      </c>
      <c r="B1514" s="16" t="s">
        <v>41</v>
      </c>
      <c r="C1514">
        <v>2</v>
      </c>
      <c r="D1514">
        <v>6</v>
      </c>
      <c r="E1514">
        <v>2020</v>
      </c>
      <c r="F1514">
        <v>2.11</v>
      </c>
      <c r="G1514" s="16" t="s">
        <v>48</v>
      </c>
    </row>
    <row r="1515" spans="1:7" x14ac:dyDescent="0.25">
      <c r="A1515" s="16" t="s">
        <v>40</v>
      </c>
      <c r="B1515" s="16" t="s">
        <v>41</v>
      </c>
      <c r="C1515">
        <v>3</v>
      </c>
      <c r="D1515">
        <v>6</v>
      </c>
      <c r="E1515">
        <v>2020</v>
      </c>
      <c r="F1515">
        <v>12</v>
      </c>
      <c r="G1515" s="16" t="s">
        <v>42</v>
      </c>
    </row>
    <row r="1516" spans="1:7" x14ac:dyDescent="0.25">
      <c r="A1516" s="16" t="s">
        <v>40</v>
      </c>
      <c r="B1516" s="16" t="s">
        <v>41</v>
      </c>
      <c r="C1516">
        <v>3</v>
      </c>
      <c r="D1516">
        <v>6</v>
      </c>
      <c r="E1516">
        <v>2020</v>
      </c>
      <c r="F1516">
        <v>466</v>
      </c>
      <c r="G1516" s="16" t="s">
        <v>43</v>
      </c>
    </row>
    <row r="1517" spans="1:7" x14ac:dyDescent="0.25">
      <c r="A1517" s="16" t="s">
        <v>40</v>
      </c>
      <c r="B1517" s="16" t="s">
        <v>41</v>
      </c>
      <c r="C1517">
        <v>3</v>
      </c>
      <c r="D1517">
        <v>6</v>
      </c>
      <c r="E1517">
        <v>2020</v>
      </c>
      <c r="F1517">
        <v>69</v>
      </c>
      <c r="G1517" s="16" t="s">
        <v>44</v>
      </c>
    </row>
    <row r="1518" spans="1:7" x14ac:dyDescent="0.25">
      <c r="A1518" s="16" t="s">
        <v>40</v>
      </c>
      <c r="B1518" s="16" t="s">
        <v>41</v>
      </c>
      <c r="C1518">
        <v>3</v>
      </c>
      <c r="D1518">
        <v>6</v>
      </c>
      <c r="E1518">
        <v>2020</v>
      </c>
      <c r="F1518">
        <v>11523</v>
      </c>
      <c r="G1518" s="16" t="s">
        <v>220</v>
      </c>
    </row>
    <row r="1519" spans="1:7" x14ac:dyDescent="0.25">
      <c r="A1519" s="16" t="s">
        <v>40</v>
      </c>
      <c r="B1519" s="16" t="s">
        <v>41</v>
      </c>
      <c r="C1519">
        <v>3</v>
      </c>
      <c r="D1519">
        <v>6</v>
      </c>
      <c r="E1519">
        <v>2020</v>
      </c>
      <c r="F1519">
        <v>5110</v>
      </c>
      <c r="G1519" s="16" t="s">
        <v>45</v>
      </c>
    </row>
    <row r="1520" spans="1:7" x14ac:dyDescent="0.25">
      <c r="A1520" s="16" t="s">
        <v>40</v>
      </c>
      <c r="B1520" s="16" t="s">
        <v>41</v>
      </c>
      <c r="C1520">
        <v>3</v>
      </c>
      <c r="D1520">
        <v>6</v>
      </c>
      <c r="E1520">
        <v>2020</v>
      </c>
      <c r="F1520">
        <v>257242</v>
      </c>
      <c r="G1520" s="16" t="s">
        <v>221</v>
      </c>
    </row>
    <row r="1521" spans="1:7" x14ac:dyDescent="0.25">
      <c r="A1521" s="16" t="s">
        <v>40</v>
      </c>
      <c r="B1521" s="16" t="s">
        <v>41</v>
      </c>
      <c r="C1521">
        <v>3</v>
      </c>
      <c r="D1521">
        <v>6</v>
      </c>
      <c r="E1521">
        <v>2020</v>
      </c>
      <c r="F1521">
        <v>0</v>
      </c>
      <c r="G1521" s="16" t="s">
        <v>46</v>
      </c>
    </row>
    <row r="1522" spans="1:7" x14ac:dyDescent="0.25">
      <c r="A1522" s="16" t="s">
        <v>40</v>
      </c>
      <c r="B1522" s="16" t="s">
        <v>41</v>
      </c>
      <c r="C1522">
        <v>3</v>
      </c>
      <c r="D1522">
        <v>6</v>
      </c>
      <c r="E1522">
        <v>2020</v>
      </c>
      <c r="G1522" s="16" t="s">
        <v>222</v>
      </c>
    </row>
    <row r="1523" spans="1:7" x14ac:dyDescent="0.25">
      <c r="A1523" s="16" t="s">
        <v>40</v>
      </c>
      <c r="B1523" s="16" t="s">
        <v>41</v>
      </c>
      <c r="C1523">
        <v>3</v>
      </c>
      <c r="D1523">
        <v>6</v>
      </c>
      <c r="E1523">
        <v>2020</v>
      </c>
      <c r="G1523" s="16" t="s">
        <v>223</v>
      </c>
    </row>
    <row r="1524" spans="1:7" x14ac:dyDescent="0.25">
      <c r="A1524" s="16" t="s">
        <v>40</v>
      </c>
      <c r="B1524" s="16" t="s">
        <v>41</v>
      </c>
      <c r="C1524">
        <v>3</v>
      </c>
      <c r="D1524">
        <v>6</v>
      </c>
      <c r="E1524">
        <v>2020</v>
      </c>
      <c r="F1524">
        <v>245</v>
      </c>
      <c r="G1524" s="16" t="s">
        <v>224</v>
      </c>
    </row>
    <row r="1525" spans="1:7" x14ac:dyDescent="0.25">
      <c r="A1525" s="16" t="s">
        <v>40</v>
      </c>
      <c r="B1525" s="16" t="s">
        <v>41</v>
      </c>
      <c r="C1525">
        <v>3</v>
      </c>
      <c r="D1525">
        <v>6</v>
      </c>
      <c r="E1525">
        <v>2020</v>
      </c>
      <c r="G1525" s="16" t="s">
        <v>47</v>
      </c>
    </row>
    <row r="1526" spans="1:7" x14ac:dyDescent="0.25">
      <c r="A1526" s="16" t="s">
        <v>40</v>
      </c>
      <c r="B1526" s="16" t="s">
        <v>41</v>
      </c>
      <c r="C1526">
        <v>3</v>
      </c>
      <c r="D1526">
        <v>6</v>
      </c>
      <c r="E1526">
        <v>2020</v>
      </c>
      <c r="F1526">
        <v>1.35</v>
      </c>
      <c r="G1526" s="16" t="s">
        <v>225</v>
      </c>
    </row>
    <row r="1527" spans="1:7" x14ac:dyDescent="0.25">
      <c r="A1527" s="16" t="s">
        <v>40</v>
      </c>
      <c r="B1527" s="16" t="s">
        <v>41</v>
      </c>
      <c r="C1527">
        <v>3</v>
      </c>
      <c r="D1527">
        <v>6</v>
      </c>
      <c r="E1527">
        <v>2020</v>
      </c>
      <c r="F1527">
        <v>4.4800000000000004</v>
      </c>
      <c r="G1527" s="16" t="s">
        <v>226</v>
      </c>
    </row>
    <row r="1528" spans="1:7" x14ac:dyDescent="0.25">
      <c r="A1528" s="16" t="s">
        <v>40</v>
      </c>
      <c r="B1528" s="16" t="s">
        <v>41</v>
      </c>
      <c r="C1528">
        <v>3</v>
      </c>
      <c r="D1528">
        <v>6</v>
      </c>
      <c r="E1528">
        <v>2020</v>
      </c>
      <c r="F1528">
        <v>4.04</v>
      </c>
      <c r="G1528" s="16" t="s">
        <v>227</v>
      </c>
    </row>
    <row r="1529" spans="1:7" x14ac:dyDescent="0.25">
      <c r="A1529" s="16" t="s">
        <v>40</v>
      </c>
      <c r="B1529" s="16" t="s">
        <v>41</v>
      </c>
      <c r="C1529">
        <v>3</v>
      </c>
      <c r="D1529">
        <v>6</v>
      </c>
      <c r="E1529">
        <v>2020</v>
      </c>
      <c r="F1529">
        <v>6852</v>
      </c>
      <c r="G1529" s="16" t="s">
        <v>228</v>
      </c>
    </row>
    <row r="1530" spans="1:7" x14ac:dyDescent="0.25">
      <c r="A1530" s="16" t="s">
        <v>40</v>
      </c>
      <c r="B1530" s="16" t="s">
        <v>41</v>
      </c>
      <c r="C1530">
        <v>3</v>
      </c>
      <c r="D1530">
        <v>6</v>
      </c>
      <c r="E1530">
        <v>2020</v>
      </c>
      <c r="F1530">
        <v>59.46</v>
      </c>
      <c r="G1530" s="16" t="s">
        <v>229</v>
      </c>
    </row>
    <row r="1531" spans="1:7" x14ac:dyDescent="0.25">
      <c r="A1531" s="16" t="s">
        <v>40</v>
      </c>
      <c r="B1531" s="16" t="s">
        <v>41</v>
      </c>
      <c r="C1531">
        <v>3</v>
      </c>
      <c r="D1531">
        <v>6</v>
      </c>
      <c r="E1531">
        <v>2020</v>
      </c>
      <c r="F1531">
        <v>2.58</v>
      </c>
      <c r="G1531" s="16" t="s">
        <v>48</v>
      </c>
    </row>
    <row r="1532" spans="1:7" x14ac:dyDescent="0.25">
      <c r="A1532" s="16" t="s">
        <v>40</v>
      </c>
      <c r="B1532" s="16" t="s">
        <v>41</v>
      </c>
      <c r="C1532">
        <v>4</v>
      </c>
      <c r="D1532">
        <v>6</v>
      </c>
      <c r="E1532">
        <v>2020</v>
      </c>
      <c r="F1532">
        <v>15</v>
      </c>
      <c r="G1532" s="16" t="s">
        <v>42</v>
      </c>
    </row>
    <row r="1533" spans="1:7" x14ac:dyDescent="0.25">
      <c r="A1533" s="16" t="s">
        <v>40</v>
      </c>
      <c r="B1533" s="16" t="s">
        <v>41</v>
      </c>
      <c r="C1533">
        <v>4</v>
      </c>
      <c r="D1533">
        <v>6</v>
      </c>
      <c r="E1533">
        <v>2020</v>
      </c>
      <c r="F1533">
        <v>470</v>
      </c>
      <c r="G1533" s="16" t="s">
        <v>43</v>
      </c>
    </row>
    <row r="1534" spans="1:7" x14ac:dyDescent="0.25">
      <c r="A1534" s="16" t="s">
        <v>40</v>
      </c>
      <c r="B1534" s="16" t="s">
        <v>41</v>
      </c>
      <c r="C1534">
        <v>4</v>
      </c>
      <c r="D1534">
        <v>6</v>
      </c>
      <c r="E1534">
        <v>2020</v>
      </c>
      <c r="F1534">
        <v>48</v>
      </c>
      <c r="G1534" s="16" t="s">
        <v>44</v>
      </c>
    </row>
    <row r="1535" spans="1:7" x14ac:dyDescent="0.25">
      <c r="A1535" s="16" t="s">
        <v>40</v>
      </c>
      <c r="B1535" s="16" t="s">
        <v>41</v>
      </c>
      <c r="C1535">
        <v>4</v>
      </c>
      <c r="D1535">
        <v>6</v>
      </c>
      <c r="E1535">
        <v>2020</v>
      </c>
      <c r="F1535">
        <v>11571</v>
      </c>
      <c r="G1535" s="16" t="s">
        <v>220</v>
      </c>
    </row>
    <row r="1536" spans="1:7" x14ac:dyDescent="0.25">
      <c r="A1536" s="16" t="s">
        <v>40</v>
      </c>
      <c r="B1536" s="16" t="s">
        <v>41</v>
      </c>
      <c r="C1536">
        <v>4</v>
      </c>
      <c r="D1536">
        <v>6</v>
      </c>
      <c r="E1536">
        <v>2020</v>
      </c>
      <c r="F1536">
        <v>4024</v>
      </c>
      <c r="G1536" s="16" t="s">
        <v>45</v>
      </c>
    </row>
    <row r="1537" spans="1:7" x14ac:dyDescent="0.25">
      <c r="A1537" s="16" t="s">
        <v>40</v>
      </c>
      <c r="B1537" s="16" t="s">
        <v>41</v>
      </c>
      <c r="C1537">
        <v>4</v>
      </c>
      <c r="D1537">
        <v>6</v>
      </c>
      <c r="E1537">
        <v>2020</v>
      </c>
      <c r="F1537">
        <v>261266</v>
      </c>
      <c r="G1537" s="16" t="s">
        <v>221</v>
      </c>
    </row>
    <row r="1538" spans="1:7" x14ac:dyDescent="0.25">
      <c r="A1538" s="16" t="s">
        <v>40</v>
      </c>
      <c r="B1538" s="16" t="s">
        <v>41</v>
      </c>
      <c r="C1538">
        <v>4</v>
      </c>
      <c r="D1538">
        <v>6</v>
      </c>
      <c r="E1538">
        <v>2020</v>
      </c>
      <c r="F1538">
        <v>1</v>
      </c>
      <c r="G1538" s="16" t="s">
        <v>46</v>
      </c>
    </row>
    <row r="1539" spans="1:7" x14ac:dyDescent="0.25">
      <c r="A1539" s="16" t="s">
        <v>40</v>
      </c>
      <c r="B1539" s="16" t="s">
        <v>41</v>
      </c>
      <c r="C1539">
        <v>4</v>
      </c>
      <c r="D1539">
        <v>6</v>
      </c>
      <c r="E1539">
        <v>2020</v>
      </c>
      <c r="G1539" s="16" t="s">
        <v>222</v>
      </c>
    </row>
    <row r="1540" spans="1:7" x14ac:dyDescent="0.25">
      <c r="A1540" s="16" t="s">
        <v>40</v>
      </c>
      <c r="B1540" s="16" t="s">
        <v>41</v>
      </c>
      <c r="C1540">
        <v>4</v>
      </c>
      <c r="D1540">
        <v>6</v>
      </c>
      <c r="E1540">
        <v>2020</v>
      </c>
      <c r="G1540" s="16" t="s">
        <v>223</v>
      </c>
    </row>
    <row r="1541" spans="1:7" x14ac:dyDescent="0.25">
      <c r="A1541" s="16" t="s">
        <v>40</v>
      </c>
      <c r="B1541" s="16" t="s">
        <v>41</v>
      </c>
      <c r="C1541">
        <v>4</v>
      </c>
      <c r="D1541">
        <v>6</v>
      </c>
      <c r="E1541">
        <v>2020</v>
      </c>
      <c r="F1541">
        <v>246</v>
      </c>
      <c r="G1541" s="16" t="s">
        <v>224</v>
      </c>
    </row>
    <row r="1542" spans="1:7" x14ac:dyDescent="0.25">
      <c r="A1542" s="16" t="s">
        <v>40</v>
      </c>
      <c r="B1542" s="16" t="s">
        <v>41</v>
      </c>
      <c r="C1542">
        <v>4</v>
      </c>
      <c r="D1542">
        <v>6</v>
      </c>
      <c r="E1542">
        <v>2020</v>
      </c>
      <c r="G1542" s="16" t="s">
        <v>47</v>
      </c>
    </row>
    <row r="1543" spans="1:7" x14ac:dyDescent="0.25">
      <c r="A1543" s="16" t="s">
        <v>40</v>
      </c>
      <c r="B1543" s="16" t="s">
        <v>41</v>
      </c>
      <c r="C1543">
        <v>4</v>
      </c>
      <c r="D1543">
        <v>6</v>
      </c>
      <c r="E1543">
        <v>2020</v>
      </c>
      <c r="F1543">
        <v>1.19</v>
      </c>
      <c r="G1543" s="16" t="s">
        <v>225</v>
      </c>
    </row>
    <row r="1544" spans="1:7" x14ac:dyDescent="0.25">
      <c r="A1544" s="16" t="s">
        <v>40</v>
      </c>
      <c r="B1544" s="16" t="s">
        <v>41</v>
      </c>
      <c r="C1544">
        <v>4</v>
      </c>
      <c r="D1544">
        <v>6</v>
      </c>
      <c r="E1544">
        <v>2020</v>
      </c>
      <c r="F1544">
        <v>4.43</v>
      </c>
      <c r="G1544" s="16" t="s">
        <v>226</v>
      </c>
    </row>
    <row r="1545" spans="1:7" x14ac:dyDescent="0.25">
      <c r="A1545" s="16" t="s">
        <v>40</v>
      </c>
      <c r="B1545" s="16" t="s">
        <v>41</v>
      </c>
      <c r="C1545">
        <v>4</v>
      </c>
      <c r="D1545">
        <v>6</v>
      </c>
      <c r="E1545">
        <v>2020</v>
      </c>
      <c r="F1545">
        <v>4.0599999999999996</v>
      </c>
      <c r="G1545" s="16" t="s">
        <v>227</v>
      </c>
    </row>
    <row r="1546" spans="1:7" x14ac:dyDescent="0.25">
      <c r="A1546" s="16" t="s">
        <v>40</v>
      </c>
      <c r="B1546" s="16" t="s">
        <v>41</v>
      </c>
      <c r="C1546">
        <v>4</v>
      </c>
      <c r="D1546">
        <v>6</v>
      </c>
      <c r="E1546">
        <v>2020</v>
      </c>
      <c r="F1546">
        <v>6910</v>
      </c>
      <c r="G1546" s="16" t="s">
        <v>228</v>
      </c>
    </row>
    <row r="1547" spans="1:7" x14ac:dyDescent="0.25">
      <c r="A1547" s="16" t="s">
        <v>40</v>
      </c>
      <c r="B1547" s="16" t="s">
        <v>41</v>
      </c>
      <c r="C1547">
        <v>4</v>
      </c>
      <c r="D1547">
        <v>6</v>
      </c>
      <c r="E1547">
        <v>2020</v>
      </c>
      <c r="F1547">
        <v>59.72</v>
      </c>
      <c r="G1547" s="16" t="s">
        <v>229</v>
      </c>
    </row>
    <row r="1548" spans="1:7" x14ac:dyDescent="0.25">
      <c r="A1548" s="16" t="s">
        <v>40</v>
      </c>
      <c r="B1548" s="16" t="s">
        <v>41</v>
      </c>
      <c r="C1548">
        <v>4</v>
      </c>
      <c r="D1548">
        <v>6</v>
      </c>
      <c r="E1548">
        <v>2020</v>
      </c>
      <c r="F1548">
        <v>3.19</v>
      </c>
      <c r="G1548" s="16" t="s">
        <v>48</v>
      </c>
    </row>
    <row r="1549" spans="1:7" x14ac:dyDescent="0.25">
      <c r="A1549" s="16" t="s">
        <v>40</v>
      </c>
      <c r="B1549" s="16" t="s">
        <v>41</v>
      </c>
      <c r="C1549">
        <v>5</v>
      </c>
      <c r="D1549">
        <v>6</v>
      </c>
      <c r="E1549">
        <v>2020</v>
      </c>
      <c r="F1549">
        <v>12</v>
      </c>
      <c r="G1549" s="16" t="s">
        <v>42</v>
      </c>
    </row>
    <row r="1550" spans="1:7" x14ac:dyDescent="0.25">
      <c r="A1550" s="16" t="s">
        <v>40</v>
      </c>
      <c r="B1550" s="16" t="s">
        <v>41</v>
      </c>
      <c r="C1550">
        <v>5</v>
      </c>
      <c r="D1550">
        <v>6</v>
      </c>
      <c r="E1550">
        <v>2020</v>
      </c>
      <c r="F1550">
        <v>390</v>
      </c>
      <c r="G1550" s="16" t="s">
        <v>43</v>
      </c>
    </row>
    <row r="1551" spans="1:7" x14ac:dyDescent="0.25">
      <c r="A1551" s="16" t="s">
        <v>40</v>
      </c>
      <c r="B1551" s="16" t="s">
        <v>41</v>
      </c>
      <c r="C1551">
        <v>5</v>
      </c>
      <c r="D1551">
        <v>6</v>
      </c>
      <c r="E1551">
        <v>2020</v>
      </c>
      <c r="F1551">
        <v>96</v>
      </c>
      <c r="G1551" s="16" t="s">
        <v>44</v>
      </c>
    </row>
    <row r="1552" spans="1:7" x14ac:dyDescent="0.25">
      <c r="A1552" s="16" t="s">
        <v>40</v>
      </c>
      <c r="B1552" s="16" t="s">
        <v>41</v>
      </c>
      <c r="C1552">
        <v>5</v>
      </c>
      <c r="D1552">
        <v>6</v>
      </c>
      <c r="E1552">
        <v>2020</v>
      </c>
      <c r="F1552">
        <v>11667</v>
      </c>
      <c r="G1552" s="16" t="s">
        <v>220</v>
      </c>
    </row>
    <row r="1553" spans="1:7" x14ac:dyDescent="0.25">
      <c r="A1553" s="16" t="s">
        <v>40</v>
      </c>
      <c r="B1553" s="16" t="s">
        <v>41</v>
      </c>
      <c r="C1553">
        <v>5</v>
      </c>
      <c r="D1553">
        <v>6</v>
      </c>
      <c r="E1553">
        <v>2020</v>
      </c>
      <c r="F1553">
        <v>4795</v>
      </c>
      <c r="G1553" s="16" t="s">
        <v>45</v>
      </c>
    </row>
    <row r="1554" spans="1:7" x14ac:dyDescent="0.25">
      <c r="A1554" s="16" t="s">
        <v>40</v>
      </c>
      <c r="B1554" s="16" t="s">
        <v>41</v>
      </c>
      <c r="C1554">
        <v>5</v>
      </c>
      <c r="D1554">
        <v>6</v>
      </c>
      <c r="E1554">
        <v>2020</v>
      </c>
      <c r="F1554">
        <v>266061</v>
      </c>
      <c r="G1554" s="16" t="s">
        <v>221</v>
      </c>
    </row>
    <row r="1555" spans="1:7" x14ac:dyDescent="0.25">
      <c r="A1555" s="16" t="s">
        <v>40</v>
      </c>
      <c r="B1555" s="16" t="s">
        <v>41</v>
      </c>
      <c r="C1555">
        <v>5</v>
      </c>
      <c r="D1555">
        <v>6</v>
      </c>
      <c r="E1555">
        <v>2020</v>
      </c>
      <c r="F1555">
        <v>1</v>
      </c>
      <c r="G1555" s="16" t="s">
        <v>46</v>
      </c>
    </row>
    <row r="1556" spans="1:7" x14ac:dyDescent="0.25">
      <c r="A1556" s="16" t="s">
        <v>40</v>
      </c>
      <c r="B1556" s="16" t="s">
        <v>41</v>
      </c>
      <c r="C1556">
        <v>5</v>
      </c>
      <c r="D1556">
        <v>6</v>
      </c>
      <c r="E1556">
        <v>2020</v>
      </c>
      <c r="G1556" s="16" t="s">
        <v>222</v>
      </c>
    </row>
    <row r="1557" spans="1:7" x14ac:dyDescent="0.25">
      <c r="A1557" s="16" t="s">
        <v>40</v>
      </c>
      <c r="B1557" s="16" t="s">
        <v>41</v>
      </c>
      <c r="C1557">
        <v>5</v>
      </c>
      <c r="D1557">
        <v>6</v>
      </c>
      <c r="E1557">
        <v>2020</v>
      </c>
      <c r="G1557" s="16" t="s">
        <v>223</v>
      </c>
    </row>
    <row r="1558" spans="1:7" x14ac:dyDescent="0.25">
      <c r="A1558" s="16" t="s">
        <v>40</v>
      </c>
      <c r="B1558" s="16" t="s">
        <v>41</v>
      </c>
      <c r="C1558">
        <v>5</v>
      </c>
      <c r="D1558">
        <v>6</v>
      </c>
      <c r="E1558">
        <v>2020</v>
      </c>
      <c r="F1558">
        <v>247</v>
      </c>
      <c r="G1558" s="16" t="s">
        <v>224</v>
      </c>
    </row>
    <row r="1559" spans="1:7" x14ac:dyDescent="0.25">
      <c r="A1559" s="16" t="s">
        <v>40</v>
      </c>
      <c r="B1559" s="16" t="s">
        <v>41</v>
      </c>
      <c r="C1559">
        <v>5</v>
      </c>
      <c r="D1559">
        <v>6</v>
      </c>
      <c r="E1559">
        <v>2020</v>
      </c>
      <c r="G1559" s="16" t="s">
        <v>47</v>
      </c>
    </row>
    <row r="1560" spans="1:7" x14ac:dyDescent="0.25">
      <c r="A1560" s="16" t="s">
        <v>40</v>
      </c>
      <c r="B1560" s="16" t="s">
        <v>41</v>
      </c>
      <c r="C1560">
        <v>5</v>
      </c>
      <c r="D1560">
        <v>6</v>
      </c>
      <c r="E1560">
        <v>2020</v>
      </c>
      <c r="F1560">
        <v>2</v>
      </c>
      <c r="G1560" s="16" t="s">
        <v>225</v>
      </c>
    </row>
    <row r="1561" spans="1:7" x14ac:dyDescent="0.25">
      <c r="A1561" s="16" t="s">
        <v>40</v>
      </c>
      <c r="B1561" s="16" t="s">
        <v>41</v>
      </c>
      <c r="C1561">
        <v>5</v>
      </c>
      <c r="D1561">
        <v>6</v>
      </c>
      <c r="E1561">
        <v>2020</v>
      </c>
      <c r="F1561">
        <v>4.3899999999999997</v>
      </c>
      <c r="G1561" s="16" t="s">
        <v>226</v>
      </c>
    </row>
    <row r="1562" spans="1:7" x14ac:dyDescent="0.25">
      <c r="A1562" s="16" t="s">
        <v>40</v>
      </c>
      <c r="B1562" s="16" t="s">
        <v>41</v>
      </c>
      <c r="C1562">
        <v>5</v>
      </c>
      <c r="D1562">
        <v>6</v>
      </c>
      <c r="E1562">
        <v>2020</v>
      </c>
      <c r="F1562">
        <v>3.34</v>
      </c>
      <c r="G1562" s="16" t="s">
        <v>227</v>
      </c>
    </row>
    <row r="1563" spans="1:7" x14ac:dyDescent="0.25">
      <c r="A1563" s="16" t="s">
        <v>40</v>
      </c>
      <c r="B1563" s="16" t="s">
        <v>41</v>
      </c>
      <c r="C1563">
        <v>5</v>
      </c>
      <c r="D1563">
        <v>6</v>
      </c>
      <c r="E1563">
        <v>2020</v>
      </c>
      <c r="F1563">
        <v>6931</v>
      </c>
      <c r="G1563" s="16" t="s">
        <v>228</v>
      </c>
    </row>
    <row r="1564" spans="1:7" x14ac:dyDescent="0.25">
      <c r="A1564" s="16" t="s">
        <v>40</v>
      </c>
      <c r="B1564" s="16" t="s">
        <v>41</v>
      </c>
      <c r="C1564">
        <v>5</v>
      </c>
      <c r="D1564">
        <v>6</v>
      </c>
      <c r="E1564">
        <v>2020</v>
      </c>
      <c r="F1564">
        <v>59.41</v>
      </c>
      <c r="G1564" s="16" t="s">
        <v>229</v>
      </c>
    </row>
    <row r="1565" spans="1:7" x14ac:dyDescent="0.25">
      <c r="A1565" s="16" t="s">
        <v>40</v>
      </c>
      <c r="B1565" s="16" t="s">
        <v>41</v>
      </c>
      <c r="C1565">
        <v>5</v>
      </c>
      <c r="D1565">
        <v>6</v>
      </c>
      <c r="E1565">
        <v>2020</v>
      </c>
      <c r="F1565">
        <v>3.08</v>
      </c>
      <c r="G1565" s="16" t="s">
        <v>48</v>
      </c>
    </row>
    <row r="1566" spans="1:7" x14ac:dyDescent="0.25">
      <c r="A1566" s="16" t="s">
        <v>40</v>
      </c>
      <c r="B1566" s="16" t="s">
        <v>41</v>
      </c>
      <c r="C1566">
        <v>6</v>
      </c>
      <c r="D1566">
        <v>6</v>
      </c>
      <c r="E1566">
        <v>2020</v>
      </c>
      <c r="F1566">
        <v>14</v>
      </c>
      <c r="G1566" s="16" t="s">
        <v>42</v>
      </c>
    </row>
    <row r="1567" spans="1:7" x14ac:dyDescent="0.25">
      <c r="A1567" s="16" t="s">
        <v>40</v>
      </c>
      <c r="B1567" s="16" t="s">
        <v>41</v>
      </c>
      <c r="C1567">
        <v>6</v>
      </c>
      <c r="D1567">
        <v>6</v>
      </c>
      <c r="E1567">
        <v>2020</v>
      </c>
      <c r="F1567">
        <v>437</v>
      </c>
      <c r="G1567" s="16" t="s">
        <v>43</v>
      </c>
    </row>
    <row r="1568" spans="1:7" x14ac:dyDescent="0.25">
      <c r="A1568" s="16" t="s">
        <v>40</v>
      </c>
      <c r="B1568" s="16" t="s">
        <v>41</v>
      </c>
      <c r="C1568">
        <v>6</v>
      </c>
      <c r="D1568">
        <v>6</v>
      </c>
      <c r="E1568">
        <v>2020</v>
      </c>
      <c r="F1568">
        <v>74</v>
      </c>
      <c r="G1568" s="16" t="s">
        <v>44</v>
      </c>
    </row>
    <row r="1569" spans="1:7" x14ac:dyDescent="0.25">
      <c r="A1569" s="16" t="s">
        <v>40</v>
      </c>
      <c r="B1569" s="16" t="s">
        <v>41</v>
      </c>
      <c r="C1569">
        <v>6</v>
      </c>
      <c r="D1569">
        <v>6</v>
      </c>
      <c r="E1569">
        <v>2020</v>
      </c>
      <c r="F1569">
        <v>11741</v>
      </c>
      <c r="G1569" s="16" t="s">
        <v>220</v>
      </c>
    </row>
    <row r="1570" spans="1:7" x14ac:dyDescent="0.25">
      <c r="A1570" s="16" t="s">
        <v>40</v>
      </c>
      <c r="B1570" s="16" t="s">
        <v>41</v>
      </c>
      <c r="C1570">
        <v>6</v>
      </c>
      <c r="D1570">
        <v>6</v>
      </c>
      <c r="E1570">
        <v>2020</v>
      </c>
      <c r="F1570">
        <v>3124</v>
      </c>
      <c r="G1570" s="16" t="s">
        <v>45</v>
      </c>
    </row>
    <row r="1571" spans="1:7" x14ac:dyDescent="0.25">
      <c r="A1571" s="16" t="s">
        <v>40</v>
      </c>
      <c r="B1571" s="16" t="s">
        <v>41</v>
      </c>
      <c r="C1571">
        <v>6</v>
      </c>
      <c r="D1571">
        <v>6</v>
      </c>
      <c r="E1571">
        <v>2020</v>
      </c>
      <c r="F1571">
        <v>269185</v>
      </c>
      <c r="G1571" s="16" t="s">
        <v>221</v>
      </c>
    </row>
    <row r="1572" spans="1:7" x14ac:dyDescent="0.25">
      <c r="A1572" s="16" t="s">
        <v>40</v>
      </c>
      <c r="B1572" s="16" t="s">
        <v>41</v>
      </c>
      <c r="C1572">
        <v>6</v>
      </c>
      <c r="D1572">
        <v>6</v>
      </c>
      <c r="E1572">
        <v>2020</v>
      </c>
      <c r="F1572">
        <v>1</v>
      </c>
      <c r="G1572" s="16" t="s">
        <v>46</v>
      </c>
    </row>
    <row r="1573" spans="1:7" x14ac:dyDescent="0.25">
      <c r="A1573" s="16" t="s">
        <v>40</v>
      </c>
      <c r="B1573" s="16" t="s">
        <v>41</v>
      </c>
      <c r="C1573">
        <v>6</v>
      </c>
      <c r="D1573">
        <v>6</v>
      </c>
      <c r="E1573">
        <v>2020</v>
      </c>
      <c r="G1573" s="16" t="s">
        <v>222</v>
      </c>
    </row>
    <row r="1574" spans="1:7" x14ac:dyDescent="0.25">
      <c r="A1574" s="16" t="s">
        <v>40</v>
      </c>
      <c r="B1574" s="16" t="s">
        <v>41</v>
      </c>
      <c r="C1574">
        <v>6</v>
      </c>
      <c r="D1574">
        <v>6</v>
      </c>
      <c r="E1574">
        <v>2020</v>
      </c>
      <c r="G1574" s="16" t="s">
        <v>223</v>
      </c>
    </row>
    <row r="1575" spans="1:7" x14ac:dyDescent="0.25">
      <c r="A1575" s="16" t="s">
        <v>40</v>
      </c>
      <c r="B1575" s="16" t="s">
        <v>41</v>
      </c>
      <c r="C1575">
        <v>6</v>
      </c>
      <c r="D1575">
        <v>6</v>
      </c>
      <c r="E1575">
        <v>2020</v>
      </c>
      <c r="F1575">
        <v>248</v>
      </c>
      <c r="G1575" s="16" t="s">
        <v>224</v>
      </c>
    </row>
    <row r="1576" spans="1:7" x14ac:dyDescent="0.25">
      <c r="A1576" s="16" t="s">
        <v>40</v>
      </c>
      <c r="B1576" s="16" t="s">
        <v>41</v>
      </c>
      <c r="C1576">
        <v>6</v>
      </c>
      <c r="D1576">
        <v>6</v>
      </c>
      <c r="E1576">
        <v>2020</v>
      </c>
      <c r="G1576" s="16" t="s">
        <v>47</v>
      </c>
    </row>
    <row r="1577" spans="1:7" x14ac:dyDescent="0.25">
      <c r="A1577" s="16" t="s">
        <v>40</v>
      </c>
      <c r="B1577" s="16" t="s">
        <v>41</v>
      </c>
      <c r="C1577">
        <v>6</v>
      </c>
      <c r="D1577">
        <v>6</v>
      </c>
      <c r="E1577">
        <v>2020</v>
      </c>
      <c r="F1577">
        <v>2.37</v>
      </c>
      <c r="G1577" s="16" t="s">
        <v>225</v>
      </c>
    </row>
    <row r="1578" spans="1:7" x14ac:dyDescent="0.25">
      <c r="A1578" s="16" t="s">
        <v>40</v>
      </c>
      <c r="B1578" s="16" t="s">
        <v>41</v>
      </c>
      <c r="C1578">
        <v>6</v>
      </c>
      <c r="D1578">
        <v>6</v>
      </c>
      <c r="E1578">
        <v>2020</v>
      </c>
      <c r="F1578">
        <v>4.3600000000000003</v>
      </c>
      <c r="G1578" s="16" t="s">
        <v>226</v>
      </c>
    </row>
    <row r="1579" spans="1:7" x14ac:dyDescent="0.25">
      <c r="A1579" s="16" t="s">
        <v>40</v>
      </c>
      <c r="B1579" s="16" t="s">
        <v>41</v>
      </c>
      <c r="C1579">
        <v>6</v>
      </c>
      <c r="D1579">
        <v>6</v>
      </c>
      <c r="E1579">
        <v>2020</v>
      </c>
      <c r="F1579">
        <v>3.72</v>
      </c>
      <c r="G1579" s="16" t="s">
        <v>227</v>
      </c>
    </row>
    <row r="1580" spans="1:7" x14ac:dyDescent="0.25">
      <c r="A1580" s="16" t="s">
        <v>40</v>
      </c>
      <c r="B1580" s="16" t="s">
        <v>41</v>
      </c>
      <c r="C1580">
        <v>6</v>
      </c>
      <c r="D1580">
        <v>6</v>
      </c>
      <c r="E1580">
        <v>2020</v>
      </c>
      <c r="F1580">
        <v>11056</v>
      </c>
      <c r="G1580" s="16" t="s">
        <v>228</v>
      </c>
    </row>
    <row r="1581" spans="1:7" x14ac:dyDescent="0.25">
      <c r="A1581" s="16" t="s">
        <v>40</v>
      </c>
      <c r="B1581" s="16" t="s">
        <v>41</v>
      </c>
      <c r="C1581">
        <v>6</v>
      </c>
      <c r="D1581">
        <v>6</v>
      </c>
      <c r="E1581">
        <v>2020</v>
      </c>
      <c r="F1581">
        <v>94.17</v>
      </c>
      <c r="G1581" s="16" t="s">
        <v>229</v>
      </c>
    </row>
    <row r="1582" spans="1:7" x14ac:dyDescent="0.25">
      <c r="A1582" s="16" t="s">
        <v>40</v>
      </c>
      <c r="B1582" s="16" t="s">
        <v>41</v>
      </c>
      <c r="C1582">
        <v>6</v>
      </c>
      <c r="D1582">
        <v>6</v>
      </c>
      <c r="E1582">
        <v>2020</v>
      </c>
      <c r="F1582">
        <v>3.2</v>
      </c>
      <c r="G1582" s="16" t="s">
        <v>48</v>
      </c>
    </row>
    <row r="1583" spans="1:7" x14ac:dyDescent="0.25">
      <c r="A1583" s="16" t="s">
        <v>40</v>
      </c>
      <c r="B1583" s="16" t="s">
        <v>41</v>
      </c>
      <c r="C1583">
        <v>7</v>
      </c>
      <c r="D1583">
        <v>6</v>
      </c>
      <c r="E1583">
        <v>2020</v>
      </c>
      <c r="F1583">
        <v>15</v>
      </c>
      <c r="G1583" s="16" t="s">
        <v>42</v>
      </c>
    </row>
    <row r="1584" spans="1:7" x14ac:dyDescent="0.25">
      <c r="A1584" s="16" t="s">
        <v>40</v>
      </c>
      <c r="B1584" s="16" t="s">
        <v>41</v>
      </c>
      <c r="C1584">
        <v>7</v>
      </c>
      <c r="D1584">
        <v>6</v>
      </c>
      <c r="E1584">
        <v>2020</v>
      </c>
      <c r="F1584">
        <v>475</v>
      </c>
      <c r="G1584" s="16" t="s">
        <v>43</v>
      </c>
    </row>
    <row r="1585" spans="1:7" x14ac:dyDescent="0.25">
      <c r="A1585" s="16" t="s">
        <v>40</v>
      </c>
      <c r="B1585" s="16" t="s">
        <v>41</v>
      </c>
      <c r="C1585">
        <v>7</v>
      </c>
      <c r="D1585">
        <v>6</v>
      </c>
      <c r="E1585">
        <v>2020</v>
      </c>
      <c r="F1585">
        <v>82</v>
      </c>
      <c r="G1585" s="16" t="s">
        <v>44</v>
      </c>
    </row>
    <row r="1586" spans="1:7" x14ac:dyDescent="0.25">
      <c r="A1586" s="16" t="s">
        <v>40</v>
      </c>
      <c r="B1586" s="16" t="s">
        <v>41</v>
      </c>
      <c r="C1586">
        <v>7</v>
      </c>
      <c r="D1586">
        <v>6</v>
      </c>
      <c r="E1586">
        <v>2020</v>
      </c>
      <c r="F1586">
        <v>11823</v>
      </c>
      <c r="G1586" s="16" t="s">
        <v>220</v>
      </c>
    </row>
    <row r="1587" spans="1:7" x14ac:dyDescent="0.25">
      <c r="A1587" s="16" t="s">
        <v>40</v>
      </c>
      <c r="B1587" s="16" t="s">
        <v>41</v>
      </c>
      <c r="C1587">
        <v>7</v>
      </c>
      <c r="D1587">
        <v>6</v>
      </c>
      <c r="E1587">
        <v>2020</v>
      </c>
      <c r="F1587">
        <v>3317</v>
      </c>
      <c r="G1587" s="16" t="s">
        <v>45</v>
      </c>
    </row>
    <row r="1588" spans="1:7" x14ac:dyDescent="0.25">
      <c r="A1588" s="16" t="s">
        <v>40</v>
      </c>
      <c r="B1588" s="16" t="s">
        <v>41</v>
      </c>
      <c r="C1588">
        <v>7</v>
      </c>
      <c r="D1588">
        <v>6</v>
      </c>
      <c r="E1588">
        <v>2020</v>
      </c>
      <c r="F1588">
        <v>272502</v>
      </c>
      <c r="G1588" s="16" t="s">
        <v>221</v>
      </c>
    </row>
    <row r="1589" spans="1:7" x14ac:dyDescent="0.25">
      <c r="A1589" s="16" t="s">
        <v>40</v>
      </c>
      <c r="B1589" s="16" t="s">
        <v>41</v>
      </c>
      <c r="C1589">
        <v>7</v>
      </c>
      <c r="D1589">
        <v>6</v>
      </c>
      <c r="E1589">
        <v>2020</v>
      </c>
      <c r="F1589">
        <v>1</v>
      </c>
      <c r="G1589" s="16" t="s">
        <v>46</v>
      </c>
    </row>
    <row r="1590" spans="1:7" x14ac:dyDescent="0.25">
      <c r="A1590" s="16" t="s">
        <v>40</v>
      </c>
      <c r="B1590" s="16" t="s">
        <v>41</v>
      </c>
      <c r="C1590">
        <v>7</v>
      </c>
      <c r="D1590">
        <v>6</v>
      </c>
      <c r="E1590">
        <v>2020</v>
      </c>
      <c r="G1590" s="16" t="s">
        <v>222</v>
      </c>
    </row>
    <row r="1591" spans="1:7" x14ac:dyDescent="0.25">
      <c r="A1591" s="16" t="s">
        <v>40</v>
      </c>
      <c r="B1591" s="16" t="s">
        <v>41</v>
      </c>
      <c r="C1591">
        <v>7</v>
      </c>
      <c r="D1591">
        <v>6</v>
      </c>
      <c r="E1591">
        <v>2020</v>
      </c>
      <c r="G1591" s="16" t="s">
        <v>223</v>
      </c>
    </row>
    <row r="1592" spans="1:7" x14ac:dyDescent="0.25">
      <c r="A1592" s="16" t="s">
        <v>40</v>
      </c>
      <c r="B1592" s="16" t="s">
        <v>41</v>
      </c>
      <c r="C1592">
        <v>7</v>
      </c>
      <c r="D1592">
        <v>6</v>
      </c>
      <c r="E1592">
        <v>2020</v>
      </c>
      <c r="F1592">
        <v>249</v>
      </c>
      <c r="G1592" s="16" t="s">
        <v>224</v>
      </c>
    </row>
    <row r="1593" spans="1:7" x14ac:dyDescent="0.25">
      <c r="A1593" s="16" t="s">
        <v>40</v>
      </c>
      <c r="B1593" s="16" t="s">
        <v>41</v>
      </c>
      <c r="C1593">
        <v>7</v>
      </c>
      <c r="D1593">
        <v>6</v>
      </c>
      <c r="E1593">
        <v>2020</v>
      </c>
      <c r="G1593" s="16" t="s">
        <v>47</v>
      </c>
    </row>
    <row r="1594" spans="1:7" x14ac:dyDescent="0.25">
      <c r="A1594" s="16" t="s">
        <v>40</v>
      </c>
      <c r="B1594" s="16" t="s">
        <v>41</v>
      </c>
      <c r="C1594">
        <v>7</v>
      </c>
      <c r="D1594">
        <v>6</v>
      </c>
      <c r="E1594">
        <v>2020</v>
      </c>
      <c r="F1594">
        <v>2.4700000000000002</v>
      </c>
      <c r="G1594" s="16" t="s">
        <v>225</v>
      </c>
    </row>
    <row r="1595" spans="1:7" x14ac:dyDescent="0.25">
      <c r="A1595" s="16" t="s">
        <v>40</v>
      </c>
      <c r="B1595" s="16" t="s">
        <v>41</v>
      </c>
      <c r="C1595">
        <v>7</v>
      </c>
      <c r="D1595">
        <v>6</v>
      </c>
      <c r="E1595">
        <v>2020</v>
      </c>
      <c r="F1595">
        <v>4.34</v>
      </c>
      <c r="G1595" s="16" t="s">
        <v>226</v>
      </c>
    </row>
    <row r="1596" spans="1:7" x14ac:dyDescent="0.25">
      <c r="A1596" s="16" t="s">
        <v>40</v>
      </c>
      <c r="B1596" s="16" t="s">
        <v>41</v>
      </c>
      <c r="C1596">
        <v>7</v>
      </c>
      <c r="D1596">
        <v>6</v>
      </c>
      <c r="E1596">
        <v>2020</v>
      </c>
      <c r="F1596">
        <v>4.0199999999999996</v>
      </c>
      <c r="G1596" s="16" t="s">
        <v>227</v>
      </c>
    </row>
    <row r="1597" spans="1:7" x14ac:dyDescent="0.25">
      <c r="A1597" s="16" t="s">
        <v>40</v>
      </c>
      <c r="B1597" s="16" t="s">
        <v>41</v>
      </c>
      <c r="C1597">
        <v>7</v>
      </c>
      <c r="D1597">
        <v>6</v>
      </c>
      <c r="E1597">
        <v>2020</v>
      </c>
      <c r="F1597">
        <v>11348</v>
      </c>
      <c r="G1597" s="16" t="s">
        <v>228</v>
      </c>
    </row>
    <row r="1598" spans="1:7" x14ac:dyDescent="0.25">
      <c r="A1598" s="16" t="s">
        <v>40</v>
      </c>
      <c r="B1598" s="16" t="s">
        <v>41</v>
      </c>
      <c r="C1598">
        <v>7</v>
      </c>
      <c r="D1598">
        <v>6</v>
      </c>
      <c r="E1598">
        <v>2020</v>
      </c>
      <c r="F1598">
        <v>95.98</v>
      </c>
      <c r="G1598" s="16" t="s">
        <v>229</v>
      </c>
    </row>
    <row r="1599" spans="1:7" x14ac:dyDescent="0.25">
      <c r="A1599" s="16" t="s">
        <v>40</v>
      </c>
      <c r="B1599" s="16" t="s">
        <v>41</v>
      </c>
      <c r="C1599">
        <v>7</v>
      </c>
      <c r="D1599">
        <v>6</v>
      </c>
      <c r="E1599">
        <v>2020</v>
      </c>
      <c r="F1599">
        <v>3.16</v>
      </c>
      <c r="G1599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6951"/>
  <sheetViews>
    <sheetView topLeftCell="A6394" workbookViewId="0">
      <selection activeCell="J6425" sqref="J6425"/>
    </sheetView>
  </sheetViews>
  <sheetFormatPr defaultRowHeight="14.3" x14ac:dyDescent="0.25"/>
  <cols>
    <col min="1" max="1" width="7" bestFit="1" customWidth="1"/>
    <col min="2" max="2" width="8.875" bestFit="1" customWidth="1"/>
    <col min="3" max="3" width="10.125" bestFit="1" customWidth="1"/>
    <col min="4" max="4" width="21.25" bestFit="1" customWidth="1"/>
    <col min="5" max="5" width="11.25" bestFit="1" customWidth="1"/>
    <col min="6" max="6" width="10.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  <row r="5305" spans="1:6" x14ac:dyDescent="0.25">
      <c r="A5305">
        <v>12</v>
      </c>
      <c r="B5305">
        <v>5</v>
      </c>
      <c r="C5305">
        <v>2020</v>
      </c>
      <c r="D5305" s="16" t="s">
        <v>65</v>
      </c>
      <c r="E5305" s="16" t="s">
        <v>56</v>
      </c>
      <c r="F5305">
        <v>62</v>
      </c>
    </row>
    <row r="5306" spans="1:6" x14ac:dyDescent="0.25">
      <c r="A5306">
        <v>12</v>
      </c>
      <c r="B5306">
        <v>5</v>
      </c>
      <c r="C5306">
        <v>2020</v>
      </c>
      <c r="D5306" s="16" t="s">
        <v>153</v>
      </c>
      <c r="E5306" s="16" t="s">
        <v>56</v>
      </c>
      <c r="F5306">
        <v>57</v>
      </c>
    </row>
    <row r="5307" spans="1:6" x14ac:dyDescent="0.25">
      <c r="A5307">
        <v>12</v>
      </c>
      <c r="B5307">
        <v>5</v>
      </c>
      <c r="C5307">
        <v>2020</v>
      </c>
      <c r="D5307" s="16" t="s">
        <v>244</v>
      </c>
      <c r="E5307" s="16" t="s">
        <v>56</v>
      </c>
      <c r="F5307">
        <v>46</v>
      </c>
    </row>
    <row r="5308" spans="1:6" x14ac:dyDescent="0.25">
      <c r="A5308">
        <v>12</v>
      </c>
      <c r="B5308">
        <v>5</v>
      </c>
      <c r="C5308">
        <v>2020</v>
      </c>
      <c r="D5308" s="16" t="s">
        <v>75</v>
      </c>
      <c r="E5308" s="16" t="s">
        <v>56</v>
      </c>
      <c r="F5308">
        <v>80</v>
      </c>
    </row>
    <row r="5309" spans="1:6" x14ac:dyDescent="0.25">
      <c r="A5309">
        <v>12</v>
      </c>
      <c r="B5309">
        <v>5</v>
      </c>
      <c r="C5309">
        <v>2020</v>
      </c>
      <c r="D5309" s="16" t="s">
        <v>179</v>
      </c>
      <c r="E5309" s="16" t="s">
        <v>59</v>
      </c>
      <c r="F5309">
        <v>56</v>
      </c>
    </row>
    <row r="5310" spans="1:6" x14ac:dyDescent="0.25">
      <c r="A5310">
        <v>12</v>
      </c>
      <c r="B5310">
        <v>5</v>
      </c>
      <c r="C5310">
        <v>2020</v>
      </c>
      <c r="D5310" s="16" t="s">
        <v>80</v>
      </c>
      <c r="E5310" s="16" t="s">
        <v>59</v>
      </c>
      <c r="F5310">
        <v>63</v>
      </c>
    </row>
    <row r="5311" spans="1:6" x14ac:dyDescent="0.25">
      <c r="A5311">
        <v>12</v>
      </c>
      <c r="B5311">
        <v>5</v>
      </c>
      <c r="C5311">
        <v>2020</v>
      </c>
      <c r="D5311" s="16" t="s">
        <v>82</v>
      </c>
      <c r="E5311" s="16" t="s">
        <v>59</v>
      </c>
      <c r="F5311">
        <v>21</v>
      </c>
    </row>
    <row r="5312" spans="1:6" x14ac:dyDescent="0.25">
      <c r="A5312">
        <v>12</v>
      </c>
      <c r="B5312">
        <v>5</v>
      </c>
      <c r="C5312">
        <v>2020</v>
      </c>
      <c r="D5312" s="16" t="s">
        <v>231</v>
      </c>
      <c r="E5312" s="16" t="s">
        <v>56</v>
      </c>
      <c r="F5312">
        <v>90</v>
      </c>
    </row>
    <row r="5313" spans="1:6" x14ac:dyDescent="0.25">
      <c r="A5313">
        <v>12</v>
      </c>
      <c r="B5313">
        <v>5</v>
      </c>
      <c r="C5313">
        <v>2020</v>
      </c>
      <c r="D5313" s="16" t="s">
        <v>93</v>
      </c>
      <c r="E5313" s="16" t="s">
        <v>59</v>
      </c>
      <c r="F5313">
        <v>19</v>
      </c>
    </row>
    <row r="5314" spans="1:6" x14ac:dyDescent="0.25">
      <c r="A5314">
        <v>12</v>
      </c>
      <c r="B5314">
        <v>5</v>
      </c>
      <c r="C5314">
        <v>2020</v>
      </c>
      <c r="D5314" s="16" t="s">
        <v>95</v>
      </c>
      <c r="E5314" s="16" t="s">
        <v>56</v>
      </c>
      <c r="F5314">
        <v>43</v>
      </c>
    </row>
    <row r="5315" spans="1:6" x14ac:dyDescent="0.25">
      <c r="A5315">
        <v>12</v>
      </c>
      <c r="B5315">
        <v>5</v>
      </c>
      <c r="C5315">
        <v>2020</v>
      </c>
      <c r="D5315" s="16" t="s">
        <v>95</v>
      </c>
      <c r="E5315" s="16" t="s">
        <v>59</v>
      </c>
      <c r="F5315">
        <v>60</v>
      </c>
    </row>
    <row r="5316" spans="1:6" x14ac:dyDescent="0.25">
      <c r="A5316">
        <v>12</v>
      </c>
      <c r="B5316">
        <v>5</v>
      </c>
      <c r="C5316">
        <v>2020</v>
      </c>
      <c r="D5316" s="16" t="s">
        <v>95</v>
      </c>
      <c r="E5316" s="16" t="s">
        <v>56</v>
      </c>
      <c r="F5316">
        <v>34</v>
      </c>
    </row>
    <row r="5317" spans="1:6" x14ac:dyDescent="0.25">
      <c r="A5317">
        <v>12</v>
      </c>
      <c r="B5317">
        <v>5</v>
      </c>
      <c r="C5317">
        <v>2020</v>
      </c>
      <c r="D5317" s="16" t="s">
        <v>95</v>
      </c>
      <c r="E5317" s="16" t="s">
        <v>56</v>
      </c>
      <c r="F5317">
        <v>40</v>
      </c>
    </row>
    <row r="5318" spans="1:6" x14ac:dyDescent="0.25">
      <c r="A5318">
        <v>12</v>
      </c>
      <c r="B5318">
        <v>5</v>
      </c>
      <c r="C5318">
        <v>2020</v>
      </c>
      <c r="D5318" s="16" t="s">
        <v>95</v>
      </c>
      <c r="E5318" s="16" t="s">
        <v>59</v>
      </c>
      <c r="F5318">
        <v>65</v>
      </c>
    </row>
    <row r="5319" spans="1:6" x14ac:dyDescent="0.25">
      <c r="A5319">
        <v>12</v>
      </c>
      <c r="B5319">
        <v>5</v>
      </c>
      <c r="C5319">
        <v>2020</v>
      </c>
      <c r="D5319" s="16" t="s">
        <v>95</v>
      </c>
      <c r="E5319" s="16" t="s">
        <v>56</v>
      </c>
      <c r="F5319">
        <v>60</v>
      </c>
    </row>
    <row r="5320" spans="1:6" x14ac:dyDescent="0.25">
      <c r="A5320">
        <v>12</v>
      </c>
      <c r="B5320">
        <v>5</v>
      </c>
      <c r="C5320">
        <v>2020</v>
      </c>
      <c r="D5320" s="16" t="s">
        <v>95</v>
      </c>
      <c r="E5320" s="16" t="s">
        <v>56</v>
      </c>
      <c r="F5320">
        <v>34</v>
      </c>
    </row>
    <row r="5321" spans="1:6" x14ac:dyDescent="0.25">
      <c r="A5321">
        <v>12</v>
      </c>
      <c r="B5321">
        <v>5</v>
      </c>
      <c r="C5321">
        <v>2020</v>
      </c>
      <c r="D5321" s="16" t="s">
        <v>95</v>
      </c>
      <c r="E5321" s="16" t="s">
        <v>56</v>
      </c>
      <c r="F5321">
        <v>24</v>
      </c>
    </row>
    <row r="5322" spans="1:6" x14ac:dyDescent="0.25">
      <c r="A5322">
        <v>12</v>
      </c>
      <c r="B5322">
        <v>5</v>
      </c>
      <c r="C5322">
        <v>2020</v>
      </c>
      <c r="D5322" s="16" t="s">
        <v>95</v>
      </c>
      <c r="E5322" s="16" t="s">
        <v>59</v>
      </c>
      <c r="F5322">
        <v>34</v>
      </c>
    </row>
    <row r="5323" spans="1:6" x14ac:dyDescent="0.25">
      <c r="A5323">
        <v>12</v>
      </c>
      <c r="B5323">
        <v>5</v>
      </c>
      <c r="C5323">
        <v>2020</v>
      </c>
      <c r="D5323" s="16" t="s">
        <v>95</v>
      </c>
      <c r="E5323" s="16" t="s">
        <v>59</v>
      </c>
      <c r="F5323">
        <v>13</v>
      </c>
    </row>
    <row r="5324" spans="1:6" x14ac:dyDescent="0.25">
      <c r="A5324">
        <v>12</v>
      </c>
      <c r="B5324">
        <v>5</v>
      </c>
      <c r="C5324">
        <v>2020</v>
      </c>
      <c r="D5324" s="16" t="s">
        <v>95</v>
      </c>
      <c r="E5324" s="16" t="s">
        <v>59</v>
      </c>
      <c r="F5324">
        <v>66</v>
      </c>
    </row>
    <row r="5325" spans="1:6" x14ac:dyDescent="0.25">
      <c r="A5325">
        <v>12</v>
      </c>
      <c r="B5325">
        <v>5</v>
      </c>
      <c r="C5325">
        <v>2020</v>
      </c>
      <c r="D5325" s="16" t="s">
        <v>95</v>
      </c>
      <c r="E5325" s="16" t="s">
        <v>56</v>
      </c>
      <c r="F5325">
        <v>13</v>
      </c>
    </row>
    <row r="5326" spans="1:6" x14ac:dyDescent="0.25">
      <c r="A5326">
        <v>12</v>
      </c>
      <c r="B5326">
        <v>5</v>
      </c>
      <c r="C5326">
        <v>2020</v>
      </c>
      <c r="D5326" s="16" t="s">
        <v>95</v>
      </c>
      <c r="E5326" s="16" t="s">
        <v>56</v>
      </c>
      <c r="F5326">
        <v>33</v>
      </c>
    </row>
    <row r="5327" spans="1:6" x14ac:dyDescent="0.25">
      <c r="A5327">
        <v>12</v>
      </c>
      <c r="B5327">
        <v>5</v>
      </c>
      <c r="C5327">
        <v>2020</v>
      </c>
      <c r="D5327" s="16" t="s">
        <v>95</v>
      </c>
      <c r="E5327" s="16" t="s">
        <v>56</v>
      </c>
      <c r="F5327">
        <v>33</v>
      </c>
    </row>
    <row r="5328" spans="1:6" x14ac:dyDescent="0.25">
      <c r="A5328">
        <v>12</v>
      </c>
      <c r="B5328">
        <v>5</v>
      </c>
      <c r="C5328">
        <v>2020</v>
      </c>
      <c r="D5328" s="16" t="s">
        <v>95</v>
      </c>
      <c r="E5328" s="16" t="s">
        <v>56</v>
      </c>
      <c r="F5328">
        <v>17</v>
      </c>
    </row>
    <row r="5329" spans="1:6" x14ac:dyDescent="0.25">
      <c r="A5329">
        <v>12</v>
      </c>
      <c r="B5329">
        <v>5</v>
      </c>
      <c r="C5329">
        <v>2020</v>
      </c>
      <c r="D5329" s="16" t="s">
        <v>95</v>
      </c>
      <c r="E5329" s="16" t="s">
        <v>56</v>
      </c>
      <c r="F5329">
        <v>23</v>
      </c>
    </row>
    <row r="5330" spans="1:6" x14ac:dyDescent="0.25">
      <c r="A5330">
        <v>12</v>
      </c>
      <c r="B5330">
        <v>5</v>
      </c>
      <c r="C5330">
        <v>2020</v>
      </c>
      <c r="D5330" s="16" t="s">
        <v>95</v>
      </c>
      <c r="E5330" s="16" t="s">
        <v>56</v>
      </c>
      <c r="F5330">
        <v>15</v>
      </c>
    </row>
    <row r="5331" spans="1:6" x14ac:dyDescent="0.25">
      <c r="A5331">
        <v>12</v>
      </c>
      <c r="B5331">
        <v>5</v>
      </c>
      <c r="C5331">
        <v>2020</v>
      </c>
      <c r="D5331" s="16" t="s">
        <v>95</v>
      </c>
      <c r="E5331" s="16" t="s">
        <v>56</v>
      </c>
      <c r="F5331">
        <v>35</v>
      </c>
    </row>
    <row r="5332" spans="1:6" x14ac:dyDescent="0.25">
      <c r="A5332">
        <v>12</v>
      </c>
      <c r="B5332">
        <v>5</v>
      </c>
      <c r="C5332">
        <v>2020</v>
      </c>
      <c r="D5332" s="16" t="s">
        <v>95</v>
      </c>
      <c r="E5332" s="16" t="s">
        <v>59</v>
      </c>
      <c r="F5332">
        <v>45</v>
      </c>
    </row>
    <row r="5333" spans="1:6" x14ac:dyDescent="0.25">
      <c r="A5333">
        <v>12</v>
      </c>
      <c r="B5333">
        <v>5</v>
      </c>
      <c r="C5333">
        <v>2020</v>
      </c>
      <c r="D5333" s="16" t="s">
        <v>95</v>
      </c>
      <c r="E5333" s="16" t="s">
        <v>56</v>
      </c>
      <c r="F5333">
        <v>46</v>
      </c>
    </row>
    <row r="5334" spans="1:6" x14ac:dyDescent="0.25">
      <c r="A5334">
        <v>12</v>
      </c>
      <c r="B5334">
        <v>5</v>
      </c>
      <c r="C5334">
        <v>2020</v>
      </c>
      <c r="D5334" s="16" t="s">
        <v>95</v>
      </c>
      <c r="E5334" s="16" t="s">
        <v>59</v>
      </c>
      <c r="F5334">
        <v>47</v>
      </c>
    </row>
    <row r="5335" spans="1:6" x14ac:dyDescent="0.25">
      <c r="A5335">
        <v>12</v>
      </c>
      <c r="B5335">
        <v>5</v>
      </c>
      <c r="C5335">
        <v>2020</v>
      </c>
      <c r="D5335" s="16" t="s">
        <v>95</v>
      </c>
      <c r="E5335" s="16" t="s">
        <v>59</v>
      </c>
      <c r="F5335">
        <v>25</v>
      </c>
    </row>
    <row r="5336" spans="1:6" x14ac:dyDescent="0.25">
      <c r="A5336">
        <v>12</v>
      </c>
      <c r="B5336">
        <v>5</v>
      </c>
      <c r="C5336">
        <v>2020</v>
      </c>
      <c r="D5336" s="16" t="s">
        <v>95</v>
      </c>
      <c r="E5336" s="16" t="s">
        <v>56</v>
      </c>
      <c r="F5336">
        <v>49</v>
      </c>
    </row>
    <row r="5337" spans="1:6" x14ac:dyDescent="0.25">
      <c r="A5337">
        <v>12</v>
      </c>
      <c r="B5337">
        <v>5</v>
      </c>
      <c r="C5337">
        <v>2020</v>
      </c>
      <c r="D5337" s="16" t="s">
        <v>95</v>
      </c>
      <c r="E5337" s="16" t="s">
        <v>56</v>
      </c>
      <c r="F5337">
        <v>60</v>
      </c>
    </row>
    <row r="5338" spans="1:6" x14ac:dyDescent="0.25">
      <c r="A5338">
        <v>12</v>
      </c>
      <c r="B5338">
        <v>5</v>
      </c>
      <c r="C5338">
        <v>2020</v>
      </c>
      <c r="D5338" s="16" t="s">
        <v>100</v>
      </c>
      <c r="E5338" s="16" t="s">
        <v>56</v>
      </c>
      <c r="F5338">
        <v>66</v>
      </c>
    </row>
    <row r="5339" spans="1:6" x14ac:dyDescent="0.25">
      <c r="A5339">
        <v>12</v>
      </c>
      <c r="B5339">
        <v>5</v>
      </c>
      <c r="C5339">
        <v>2020</v>
      </c>
      <c r="D5339" s="16" t="s">
        <v>105</v>
      </c>
      <c r="E5339" s="16" t="s">
        <v>56</v>
      </c>
      <c r="F5339">
        <v>36</v>
      </c>
    </row>
    <row r="5340" spans="1:6" x14ac:dyDescent="0.25">
      <c r="A5340">
        <v>12</v>
      </c>
      <c r="B5340">
        <v>5</v>
      </c>
      <c r="C5340">
        <v>2020</v>
      </c>
      <c r="D5340" s="16" t="s">
        <v>107</v>
      </c>
      <c r="E5340" s="16" t="s">
        <v>59</v>
      </c>
      <c r="F5340">
        <v>33</v>
      </c>
    </row>
    <row r="5341" spans="1:6" x14ac:dyDescent="0.25">
      <c r="A5341">
        <v>12</v>
      </c>
      <c r="B5341">
        <v>5</v>
      </c>
      <c r="C5341">
        <v>2020</v>
      </c>
      <c r="D5341" s="16" t="s">
        <v>107</v>
      </c>
      <c r="E5341" s="16" t="s">
        <v>56</v>
      </c>
      <c r="F5341">
        <v>69</v>
      </c>
    </row>
    <row r="5342" spans="1:6" x14ac:dyDescent="0.25">
      <c r="A5342">
        <v>12</v>
      </c>
      <c r="B5342">
        <v>5</v>
      </c>
      <c r="C5342">
        <v>2020</v>
      </c>
      <c r="D5342" s="16" t="s">
        <v>108</v>
      </c>
      <c r="E5342" s="16" t="s">
        <v>59</v>
      </c>
      <c r="F5342">
        <v>20</v>
      </c>
    </row>
    <row r="5343" spans="1:6" x14ac:dyDescent="0.25">
      <c r="A5343">
        <v>12</v>
      </c>
      <c r="B5343">
        <v>5</v>
      </c>
      <c r="C5343">
        <v>2020</v>
      </c>
      <c r="D5343" s="16" t="s">
        <v>109</v>
      </c>
      <c r="E5343" s="16" t="s">
        <v>59</v>
      </c>
      <c r="F5343">
        <v>48</v>
      </c>
    </row>
    <row r="5344" spans="1:6" x14ac:dyDescent="0.25">
      <c r="A5344">
        <v>12</v>
      </c>
      <c r="B5344">
        <v>5</v>
      </c>
      <c r="C5344">
        <v>2020</v>
      </c>
      <c r="D5344" s="16" t="s">
        <v>190</v>
      </c>
      <c r="E5344" s="16" t="s">
        <v>59</v>
      </c>
      <c r="F5344">
        <v>44</v>
      </c>
    </row>
    <row r="5345" spans="1:6" x14ac:dyDescent="0.25">
      <c r="A5345">
        <v>12</v>
      </c>
      <c r="B5345">
        <v>5</v>
      </c>
      <c r="C5345">
        <v>2020</v>
      </c>
      <c r="D5345" s="16" t="s">
        <v>110</v>
      </c>
      <c r="E5345" s="16" t="s">
        <v>56</v>
      </c>
      <c r="F5345">
        <v>47</v>
      </c>
    </row>
    <row r="5346" spans="1:6" x14ac:dyDescent="0.25">
      <c r="A5346">
        <v>12</v>
      </c>
      <c r="B5346">
        <v>5</v>
      </c>
      <c r="C5346">
        <v>2020</v>
      </c>
      <c r="D5346" s="16" t="s">
        <v>110</v>
      </c>
      <c r="E5346" s="16" t="s">
        <v>59</v>
      </c>
      <c r="F5346">
        <v>54</v>
      </c>
    </row>
    <row r="5347" spans="1:6" x14ac:dyDescent="0.25">
      <c r="A5347">
        <v>12</v>
      </c>
      <c r="B5347">
        <v>5</v>
      </c>
      <c r="C5347">
        <v>2020</v>
      </c>
      <c r="D5347" s="16" t="s">
        <v>111</v>
      </c>
      <c r="E5347" s="16" t="s">
        <v>56</v>
      </c>
      <c r="F5347">
        <v>52</v>
      </c>
    </row>
    <row r="5348" spans="1:6" x14ac:dyDescent="0.25">
      <c r="A5348">
        <v>12</v>
      </c>
      <c r="B5348">
        <v>5</v>
      </c>
      <c r="C5348">
        <v>2020</v>
      </c>
      <c r="D5348" s="16" t="s">
        <v>114</v>
      </c>
      <c r="E5348" s="16" t="s">
        <v>56</v>
      </c>
      <c r="F5348">
        <v>71</v>
      </c>
    </row>
    <row r="5349" spans="1:6" x14ac:dyDescent="0.25">
      <c r="A5349">
        <v>12</v>
      </c>
      <c r="B5349">
        <v>5</v>
      </c>
      <c r="C5349">
        <v>2020</v>
      </c>
      <c r="D5349" s="16" t="s">
        <v>193</v>
      </c>
      <c r="E5349" s="16" t="s">
        <v>56</v>
      </c>
      <c r="F5349">
        <v>46</v>
      </c>
    </row>
    <row r="5350" spans="1:6" x14ac:dyDescent="0.25">
      <c r="A5350">
        <v>12</v>
      </c>
      <c r="B5350">
        <v>5</v>
      </c>
      <c r="C5350">
        <v>2020</v>
      </c>
      <c r="D5350" s="16" t="s">
        <v>116</v>
      </c>
      <c r="E5350" s="16" t="s">
        <v>56</v>
      </c>
      <c r="F5350">
        <v>49</v>
      </c>
    </row>
    <row r="5351" spans="1:6" x14ac:dyDescent="0.25">
      <c r="A5351">
        <v>12</v>
      </c>
      <c r="B5351">
        <v>5</v>
      </c>
      <c r="C5351">
        <v>2020</v>
      </c>
      <c r="D5351" s="16" t="s">
        <v>117</v>
      </c>
      <c r="E5351" s="16" t="s">
        <v>56</v>
      </c>
      <c r="F5351">
        <v>27</v>
      </c>
    </row>
    <row r="5352" spans="1:6" x14ac:dyDescent="0.25">
      <c r="A5352">
        <v>12</v>
      </c>
      <c r="B5352">
        <v>5</v>
      </c>
      <c r="C5352">
        <v>2020</v>
      </c>
      <c r="D5352" s="16" t="s">
        <v>117</v>
      </c>
      <c r="E5352" s="16" t="s">
        <v>59</v>
      </c>
      <c r="F5352">
        <v>15</v>
      </c>
    </row>
    <row r="5353" spans="1:6" x14ac:dyDescent="0.25">
      <c r="A5353">
        <v>12</v>
      </c>
      <c r="B5353">
        <v>5</v>
      </c>
      <c r="C5353">
        <v>2020</v>
      </c>
      <c r="D5353" s="16" t="s">
        <v>121</v>
      </c>
      <c r="E5353" s="16" t="s">
        <v>59</v>
      </c>
      <c r="F5353">
        <v>7</v>
      </c>
    </row>
    <row r="5354" spans="1:6" x14ac:dyDescent="0.25">
      <c r="A5354">
        <v>12</v>
      </c>
      <c r="B5354">
        <v>5</v>
      </c>
      <c r="C5354">
        <v>2020</v>
      </c>
      <c r="D5354" s="16" t="s">
        <v>121</v>
      </c>
      <c r="E5354" s="16" t="s">
        <v>56</v>
      </c>
      <c r="F5354">
        <v>14</v>
      </c>
    </row>
    <row r="5355" spans="1:6" x14ac:dyDescent="0.25">
      <c r="A5355">
        <v>12</v>
      </c>
      <c r="B5355">
        <v>5</v>
      </c>
      <c r="C5355">
        <v>2020</v>
      </c>
      <c r="D5355" s="16" t="s">
        <v>131</v>
      </c>
      <c r="E5355" s="16" t="s">
        <v>56</v>
      </c>
      <c r="F5355">
        <v>31</v>
      </c>
    </row>
    <row r="5356" spans="1:6" x14ac:dyDescent="0.25">
      <c r="A5356">
        <v>12</v>
      </c>
      <c r="B5356">
        <v>5</v>
      </c>
      <c r="C5356">
        <v>2020</v>
      </c>
      <c r="D5356" s="16" t="s">
        <v>242</v>
      </c>
      <c r="E5356" s="16" t="s">
        <v>59</v>
      </c>
      <c r="F5356">
        <v>30</v>
      </c>
    </row>
    <row r="5357" spans="1:6" x14ac:dyDescent="0.25">
      <c r="A5357">
        <v>12</v>
      </c>
      <c r="B5357">
        <v>5</v>
      </c>
      <c r="C5357">
        <v>2020</v>
      </c>
      <c r="D5357" s="16" t="s">
        <v>242</v>
      </c>
      <c r="E5357" s="16" t="s">
        <v>59</v>
      </c>
      <c r="F5357">
        <v>54</v>
      </c>
    </row>
    <row r="5358" spans="1:6" x14ac:dyDescent="0.25">
      <c r="A5358">
        <v>12</v>
      </c>
      <c r="B5358">
        <v>5</v>
      </c>
      <c r="C5358">
        <v>2020</v>
      </c>
      <c r="D5358" s="16" t="s">
        <v>139</v>
      </c>
      <c r="E5358" s="16" t="s">
        <v>59</v>
      </c>
      <c r="F5358">
        <v>23</v>
      </c>
    </row>
    <row r="5359" spans="1:6" x14ac:dyDescent="0.25">
      <c r="A5359">
        <v>12</v>
      </c>
      <c r="B5359">
        <v>5</v>
      </c>
      <c r="C5359">
        <v>2020</v>
      </c>
      <c r="D5359" s="16" t="s">
        <v>139</v>
      </c>
      <c r="E5359" s="16" t="s">
        <v>59</v>
      </c>
      <c r="F5359">
        <v>18</v>
      </c>
    </row>
    <row r="5360" spans="1:6" x14ac:dyDescent="0.25">
      <c r="A5360">
        <v>12</v>
      </c>
      <c r="B5360">
        <v>5</v>
      </c>
      <c r="C5360">
        <v>2020</v>
      </c>
      <c r="D5360" s="16" t="s">
        <v>140</v>
      </c>
      <c r="E5360" s="16" t="s">
        <v>59</v>
      </c>
      <c r="F5360">
        <v>54</v>
      </c>
    </row>
    <row r="5361" spans="1:6" x14ac:dyDescent="0.25">
      <c r="A5361">
        <v>12</v>
      </c>
      <c r="B5361">
        <v>5</v>
      </c>
      <c r="C5361">
        <v>2020</v>
      </c>
      <c r="D5361" s="16" t="s">
        <v>140</v>
      </c>
      <c r="E5361" s="16" t="s">
        <v>56</v>
      </c>
      <c r="F5361">
        <v>32</v>
      </c>
    </row>
    <row r="5362" spans="1:6" x14ac:dyDescent="0.25">
      <c r="A5362">
        <v>12</v>
      </c>
      <c r="B5362">
        <v>5</v>
      </c>
      <c r="C5362">
        <v>2020</v>
      </c>
      <c r="D5362" s="16" t="s">
        <v>219</v>
      </c>
      <c r="E5362" s="16" t="s">
        <v>59</v>
      </c>
      <c r="F5362">
        <v>33</v>
      </c>
    </row>
    <row r="5363" spans="1:6" x14ac:dyDescent="0.25">
      <c r="A5363">
        <v>12</v>
      </c>
      <c r="B5363">
        <v>5</v>
      </c>
      <c r="C5363">
        <v>2020</v>
      </c>
      <c r="D5363" s="16" t="s">
        <v>178</v>
      </c>
      <c r="E5363" s="16" t="s">
        <v>59</v>
      </c>
      <c r="F5363">
        <v>56</v>
      </c>
    </row>
    <row r="5364" spans="1:6" x14ac:dyDescent="0.25">
      <c r="A5364">
        <v>12</v>
      </c>
      <c r="B5364">
        <v>5</v>
      </c>
      <c r="C5364">
        <v>2020</v>
      </c>
      <c r="D5364" s="16" t="s">
        <v>144</v>
      </c>
      <c r="E5364" s="16" t="s">
        <v>59</v>
      </c>
      <c r="F5364">
        <v>40</v>
      </c>
    </row>
    <row r="5365" spans="1:6" x14ac:dyDescent="0.25">
      <c r="A5365">
        <v>12</v>
      </c>
      <c r="B5365">
        <v>5</v>
      </c>
      <c r="C5365">
        <v>2020</v>
      </c>
      <c r="D5365" s="16" t="s">
        <v>145</v>
      </c>
      <c r="E5365" s="16" t="s">
        <v>56</v>
      </c>
      <c r="F5365">
        <v>55</v>
      </c>
    </row>
    <row r="5366" spans="1:6" x14ac:dyDescent="0.25">
      <c r="A5366">
        <v>12</v>
      </c>
      <c r="B5366">
        <v>5</v>
      </c>
      <c r="C5366">
        <v>2020</v>
      </c>
      <c r="D5366" s="16" t="s">
        <v>145</v>
      </c>
      <c r="E5366" s="16" t="s">
        <v>56</v>
      </c>
      <c r="F5366">
        <v>47</v>
      </c>
    </row>
    <row r="5367" spans="1:6" x14ac:dyDescent="0.25">
      <c r="A5367">
        <v>12</v>
      </c>
      <c r="B5367">
        <v>5</v>
      </c>
      <c r="C5367">
        <v>2020</v>
      </c>
      <c r="D5367" s="16" t="s">
        <v>150</v>
      </c>
      <c r="E5367" s="16" t="s">
        <v>56</v>
      </c>
      <c r="F5367">
        <v>52</v>
      </c>
    </row>
    <row r="5368" spans="1:6" x14ac:dyDescent="0.25">
      <c r="A5368">
        <v>12</v>
      </c>
      <c r="B5368">
        <v>5</v>
      </c>
      <c r="C5368">
        <v>2020</v>
      </c>
      <c r="D5368" s="16" t="s">
        <v>150</v>
      </c>
      <c r="E5368" s="16" t="s">
        <v>59</v>
      </c>
      <c r="F5368">
        <v>55</v>
      </c>
    </row>
    <row r="5369" spans="1:6" x14ac:dyDescent="0.25">
      <c r="A5369">
        <v>12</v>
      </c>
      <c r="B5369">
        <v>5</v>
      </c>
      <c r="C5369">
        <v>2020</v>
      </c>
      <c r="D5369" s="16" t="s">
        <v>150</v>
      </c>
      <c r="E5369" s="16" t="s">
        <v>59</v>
      </c>
      <c r="F5369">
        <v>30</v>
      </c>
    </row>
    <row r="5370" spans="1:6" x14ac:dyDescent="0.25">
      <c r="A5370">
        <v>12</v>
      </c>
      <c r="B5370">
        <v>5</v>
      </c>
      <c r="C5370">
        <v>2020</v>
      </c>
      <c r="D5370" s="16" t="s">
        <v>150</v>
      </c>
      <c r="E5370" s="16" t="s">
        <v>56</v>
      </c>
      <c r="F5370">
        <v>33</v>
      </c>
    </row>
    <row r="5371" spans="1:6" x14ac:dyDescent="0.25">
      <c r="A5371">
        <v>12</v>
      </c>
      <c r="B5371">
        <v>5</v>
      </c>
      <c r="C5371">
        <v>2020</v>
      </c>
      <c r="D5371" s="16" t="s">
        <v>150</v>
      </c>
      <c r="E5371" s="16" t="s">
        <v>59</v>
      </c>
      <c r="F5371">
        <v>55</v>
      </c>
    </row>
    <row r="5372" spans="1:6" x14ac:dyDescent="0.25">
      <c r="A5372">
        <v>13</v>
      </c>
      <c r="B5372">
        <v>5</v>
      </c>
      <c r="C5372">
        <v>2020</v>
      </c>
      <c r="D5372" s="16" t="s">
        <v>58</v>
      </c>
      <c r="E5372" s="16" t="s">
        <v>59</v>
      </c>
      <c r="F5372">
        <v>43</v>
      </c>
    </row>
    <row r="5373" spans="1:6" x14ac:dyDescent="0.25">
      <c r="A5373">
        <v>13</v>
      </c>
      <c r="B5373">
        <v>5</v>
      </c>
      <c r="C5373">
        <v>2020</v>
      </c>
      <c r="D5373" s="16" t="s">
        <v>202</v>
      </c>
      <c r="E5373" s="16" t="s">
        <v>56</v>
      </c>
      <c r="F5373">
        <v>31</v>
      </c>
    </row>
    <row r="5374" spans="1:6" x14ac:dyDescent="0.25">
      <c r="A5374">
        <v>13</v>
      </c>
      <c r="B5374">
        <v>5</v>
      </c>
      <c r="C5374">
        <v>2020</v>
      </c>
      <c r="D5374" s="16" t="s">
        <v>70</v>
      </c>
      <c r="E5374" s="16" t="s">
        <v>56</v>
      </c>
      <c r="F5374">
        <v>47</v>
      </c>
    </row>
    <row r="5375" spans="1:6" x14ac:dyDescent="0.25">
      <c r="A5375">
        <v>13</v>
      </c>
      <c r="B5375">
        <v>5</v>
      </c>
      <c r="C5375">
        <v>2020</v>
      </c>
      <c r="D5375" s="16" t="s">
        <v>70</v>
      </c>
      <c r="E5375" s="16" t="s">
        <v>59</v>
      </c>
      <c r="F5375">
        <v>20</v>
      </c>
    </row>
    <row r="5376" spans="1:6" x14ac:dyDescent="0.25">
      <c r="A5376">
        <v>13</v>
      </c>
      <c r="B5376">
        <v>5</v>
      </c>
      <c r="C5376">
        <v>2020</v>
      </c>
      <c r="D5376" s="16" t="s">
        <v>70</v>
      </c>
      <c r="E5376" s="16" t="s">
        <v>56</v>
      </c>
      <c r="F5376">
        <v>45</v>
      </c>
    </row>
    <row r="5377" spans="1:6" x14ac:dyDescent="0.25">
      <c r="A5377">
        <v>13</v>
      </c>
      <c r="B5377">
        <v>5</v>
      </c>
      <c r="C5377">
        <v>2020</v>
      </c>
      <c r="D5377" s="16" t="s">
        <v>73</v>
      </c>
      <c r="E5377" s="16" t="s">
        <v>59</v>
      </c>
      <c r="F5377">
        <v>23</v>
      </c>
    </row>
    <row r="5378" spans="1:6" x14ac:dyDescent="0.25">
      <c r="A5378">
        <v>13</v>
      </c>
      <c r="B5378">
        <v>5</v>
      </c>
      <c r="C5378">
        <v>2020</v>
      </c>
      <c r="D5378" s="16" t="s">
        <v>73</v>
      </c>
      <c r="E5378" s="16" t="s">
        <v>59</v>
      </c>
      <c r="F5378">
        <v>25</v>
      </c>
    </row>
    <row r="5379" spans="1:6" x14ac:dyDescent="0.25">
      <c r="A5379">
        <v>13</v>
      </c>
      <c r="B5379">
        <v>5</v>
      </c>
      <c r="C5379">
        <v>2020</v>
      </c>
      <c r="D5379" s="16" t="s">
        <v>231</v>
      </c>
      <c r="E5379" s="16" t="s">
        <v>59</v>
      </c>
      <c r="F5379">
        <v>35</v>
      </c>
    </row>
    <row r="5380" spans="1:6" x14ac:dyDescent="0.25">
      <c r="A5380">
        <v>13</v>
      </c>
      <c r="B5380">
        <v>5</v>
      </c>
      <c r="C5380">
        <v>2020</v>
      </c>
      <c r="D5380" s="16" t="s">
        <v>89</v>
      </c>
      <c r="E5380" s="16" t="s">
        <v>56</v>
      </c>
      <c r="F5380">
        <v>27</v>
      </c>
    </row>
    <row r="5381" spans="1:6" x14ac:dyDescent="0.25">
      <c r="A5381">
        <v>13</v>
      </c>
      <c r="B5381">
        <v>5</v>
      </c>
      <c r="C5381">
        <v>2020</v>
      </c>
      <c r="D5381" s="16" t="s">
        <v>95</v>
      </c>
      <c r="E5381" s="16" t="s">
        <v>56</v>
      </c>
      <c r="F5381">
        <v>43</v>
      </c>
    </row>
    <row r="5382" spans="1:6" x14ac:dyDescent="0.25">
      <c r="A5382">
        <v>13</v>
      </c>
      <c r="B5382">
        <v>5</v>
      </c>
      <c r="C5382">
        <v>2020</v>
      </c>
      <c r="D5382" s="16" t="s">
        <v>95</v>
      </c>
      <c r="E5382" s="16" t="s">
        <v>59</v>
      </c>
      <c r="F5382">
        <v>33</v>
      </c>
    </row>
    <row r="5383" spans="1:6" x14ac:dyDescent="0.25">
      <c r="A5383">
        <v>13</v>
      </c>
      <c r="B5383">
        <v>5</v>
      </c>
      <c r="C5383">
        <v>2020</v>
      </c>
      <c r="D5383" s="16" t="s">
        <v>104</v>
      </c>
      <c r="E5383" s="16" t="s">
        <v>56</v>
      </c>
      <c r="F5383">
        <v>5</v>
      </c>
    </row>
    <row r="5384" spans="1:6" x14ac:dyDescent="0.25">
      <c r="A5384">
        <v>13</v>
      </c>
      <c r="B5384">
        <v>5</v>
      </c>
      <c r="C5384">
        <v>2020</v>
      </c>
      <c r="D5384" s="16" t="s">
        <v>104</v>
      </c>
      <c r="E5384" s="16" t="s">
        <v>56</v>
      </c>
      <c r="F5384">
        <v>26</v>
      </c>
    </row>
    <row r="5385" spans="1:6" x14ac:dyDescent="0.25">
      <c r="A5385">
        <v>13</v>
      </c>
      <c r="B5385">
        <v>5</v>
      </c>
      <c r="C5385">
        <v>2020</v>
      </c>
      <c r="D5385" s="16" t="s">
        <v>104</v>
      </c>
      <c r="E5385" s="16" t="s">
        <v>56</v>
      </c>
      <c r="F5385">
        <v>61</v>
      </c>
    </row>
    <row r="5386" spans="1:6" x14ac:dyDescent="0.25">
      <c r="A5386">
        <v>13</v>
      </c>
      <c r="B5386">
        <v>5</v>
      </c>
      <c r="C5386">
        <v>2020</v>
      </c>
      <c r="D5386" s="16" t="s">
        <v>104</v>
      </c>
      <c r="E5386" s="16" t="s">
        <v>59</v>
      </c>
      <c r="F5386">
        <v>38</v>
      </c>
    </row>
    <row r="5387" spans="1:6" x14ac:dyDescent="0.25">
      <c r="A5387">
        <v>13</v>
      </c>
      <c r="B5387">
        <v>5</v>
      </c>
      <c r="C5387">
        <v>2020</v>
      </c>
      <c r="D5387" s="16" t="s">
        <v>104</v>
      </c>
      <c r="E5387" s="16" t="s">
        <v>59</v>
      </c>
      <c r="F5387">
        <v>47</v>
      </c>
    </row>
    <row r="5388" spans="1:6" x14ac:dyDescent="0.25">
      <c r="A5388">
        <v>13</v>
      </c>
      <c r="B5388">
        <v>5</v>
      </c>
      <c r="C5388">
        <v>2020</v>
      </c>
      <c r="D5388" s="16" t="s">
        <v>104</v>
      </c>
      <c r="E5388" s="16" t="s">
        <v>59</v>
      </c>
      <c r="F5388">
        <v>46</v>
      </c>
    </row>
    <row r="5389" spans="1:6" x14ac:dyDescent="0.25">
      <c r="A5389">
        <v>13</v>
      </c>
      <c r="B5389">
        <v>5</v>
      </c>
      <c r="C5389">
        <v>2020</v>
      </c>
      <c r="D5389" s="16" t="s">
        <v>104</v>
      </c>
      <c r="E5389" s="16" t="s">
        <v>59</v>
      </c>
      <c r="F5389">
        <v>42</v>
      </c>
    </row>
    <row r="5390" spans="1:6" x14ac:dyDescent="0.25">
      <c r="A5390">
        <v>13</v>
      </c>
      <c r="B5390">
        <v>5</v>
      </c>
      <c r="C5390">
        <v>2020</v>
      </c>
      <c r="D5390" s="16" t="s">
        <v>246</v>
      </c>
      <c r="E5390" s="16" t="s">
        <v>56</v>
      </c>
      <c r="F5390">
        <v>58</v>
      </c>
    </row>
    <row r="5391" spans="1:6" x14ac:dyDescent="0.25">
      <c r="A5391">
        <v>13</v>
      </c>
      <c r="B5391">
        <v>5</v>
      </c>
      <c r="C5391">
        <v>2020</v>
      </c>
      <c r="D5391" s="16" t="s">
        <v>246</v>
      </c>
      <c r="E5391" s="16" t="s">
        <v>59</v>
      </c>
      <c r="F5391">
        <v>29</v>
      </c>
    </row>
    <row r="5392" spans="1:6" x14ac:dyDescent="0.25">
      <c r="A5392">
        <v>13</v>
      </c>
      <c r="B5392">
        <v>5</v>
      </c>
      <c r="C5392">
        <v>2020</v>
      </c>
      <c r="D5392" s="16" t="s">
        <v>105</v>
      </c>
      <c r="E5392" s="16" t="s">
        <v>59</v>
      </c>
      <c r="F5392">
        <v>72</v>
      </c>
    </row>
    <row r="5393" spans="1:6" x14ac:dyDescent="0.25">
      <c r="A5393">
        <v>13</v>
      </c>
      <c r="B5393">
        <v>5</v>
      </c>
      <c r="C5393">
        <v>2020</v>
      </c>
      <c r="D5393" s="16" t="s">
        <v>105</v>
      </c>
      <c r="E5393" s="16" t="s">
        <v>56</v>
      </c>
      <c r="F5393">
        <v>67</v>
      </c>
    </row>
    <row r="5394" spans="1:6" x14ac:dyDescent="0.25">
      <c r="A5394">
        <v>13</v>
      </c>
      <c r="B5394">
        <v>5</v>
      </c>
      <c r="C5394">
        <v>2020</v>
      </c>
      <c r="D5394" s="16" t="s">
        <v>109</v>
      </c>
      <c r="E5394" s="16" t="s">
        <v>59</v>
      </c>
      <c r="F5394">
        <v>38</v>
      </c>
    </row>
    <row r="5395" spans="1:6" x14ac:dyDescent="0.25">
      <c r="A5395">
        <v>13</v>
      </c>
      <c r="B5395">
        <v>5</v>
      </c>
      <c r="C5395">
        <v>2020</v>
      </c>
      <c r="D5395" s="16" t="s">
        <v>109</v>
      </c>
      <c r="E5395" s="16" t="s">
        <v>56</v>
      </c>
      <c r="F5395">
        <v>30</v>
      </c>
    </row>
    <row r="5396" spans="1:6" x14ac:dyDescent="0.25">
      <c r="A5396">
        <v>13</v>
      </c>
      <c r="B5396">
        <v>5</v>
      </c>
      <c r="C5396">
        <v>2020</v>
      </c>
      <c r="D5396" s="16" t="s">
        <v>111</v>
      </c>
      <c r="E5396" s="16" t="s">
        <v>59</v>
      </c>
      <c r="F5396">
        <v>21</v>
      </c>
    </row>
    <row r="5397" spans="1:6" x14ac:dyDescent="0.25">
      <c r="A5397">
        <v>13</v>
      </c>
      <c r="B5397">
        <v>5</v>
      </c>
      <c r="C5397">
        <v>2020</v>
      </c>
      <c r="D5397" s="16" t="s">
        <v>111</v>
      </c>
      <c r="E5397" s="16" t="s">
        <v>59</v>
      </c>
      <c r="F5397">
        <v>34</v>
      </c>
    </row>
    <row r="5398" spans="1:6" x14ac:dyDescent="0.25">
      <c r="A5398">
        <v>13</v>
      </c>
      <c r="B5398">
        <v>5</v>
      </c>
      <c r="C5398">
        <v>2020</v>
      </c>
      <c r="D5398" s="16" t="s">
        <v>113</v>
      </c>
      <c r="E5398" s="16" t="s">
        <v>56</v>
      </c>
      <c r="F5398">
        <v>54</v>
      </c>
    </row>
    <row r="5399" spans="1:6" x14ac:dyDescent="0.25">
      <c r="A5399">
        <v>13</v>
      </c>
      <c r="B5399">
        <v>5</v>
      </c>
      <c r="C5399">
        <v>2020</v>
      </c>
      <c r="D5399" s="16" t="s">
        <v>113</v>
      </c>
      <c r="E5399" s="16" t="s">
        <v>56</v>
      </c>
      <c r="F5399">
        <v>45</v>
      </c>
    </row>
    <row r="5400" spans="1:6" x14ac:dyDescent="0.25">
      <c r="A5400">
        <v>13</v>
      </c>
      <c r="B5400">
        <v>5</v>
      </c>
      <c r="C5400">
        <v>2020</v>
      </c>
      <c r="D5400" s="16" t="s">
        <v>113</v>
      </c>
      <c r="E5400" s="16" t="s">
        <v>59</v>
      </c>
      <c r="F5400">
        <v>26</v>
      </c>
    </row>
    <row r="5401" spans="1:6" x14ac:dyDescent="0.25">
      <c r="A5401">
        <v>13</v>
      </c>
      <c r="B5401">
        <v>5</v>
      </c>
      <c r="C5401">
        <v>2020</v>
      </c>
      <c r="D5401" s="16" t="s">
        <v>113</v>
      </c>
      <c r="E5401" s="16" t="s">
        <v>59</v>
      </c>
      <c r="F5401">
        <v>66</v>
      </c>
    </row>
    <row r="5402" spans="1:6" x14ac:dyDescent="0.25">
      <c r="A5402">
        <v>13</v>
      </c>
      <c r="B5402">
        <v>5</v>
      </c>
      <c r="C5402">
        <v>2020</v>
      </c>
      <c r="D5402" s="16" t="s">
        <v>114</v>
      </c>
      <c r="E5402" s="16" t="s">
        <v>56</v>
      </c>
      <c r="F5402">
        <v>57</v>
      </c>
    </row>
    <row r="5403" spans="1:6" x14ac:dyDescent="0.25">
      <c r="A5403">
        <v>13</v>
      </c>
      <c r="B5403">
        <v>5</v>
      </c>
      <c r="C5403">
        <v>2020</v>
      </c>
      <c r="D5403" s="16" t="s">
        <v>117</v>
      </c>
      <c r="E5403" s="16" t="s">
        <v>56</v>
      </c>
      <c r="F5403">
        <v>46</v>
      </c>
    </row>
    <row r="5404" spans="1:6" x14ac:dyDescent="0.25">
      <c r="A5404">
        <v>13</v>
      </c>
      <c r="B5404">
        <v>5</v>
      </c>
      <c r="C5404">
        <v>2020</v>
      </c>
      <c r="D5404" s="16" t="s">
        <v>117</v>
      </c>
      <c r="E5404" s="16" t="s">
        <v>56</v>
      </c>
      <c r="F5404">
        <v>34</v>
      </c>
    </row>
    <row r="5405" spans="1:6" x14ac:dyDescent="0.25">
      <c r="A5405">
        <v>13</v>
      </c>
      <c r="B5405">
        <v>5</v>
      </c>
      <c r="C5405">
        <v>2020</v>
      </c>
      <c r="D5405" s="16" t="s">
        <v>117</v>
      </c>
      <c r="E5405" s="16" t="s">
        <v>56</v>
      </c>
      <c r="F5405">
        <v>66</v>
      </c>
    </row>
    <row r="5406" spans="1:6" x14ac:dyDescent="0.25">
      <c r="A5406">
        <v>13</v>
      </c>
      <c r="B5406">
        <v>5</v>
      </c>
      <c r="C5406">
        <v>2020</v>
      </c>
      <c r="D5406" s="16" t="s">
        <v>124</v>
      </c>
      <c r="E5406" s="16" t="s">
        <v>56</v>
      </c>
      <c r="F5406">
        <v>37</v>
      </c>
    </row>
    <row r="5407" spans="1:6" x14ac:dyDescent="0.25">
      <c r="A5407">
        <v>13</v>
      </c>
      <c r="B5407">
        <v>5</v>
      </c>
      <c r="C5407">
        <v>2020</v>
      </c>
      <c r="D5407" s="16" t="s">
        <v>175</v>
      </c>
      <c r="E5407" s="16" t="s">
        <v>59</v>
      </c>
      <c r="F5407">
        <v>66</v>
      </c>
    </row>
    <row r="5408" spans="1:6" x14ac:dyDescent="0.25">
      <c r="A5408">
        <v>13</v>
      </c>
      <c r="B5408">
        <v>5</v>
      </c>
      <c r="C5408">
        <v>2020</v>
      </c>
      <c r="D5408" s="16" t="s">
        <v>175</v>
      </c>
      <c r="E5408" s="16" t="s">
        <v>59</v>
      </c>
      <c r="F5408">
        <v>83</v>
      </c>
    </row>
    <row r="5409" spans="1:6" x14ac:dyDescent="0.25">
      <c r="A5409">
        <v>13</v>
      </c>
      <c r="B5409">
        <v>5</v>
      </c>
      <c r="C5409">
        <v>2020</v>
      </c>
      <c r="D5409" s="16" t="s">
        <v>140</v>
      </c>
      <c r="E5409" s="16" t="s">
        <v>56</v>
      </c>
      <c r="F5409">
        <v>42</v>
      </c>
    </row>
    <row r="5410" spans="1:6" x14ac:dyDescent="0.25">
      <c r="A5410">
        <v>13</v>
      </c>
      <c r="B5410">
        <v>5</v>
      </c>
      <c r="C5410">
        <v>2020</v>
      </c>
      <c r="D5410" s="16" t="s">
        <v>219</v>
      </c>
      <c r="E5410" s="16" t="s">
        <v>56</v>
      </c>
      <c r="F5410">
        <v>54</v>
      </c>
    </row>
    <row r="5411" spans="1:6" x14ac:dyDescent="0.25">
      <c r="A5411">
        <v>13</v>
      </c>
      <c r="B5411">
        <v>5</v>
      </c>
      <c r="C5411">
        <v>2020</v>
      </c>
      <c r="D5411" s="16" t="s">
        <v>219</v>
      </c>
      <c r="E5411" s="16" t="s">
        <v>59</v>
      </c>
      <c r="F5411">
        <v>16</v>
      </c>
    </row>
    <row r="5412" spans="1:6" x14ac:dyDescent="0.25">
      <c r="A5412">
        <v>13</v>
      </c>
      <c r="B5412">
        <v>5</v>
      </c>
      <c r="C5412">
        <v>2020</v>
      </c>
      <c r="D5412" s="16" t="s">
        <v>219</v>
      </c>
      <c r="E5412" s="16" t="s">
        <v>59</v>
      </c>
      <c r="F5412">
        <v>13</v>
      </c>
    </row>
    <row r="5413" spans="1:6" x14ac:dyDescent="0.25">
      <c r="A5413">
        <v>13</v>
      </c>
      <c r="B5413">
        <v>5</v>
      </c>
      <c r="C5413">
        <v>2020</v>
      </c>
      <c r="D5413" s="16" t="s">
        <v>219</v>
      </c>
      <c r="E5413" s="16" t="s">
        <v>56</v>
      </c>
      <c r="F5413">
        <v>41</v>
      </c>
    </row>
    <row r="5414" spans="1:6" x14ac:dyDescent="0.25">
      <c r="A5414">
        <v>13</v>
      </c>
      <c r="B5414">
        <v>5</v>
      </c>
      <c r="C5414">
        <v>2020</v>
      </c>
      <c r="D5414" s="16" t="s">
        <v>219</v>
      </c>
      <c r="E5414" s="16" t="s">
        <v>59</v>
      </c>
      <c r="F5414">
        <v>39</v>
      </c>
    </row>
    <row r="5415" spans="1:6" x14ac:dyDescent="0.25">
      <c r="A5415">
        <v>13</v>
      </c>
      <c r="B5415">
        <v>5</v>
      </c>
      <c r="C5415">
        <v>2020</v>
      </c>
      <c r="D5415" s="16" t="s">
        <v>219</v>
      </c>
      <c r="E5415" s="16" t="s">
        <v>59</v>
      </c>
      <c r="F5415">
        <v>62</v>
      </c>
    </row>
    <row r="5416" spans="1:6" x14ac:dyDescent="0.25">
      <c r="A5416">
        <v>13</v>
      </c>
      <c r="B5416">
        <v>5</v>
      </c>
      <c r="C5416">
        <v>2020</v>
      </c>
      <c r="D5416" s="16" t="s">
        <v>219</v>
      </c>
      <c r="E5416" s="16" t="s">
        <v>56</v>
      </c>
      <c r="F5416">
        <v>60</v>
      </c>
    </row>
    <row r="5417" spans="1:6" x14ac:dyDescent="0.25">
      <c r="A5417">
        <v>13</v>
      </c>
      <c r="B5417">
        <v>5</v>
      </c>
      <c r="C5417">
        <v>2020</v>
      </c>
      <c r="D5417" s="16" t="s">
        <v>219</v>
      </c>
      <c r="E5417" s="16" t="s">
        <v>59</v>
      </c>
      <c r="F5417">
        <v>20</v>
      </c>
    </row>
    <row r="5418" spans="1:6" x14ac:dyDescent="0.25">
      <c r="A5418">
        <v>13</v>
      </c>
      <c r="B5418">
        <v>5</v>
      </c>
      <c r="C5418">
        <v>2020</v>
      </c>
      <c r="D5418" s="16" t="s">
        <v>219</v>
      </c>
      <c r="E5418" s="16" t="s">
        <v>56</v>
      </c>
      <c r="F5418">
        <v>50</v>
      </c>
    </row>
    <row r="5419" spans="1:6" x14ac:dyDescent="0.25">
      <c r="A5419">
        <v>13</v>
      </c>
      <c r="B5419">
        <v>5</v>
      </c>
      <c r="C5419">
        <v>2020</v>
      </c>
      <c r="D5419" s="16" t="s">
        <v>219</v>
      </c>
      <c r="E5419" s="16" t="s">
        <v>56</v>
      </c>
      <c r="F5419">
        <v>58</v>
      </c>
    </row>
    <row r="5420" spans="1:6" x14ac:dyDescent="0.25">
      <c r="A5420">
        <v>13</v>
      </c>
      <c r="B5420">
        <v>5</v>
      </c>
      <c r="C5420">
        <v>2020</v>
      </c>
      <c r="D5420" s="16" t="s">
        <v>219</v>
      </c>
      <c r="E5420" s="16" t="s">
        <v>56</v>
      </c>
      <c r="F5420">
        <v>51</v>
      </c>
    </row>
    <row r="5421" spans="1:6" x14ac:dyDescent="0.25">
      <c r="A5421">
        <v>13</v>
      </c>
      <c r="B5421">
        <v>5</v>
      </c>
      <c r="C5421">
        <v>2020</v>
      </c>
      <c r="D5421" s="16" t="s">
        <v>144</v>
      </c>
      <c r="E5421" s="16" t="s">
        <v>59</v>
      </c>
      <c r="F5421">
        <v>20</v>
      </c>
    </row>
    <row r="5422" spans="1:6" x14ac:dyDescent="0.25">
      <c r="A5422">
        <v>13</v>
      </c>
      <c r="B5422">
        <v>5</v>
      </c>
      <c r="C5422">
        <v>2020</v>
      </c>
      <c r="D5422" s="16" t="s">
        <v>150</v>
      </c>
      <c r="E5422" s="16" t="s">
        <v>56</v>
      </c>
      <c r="F5422">
        <v>62</v>
      </c>
    </row>
    <row r="5423" spans="1:6" x14ac:dyDescent="0.25">
      <c r="A5423">
        <v>13</v>
      </c>
      <c r="B5423">
        <v>5</v>
      </c>
      <c r="C5423">
        <v>2020</v>
      </c>
      <c r="D5423" s="16" t="s">
        <v>150</v>
      </c>
      <c r="E5423" s="16" t="s">
        <v>56</v>
      </c>
      <c r="F5423">
        <v>74</v>
      </c>
    </row>
    <row r="5424" spans="1:6" x14ac:dyDescent="0.25">
      <c r="A5424">
        <v>14</v>
      </c>
      <c r="B5424">
        <v>5</v>
      </c>
      <c r="C5424">
        <v>2020</v>
      </c>
      <c r="D5424" s="16" t="s">
        <v>60</v>
      </c>
      <c r="E5424" s="16" t="s">
        <v>56</v>
      </c>
      <c r="F5424">
        <v>29</v>
      </c>
    </row>
    <row r="5425" spans="1:6" x14ac:dyDescent="0.25">
      <c r="A5425">
        <v>14</v>
      </c>
      <c r="B5425">
        <v>5</v>
      </c>
      <c r="C5425">
        <v>2020</v>
      </c>
      <c r="D5425" s="16" t="s">
        <v>64</v>
      </c>
      <c r="E5425" s="16" t="s">
        <v>56</v>
      </c>
      <c r="F5425">
        <v>62</v>
      </c>
    </row>
    <row r="5426" spans="1:6" x14ac:dyDescent="0.25">
      <c r="A5426">
        <v>14</v>
      </c>
      <c r="B5426">
        <v>5</v>
      </c>
      <c r="C5426">
        <v>2020</v>
      </c>
      <c r="D5426" s="16" t="s">
        <v>64</v>
      </c>
      <c r="E5426" s="16" t="s">
        <v>59</v>
      </c>
      <c r="F5426">
        <v>57</v>
      </c>
    </row>
    <row r="5427" spans="1:6" x14ac:dyDescent="0.25">
      <c r="A5427">
        <v>14</v>
      </c>
      <c r="B5427">
        <v>5</v>
      </c>
      <c r="C5427">
        <v>2020</v>
      </c>
      <c r="D5427" s="16" t="s">
        <v>65</v>
      </c>
      <c r="E5427" s="16" t="s">
        <v>56</v>
      </c>
      <c r="F5427">
        <v>41</v>
      </c>
    </row>
    <row r="5428" spans="1:6" x14ac:dyDescent="0.25">
      <c r="A5428">
        <v>14</v>
      </c>
      <c r="B5428">
        <v>5</v>
      </c>
      <c r="C5428">
        <v>2020</v>
      </c>
      <c r="D5428" s="16" t="s">
        <v>65</v>
      </c>
      <c r="E5428" s="16" t="s">
        <v>59</v>
      </c>
      <c r="F5428">
        <v>62</v>
      </c>
    </row>
    <row r="5429" spans="1:6" x14ac:dyDescent="0.25">
      <c r="A5429">
        <v>14</v>
      </c>
      <c r="B5429">
        <v>5</v>
      </c>
      <c r="C5429">
        <v>2020</v>
      </c>
      <c r="D5429" s="16" t="s">
        <v>154</v>
      </c>
      <c r="E5429" s="16" t="s">
        <v>56</v>
      </c>
      <c r="F5429">
        <v>46</v>
      </c>
    </row>
    <row r="5430" spans="1:6" x14ac:dyDescent="0.25">
      <c r="A5430">
        <v>14</v>
      </c>
      <c r="B5430">
        <v>5</v>
      </c>
      <c r="C5430">
        <v>2020</v>
      </c>
      <c r="D5430" s="16" t="s">
        <v>75</v>
      </c>
      <c r="E5430" s="16" t="s">
        <v>59</v>
      </c>
      <c r="F5430">
        <v>83</v>
      </c>
    </row>
    <row r="5431" spans="1:6" x14ac:dyDescent="0.25">
      <c r="A5431">
        <v>14</v>
      </c>
      <c r="B5431">
        <v>5</v>
      </c>
      <c r="C5431">
        <v>2020</v>
      </c>
      <c r="D5431" s="16" t="s">
        <v>75</v>
      </c>
      <c r="E5431" s="16" t="s">
        <v>56</v>
      </c>
      <c r="F5431">
        <v>33</v>
      </c>
    </row>
    <row r="5432" spans="1:6" x14ac:dyDescent="0.25">
      <c r="A5432">
        <v>14</v>
      </c>
      <c r="B5432">
        <v>5</v>
      </c>
      <c r="C5432">
        <v>2020</v>
      </c>
      <c r="D5432" s="16" t="s">
        <v>75</v>
      </c>
      <c r="E5432" s="16" t="s">
        <v>59</v>
      </c>
      <c r="F5432">
        <v>64</v>
      </c>
    </row>
    <row r="5433" spans="1:6" x14ac:dyDescent="0.25">
      <c r="A5433">
        <v>14</v>
      </c>
      <c r="B5433">
        <v>5</v>
      </c>
      <c r="C5433">
        <v>2020</v>
      </c>
      <c r="D5433" s="16" t="s">
        <v>75</v>
      </c>
      <c r="E5433" s="16" t="s">
        <v>56</v>
      </c>
      <c r="F5433">
        <v>14</v>
      </c>
    </row>
    <row r="5434" spans="1:6" x14ac:dyDescent="0.25">
      <c r="A5434">
        <v>14</v>
      </c>
      <c r="B5434">
        <v>5</v>
      </c>
      <c r="C5434">
        <v>2020</v>
      </c>
      <c r="D5434" s="16" t="s">
        <v>75</v>
      </c>
      <c r="E5434" s="16" t="s">
        <v>56</v>
      </c>
      <c r="F5434">
        <v>64</v>
      </c>
    </row>
    <row r="5435" spans="1:6" x14ac:dyDescent="0.25">
      <c r="A5435">
        <v>14</v>
      </c>
      <c r="B5435">
        <v>5</v>
      </c>
      <c r="C5435">
        <v>2020</v>
      </c>
      <c r="D5435" s="16" t="s">
        <v>75</v>
      </c>
      <c r="E5435" s="16" t="s">
        <v>56</v>
      </c>
      <c r="F5435">
        <v>68</v>
      </c>
    </row>
    <row r="5436" spans="1:6" x14ac:dyDescent="0.25">
      <c r="A5436">
        <v>14</v>
      </c>
      <c r="B5436">
        <v>5</v>
      </c>
      <c r="C5436">
        <v>2020</v>
      </c>
      <c r="D5436" s="16" t="s">
        <v>76</v>
      </c>
      <c r="E5436" s="16" t="s">
        <v>59</v>
      </c>
      <c r="F5436">
        <v>47</v>
      </c>
    </row>
    <row r="5437" spans="1:6" x14ac:dyDescent="0.25">
      <c r="A5437">
        <v>14</v>
      </c>
      <c r="B5437">
        <v>5</v>
      </c>
      <c r="C5437">
        <v>2020</v>
      </c>
      <c r="D5437" s="16" t="s">
        <v>238</v>
      </c>
      <c r="E5437" s="16" t="s">
        <v>56</v>
      </c>
      <c r="F5437">
        <v>41</v>
      </c>
    </row>
    <row r="5438" spans="1:6" x14ac:dyDescent="0.25">
      <c r="A5438">
        <v>14</v>
      </c>
      <c r="B5438">
        <v>5</v>
      </c>
      <c r="C5438">
        <v>2020</v>
      </c>
      <c r="D5438" s="16" t="s">
        <v>238</v>
      </c>
      <c r="E5438" s="16" t="s">
        <v>56</v>
      </c>
      <c r="F5438">
        <v>20</v>
      </c>
    </row>
    <row r="5439" spans="1:6" x14ac:dyDescent="0.25">
      <c r="A5439">
        <v>14</v>
      </c>
      <c r="B5439">
        <v>5</v>
      </c>
      <c r="C5439">
        <v>2020</v>
      </c>
      <c r="D5439" s="16" t="s">
        <v>238</v>
      </c>
      <c r="E5439" s="16" t="s">
        <v>59</v>
      </c>
      <c r="F5439">
        <v>44</v>
      </c>
    </row>
    <row r="5440" spans="1:6" x14ac:dyDescent="0.25">
      <c r="A5440">
        <v>14</v>
      </c>
      <c r="B5440">
        <v>5</v>
      </c>
      <c r="C5440">
        <v>2020</v>
      </c>
      <c r="D5440" s="16" t="s">
        <v>238</v>
      </c>
      <c r="E5440" s="16" t="s">
        <v>56</v>
      </c>
      <c r="F5440">
        <v>41</v>
      </c>
    </row>
    <row r="5441" spans="1:6" x14ac:dyDescent="0.25">
      <c r="A5441">
        <v>14</v>
      </c>
      <c r="B5441">
        <v>5</v>
      </c>
      <c r="C5441">
        <v>2020</v>
      </c>
      <c r="D5441" s="16" t="s">
        <v>245</v>
      </c>
      <c r="E5441" s="16" t="s">
        <v>56</v>
      </c>
      <c r="F5441">
        <v>32</v>
      </c>
    </row>
    <row r="5442" spans="1:6" x14ac:dyDescent="0.25">
      <c r="A5442">
        <v>14</v>
      </c>
      <c r="B5442">
        <v>5</v>
      </c>
      <c r="C5442">
        <v>2020</v>
      </c>
      <c r="D5442" s="16" t="s">
        <v>80</v>
      </c>
      <c r="E5442" s="16" t="s">
        <v>59</v>
      </c>
      <c r="F5442">
        <v>41</v>
      </c>
    </row>
    <row r="5443" spans="1:6" x14ac:dyDescent="0.25">
      <c r="A5443">
        <v>14</v>
      </c>
      <c r="B5443">
        <v>5</v>
      </c>
      <c r="C5443">
        <v>2020</v>
      </c>
      <c r="D5443" s="16" t="s">
        <v>80</v>
      </c>
      <c r="E5443" s="16" t="s">
        <v>56</v>
      </c>
      <c r="F5443">
        <v>44</v>
      </c>
    </row>
    <row r="5444" spans="1:6" x14ac:dyDescent="0.25">
      <c r="A5444">
        <v>14</v>
      </c>
      <c r="B5444">
        <v>5</v>
      </c>
      <c r="C5444">
        <v>2020</v>
      </c>
      <c r="D5444" s="16" t="s">
        <v>81</v>
      </c>
      <c r="E5444" s="16" t="s">
        <v>59</v>
      </c>
      <c r="F5444">
        <v>63</v>
      </c>
    </row>
    <row r="5445" spans="1:6" x14ac:dyDescent="0.25">
      <c r="A5445">
        <v>14</v>
      </c>
      <c r="B5445">
        <v>5</v>
      </c>
      <c r="C5445">
        <v>2020</v>
      </c>
      <c r="D5445" s="16" t="s">
        <v>81</v>
      </c>
      <c r="E5445" s="16" t="s">
        <v>56</v>
      </c>
      <c r="F5445">
        <v>56</v>
      </c>
    </row>
    <row r="5446" spans="1:6" x14ac:dyDescent="0.25">
      <c r="A5446">
        <v>14</v>
      </c>
      <c r="B5446">
        <v>5</v>
      </c>
      <c r="C5446">
        <v>2020</v>
      </c>
      <c r="D5446" s="16" t="s">
        <v>82</v>
      </c>
      <c r="E5446" s="16" t="s">
        <v>56</v>
      </c>
      <c r="F5446">
        <v>81</v>
      </c>
    </row>
    <row r="5447" spans="1:6" x14ac:dyDescent="0.25">
      <c r="A5447">
        <v>14</v>
      </c>
      <c r="B5447">
        <v>5</v>
      </c>
      <c r="C5447">
        <v>2020</v>
      </c>
      <c r="D5447" s="16" t="s">
        <v>234</v>
      </c>
      <c r="E5447" s="16" t="s">
        <v>56</v>
      </c>
      <c r="F5447">
        <v>37</v>
      </c>
    </row>
    <row r="5448" spans="1:6" x14ac:dyDescent="0.25">
      <c r="A5448">
        <v>14</v>
      </c>
      <c r="B5448">
        <v>5</v>
      </c>
      <c r="C5448">
        <v>2020</v>
      </c>
      <c r="D5448" s="16" t="s">
        <v>89</v>
      </c>
      <c r="E5448" s="16" t="s">
        <v>59</v>
      </c>
      <c r="F5448">
        <v>48</v>
      </c>
    </row>
    <row r="5449" spans="1:6" x14ac:dyDescent="0.25">
      <c r="A5449">
        <v>14</v>
      </c>
      <c r="B5449">
        <v>5</v>
      </c>
      <c r="C5449">
        <v>2020</v>
      </c>
      <c r="D5449" s="16" t="s">
        <v>93</v>
      </c>
      <c r="E5449" s="16" t="s">
        <v>56</v>
      </c>
      <c r="F5449">
        <v>60</v>
      </c>
    </row>
    <row r="5450" spans="1:6" x14ac:dyDescent="0.25">
      <c r="A5450">
        <v>14</v>
      </c>
      <c r="B5450">
        <v>5</v>
      </c>
      <c r="C5450">
        <v>2020</v>
      </c>
      <c r="D5450" s="16" t="s">
        <v>94</v>
      </c>
      <c r="E5450" s="16" t="s">
        <v>59</v>
      </c>
      <c r="F5450">
        <v>66</v>
      </c>
    </row>
    <row r="5451" spans="1:6" x14ac:dyDescent="0.25">
      <c r="A5451">
        <v>14</v>
      </c>
      <c r="B5451">
        <v>5</v>
      </c>
      <c r="C5451">
        <v>2020</v>
      </c>
      <c r="D5451" s="16" t="s">
        <v>95</v>
      </c>
      <c r="E5451" s="16" t="s">
        <v>56</v>
      </c>
      <c r="F5451">
        <v>44</v>
      </c>
    </row>
    <row r="5452" spans="1:6" x14ac:dyDescent="0.25">
      <c r="A5452">
        <v>14</v>
      </c>
      <c r="B5452">
        <v>5</v>
      </c>
      <c r="C5452">
        <v>2020</v>
      </c>
      <c r="D5452" s="16" t="s">
        <v>95</v>
      </c>
      <c r="E5452" s="16" t="s">
        <v>59</v>
      </c>
      <c r="F5452">
        <v>36</v>
      </c>
    </row>
    <row r="5453" spans="1:6" x14ac:dyDescent="0.25">
      <c r="A5453">
        <v>14</v>
      </c>
      <c r="B5453">
        <v>5</v>
      </c>
      <c r="C5453">
        <v>2020</v>
      </c>
      <c r="D5453" s="16" t="s">
        <v>95</v>
      </c>
      <c r="E5453" s="16" t="s">
        <v>56</v>
      </c>
      <c r="F5453">
        <v>22</v>
      </c>
    </row>
    <row r="5454" spans="1:6" x14ac:dyDescent="0.25">
      <c r="A5454">
        <v>14</v>
      </c>
      <c r="B5454">
        <v>5</v>
      </c>
      <c r="C5454">
        <v>2020</v>
      </c>
      <c r="D5454" s="16" t="s">
        <v>95</v>
      </c>
      <c r="E5454" s="16" t="s">
        <v>59</v>
      </c>
      <c r="F5454">
        <v>61</v>
      </c>
    </row>
    <row r="5455" spans="1:6" x14ac:dyDescent="0.25">
      <c r="A5455">
        <v>14</v>
      </c>
      <c r="B5455">
        <v>5</v>
      </c>
      <c r="C5455">
        <v>2020</v>
      </c>
      <c r="D5455" s="16" t="s">
        <v>95</v>
      </c>
      <c r="E5455" s="16" t="s">
        <v>56</v>
      </c>
      <c r="F5455">
        <v>46</v>
      </c>
    </row>
    <row r="5456" spans="1:6" x14ac:dyDescent="0.25">
      <c r="A5456">
        <v>14</v>
      </c>
      <c r="B5456">
        <v>5</v>
      </c>
      <c r="C5456">
        <v>2020</v>
      </c>
      <c r="D5456" s="16" t="s">
        <v>95</v>
      </c>
      <c r="E5456" s="16" t="s">
        <v>56</v>
      </c>
      <c r="F5456">
        <v>62</v>
      </c>
    </row>
    <row r="5457" spans="1:6" x14ac:dyDescent="0.25">
      <c r="A5457">
        <v>14</v>
      </c>
      <c r="B5457">
        <v>5</v>
      </c>
      <c r="C5457">
        <v>2020</v>
      </c>
      <c r="D5457" s="16" t="s">
        <v>95</v>
      </c>
      <c r="E5457" s="16" t="s">
        <v>56</v>
      </c>
      <c r="F5457">
        <v>36</v>
      </c>
    </row>
    <row r="5458" spans="1:6" x14ac:dyDescent="0.25">
      <c r="A5458">
        <v>14</v>
      </c>
      <c r="B5458">
        <v>5</v>
      </c>
      <c r="C5458">
        <v>2020</v>
      </c>
      <c r="D5458" s="16" t="s">
        <v>95</v>
      </c>
      <c r="E5458" s="16" t="s">
        <v>59</v>
      </c>
      <c r="F5458">
        <v>71</v>
      </c>
    </row>
    <row r="5459" spans="1:6" x14ac:dyDescent="0.25">
      <c r="A5459">
        <v>14</v>
      </c>
      <c r="B5459">
        <v>5</v>
      </c>
      <c r="C5459">
        <v>2020</v>
      </c>
      <c r="D5459" s="16" t="s">
        <v>95</v>
      </c>
      <c r="E5459" s="16" t="s">
        <v>59</v>
      </c>
      <c r="F5459">
        <v>26</v>
      </c>
    </row>
    <row r="5460" spans="1:6" x14ac:dyDescent="0.25">
      <c r="A5460">
        <v>14</v>
      </c>
      <c r="B5460">
        <v>5</v>
      </c>
      <c r="C5460">
        <v>2020</v>
      </c>
      <c r="D5460" s="16" t="s">
        <v>95</v>
      </c>
      <c r="E5460" s="16" t="s">
        <v>59</v>
      </c>
      <c r="F5460">
        <v>66</v>
      </c>
    </row>
    <row r="5461" spans="1:6" x14ac:dyDescent="0.25">
      <c r="A5461">
        <v>14</v>
      </c>
      <c r="B5461">
        <v>5</v>
      </c>
      <c r="C5461">
        <v>2020</v>
      </c>
      <c r="D5461" s="16" t="s">
        <v>95</v>
      </c>
      <c r="E5461" s="16" t="s">
        <v>59</v>
      </c>
      <c r="F5461">
        <v>22</v>
      </c>
    </row>
    <row r="5462" spans="1:6" x14ac:dyDescent="0.25">
      <c r="A5462">
        <v>14</v>
      </c>
      <c r="B5462">
        <v>5</v>
      </c>
      <c r="C5462">
        <v>2020</v>
      </c>
      <c r="D5462" s="16" t="s">
        <v>95</v>
      </c>
      <c r="E5462" s="16" t="s">
        <v>59</v>
      </c>
      <c r="F5462">
        <v>56</v>
      </c>
    </row>
    <row r="5463" spans="1:6" x14ac:dyDescent="0.25">
      <c r="A5463">
        <v>14</v>
      </c>
      <c r="B5463">
        <v>5</v>
      </c>
      <c r="C5463">
        <v>2020</v>
      </c>
      <c r="D5463" s="16" t="s">
        <v>95</v>
      </c>
      <c r="E5463" s="16" t="s">
        <v>59</v>
      </c>
      <c r="F5463">
        <v>64</v>
      </c>
    </row>
    <row r="5464" spans="1:6" x14ac:dyDescent="0.25">
      <c r="A5464">
        <v>14</v>
      </c>
      <c r="B5464">
        <v>5</v>
      </c>
      <c r="C5464">
        <v>2020</v>
      </c>
      <c r="D5464" s="16" t="s">
        <v>103</v>
      </c>
      <c r="E5464" s="16" t="s">
        <v>56</v>
      </c>
      <c r="F5464">
        <v>39</v>
      </c>
    </row>
    <row r="5465" spans="1:6" x14ac:dyDescent="0.25">
      <c r="A5465">
        <v>14</v>
      </c>
      <c r="B5465">
        <v>5</v>
      </c>
      <c r="C5465">
        <v>2020</v>
      </c>
      <c r="D5465" s="16" t="s">
        <v>103</v>
      </c>
      <c r="E5465" s="16" t="s">
        <v>56</v>
      </c>
      <c r="F5465">
        <v>41</v>
      </c>
    </row>
    <row r="5466" spans="1:6" x14ac:dyDescent="0.25">
      <c r="A5466">
        <v>14</v>
      </c>
      <c r="B5466">
        <v>5</v>
      </c>
      <c r="C5466">
        <v>2020</v>
      </c>
      <c r="D5466" s="16" t="s">
        <v>181</v>
      </c>
      <c r="E5466" s="16" t="s">
        <v>59</v>
      </c>
      <c r="F5466">
        <v>57</v>
      </c>
    </row>
    <row r="5467" spans="1:6" x14ac:dyDescent="0.25">
      <c r="A5467">
        <v>14</v>
      </c>
      <c r="B5467">
        <v>5</v>
      </c>
      <c r="C5467">
        <v>2020</v>
      </c>
      <c r="D5467" s="16" t="s">
        <v>181</v>
      </c>
      <c r="E5467" s="16" t="s">
        <v>56</v>
      </c>
      <c r="F5467">
        <v>33</v>
      </c>
    </row>
    <row r="5468" spans="1:6" x14ac:dyDescent="0.25">
      <c r="A5468">
        <v>14</v>
      </c>
      <c r="B5468">
        <v>5</v>
      </c>
      <c r="C5468">
        <v>2020</v>
      </c>
      <c r="D5468" s="16" t="s">
        <v>104</v>
      </c>
      <c r="E5468" s="16" t="s">
        <v>59</v>
      </c>
      <c r="F5468">
        <v>44</v>
      </c>
    </row>
    <row r="5469" spans="1:6" x14ac:dyDescent="0.25">
      <c r="A5469">
        <v>14</v>
      </c>
      <c r="B5469">
        <v>5</v>
      </c>
      <c r="C5469">
        <v>2020</v>
      </c>
      <c r="D5469" s="16" t="s">
        <v>104</v>
      </c>
      <c r="E5469" s="16" t="s">
        <v>59</v>
      </c>
      <c r="F5469">
        <v>21</v>
      </c>
    </row>
    <row r="5470" spans="1:6" x14ac:dyDescent="0.25">
      <c r="A5470">
        <v>14</v>
      </c>
      <c r="B5470">
        <v>5</v>
      </c>
      <c r="C5470">
        <v>2020</v>
      </c>
      <c r="D5470" s="16" t="s">
        <v>104</v>
      </c>
      <c r="E5470" s="16" t="s">
        <v>59</v>
      </c>
      <c r="F5470">
        <v>48</v>
      </c>
    </row>
    <row r="5471" spans="1:6" x14ac:dyDescent="0.25">
      <c r="A5471">
        <v>14</v>
      </c>
      <c r="B5471">
        <v>5</v>
      </c>
      <c r="C5471">
        <v>2020</v>
      </c>
      <c r="D5471" s="16" t="s">
        <v>105</v>
      </c>
      <c r="E5471" s="16" t="s">
        <v>59</v>
      </c>
      <c r="F5471">
        <v>46</v>
      </c>
    </row>
    <row r="5472" spans="1:6" x14ac:dyDescent="0.25">
      <c r="A5472">
        <v>14</v>
      </c>
      <c r="B5472">
        <v>5</v>
      </c>
      <c r="C5472">
        <v>2020</v>
      </c>
      <c r="D5472" s="16" t="s">
        <v>109</v>
      </c>
      <c r="E5472" s="16" t="s">
        <v>59</v>
      </c>
      <c r="F5472">
        <v>82</v>
      </c>
    </row>
    <row r="5473" spans="1:6" x14ac:dyDescent="0.25">
      <c r="A5473">
        <v>14</v>
      </c>
      <c r="B5473">
        <v>5</v>
      </c>
      <c r="C5473">
        <v>2020</v>
      </c>
      <c r="D5473" s="16" t="s">
        <v>109</v>
      </c>
      <c r="E5473" s="16" t="s">
        <v>59</v>
      </c>
      <c r="F5473">
        <v>73</v>
      </c>
    </row>
    <row r="5474" spans="1:6" x14ac:dyDescent="0.25">
      <c r="A5474">
        <v>14</v>
      </c>
      <c r="B5474">
        <v>5</v>
      </c>
      <c r="C5474">
        <v>2020</v>
      </c>
      <c r="D5474" s="16" t="s">
        <v>111</v>
      </c>
      <c r="E5474" s="16" t="s">
        <v>56</v>
      </c>
      <c r="F5474">
        <v>31</v>
      </c>
    </row>
    <row r="5475" spans="1:6" x14ac:dyDescent="0.25">
      <c r="A5475">
        <v>14</v>
      </c>
      <c r="B5475">
        <v>5</v>
      </c>
      <c r="C5475">
        <v>2020</v>
      </c>
      <c r="D5475" s="16" t="s">
        <v>166</v>
      </c>
      <c r="E5475" s="16" t="s">
        <v>56</v>
      </c>
      <c r="F5475">
        <v>31</v>
      </c>
    </row>
    <row r="5476" spans="1:6" x14ac:dyDescent="0.25">
      <c r="A5476">
        <v>14</v>
      </c>
      <c r="B5476">
        <v>5</v>
      </c>
      <c r="C5476">
        <v>2020</v>
      </c>
      <c r="D5476" s="16" t="s">
        <v>262</v>
      </c>
      <c r="E5476" s="16" t="s">
        <v>56</v>
      </c>
      <c r="F5476">
        <v>63</v>
      </c>
    </row>
    <row r="5477" spans="1:6" x14ac:dyDescent="0.25">
      <c r="A5477">
        <v>14</v>
      </c>
      <c r="B5477">
        <v>5</v>
      </c>
      <c r="C5477">
        <v>2020</v>
      </c>
      <c r="D5477" s="16" t="s">
        <v>167</v>
      </c>
      <c r="E5477" s="16" t="s">
        <v>59</v>
      </c>
      <c r="F5477">
        <v>69</v>
      </c>
    </row>
    <row r="5478" spans="1:6" x14ac:dyDescent="0.25">
      <c r="A5478">
        <v>14</v>
      </c>
      <c r="B5478">
        <v>5</v>
      </c>
      <c r="C5478">
        <v>2020</v>
      </c>
      <c r="D5478" s="16" t="s">
        <v>167</v>
      </c>
      <c r="E5478" s="16" t="s">
        <v>56</v>
      </c>
      <c r="F5478">
        <v>67</v>
      </c>
    </row>
    <row r="5479" spans="1:6" x14ac:dyDescent="0.25">
      <c r="A5479">
        <v>14</v>
      </c>
      <c r="B5479">
        <v>5</v>
      </c>
      <c r="C5479">
        <v>2020</v>
      </c>
      <c r="D5479" s="16" t="s">
        <v>121</v>
      </c>
      <c r="E5479" s="16" t="s">
        <v>56</v>
      </c>
      <c r="F5479">
        <v>20</v>
      </c>
    </row>
    <row r="5480" spans="1:6" x14ac:dyDescent="0.25">
      <c r="A5480">
        <v>14</v>
      </c>
      <c r="B5480">
        <v>5</v>
      </c>
      <c r="C5480">
        <v>2020</v>
      </c>
      <c r="D5480" s="16" t="s">
        <v>125</v>
      </c>
      <c r="E5480" s="16" t="s">
        <v>56</v>
      </c>
      <c r="F5480">
        <v>59</v>
      </c>
    </row>
    <row r="5481" spans="1:6" x14ac:dyDescent="0.25">
      <c r="A5481">
        <v>14</v>
      </c>
      <c r="B5481">
        <v>5</v>
      </c>
      <c r="C5481">
        <v>2020</v>
      </c>
      <c r="D5481" s="16" t="s">
        <v>127</v>
      </c>
      <c r="E5481" s="16" t="s">
        <v>59</v>
      </c>
      <c r="F5481">
        <v>71</v>
      </c>
    </row>
    <row r="5482" spans="1:6" x14ac:dyDescent="0.25">
      <c r="A5482">
        <v>14</v>
      </c>
      <c r="B5482">
        <v>5</v>
      </c>
      <c r="C5482">
        <v>2020</v>
      </c>
      <c r="D5482" s="16" t="s">
        <v>127</v>
      </c>
      <c r="E5482" s="16" t="s">
        <v>56</v>
      </c>
      <c r="F5482">
        <v>46</v>
      </c>
    </row>
    <row r="5483" spans="1:6" x14ac:dyDescent="0.25">
      <c r="A5483">
        <v>14</v>
      </c>
      <c r="B5483">
        <v>5</v>
      </c>
      <c r="C5483">
        <v>2020</v>
      </c>
      <c r="D5483" s="16" t="s">
        <v>182</v>
      </c>
      <c r="E5483" s="16" t="s">
        <v>59</v>
      </c>
      <c r="F5483">
        <v>66</v>
      </c>
    </row>
    <row r="5484" spans="1:6" x14ac:dyDescent="0.25">
      <c r="A5484">
        <v>14</v>
      </c>
      <c r="B5484">
        <v>5</v>
      </c>
      <c r="C5484">
        <v>2020</v>
      </c>
      <c r="D5484" s="16" t="s">
        <v>132</v>
      </c>
      <c r="E5484" s="16" t="s">
        <v>59</v>
      </c>
      <c r="F5484">
        <v>70</v>
      </c>
    </row>
    <row r="5485" spans="1:6" x14ac:dyDescent="0.25">
      <c r="A5485">
        <v>14</v>
      </c>
      <c r="B5485">
        <v>5</v>
      </c>
      <c r="C5485">
        <v>2020</v>
      </c>
      <c r="D5485" s="16" t="s">
        <v>132</v>
      </c>
      <c r="E5485" s="16" t="s">
        <v>59</v>
      </c>
      <c r="F5485">
        <v>45</v>
      </c>
    </row>
    <row r="5486" spans="1:6" x14ac:dyDescent="0.25">
      <c r="A5486">
        <v>14</v>
      </c>
      <c r="B5486">
        <v>5</v>
      </c>
      <c r="C5486">
        <v>2020</v>
      </c>
      <c r="D5486" s="16" t="s">
        <v>172</v>
      </c>
      <c r="E5486" s="16" t="s">
        <v>59</v>
      </c>
      <c r="F5486">
        <v>46</v>
      </c>
    </row>
    <row r="5487" spans="1:6" x14ac:dyDescent="0.25">
      <c r="A5487">
        <v>14</v>
      </c>
      <c r="B5487">
        <v>5</v>
      </c>
      <c r="C5487">
        <v>2020</v>
      </c>
      <c r="D5487" s="16" t="s">
        <v>172</v>
      </c>
      <c r="E5487" s="16" t="s">
        <v>56</v>
      </c>
      <c r="F5487">
        <v>37</v>
      </c>
    </row>
    <row r="5488" spans="1:6" x14ac:dyDescent="0.25">
      <c r="A5488">
        <v>14</v>
      </c>
      <c r="B5488">
        <v>5</v>
      </c>
      <c r="C5488">
        <v>2020</v>
      </c>
      <c r="D5488" s="16" t="s">
        <v>172</v>
      </c>
      <c r="E5488" s="16" t="s">
        <v>56</v>
      </c>
      <c r="F5488">
        <v>19</v>
      </c>
    </row>
    <row r="5489" spans="1:6" x14ac:dyDescent="0.25">
      <c r="A5489">
        <v>14</v>
      </c>
      <c r="B5489">
        <v>5</v>
      </c>
      <c r="C5489">
        <v>2020</v>
      </c>
      <c r="D5489" s="16" t="s">
        <v>172</v>
      </c>
      <c r="E5489" s="16" t="s">
        <v>56</v>
      </c>
      <c r="F5489">
        <v>9</v>
      </c>
    </row>
    <row r="5490" spans="1:6" x14ac:dyDescent="0.25">
      <c r="A5490">
        <v>14</v>
      </c>
      <c r="B5490">
        <v>5</v>
      </c>
      <c r="C5490">
        <v>2020</v>
      </c>
      <c r="D5490" s="16" t="s">
        <v>172</v>
      </c>
      <c r="E5490" s="16" t="s">
        <v>59</v>
      </c>
      <c r="F5490">
        <v>48</v>
      </c>
    </row>
    <row r="5491" spans="1:6" x14ac:dyDescent="0.25">
      <c r="A5491">
        <v>14</v>
      </c>
      <c r="B5491">
        <v>5</v>
      </c>
      <c r="C5491">
        <v>2020</v>
      </c>
      <c r="D5491" s="16" t="s">
        <v>242</v>
      </c>
      <c r="E5491" s="16" t="s">
        <v>59</v>
      </c>
      <c r="F5491">
        <v>37</v>
      </c>
    </row>
    <row r="5492" spans="1:6" x14ac:dyDescent="0.25">
      <c r="A5492">
        <v>14</v>
      </c>
      <c r="B5492">
        <v>5</v>
      </c>
      <c r="C5492">
        <v>2020</v>
      </c>
      <c r="D5492" s="16" t="s">
        <v>140</v>
      </c>
      <c r="E5492" s="16" t="s">
        <v>56</v>
      </c>
      <c r="F5492">
        <v>43</v>
      </c>
    </row>
    <row r="5493" spans="1:6" x14ac:dyDescent="0.25">
      <c r="A5493">
        <v>14</v>
      </c>
      <c r="B5493">
        <v>5</v>
      </c>
      <c r="C5493">
        <v>2020</v>
      </c>
      <c r="D5493" s="16" t="s">
        <v>140</v>
      </c>
      <c r="E5493" s="16" t="s">
        <v>56</v>
      </c>
      <c r="F5493">
        <v>44</v>
      </c>
    </row>
    <row r="5494" spans="1:6" x14ac:dyDescent="0.25">
      <c r="A5494">
        <v>14</v>
      </c>
      <c r="B5494">
        <v>5</v>
      </c>
      <c r="C5494">
        <v>2020</v>
      </c>
      <c r="D5494" s="16" t="s">
        <v>140</v>
      </c>
      <c r="E5494" s="16" t="s">
        <v>56</v>
      </c>
      <c r="F5494">
        <v>40</v>
      </c>
    </row>
    <row r="5495" spans="1:6" x14ac:dyDescent="0.25">
      <c r="A5495">
        <v>14</v>
      </c>
      <c r="B5495">
        <v>5</v>
      </c>
      <c r="C5495">
        <v>2020</v>
      </c>
      <c r="D5495" s="16" t="s">
        <v>140</v>
      </c>
      <c r="E5495" s="16" t="s">
        <v>59</v>
      </c>
      <c r="F5495">
        <v>81</v>
      </c>
    </row>
    <row r="5496" spans="1:6" x14ac:dyDescent="0.25">
      <c r="A5496">
        <v>14</v>
      </c>
      <c r="B5496">
        <v>5</v>
      </c>
      <c r="C5496">
        <v>2020</v>
      </c>
      <c r="D5496" s="16" t="s">
        <v>219</v>
      </c>
      <c r="E5496" s="16" t="s">
        <v>56</v>
      </c>
      <c r="F5496">
        <v>53</v>
      </c>
    </row>
    <row r="5497" spans="1:6" x14ac:dyDescent="0.25">
      <c r="A5497">
        <v>14</v>
      </c>
      <c r="B5497">
        <v>5</v>
      </c>
      <c r="C5497">
        <v>2020</v>
      </c>
      <c r="D5497" s="16" t="s">
        <v>219</v>
      </c>
      <c r="E5497" s="16" t="s">
        <v>56</v>
      </c>
      <c r="F5497">
        <v>49</v>
      </c>
    </row>
    <row r="5498" spans="1:6" x14ac:dyDescent="0.25">
      <c r="A5498">
        <v>14</v>
      </c>
      <c r="B5498">
        <v>5</v>
      </c>
      <c r="C5498">
        <v>2020</v>
      </c>
      <c r="D5498" s="16" t="s">
        <v>219</v>
      </c>
      <c r="E5498" s="16" t="s">
        <v>59</v>
      </c>
      <c r="F5498">
        <v>30</v>
      </c>
    </row>
    <row r="5499" spans="1:6" x14ac:dyDescent="0.25">
      <c r="A5499">
        <v>14</v>
      </c>
      <c r="B5499">
        <v>5</v>
      </c>
      <c r="C5499">
        <v>2020</v>
      </c>
      <c r="D5499" s="16" t="s">
        <v>219</v>
      </c>
      <c r="E5499" s="16" t="s">
        <v>56</v>
      </c>
      <c r="F5499">
        <v>43</v>
      </c>
    </row>
    <row r="5500" spans="1:6" x14ac:dyDescent="0.25">
      <c r="A5500">
        <v>14</v>
      </c>
      <c r="B5500">
        <v>5</v>
      </c>
      <c r="C5500">
        <v>2020</v>
      </c>
      <c r="D5500" s="16" t="s">
        <v>148</v>
      </c>
      <c r="E5500" s="16" t="s">
        <v>59</v>
      </c>
      <c r="F5500">
        <v>26</v>
      </c>
    </row>
    <row r="5501" spans="1:6" x14ac:dyDescent="0.25">
      <c r="A5501">
        <v>14</v>
      </c>
      <c r="B5501">
        <v>5</v>
      </c>
      <c r="C5501">
        <v>2020</v>
      </c>
      <c r="D5501" s="16" t="s">
        <v>150</v>
      </c>
      <c r="E5501" s="16" t="s">
        <v>59</v>
      </c>
      <c r="F5501">
        <v>2</v>
      </c>
    </row>
    <row r="5502" spans="1:6" x14ac:dyDescent="0.25">
      <c r="A5502">
        <v>14</v>
      </c>
      <c r="B5502">
        <v>5</v>
      </c>
      <c r="C5502">
        <v>2020</v>
      </c>
      <c r="D5502" s="16" t="s">
        <v>150</v>
      </c>
      <c r="E5502" s="16" t="s">
        <v>56</v>
      </c>
      <c r="F5502">
        <v>33</v>
      </c>
    </row>
    <row r="5503" spans="1:6" x14ac:dyDescent="0.25">
      <c r="A5503">
        <v>15</v>
      </c>
      <c r="B5503">
        <v>5</v>
      </c>
      <c r="C5503">
        <v>2020</v>
      </c>
      <c r="D5503" s="16" t="s">
        <v>58</v>
      </c>
      <c r="E5503" s="16" t="s">
        <v>59</v>
      </c>
      <c r="F5503">
        <v>51</v>
      </c>
    </row>
    <row r="5504" spans="1:6" x14ac:dyDescent="0.25">
      <c r="A5504">
        <v>15</v>
      </c>
      <c r="B5504">
        <v>5</v>
      </c>
      <c r="C5504">
        <v>2020</v>
      </c>
      <c r="D5504" s="16" t="s">
        <v>58</v>
      </c>
      <c r="E5504" s="16" t="s">
        <v>59</v>
      </c>
      <c r="F5504">
        <v>81</v>
      </c>
    </row>
    <row r="5505" spans="1:6" x14ac:dyDescent="0.25">
      <c r="A5505">
        <v>15</v>
      </c>
      <c r="B5505">
        <v>5</v>
      </c>
      <c r="C5505">
        <v>2020</v>
      </c>
      <c r="D5505" s="16" t="s">
        <v>65</v>
      </c>
      <c r="E5505" s="16" t="s">
        <v>59</v>
      </c>
      <c r="F5505">
        <v>48</v>
      </c>
    </row>
    <row r="5506" spans="1:6" x14ac:dyDescent="0.25">
      <c r="A5506">
        <v>15</v>
      </c>
      <c r="B5506">
        <v>5</v>
      </c>
      <c r="C5506">
        <v>2020</v>
      </c>
      <c r="D5506" s="16" t="s">
        <v>66</v>
      </c>
      <c r="E5506" s="16" t="s">
        <v>59</v>
      </c>
      <c r="F5506">
        <v>35</v>
      </c>
    </row>
    <row r="5507" spans="1:6" x14ac:dyDescent="0.25">
      <c r="A5507">
        <v>15</v>
      </c>
      <c r="B5507">
        <v>5</v>
      </c>
      <c r="C5507">
        <v>2020</v>
      </c>
      <c r="D5507" s="16" t="s">
        <v>66</v>
      </c>
      <c r="E5507" s="16" t="s">
        <v>59</v>
      </c>
      <c r="F5507">
        <v>53</v>
      </c>
    </row>
    <row r="5508" spans="1:6" x14ac:dyDescent="0.25">
      <c r="A5508">
        <v>15</v>
      </c>
      <c r="B5508">
        <v>5</v>
      </c>
      <c r="C5508">
        <v>2020</v>
      </c>
      <c r="D5508" s="16" t="s">
        <v>156</v>
      </c>
      <c r="E5508" s="16" t="s">
        <v>56</v>
      </c>
      <c r="F5508">
        <v>6</v>
      </c>
    </row>
    <row r="5509" spans="1:6" x14ac:dyDescent="0.25">
      <c r="A5509">
        <v>15</v>
      </c>
      <c r="B5509">
        <v>5</v>
      </c>
      <c r="C5509">
        <v>2020</v>
      </c>
      <c r="D5509" s="16" t="s">
        <v>75</v>
      </c>
      <c r="E5509" s="16" t="s">
        <v>59</v>
      </c>
      <c r="F5509">
        <v>68</v>
      </c>
    </row>
    <row r="5510" spans="1:6" x14ac:dyDescent="0.25">
      <c r="A5510">
        <v>15</v>
      </c>
      <c r="B5510">
        <v>5</v>
      </c>
      <c r="C5510">
        <v>2020</v>
      </c>
      <c r="D5510" s="16" t="s">
        <v>75</v>
      </c>
      <c r="E5510" s="16" t="s">
        <v>59</v>
      </c>
      <c r="F5510">
        <v>64</v>
      </c>
    </row>
    <row r="5511" spans="1:6" x14ac:dyDescent="0.25">
      <c r="A5511">
        <v>15</v>
      </c>
      <c r="B5511">
        <v>5</v>
      </c>
      <c r="C5511">
        <v>2020</v>
      </c>
      <c r="D5511" s="16" t="s">
        <v>76</v>
      </c>
      <c r="E5511" s="16" t="s">
        <v>59</v>
      </c>
      <c r="F5511">
        <v>43</v>
      </c>
    </row>
    <row r="5512" spans="1:6" x14ac:dyDescent="0.25">
      <c r="A5512">
        <v>15</v>
      </c>
      <c r="B5512">
        <v>5</v>
      </c>
      <c r="C5512">
        <v>2020</v>
      </c>
      <c r="D5512" s="16" t="s">
        <v>80</v>
      </c>
      <c r="E5512" s="16" t="s">
        <v>56</v>
      </c>
      <c r="F5512">
        <v>38</v>
      </c>
    </row>
    <row r="5513" spans="1:6" x14ac:dyDescent="0.25">
      <c r="A5513">
        <v>15</v>
      </c>
      <c r="B5513">
        <v>5</v>
      </c>
      <c r="C5513">
        <v>2020</v>
      </c>
      <c r="D5513" s="16" t="s">
        <v>82</v>
      </c>
      <c r="E5513" s="16" t="s">
        <v>56</v>
      </c>
      <c r="F5513">
        <v>52</v>
      </c>
    </row>
    <row r="5514" spans="1:6" x14ac:dyDescent="0.25">
      <c r="A5514">
        <v>15</v>
      </c>
      <c r="B5514">
        <v>5</v>
      </c>
      <c r="C5514">
        <v>2020</v>
      </c>
      <c r="D5514" s="16" t="s">
        <v>304</v>
      </c>
      <c r="E5514" s="16" t="s">
        <v>59</v>
      </c>
      <c r="F5514">
        <v>22</v>
      </c>
    </row>
    <row r="5515" spans="1:6" x14ac:dyDescent="0.25">
      <c r="A5515">
        <v>15</v>
      </c>
      <c r="B5515">
        <v>5</v>
      </c>
      <c r="C5515">
        <v>2020</v>
      </c>
      <c r="D5515" s="16" t="s">
        <v>92</v>
      </c>
      <c r="E5515" s="16" t="s">
        <v>56</v>
      </c>
      <c r="F5515">
        <v>43</v>
      </c>
    </row>
    <row r="5516" spans="1:6" x14ac:dyDescent="0.25">
      <c r="A5516">
        <v>15</v>
      </c>
      <c r="B5516">
        <v>5</v>
      </c>
      <c r="C5516">
        <v>2020</v>
      </c>
      <c r="D5516" s="16" t="s">
        <v>93</v>
      </c>
      <c r="E5516" s="16" t="s">
        <v>59</v>
      </c>
      <c r="F5516">
        <v>58</v>
      </c>
    </row>
    <row r="5517" spans="1:6" x14ac:dyDescent="0.25">
      <c r="A5517">
        <v>15</v>
      </c>
      <c r="B5517">
        <v>5</v>
      </c>
      <c r="C5517">
        <v>2020</v>
      </c>
      <c r="D5517" s="16" t="s">
        <v>95</v>
      </c>
      <c r="E5517" s="16" t="s">
        <v>59</v>
      </c>
      <c r="F5517">
        <v>57</v>
      </c>
    </row>
    <row r="5518" spans="1:6" x14ac:dyDescent="0.25">
      <c r="A5518">
        <v>15</v>
      </c>
      <c r="B5518">
        <v>5</v>
      </c>
      <c r="C5518">
        <v>2020</v>
      </c>
      <c r="D5518" s="16" t="s">
        <v>95</v>
      </c>
      <c r="E5518" s="16" t="s">
        <v>59</v>
      </c>
      <c r="F5518">
        <v>31</v>
      </c>
    </row>
    <row r="5519" spans="1:6" x14ac:dyDescent="0.25">
      <c r="A5519">
        <v>15</v>
      </c>
      <c r="B5519">
        <v>5</v>
      </c>
      <c r="C5519">
        <v>2020</v>
      </c>
      <c r="D5519" s="16" t="s">
        <v>95</v>
      </c>
      <c r="E5519" s="16" t="s">
        <v>56</v>
      </c>
      <c r="F5519">
        <v>21</v>
      </c>
    </row>
    <row r="5520" spans="1:6" x14ac:dyDescent="0.25">
      <c r="A5520">
        <v>15</v>
      </c>
      <c r="B5520">
        <v>5</v>
      </c>
      <c r="C5520">
        <v>2020</v>
      </c>
      <c r="D5520" s="16" t="s">
        <v>95</v>
      </c>
      <c r="E5520" s="16" t="s">
        <v>59</v>
      </c>
      <c r="F5520">
        <v>32</v>
      </c>
    </row>
    <row r="5521" spans="1:6" x14ac:dyDescent="0.25">
      <c r="A5521">
        <v>15</v>
      </c>
      <c r="B5521">
        <v>5</v>
      </c>
      <c r="C5521">
        <v>2020</v>
      </c>
      <c r="D5521" s="16" t="s">
        <v>95</v>
      </c>
      <c r="E5521" s="16" t="s">
        <v>59</v>
      </c>
      <c r="F5521">
        <v>55</v>
      </c>
    </row>
    <row r="5522" spans="1:6" x14ac:dyDescent="0.25">
      <c r="A5522">
        <v>15</v>
      </c>
      <c r="B5522">
        <v>5</v>
      </c>
      <c r="C5522">
        <v>2020</v>
      </c>
      <c r="D5522" s="16" t="s">
        <v>95</v>
      </c>
      <c r="E5522" s="16" t="s">
        <v>56</v>
      </c>
      <c r="F5522">
        <v>41</v>
      </c>
    </row>
    <row r="5523" spans="1:6" x14ac:dyDescent="0.25">
      <c r="A5523">
        <v>15</v>
      </c>
      <c r="B5523">
        <v>5</v>
      </c>
      <c r="C5523">
        <v>2020</v>
      </c>
      <c r="D5523" s="16" t="s">
        <v>95</v>
      </c>
      <c r="E5523" s="16" t="s">
        <v>59</v>
      </c>
      <c r="F5523">
        <v>34</v>
      </c>
    </row>
    <row r="5524" spans="1:6" x14ac:dyDescent="0.25">
      <c r="A5524">
        <v>15</v>
      </c>
      <c r="B5524">
        <v>5</v>
      </c>
      <c r="C5524">
        <v>2020</v>
      </c>
      <c r="D5524" s="16" t="s">
        <v>95</v>
      </c>
      <c r="E5524" s="16" t="s">
        <v>56</v>
      </c>
      <c r="F5524">
        <v>31</v>
      </c>
    </row>
    <row r="5525" spans="1:6" x14ac:dyDescent="0.25">
      <c r="A5525">
        <v>15</v>
      </c>
      <c r="B5525">
        <v>5</v>
      </c>
      <c r="C5525">
        <v>2020</v>
      </c>
      <c r="D5525" s="16" t="s">
        <v>95</v>
      </c>
      <c r="E5525" s="16" t="s">
        <v>59</v>
      </c>
      <c r="F5525">
        <v>33</v>
      </c>
    </row>
    <row r="5526" spans="1:6" x14ac:dyDescent="0.25">
      <c r="A5526">
        <v>15</v>
      </c>
      <c r="B5526">
        <v>5</v>
      </c>
      <c r="C5526">
        <v>2020</v>
      </c>
      <c r="D5526" s="16" t="s">
        <v>95</v>
      </c>
      <c r="E5526" s="16" t="s">
        <v>56</v>
      </c>
      <c r="F5526">
        <v>61</v>
      </c>
    </row>
    <row r="5527" spans="1:6" x14ac:dyDescent="0.25">
      <c r="A5527">
        <v>15</v>
      </c>
      <c r="B5527">
        <v>5</v>
      </c>
      <c r="C5527">
        <v>2020</v>
      </c>
      <c r="D5527" s="16" t="s">
        <v>95</v>
      </c>
      <c r="E5527" s="16" t="s">
        <v>59</v>
      </c>
      <c r="F5527">
        <v>32</v>
      </c>
    </row>
    <row r="5528" spans="1:6" x14ac:dyDescent="0.25">
      <c r="A5528">
        <v>15</v>
      </c>
      <c r="B5528">
        <v>5</v>
      </c>
      <c r="C5528">
        <v>2020</v>
      </c>
      <c r="D5528" s="16" t="s">
        <v>98</v>
      </c>
      <c r="E5528" s="16" t="s">
        <v>59</v>
      </c>
      <c r="F5528">
        <v>41</v>
      </c>
    </row>
    <row r="5529" spans="1:6" x14ac:dyDescent="0.25">
      <c r="A5529">
        <v>15</v>
      </c>
      <c r="B5529">
        <v>5</v>
      </c>
      <c r="C5529">
        <v>2020</v>
      </c>
      <c r="D5529" s="16" t="s">
        <v>103</v>
      </c>
      <c r="E5529" s="16" t="s">
        <v>59</v>
      </c>
      <c r="F5529">
        <v>49</v>
      </c>
    </row>
    <row r="5530" spans="1:6" x14ac:dyDescent="0.25">
      <c r="A5530">
        <v>15</v>
      </c>
      <c r="B5530">
        <v>5</v>
      </c>
      <c r="C5530">
        <v>2020</v>
      </c>
      <c r="D5530" s="16" t="s">
        <v>104</v>
      </c>
      <c r="E5530" s="16" t="s">
        <v>56</v>
      </c>
      <c r="F5530">
        <v>46</v>
      </c>
    </row>
    <row r="5531" spans="1:6" x14ac:dyDescent="0.25">
      <c r="A5531">
        <v>15</v>
      </c>
      <c r="B5531">
        <v>5</v>
      </c>
      <c r="C5531">
        <v>2020</v>
      </c>
      <c r="D5531" s="16" t="s">
        <v>104</v>
      </c>
      <c r="E5531" s="16" t="s">
        <v>56</v>
      </c>
      <c r="F5531">
        <v>36</v>
      </c>
    </row>
    <row r="5532" spans="1:6" x14ac:dyDescent="0.25">
      <c r="A5532">
        <v>15</v>
      </c>
      <c r="B5532">
        <v>5</v>
      </c>
      <c r="C5532">
        <v>2020</v>
      </c>
      <c r="D5532" s="16" t="s">
        <v>104</v>
      </c>
      <c r="E5532" s="16" t="s">
        <v>59</v>
      </c>
      <c r="F5532">
        <v>83</v>
      </c>
    </row>
    <row r="5533" spans="1:6" x14ac:dyDescent="0.25">
      <c r="A5533">
        <v>15</v>
      </c>
      <c r="B5533">
        <v>5</v>
      </c>
      <c r="C5533">
        <v>2020</v>
      </c>
      <c r="D5533" s="16" t="s">
        <v>104</v>
      </c>
      <c r="E5533" s="16" t="s">
        <v>59</v>
      </c>
      <c r="F5533">
        <v>72</v>
      </c>
    </row>
    <row r="5534" spans="1:6" x14ac:dyDescent="0.25">
      <c r="A5534">
        <v>15</v>
      </c>
      <c r="B5534">
        <v>5</v>
      </c>
      <c r="C5534">
        <v>2020</v>
      </c>
      <c r="D5534" s="16" t="s">
        <v>105</v>
      </c>
      <c r="E5534" s="16" t="s">
        <v>56</v>
      </c>
      <c r="F5534">
        <v>67</v>
      </c>
    </row>
    <row r="5535" spans="1:6" x14ac:dyDescent="0.25">
      <c r="A5535">
        <v>15</v>
      </c>
      <c r="B5535">
        <v>5</v>
      </c>
      <c r="C5535">
        <v>2020</v>
      </c>
      <c r="D5535" s="16" t="s">
        <v>107</v>
      </c>
      <c r="E5535" s="16" t="s">
        <v>56</v>
      </c>
      <c r="F5535">
        <v>28</v>
      </c>
    </row>
    <row r="5536" spans="1:6" x14ac:dyDescent="0.25">
      <c r="A5536">
        <v>15</v>
      </c>
      <c r="B5536">
        <v>5</v>
      </c>
      <c r="C5536">
        <v>2020</v>
      </c>
      <c r="D5536" s="16" t="s">
        <v>107</v>
      </c>
      <c r="E5536" s="16" t="s">
        <v>59</v>
      </c>
      <c r="F5536">
        <v>4</v>
      </c>
    </row>
    <row r="5537" spans="1:6" x14ac:dyDescent="0.25">
      <c r="A5537">
        <v>15</v>
      </c>
      <c r="B5537">
        <v>5</v>
      </c>
      <c r="C5537">
        <v>2020</v>
      </c>
      <c r="D5537" s="16" t="s">
        <v>107</v>
      </c>
      <c r="E5537" s="16" t="s">
        <v>59</v>
      </c>
      <c r="F5537">
        <v>1</v>
      </c>
    </row>
    <row r="5538" spans="1:6" x14ac:dyDescent="0.25">
      <c r="A5538">
        <v>15</v>
      </c>
      <c r="B5538">
        <v>5</v>
      </c>
      <c r="C5538">
        <v>2020</v>
      </c>
      <c r="D5538" s="16" t="s">
        <v>107</v>
      </c>
      <c r="E5538" s="16" t="s">
        <v>59</v>
      </c>
      <c r="F5538">
        <v>68</v>
      </c>
    </row>
    <row r="5539" spans="1:6" x14ac:dyDescent="0.25">
      <c r="A5539">
        <v>15</v>
      </c>
      <c r="B5539">
        <v>5</v>
      </c>
      <c r="C5539">
        <v>2020</v>
      </c>
      <c r="D5539" s="16" t="s">
        <v>107</v>
      </c>
      <c r="E5539" s="16" t="s">
        <v>56</v>
      </c>
      <c r="F5539">
        <v>60</v>
      </c>
    </row>
    <row r="5540" spans="1:6" x14ac:dyDescent="0.25">
      <c r="A5540">
        <v>15</v>
      </c>
      <c r="B5540">
        <v>5</v>
      </c>
      <c r="C5540">
        <v>2020</v>
      </c>
      <c r="D5540" s="16" t="s">
        <v>166</v>
      </c>
      <c r="E5540" s="16" t="s">
        <v>56</v>
      </c>
      <c r="F5540">
        <v>72</v>
      </c>
    </row>
    <row r="5541" spans="1:6" x14ac:dyDescent="0.25">
      <c r="A5541">
        <v>15</v>
      </c>
      <c r="B5541">
        <v>5</v>
      </c>
      <c r="C5541">
        <v>2020</v>
      </c>
      <c r="D5541" s="16" t="s">
        <v>114</v>
      </c>
      <c r="E5541" s="16" t="s">
        <v>56</v>
      </c>
      <c r="F5541">
        <v>48</v>
      </c>
    </row>
    <row r="5542" spans="1:6" x14ac:dyDescent="0.25">
      <c r="A5542">
        <v>15</v>
      </c>
      <c r="B5542">
        <v>5</v>
      </c>
      <c r="C5542">
        <v>2020</v>
      </c>
      <c r="D5542" s="16" t="s">
        <v>216</v>
      </c>
      <c r="E5542" s="16" t="s">
        <v>56</v>
      </c>
      <c r="F5542">
        <v>24</v>
      </c>
    </row>
    <row r="5543" spans="1:6" x14ac:dyDescent="0.25">
      <c r="A5543">
        <v>15</v>
      </c>
      <c r="B5543">
        <v>5</v>
      </c>
      <c r="C5543">
        <v>2020</v>
      </c>
      <c r="D5543" s="16" t="s">
        <v>116</v>
      </c>
      <c r="E5543" s="16" t="s">
        <v>56</v>
      </c>
      <c r="F5543">
        <v>36</v>
      </c>
    </row>
    <row r="5544" spans="1:6" x14ac:dyDescent="0.25">
      <c r="A5544">
        <v>15</v>
      </c>
      <c r="B5544">
        <v>5</v>
      </c>
      <c r="C5544">
        <v>2020</v>
      </c>
      <c r="D5544" s="16" t="s">
        <v>117</v>
      </c>
      <c r="E5544" s="16" t="s">
        <v>56</v>
      </c>
      <c r="F5544">
        <v>47</v>
      </c>
    </row>
    <row r="5545" spans="1:6" x14ac:dyDescent="0.25">
      <c r="A5545">
        <v>15</v>
      </c>
      <c r="B5545">
        <v>5</v>
      </c>
      <c r="C5545">
        <v>2020</v>
      </c>
      <c r="D5545" s="16" t="s">
        <v>117</v>
      </c>
      <c r="E5545" s="16" t="s">
        <v>56</v>
      </c>
      <c r="F5545">
        <v>41</v>
      </c>
    </row>
    <row r="5546" spans="1:6" x14ac:dyDescent="0.25">
      <c r="A5546">
        <v>15</v>
      </c>
      <c r="B5546">
        <v>5</v>
      </c>
      <c r="C5546">
        <v>2020</v>
      </c>
      <c r="D5546" s="16" t="s">
        <v>124</v>
      </c>
      <c r="E5546" s="16" t="s">
        <v>59</v>
      </c>
      <c r="F5546">
        <v>40</v>
      </c>
    </row>
    <row r="5547" spans="1:6" x14ac:dyDescent="0.25">
      <c r="A5547">
        <v>15</v>
      </c>
      <c r="B5547">
        <v>5</v>
      </c>
      <c r="C5547">
        <v>2020</v>
      </c>
      <c r="D5547" s="16" t="s">
        <v>235</v>
      </c>
      <c r="E5547" s="16" t="s">
        <v>56</v>
      </c>
      <c r="F5547">
        <v>31</v>
      </c>
    </row>
    <row r="5548" spans="1:6" x14ac:dyDescent="0.25">
      <c r="A5548">
        <v>15</v>
      </c>
      <c r="B5548">
        <v>5</v>
      </c>
      <c r="C5548">
        <v>2020</v>
      </c>
      <c r="D5548" s="16" t="s">
        <v>235</v>
      </c>
      <c r="E5548" s="16" t="s">
        <v>56</v>
      </c>
      <c r="F5548">
        <v>49</v>
      </c>
    </row>
    <row r="5549" spans="1:6" x14ac:dyDescent="0.25">
      <c r="A5549">
        <v>15</v>
      </c>
      <c r="B5549">
        <v>5</v>
      </c>
      <c r="C5549">
        <v>2020</v>
      </c>
      <c r="D5549" s="16" t="s">
        <v>128</v>
      </c>
      <c r="E5549" s="16" t="s">
        <v>59</v>
      </c>
      <c r="F5549">
        <v>41</v>
      </c>
    </row>
    <row r="5550" spans="1:6" x14ac:dyDescent="0.25">
      <c r="A5550">
        <v>15</v>
      </c>
      <c r="B5550">
        <v>5</v>
      </c>
      <c r="C5550">
        <v>2020</v>
      </c>
      <c r="D5550" s="16" t="s">
        <v>218</v>
      </c>
      <c r="E5550" s="16" t="s">
        <v>59</v>
      </c>
      <c r="F5550">
        <v>66</v>
      </c>
    </row>
    <row r="5551" spans="1:6" x14ac:dyDescent="0.25">
      <c r="A5551">
        <v>15</v>
      </c>
      <c r="B5551">
        <v>5</v>
      </c>
      <c r="C5551">
        <v>2020</v>
      </c>
      <c r="D5551" s="16" t="s">
        <v>218</v>
      </c>
      <c r="E5551" s="16" t="s">
        <v>59</v>
      </c>
      <c r="F5551">
        <v>56</v>
      </c>
    </row>
    <row r="5552" spans="1:6" x14ac:dyDescent="0.25">
      <c r="A5552">
        <v>15</v>
      </c>
      <c r="B5552">
        <v>5</v>
      </c>
      <c r="C5552">
        <v>2020</v>
      </c>
      <c r="D5552" s="16" t="s">
        <v>140</v>
      </c>
      <c r="E5552" s="16" t="s">
        <v>59</v>
      </c>
      <c r="F5552">
        <v>34</v>
      </c>
    </row>
    <row r="5553" spans="1:6" x14ac:dyDescent="0.25">
      <c r="A5553">
        <v>15</v>
      </c>
      <c r="B5553">
        <v>5</v>
      </c>
      <c r="C5553">
        <v>2020</v>
      </c>
      <c r="D5553" s="16" t="s">
        <v>140</v>
      </c>
      <c r="E5553" s="16" t="s">
        <v>56</v>
      </c>
      <c r="F5553">
        <v>33</v>
      </c>
    </row>
    <row r="5554" spans="1:6" x14ac:dyDescent="0.25">
      <c r="A5554">
        <v>15</v>
      </c>
      <c r="B5554">
        <v>5</v>
      </c>
      <c r="C5554">
        <v>2020</v>
      </c>
      <c r="D5554" s="16" t="s">
        <v>141</v>
      </c>
      <c r="E5554" s="16" t="s">
        <v>56</v>
      </c>
      <c r="F5554">
        <v>77</v>
      </c>
    </row>
    <row r="5555" spans="1:6" x14ac:dyDescent="0.25">
      <c r="A5555">
        <v>15</v>
      </c>
      <c r="B5555">
        <v>5</v>
      </c>
      <c r="C5555">
        <v>2020</v>
      </c>
      <c r="D5555" s="16" t="s">
        <v>219</v>
      </c>
      <c r="E5555" s="16" t="s">
        <v>56</v>
      </c>
      <c r="F5555">
        <v>77</v>
      </c>
    </row>
    <row r="5556" spans="1:6" x14ac:dyDescent="0.25">
      <c r="A5556">
        <v>15</v>
      </c>
      <c r="B5556">
        <v>5</v>
      </c>
      <c r="C5556">
        <v>2020</v>
      </c>
      <c r="D5556" s="16" t="s">
        <v>219</v>
      </c>
      <c r="E5556" s="16" t="s">
        <v>59</v>
      </c>
      <c r="F5556">
        <v>49</v>
      </c>
    </row>
    <row r="5557" spans="1:6" x14ac:dyDescent="0.25">
      <c r="A5557">
        <v>15</v>
      </c>
      <c r="B5557">
        <v>5</v>
      </c>
      <c r="C5557">
        <v>2020</v>
      </c>
      <c r="D5557" s="16" t="s">
        <v>219</v>
      </c>
      <c r="E5557" s="16" t="s">
        <v>56</v>
      </c>
      <c r="F5557">
        <v>53</v>
      </c>
    </row>
    <row r="5558" spans="1:6" x14ac:dyDescent="0.25">
      <c r="A5558">
        <v>15</v>
      </c>
      <c r="B5558">
        <v>5</v>
      </c>
      <c r="C5558">
        <v>2020</v>
      </c>
      <c r="D5558" s="16" t="s">
        <v>219</v>
      </c>
      <c r="E5558" s="16" t="s">
        <v>59</v>
      </c>
      <c r="F5558">
        <v>38</v>
      </c>
    </row>
    <row r="5559" spans="1:6" x14ac:dyDescent="0.25">
      <c r="A5559">
        <v>15</v>
      </c>
      <c r="B5559">
        <v>5</v>
      </c>
      <c r="C5559">
        <v>2020</v>
      </c>
      <c r="D5559" s="16" t="s">
        <v>219</v>
      </c>
      <c r="E5559" s="16" t="s">
        <v>59</v>
      </c>
      <c r="F5559">
        <v>30</v>
      </c>
    </row>
    <row r="5560" spans="1:6" x14ac:dyDescent="0.25">
      <c r="A5560">
        <v>15</v>
      </c>
      <c r="B5560">
        <v>5</v>
      </c>
      <c r="C5560">
        <v>2020</v>
      </c>
      <c r="D5560" s="16" t="s">
        <v>144</v>
      </c>
      <c r="E5560" s="16" t="s">
        <v>56</v>
      </c>
      <c r="F5560">
        <v>52</v>
      </c>
    </row>
    <row r="5561" spans="1:6" x14ac:dyDescent="0.25">
      <c r="A5561">
        <v>15</v>
      </c>
      <c r="B5561">
        <v>5</v>
      </c>
      <c r="C5561">
        <v>2020</v>
      </c>
      <c r="D5561" s="16" t="s">
        <v>145</v>
      </c>
      <c r="E5561" s="16" t="s">
        <v>56</v>
      </c>
      <c r="F5561">
        <v>43</v>
      </c>
    </row>
    <row r="5562" spans="1:6" x14ac:dyDescent="0.25">
      <c r="A5562">
        <v>15</v>
      </c>
      <c r="B5562">
        <v>5</v>
      </c>
      <c r="C5562">
        <v>2020</v>
      </c>
      <c r="D5562" s="16" t="s">
        <v>150</v>
      </c>
      <c r="E5562" s="16" t="s">
        <v>59</v>
      </c>
      <c r="F5562">
        <v>66</v>
      </c>
    </row>
    <row r="5563" spans="1:6" x14ac:dyDescent="0.25">
      <c r="A5563">
        <v>15</v>
      </c>
      <c r="B5563">
        <v>5</v>
      </c>
      <c r="C5563">
        <v>2020</v>
      </c>
      <c r="D5563" s="16" t="s">
        <v>150</v>
      </c>
      <c r="E5563" s="16" t="s">
        <v>59</v>
      </c>
      <c r="F5563">
        <v>39</v>
      </c>
    </row>
    <row r="5564" spans="1:6" x14ac:dyDescent="0.25">
      <c r="A5564">
        <v>15</v>
      </c>
      <c r="B5564">
        <v>5</v>
      </c>
      <c r="C5564">
        <v>2020</v>
      </c>
      <c r="D5564" s="16" t="s">
        <v>150</v>
      </c>
      <c r="E5564" s="16" t="s">
        <v>56</v>
      </c>
      <c r="F5564">
        <v>35</v>
      </c>
    </row>
    <row r="5565" spans="1:6" x14ac:dyDescent="0.25">
      <c r="A5565">
        <v>15</v>
      </c>
      <c r="B5565">
        <v>5</v>
      </c>
      <c r="C5565">
        <v>2020</v>
      </c>
      <c r="D5565" s="16" t="s">
        <v>150</v>
      </c>
      <c r="E5565" s="16" t="s">
        <v>56</v>
      </c>
      <c r="F5565">
        <v>59</v>
      </c>
    </row>
    <row r="5566" spans="1:6" x14ac:dyDescent="0.25">
      <c r="A5566">
        <v>15</v>
      </c>
      <c r="B5566">
        <v>5</v>
      </c>
      <c r="C5566">
        <v>2020</v>
      </c>
      <c r="D5566" s="16" t="s">
        <v>150</v>
      </c>
      <c r="E5566" s="16" t="s">
        <v>59</v>
      </c>
      <c r="F5566">
        <v>31</v>
      </c>
    </row>
    <row r="5567" spans="1:6" x14ac:dyDescent="0.25">
      <c r="A5567">
        <v>16</v>
      </c>
      <c r="B5567">
        <v>5</v>
      </c>
      <c r="C5567">
        <v>2020</v>
      </c>
      <c r="D5567" s="16" t="s">
        <v>212</v>
      </c>
      <c r="E5567" s="16" t="s">
        <v>56</v>
      </c>
      <c r="F5567">
        <v>31</v>
      </c>
    </row>
    <row r="5568" spans="1:6" x14ac:dyDescent="0.25">
      <c r="A5568">
        <v>16</v>
      </c>
      <c r="B5568">
        <v>5</v>
      </c>
      <c r="C5568">
        <v>2020</v>
      </c>
      <c r="D5568" s="16" t="s">
        <v>64</v>
      </c>
      <c r="E5568" s="16" t="s">
        <v>56</v>
      </c>
      <c r="F5568">
        <v>52</v>
      </c>
    </row>
    <row r="5569" spans="1:6" x14ac:dyDescent="0.25">
      <c r="A5569">
        <v>16</v>
      </c>
      <c r="B5569">
        <v>5</v>
      </c>
      <c r="C5569">
        <v>2020</v>
      </c>
      <c r="D5569" s="16" t="s">
        <v>64</v>
      </c>
      <c r="E5569" s="16" t="s">
        <v>59</v>
      </c>
      <c r="F5569">
        <v>62</v>
      </c>
    </row>
    <row r="5570" spans="1:6" x14ac:dyDescent="0.25">
      <c r="A5570">
        <v>16</v>
      </c>
      <c r="B5570">
        <v>5</v>
      </c>
      <c r="C5570">
        <v>2020</v>
      </c>
      <c r="D5570" s="16" t="s">
        <v>64</v>
      </c>
      <c r="E5570" s="16" t="s">
        <v>56</v>
      </c>
      <c r="F5570">
        <v>71</v>
      </c>
    </row>
    <row r="5571" spans="1:6" x14ac:dyDescent="0.25">
      <c r="A5571">
        <v>16</v>
      </c>
      <c r="B5571">
        <v>5</v>
      </c>
      <c r="C5571">
        <v>2020</v>
      </c>
      <c r="D5571" s="16" t="s">
        <v>66</v>
      </c>
      <c r="E5571" s="16" t="s">
        <v>59</v>
      </c>
      <c r="F5571">
        <v>76</v>
      </c>
    </row>
    <row r="5572" spans="1:6" x14ac:dyDescent="0.25">
      <c r="A5572">
        <v>16</v>
      </c>
      <c r="B5572">
        <v>5</v>
      </c>
      <c r="C5572">
        <v>2020</v>
      </c>
      <c r="D5572" s="16" t="s">
        <v>75</v>
      </c>
      <c r="E5572" s="16" t="s">
        <v>59</v>
      </c>
      <c r="F5572">
        <v>48</v>
      </c>
    </row>
    <row r="5573" spans="1:6" x14ac:dyDescent="0.25">
      <c r="A5573">
        <v>16</v>
      </c>
      <c r="B5573">
        <v>5</v>
      </c>
      <c r="C5573">
        <v>2020</v>
      </c>
      <c r="D5573" s="16" t="s">
        <v>75</v>
      </c>
      <c r="E5573" s="16" t="s">
        <v>59</v>
      </c>
      <c r="F5573">
        <v>40</v>
      </c>
    </row>
    <row r="5574" spans="1:6" x14ac:dyDescent="0.25">
      <c r="A5574">
        <v>16</v>
      </c>
      <c r="B5574">
        <v>5</v>
      </c>
      <c r="C5574">
        <v>2020</v>
      </c>
      <c r="D5574" s="16" t="s">
        <v>231</v>
      </c>
      <c r="E5574" s="16" t="s">
        <v>56</v>
      </c>
      <c r="F5574">
        <v>32</v>
      </c>
    </row>
    <row r="5575" spans="1:6" x14ac:dyDescent="0.25">
      <c r="A5575">
        <v>16</v>
      </c>
      <c r="B5575">
        <v>5</v>
      </c>
      <c r="C5575">
        <v>2020</v>
      </c>
      <c r="D5575" s="16" t="s">
        <v>89</v>
      </c>
      <c r="E5575" s="16" t="s">
        <v>59</v>
      </c>
      <c r="F5575">
        <v>33</v>
      </c>
    </row>
    <row r="5576" spans="1:6" x14ac:dyDescent="0.25">
      <c r="A5576">
        <v>16</v>
      </c>
      <c r="B5576">
        <v>5</v>
      </c>
      <c r="C5576">
        <v>2020</v>
      </c>
      <c r="D5576" s="16" t="s">
        <v>93</v>
      </c>
      <c r="E5576" s="16" t="s">
        <v>56</v>
      </c>
      <c r="F5576">
        <v>36</v>
      </c>
    </row>
    <row r="5577" spans="1:6" x14ac:dyDescent="0.25">
      <c r="A5577">
        <v>16</v>
      </c>
      <c r="B5577">
        <v>5</v>
      </c>
      <c r="C5577">
        <v>2020</v>
      </c>
      <c r="D5577" s="16" t="s">
        <v>93</v>
      </c>
      <c r="E5577" s="16" t="s">
        <v>56</v>
      </c>
      <c r="F5577">
        <v>35</v>
      </c>
    </row>
    <row r="5578" spans="1:6" x14ac:dyDescent="0.25">
      <c r="A5578">
        <v>16</v>
      </c>
      <c r="B5578">
        <v>5</v>
      </c>
      <c r="C5578">
        <v>2020</v>
      </c>
      <c r="D5578" s="16" t="s">
        <v>95</v>
      </c>
      <c r="E5578" s="16" t="s">
        <v>56</v>
      </c>
      <c r="F5578">
        <v>22</v>
      </c>
    </row>
    <row r="5579" spans="1:6" x14ac:dyDescent="0.25">
      <c r="A5579">
        <v>16</v>
      </c>
      <c r="B5579">
        <v>5</v>
      </c>
      <c r="C5579">
        <v>2020</v>
      </c>
      <c r="D5579" s="16" t="s">
        <v>95</v>
      </c>
      <c r="E5579" s="16" t="s">
        <v>59</v>
      </c>
      <c r="F5579">
        <v>44</v>
      </c>
    </row>
    <row r="5580" spans="1:6" x14ac:dyDescent="0.25">
      <c r="A5580">
        <v>16</v>
      </c>
      <c r="B5580">
        <v>5</v>
      </c>
      <c r="C5580">
        <v>2020</v>
      </c>
      <c r="D5580" s="16" t="s">
        <v>95</v>
      </c>
      <c r="E5580" s="16" t="s">
        <v>59</v>
      </c>
      <c r="F5580">
        <v>27</v>
      </c>
    </row>
    <row r="5581" spans="1:6" x14ac:dyDescent="0.25">
      <c r="A5581">
        <v>16</v>
      </c>
      <c r="B5581">
        <v>5</v>
      </c>
      <c r="C5581">
        <v>2020</v>
      </c>
      <c r="D5581" s="16" t="s">
        <v>95</v>
      </c>
      <c r="E5581" s="16" t="s">
        <v>56</v>
      </c>
      <c r="F5581">
        <v>65</v>
      </c>
    </row>
    <row r="5582" spans="1:6" x14ac:dyDescent="0.25">
      <c r="A5582">
        <v>16</v>
      </c>
      <c r="B5582">
        <v>5</v>
      </c>
      <c r="C5582">
        <v>2020</v>
      </c>
      <c r="D5582" s="16" t="s">
        <v>95</v>
      </c>
      <c r="E5582" s="16" t="s">
        <v>56</v>
      </c>
      <c r="F5582">
        <v>38</v>
      </c>
    </row>
    <row r="5583" spans="1:6" x14ac:dyDescent="0.25">
      <c r="A5583">
        <v>16</v>
      </c>
      <c r="B5583">
        <v>5</v>
      </c>
      <c r="C5583">
        <v>2020</v>
      </c>
      <c r="D5583" s="16" t="s">
        <v>95</v>
      </c>
      <c r="E5583" s="16" t="s">
        <v>56</v>
      </c>
      <c r="F5583">
        <v>45</v>
      </c>
    </row>
    <row r="5584" spans="1:6" x14ac:dyDescent="0.25">
      <c r="A5584">
        <v>16</v>
      </c>
      <c r="B5584">
        <v>5</v>
      </c>
      <c r="C5584">
        <v>2020</v>
      </c>
      <c r="D5584" s="16" t="s">
        <v>95</v>
      </c>
      <c r="E5584" s="16" t="s">
        <v>56</v>
      </c>
      <c r="F5584">
        <v>35</v>
      </c>
    </row>
    <row r="5585" spans="1:6" x14ac:dyDescent="0.25">
      <c r="A5585">
        <v>16</v>
      </c>
      <c r="B5585">
        <v>5</v>
      </c>
      <c r="C5585">
        <v>2020</v>
      </c>
      <c r="D5585" s="16" t="s">
        <v>95</v>
      </c>
      <c r="E5585" s="16" t="s">
        <v>56</v>
      </c>
      <c r="F5585">
        <v>38</v>
      </c>
    </row>
    <row r="5586" spans="1:6" x14ac:dyDescent="0.25">
      <c r="A5586">
        <v>16</v>
      </c>
      <c r="B5586">
        <v>5</v>
      </c>
      <c r="C5586">
        <v>2020</v>
      </c>
      <c r="D5586" s="16" t="s">
        <v>95</v>
      </c>
      <c r="E5586" s="16" t="s">
        <v>56</v>
      </c>
      <c r="F5586">
        <v>38</v>
      </c>
    </row>
    <row r="5587" spans="1:6" x14ac:dyDescent="0.25">
      <c r="A5587">
        <v>16</v>
      </c>
      <c r="B5587">
        <v>5</v>
      </c>
      <c r="C5587">
        <v>2020</v>
      </c>
      <c r="D5587" s="16" t="s">
        <v>95</v>
      </c>
      <c r="E5587" s="16" t="s">
        <v>56</v>
      </c>
      <c r="F5587">
        <v>46</v>
      </c>
    </row>
    <row r="5588" spans="1:6" x14ac:dyDescent="0.25">
      <c r="A5588">
        <v>16</v>
      </c>
      <c r="B5588">
        <v>5</v>
      </c>
      <c r="C5588">
        <v>2020</v>
      </c>
      <c r="D5588" s="16" t="s">
        <v>95</v>
      </c>
      <c r="E5588" s="16" t="s">
        <v>56</v>
      </c>
      <c r="F5588">
        <v>35</v>
      </c>
    </row>
    <row r="5589" spans="1:6" x14ac:dyDescent="0.25">
      <c r="A5589">
        <v>16</v>
      </c>
      <c r="B5589">
        <v>5</v>
      </c>
      <c r="C5589">
        <v>2020</v>
      </c>
      <c r="D5589" s="16" t="s">
        <v>95</v>
      </c>
      <c r="E5589" s="16" t="s">
        <v>56</v>
      </c>
      <c r="F5589">
        <v>35</v>
      </c>
    </row>
    <row r="5590" spans="1:6" x14ac:dyDescent="0.25">
      <c r="A5590">
        <v>16</v>
      </c>
      <c r="B5590">
        <v>5</v>
      </c>
      <c r="C5590">
        <v>2020</v>
      </c>
      <c r="D5590" s="16" t="s">
        <v>95</v>
      </c>
      <c r="E5590" s="16" t="s">
        <v>56</v>
      </c>
      <c r="F5590">
        <v>42</v>
      </c>
    </row>
    <row r="5591" spans="1:6" x14ac:dyDescent="0.25">
      <c r="A5591">
        <v>16</v>
      </c>
      <c r="B5591">
        <v>5</v>
      </c>
      <c r="C5591">
        <v>2020</v>
      </c>
      <c r="D5591" s="16" t="s">
        <v>95</v>
      </c>
      <c r="E5591" s="16" t="s">
        <v>56</v>
      </c>
      <c r="F5591">
        <v>44</v>
      </c>
    </row>
    <row r="5592" spans="1:6" x14ac:dyDescent="0.25">
      <c r="A5592">
        <v>16</v>
      </c>
      <c r="B5592">
        <v>5</v>
      </c>
      <c r="C5592">
        <v>2020</v>
      </c>
      <c r="D5592" s="16" t="s">
        <v>95</v>
      </c>
      <c r="E5592" s="16" t="s">
        <v>59</v>
      </c>
      <c r="F5592">
        <v>33</v>
      </c>
    </row>
    <row r="5593" spans="1:6" x14ac:dyDescent="0.25">
      <c r="A5593">
        <v>16</v>
      </c>
      <c r="B5593">
        <v>5</v>
      </c>
      <c r="C5593">
        <v>2020</v>
      </c>
      <c r="D5593" s="16" t="s">
        <v>95</v>
      </c>
      <c r="E5593" s="16" t="s">
        <v>56</v>
      </c>
      <c r="F5593">
        <v>39</v>
      </c>
    </row>
    <row r="5594" spans="1:6" x14ac:dyDescent="0.25">
      <c r="A5594">
        <v>16</v>
      </c>
      <c r="B5594">
        <v>5</v>
      </c>
      <c r="C5594">
        <v>2020</v>
      </c>
      <c r="D5594" s="16" t="s">
        <v>95</v>
      </c>
      <c r="E5594" s="16" t="s">
        <v>59</v>
      </c>
      <c r="F5594">
        <v>35</v>
      </c>
    </row>
    <row r="5595" spans="1:6" x14ac:dyDescent="0.25">
      <c r="A5595">
        <v>16</v>
      </c>
      <c r="B5595">
        <v>5</v>
      </c>
      <c r="C5595">
        <v>2020</v>
      </c>
      <c r="D5595" s="16" t="s">
        <v>95</v>
      </c>
      <c r="E5595" s="16" t="s">
        <v>59</v>
      </c>
      <c r="F5595">
        <v>24</v>
      </c>
    </row>
    <row r="5596" spans="1:6" x14ac:dyDescent="0.25">
      <c r="A5596">
        <v>16</v>
      </c>
      <c r="B5596">
        <v>5</v>
      </c>
      <c r="C5596">
        <v>2020</v>
      </c>
      <c r="D5596" s="16" t="s">
        <v>104</v>
      </c>
      <c r="E5596" s="16" t="s">
        <v>59</v>
      </c>
      <c r="F5596">
        <v>54</v>
      </c>
    </row>
    <row r="5597" spans="1:6" x14ac:dyDescent="0.25">
      <c r="A5597">
        <v>16</v>
      </c>
      <c r="B5597">
        <v>5</v>
      </c>
      <c r="C5597">
        <v>2020</v>
      </c>
      <c r="D5597" s="16" t="s">
        <v>104</v>
      </c>
      <c r="E5597" s="16" t="s">
        <v>59</v>
      </c>
      <c r="F5597">
        <v>75</v>
      </c>
    </row>
    <row r="5598" spans="1:6" x14ac:dyDescent="0.25">
      <c r="A5598">
        <v>16</v>
      </c>
      <c r="B5598">
        <v>5</v>
      </c>
      <c r="C5598">
        <v>2020</v>
      </c>
      <c r="D5598" s="16" t="s">
        <v>104</v>
      </c>
      <c r="E5598" s="16" t="s">
        <v>59</v>
      </c>
      <c r="F5598">
        <v>48</v>
      </c>
    </row>
    <row r="5599" spans="1:6" x14ac:dyDescent="0.25">
      <c r="A5599">
        <v>16</v>
      </c>
      <c r="B5599">
        <v>5</v>
      </c>
      <c r="C5599">
        <v>2020</v>
      </c>
      <c r="D5599" s="16" t="s">
        <v>105</v>
      </c>
      <c r="E5599" s="16" t="s">
        <v>59</v>
      </c>
      <c r="F5599">
        <v>63</v>
      </c>
    </row>
    <row r="5600" spans="1:6" x14ac:dyDescent="0.25">
      <c r="A5600">
        <v>16</v>
      </c>
      <c r="B5600">
        <v>5</v>
      </c>
      <c r="C5600">
        <v>2020</v>
      </c>
      <c r="D5600" s="16" t="s">
        <v>105</v>
      </c>
      <c r="E5600" s="16" t="s">
        <v>59</v>
      </c>
      <c r="F5600">
        <v>12</v>
      </c>
    </row>
    <row r="5601" spans="1:6" x14ac:dyDescent="0.25">
      <c r="A5601">
        <v>16</v>
      </c>
      <c r="B5601">
        <v>5</v>
      </c>
      <c r="C5601">
        <v>2020</v>
      </c>
      <c r="D5601" s="16" t="s">
        <v>105</v>
      </c>
      <c r="E5601" s="16" t="s">
        <v>59</v>
      </c>
      <c r="F5601">
        <v>9</v>
      </c>
    </row>
    <row r="5602" spans="1:6" x14ac:dyDescent="0.25">
      <c r="A5602">
        <v>16</v>
      </c>
      <c r="B5602">
        <v>5</v>
      </c>
      <c r="C5602">
        <v>2020</v>
      </c>
      <c r="D5602" s="16" t="s">
        <v>109</v>
      </c>
      <c r="E5602" s="16" t="s">
        <v>56</v>
      </c>
      <c r="F5602">
        <v>12</v>
      </c>
    </row>
    <row r="5603" spans="1:6" x14ac:dyDescent="0.25">
      <c r="A5603">
        <v>16</v>
      </c>
      <c r="B5603">
        <v>5</v>
      </c>
      <c r="C5603">
        <v>2020</v>
      </c>
      <c r="D5603" s="16" t="s">
        <v>110</v>
      </c>
      <c r="E5603" s="16" t="s">
        <v>59</v>
      </c>
      <c r="F5603">
        <v>51</v>
      </c>
    </row>
    <row r="5604" spans="1:6" x14ac:dyDescent="0.25">
      <c r="A5604">
        <v>16</v>
      </c>
      <c r="B5604">
        <v>5</v>
      </c>
      <c r="C5604">
        <v>2020</v>
      </c>
      <c r="D5604" s="16" t="s">
        <v>111</v>
      </c>
      <c r="E5604" s="16" t="s">
        <v>59</v>
      </c>
      <c r="F5604">
        <v>2</v>
      </c>
    </row>
    <row r="5605" spans="1:6" x14ac:dyDescent="0.25">
      <c r="A5605">
        <v>16</v>
      </c>
      <c r="B5605">
        <v>5</v>
      </c>
      <c r="C5605">
        <v>2020</v>
      </c>
      <c r="D5605" s="16" t="s">
        <v>111</v>
      </c>
      <c r="E5605" s="16" t="s">
        <v>59</v>
      </c>
      <c r="F5605">
        <v>56</v>
      </c>
    </row>
    <row r="5606" spans="1:6" x14ac:dyDescent="0.25">
      <c r="A5606">
        <v>16</v>
      </c>
      <c r="B5606">
        <v>5</v>
      </c>
      <c r="C5606">
        <v>2020</v>
      </c>
      <c r="D5606" s="16" t="s">
        <v>113</v>
      </c>
      <c r="E5606" s="16" t="s">
        <v>56</v>
      </c>
      <c r="F5606">
        <v>42</v>
      </c>
    </row>
    <row r="5607" spans="1:6" x14ac:dyDescent="0.25">
      <c r="A5607">
        <v>16</v>
      </c>
      <c r="B5607">
        <v>5</v>
      </c>
      <c r="C5607">
        <v>2020</v>
      </c>
      <c r="D5607" s="16" t="s">
        <v>216</v>
      </c>
      <c r="E5607" s="16" t="s">
        <v>59</v>
      </c>
      <c r="F5607">
        <v>51</v>
      </c>
    </row>
    <row r="5608" spans="1:6" x14ac:dyDescent="0.25">
      <c r="A5608">
        <v>16</v>
      </c>
      <c r="B5608">
        <v>5</v>
      </c>
      <c r="C5608">
        <v>2020</v>
      </c>
      <c r="D5608" s="16" t="s">
        <v>116</v>
      </c>
      <c r="E5608" s="16" t="s">
        <v>56</v>
      </c>
      <c r="F5608">
        <v>47</v>
      </c>
    </row>
    <row r="5609" spans="1:6" x14ac:dyDescent="0.25">
      <c r="A5609">
        <v>16</v>
      </c>
      <c r="B5609">
        <v>5</v>
      </c>
      <c r="C5609">
        <v>2020</v>
      </c>
      <c r="D5609" s="16" t="s">
        <v>116</v>
      </c>
      <c r="E5609" s="16" t="s">
        <v>59</v>
      </c>
      <c r="F5609">
        <v>36</v>
      </c>
    </row>
    <row r="5610" spans="1:6" x14ac:dyDescent="0.25">
      <c r="A5610">
        <v>16</v>
      </c>
      <c r="B5610">
        <v>5</v>
      </c>
      <c r="C5610">
        <v>2020</v>
      </c>
      <c r="D5610" s="16" t="s">
        <v>235</v>
      </c>
      <c r="E5610" s="16" t="s">
        <v>59</v>
      </c>
      <c r="F5610">
        <v>72</v>
      </c>
    </row>
    <row r="5611" spans="1:6" x14ac:dyDescent="0.25">
      <c r="A5611">
        <v>16</v>
      </c>
      <c r="B5611">
        <v>5</v>
      </c>
      <c r="C5611">
        <v>2020</v>
      </c>
      <c r="D5611" s="16" t="s">
        <v>236</v>
      </c>
      <c r="E5611" s="16" t="s">
        <v>56</v>
      </c>
      <c r="F5611">
        <v>63</v>
      </c>
    </row>
    <row r="5612" spans="1:6" x14ac:dyDescent="0.25">
      <c r="A5612">
        <v>16</v>
      </c>
      <c r="B5612">
        <v>5</v>
      </c>
      <c r="C5612">
        <v>2020</v>
      </c>
      <c r="D5612" s="16" t="s">
        <v>242</v>
      </c>
      <c r="E5612" s="16" t="s">
        <v>59</v>
      </c>
      <c r="F5612">
        <v>70</v>
      </c>
    </row>
    <row r="5613" spans="1:6" x14ac:dyDescent="0.25">
      <c r="A5613">
        <v>16</v>
      </c>
      <c r="B5613">
        <v>5</v>
      </c>
      <c r="C5613">
        <v>2020</v>
      </c>
      <c r="D5613" s="16" t="s">
        <v>242</v>
      </c>
      <c r="E5613" s="16" t="s">
        <v>56</v>
      </c>
      <c r="F5613">
        <v>20</v>
      </c>
    </row>
    <row r="5614" spans="1:6" x14ac:dyDescent="0.25">
      <c r="A5614">
        <v>16</v>
      </c>
      <c r="B5614">
        <v>5</v>
      </c>
      <c r="C5614">
        <v>2020</v>
      </c>
      <c r="D5614" s="16" t="s">
        <v>175</v>
      </c>
      <c r="E5614" s="16" t="s">
        <v>56</v>
      </c>
      <c r="F5614">
        <v>49</v>
      </c>
    </row>
    <row r="5615" spans="1:6" x14ac:dyDescent="0.25">
      <c r="A5615">
        <v>16</v>
      </c>
      <c r="B5615">
        <v>5</v>
      </c>
      <c r="C5615">
        <v>2020</v>
      </c>
      <c r="D5615" s="16" t="s">
        <v>218</v>
      </c>
      <c r="E5615" s="16" t="s">
        <v>59</v>
      </c>
      <c r="F5615">
        <v>16</v>
      </c>
    </row>
    <row r="5616" spans="1:6" x14ac:dyDescent="0.25">
      <c r="A5616">
        <v>16</v>
      </c>
      <c r="B5616">
        <v>5</v>
      </c>
      <c r="C5616">
        <v>2020</v>
      </c>
      <c r="D5616" s="16" t="s">
        <v>140</v>
      </c>
      <c r="E5616" s="16" t="s">
        <v>56</v>
      </c>
      <c r="F5616">
        <v>46</v>
      </c>
    </row>
    <row r="5617" spans="1:6" x14ac:dyDescent="0.25">
      <c r="A5617">
        <v>16</v>
      </c>
      <c r="B5617">
        <v>5</v>
      </c>
      <c r="C5617">
        <v>2020</v>
      </c>
      <c r="D5617" s="16" t="s">
        <v>241</v>
      </c>
      <c r="E5617" s="16" t="s">
        <v>56</v>
      </c>
      <c r="F5617">
        <v>56</v>
      </c>
    </row>
    <row r="5618" spans="1:6" x14ac:dyDescent="0.25">
      <c r="A5618">
        <v>16</v>
      </c>
      <c r="B5618">
        <v>5</v>
      </c>
      <c r="C5618">
        <v>2020</v>
      </c>
      <c r="D5618" s="16" t="s">
        <v>144</v>
      </c>
      <c r="E5618" s="16" t="s">
        <v>56</v>
      </c>
      <c r="F5618">
        <v>50</v>
      </c>
    </row>
    <row r="5619" spans="1:6" x14ac:dyDescent="0.25">
      <c r="A5619">
        <v>16</v>
      </c>
      <c r="B5619">
        <v>5</v>
      </c>
      <c r="C5619">
        <v>2020</v>
      </c>
      <c r="D5619" s="16" t="s">
        <v>144</v>
      </c>
      <c r="E5619" s="16" t="s">
        <v>59</v>
      </c>
      <c r="F5619">
        <v>61</v>
      </c>
    </row>
    <row r="5620" spans="1:6" x14ac:dyDescent="0.25">
      <c r="A5620">
        <v>16</v>
      </c>
      <c r="B5620">
        <v>5</v>
      </c>
      <c r="C5620">
        <v>2020</v>
      </c>
      <c r="D5620" s="16" t="s">
        <v>145</v>
      </c>
      <c r="E5620" s="16" t="s">
        <v>56</v>
      </c>
      <c r="F5620">
        <v>52</v>
      </c>
    </row>
    <row r="5621" spans="1:6" x14ac:dyDescent="0.25">
      <c r="A5621">
        <v>16</v>
      </c>
      <c r="B5621">
        <v>5</v>
      </c>
      <c r="C5621">
        <v>2020</v>
      </c>
      <c r="D5621" s="16" t="s">
        <v>145</v>
      </c>
      <c r="E5621" s="16" t="s">
        <v>56</v>
      </c>
      <c r="F5621">
        <v>49</v>
      </c>
    </row>
    <row r="5622" spans="1:6" x14ac:dyDescent="0.25">
      <c r="A5622">
        <v>16</v>
      </c>
      <c r="B5622">
        <v>5</v>
      </c>
      <c r="C5622">
        <v>2020</v>
      </c>
      <c r="D5622" s="16" t="s">
        <v>145</v>
      </c>
      <c r="E5622" s="16" t="s">
        <v>56</v>
      </c>
      <c r="F5622">
        <v>44</v>
      </c>
    </row>
    <row r="5623" spans="1:6" x14ac:dyDescent="0.25">
      <c r="A5623">
        <v>16</v>
      </c>
      <c r="B5623">
        <v>5</v>
      </c>
      <c r="C5623">
        <v>2020</v>
      </c>
      <c r="D5623" s="16" t="s">
        <v>150</v>
      </c>
      <c r="E5623" s="16" t="s">
        <v>56</v>
      </c>
      <c r="F5623">
        <v>48</v>
      </c>
    </row>
    <row r="5624" spans="1:6" x14ac:dyDescent="0.25">
      <c r="A5624">
        <v>16</v>
      </c>
      <c r="B5624">
        <v>5</v>
      </c>
      <c r="C5624">
        <v>2020</v>
      </c>
      <c r="D5624" s="16" t="s">
        <v>186</v>
      </c>
      <c r="E5624" s="16" t="s">
        <v>59</v>
      </c>
      <c r="F5624">
        <v>74</v>
      </c>
    </row>
    <row r="5625" spans="1:6" x14ac:dyDescent="0.25">
      <c r="A5625">
        <v>17</v>
      </c>
      <c r="B5625">
        <v>5</v>
      </c>
      <c r="C5625">
        <v>2020</v>
      </c>
      <c r="D5625" s="16" t="s">
        <v>62</v>
      </c>
      <c r="E5625" s="16" t="s">
        <v>59</v>
      </c>
      <c r="F5625">
        <v>37</v>
      </c>
    </row>
    <row r="5626" spans="1:6" x14ac:dyDescent="0.25">
      <c r="A5626">
        <v>17</v>
      </c>
      <c r="B5626">
        <v>5</v>
      </c>
      <c r="C5626">
        <v>2020</v>
      </c>
      <c r="D5626" s="16" t="s">
        <v>153</v>
      </c>
      <c r="E5626" s="16" t="s">
        <v>56</v>
      </c>
      <c r="F5626">
        <v>71</v>
      </c>
    </row>
    <row r="5627" spans="1:6" x14ac:dyDescent="0.25">
      <c r="A5627">
        <v>17</v>
      </c>
      <c r="B5627">
        <v>5</v>
      </c>
      <c r="C5627">
        <v>2020</v>
      </c>
      <c r="D5627" s="16" t="s">
        <v>154</v>
      </c>
      <c r="E5627" s="16" t="s">
        <v>59</v>
      </c>
      <c r="F5627">
        <v>82</v>
      </c>
    </row>
    <row r="5628" spans="1:6" x14ac:dyDescent="0.25">
      <c r="A5628">
        <v>17</v>
      </c>
      <c r="B5628">
        <v>5</v>
      </c>
      <c r="C5628">
        <v>2020</v>
      </c>
      <c r="D5628" s="16" t="s">
        <v>154</v>
      </c>
      <c r="E5628" s="16" t="s">
        <v>59</v>
      </c>
      <c r="F5628">
        <v>23</v>
      </c>
    </row>
    <row r="5629" spans="1:6" x14ac:dyDescent="0.25">
      <c r="A5629">
        <v>17</v>
      </c>
      <c r="B5629">
        <v>5</v>
      </c>
      <c r="C5629">
        <v>2020</v>
      </c>
      <c r="D5629" s="16" t="s">
        <v>154</v>
      </c>
      <c r="E5629" s="16" t="s">
        <v>56</v>
      </c>
      <c r="F5629">
        <v>73</v>
      </c>
    </row>
    <row r="5630" spans="1:6" x14ac:dyDescent="0.25">
      <c r="A5630">
        <v>17</v>
      </c>
      <c r="B5630">
        <v>5</v>
      </c>
      <c r="C5630">
        <v>2020</v>
      </c>
      <c r="D5630" s="16" t="s">
        <v>70</v>
      </c>
      <c r="E5630" s="16" t="s">
        <v>56</v>
      </c>
      <c r="F5630">
        <v>41</v>
      </c>
    </row>
    <row r="5631" spans="1:6" x14ac:dyDescent="0.25">
      <c r="A5631">
        <v>17</v>
      </c>
      <c r="B5631">
        <v>5</v>
      </c>
      <c r="C5631">
        <v>2020</v>
      </c>
      <c r="D5631" s="16" t="s">
        <v>72</v>
      </c>
      <c r="E5631" s="16" t="s">
        <v>56</v>
      </c>
      <c r="F5631">
        <v>26</v>
      </c>
    </row>
    <row r="5632" spans="1:6" x14ac:dyDescent="0.25">
      <c r="A5632">
        <v>17</v>
      </c>
      <c r="B5632">
        <v>5</v>
      </c>
      <c r="C5632">
        <v>2020</v>
      </c>
      <c r="D5632" s="16" t="s">
        <v>73</v>
      </c>
      <c r="E5632" s="16" t="s">
        <v>59</v>
      </c>
      <c r="F5632">
        <v>87</v>
      </c>
    </row>
    <row r="5633" spans="1:6" x14ac:dyDescent="0.25">
      <c r="A5633">
        <v>17</v>
      </c>
      <c r="B5633">
        <v>5</v>
      </c>
      <c r="C5633">
        <v>2020</v>
      </c>
      <c r="D5633" s="16" t="s">
        <v>75</v>
      </c>
      <c r="E5633" s="16" t="s">
        <v>59</v>
      </c>
      <c r="F5633">
        <v>28</v>
      </c>
    </row>
    <row r="5634" spans="1:6" x14ac:dyDescent="0.25">
      <c r="A5634">
        <v>17</v>
      </c>
      <c r="B5634">
        <v>5</v>
      </c>
      <c r="C5634">
        <v>2020</v>
      </c>
      <c r="D5634" s="16" t="s">
        <v>80</v>
      </c>
      <c r="E5634" s="16" t="s">
        <v>56</v>
      </c>
      <c r="F5634">
        <v>65</v>
      </c>
    </row>
    <row r="5635" spans="1:6" x14ac:dyDescent="0.25">
      <c r="A5635">
        <v>17</v>
      </c>
      <c r="B5635">
        <v>5</v>
      </c>
      <c r="C5635">
        <v>2020</v>
      </c>
      <c r="D5635" s="16" t="s">
        <v>80</v>
      </c>
      <c r="E5635" s="16" t="s">
        <v>59</v>
      </c>
      <c r="F5635">
        <v>69</v>
      </c>
    </row>
    <row r="5636" spans="1:6" x14ac:dyDescent="0.25">
      <c r="A5636">
        <v>17</v>
      </c>
      <c r="B5636">
        <v>5</v>
      </c>
      <c r="C5636">
        <v>2020</v>
      </c>
      <c r="D5636" s="16" t="s">
        <v>80</v>
      </c>
      <c r="E5636" s="16" t="s">
        <v>56</v>
      </c>
      <c r="F5636">
        <v>8</v>
      </c>
    </row>
    <row r="5637" spans="1:6" x14ac:dyDescent="0.25">
      <c r="A5637">
        <v>17</v>
      </c>
      <c r="B5637">
        <v>5</v>
      </c>
      <c r="C5637">
        <v>2020</v>
      </c>
      <c r="D5637" s="16" t="s">
        <v>80</v>
      </c>
      <c r="E5637" s="16" t="s">
        <v>59</v>
      </c>
      <c r="F5637">
        <v>49</v>
      </c>
    </row>
    <row r="5638" spans="1:6" x14ac:dyDescent="0.25">
      <c r="A5638">
        <v>17</v>
      </c>
      <c r="B5638">
        <v>5</v>
      </c>
      <c r="C5638">
        <v>2020</v>
      </c>
      <c r="D5638" s="16" t="s">
        <v>80</v>
      </c>
      <c r="E5638" s="16" t="s">
        <v>59</v>
      </c>
      <c r="F5638">
        <v>3</v>
      </c>
    </row>
    <row r="5639" spans="1:6" x14ac:dyDescent="0.25">
      <c r="A5639">
        <v>17</v>
      </c>
      <c r="B5639">
        <v>5</v>
      </c>
      <c r="C5639">
        <v>2020</v>
      </c>
      <c r="D5639" s="16" t="s">
        <v>80</v>
      </c>
      <c r="E5639" s="16" t="s">
        <v>59</v>
      </c>
      <c r="F5639">
        <v>67</v>
      </c>
    </row>
    <row r="5640" spans="1:6" x14ac:dyDescent="0.25">
      <c r="A5640">
        <v>17</v>
      </c>
      <c r="B5640">
        <v>5</v>
      </c>
      <c r="C5640">
        <v>2020</v>
      </c>
      <c r="D5640" s="16" t="s">
        <v>256</v>
      </c>
      <c r="E5640" s="16" t="s">
        <v>59</v>
      </c>
      <c r="F5640">
        <v>49</v>
      </c>
    </row>
    <row r="5641" spans="1:6" x14ac:dyDescent="0.25">
      <c r="A5641">
        <v>17</v>
      </c>
      <c r="B5641">
        <v>5</v>
      </c>
      <c r="C5641">
        <v>2020</v>
      </c>
      <c r="D5641" s="16" t="s">
        <v>81</v>
      </c>
      <c r="E5641" s="16" t="s">
        <v>59</v>
      </c>
      <c r="F5641">
        <v>41</v>
      </c>
    </row>
    <row r="5642" spans="1:6" x14ac:dyDescent="0.25">
      <c r="A5642">
        <v>17</v>
      </c>
      <c r="B5642">
        <v>5</v>
      </c>
      <c r="C5642">
        <v>2020</v>
      </c>
      <c r="D5642" s="16" t="s">
        <v>87</v>
      </c>
      <c r="E5642" s="16" t="s">
        <v>56</v>
      </c>
      <c r="F5642">
        <v>57</v>
      </c>
    </row>
    <row r="5643" spans="1:6" x14ac:dyDescent="0.25">
      <c r="A5643">
        <v>17</v>
      </c>
      <c r="B5643">
        <v>5</v>
      </c>
      <c r="C5643">
        <v>2020</v>
      </c>
      <c r="D5643" s="16" t="s">
        <v>88</v>
      </c>
      <c r="E5643" s="16" t="s">
        <v>56</v>
      </c>
      <c r="F5643">
        <v>35</v>
      </c>
    </row>
    <row r="5644" spans="1:6" x14ac:dyDescent="0.25">
      <c r="A5644">
        <v>17</v>
      </c>
      <c r="B5644">
        <v>5</v>
      </c>
      <c r="C5644">
        <v>2020</v>
      </c>
      <c r="D5644" s="16" t="s">
        <v>89</v>
      </c>
      <c r="E5644" s="16" t="s">
        <v>59</v>
      </c>
      <c r="F5644">
        <v>29</v>
      </c>
    </row>
    <row r="5645" spans="1:6" x14ac:dyDescent="0.25">
      <c r="A5645">
        <v>17</v>
      </c>
      <c r="B5645">
        <v>5</v>
      </c>
      <c r="C5645">
        <v>2020</v>
      </c>
      <c r="D5645" s="16" t="s">
        <v>92</v>
      </c>
      <c r="E5645" s="16" t="s">
        <v>56</v>
      </c>
      <c r="F5645">
        <v>41</v>
      </c>
    </row>
    <row r="5646" spans="1:6" x14ac:dyDescent="0.25">
      <c r="A5646">
        <v>17</v>
      </c>
      <c r="B5646">
        <v>5</v>
      </c>
      <c r="C5646">
        <v>2020</v>
      </c>
      <c r="D5646" s="16" t="s">
        <v>93</v>
      </c>
      <c r="E5646" s="16" t="s">
        <v>59</v>
      </c>
      <c r="F5646">
        <v>44</v>
      </c>
    </row>
    <row r="5647" spans="1:6" x14ac:dyDescent="0.25">
      <c r="A5647">
        <v>17</v>
      </c>
      <c r="B5647">
        <v>5</v>
      </c>
      <c r="C5647">
        <v>2020</v>
      </c>
      <c r="D5647" s="16" t="s">
        <v>95</v>
      </c>
      <c r="E5647" s="16" t="s">
        <v>59</v>
      </c>
      <c r="F5647">
        <v>49</v>
      </c>
    </row>
    <row r="5648" spans="1:6" x14ac:dyDescent="0.25">
      <c r="A5648">
        <v>17</v>
      </c>
      <c r="B5648">
        <v>5</v>
      </c>
      <c r="C5648">
        <v>2020</v>
      </c>
      <c r="D5648" s="16" t="s">
        <v>95</v>
      </c>
      <c r="E5648" s="16" t="s">
        <v>56</v>
      </c>
      <c r="F5648">
        <v>32</v>
      </c>
    </row>
    <row r="5649" spans="1:6" x14ac:dyDescent="0.25">
      <c r="A5649">
        <v>17</v>
      </c>
      <c r="B5649">
        <v>5</v>
      </c>
      <c r="C5649">
        <v>2020</v>
      </c>
      <c r="D5649" s="16" t="s">
        <v>95</v>
      </c>
      <c r="E5649" s="16" t="s">
        <v>56</v>
      </c>
      <c r="F5649">
        <v>31</v>
      </c>
    </row>
    <row r="5650" spans="1:6" x14ac:dyDescent="0.25">
      <c r="A5650">
        <v>17</v>
      </c>
      <c r="B5650">
        <v>5</v>
      </c>
      <c r="C5650">
        <v>2020</v>
      </c>
      <c r="D5650" s="16" t="s">
        <v>95</v>
      </c>
      <c r="E5650" s="16" t="s">
        <v>56</v>
      </c>
      <c r="F5650">
        <v>29</v>
      </c>
    </row>
    <row r="5651" spans="1:6" x14ac:dyDescent="0.25">
      <c r="A5651">
        <v>17</v>
      </c>
      <c r="B5651">
        <v>5</v>
      </c>
      <c r="C5651">
        <v>2020</v>
      </c>
      <c r="D5651" s="16" t="s">
        <v>95</v>
      </c>
      <c r="E5651" s="16" t="s">
        <v>56</v>
      </c>
      <c r="F5651">
        <v>45</v>
      </c>
    </row>
    <row r="5652" spans="1:6" x14ac:dyDescent="0.25">
      <c r="A5652">
        <v>17</v>
      </c>
      <c r="B5652">
        <v>5</v>
      </c>
      <c r="C5652">
        <v>2020</v>
      </c>
      <c r="D5652" s="16" t="s">
        <v>103</v>
      </c>
      <c r="E5652" s="16" t="s">
        <v>56</v>
      </c>
      <c r="F5652">
        <v>68</v>
      </c>
    </row>
    <row r="5653" spans="1:6" x14ac:dyDescent="0.25">
      <c r="A5653">
        <v>17</v>
      </c>
      <c r="B5653">
        <v>5</v>
      </c>
      <c r="C5653">
        <v>2020</v>
      </c>
      <c r="D5653" s="16" t="s">
        <v>104</v>
      </c>
      <c r="E5653" s="16" t="s">
        <v>59</v>
      </c>
      <c r="F5653">
        <v>2</v>
      </c>
    </row>
    <row r="5654" spans="1:6" x14ac:dyDescent="0.25">
      <c r="A5654">
        <v>17</v>
      </c>
      <c r="B5654">
        <v>5</v>
      </c>
      <c r="C5654">
        <v>2020</v>
      </c>
      <c r="D5654" s="16" t="s">
        <v>104</v>
      </c>
      <c r="E5654" s="16" t="s">
        <v>56</v>
      </c>
      <c r="F5654">
        <v>26</v>
      </c>
    </row>
    <row r="5655" spans="1:6" x14ac:dyDescent="0.25">
      <c r="A5655">
        <v>17</v>
      </c>
      <c r="B5655">
        <v>5</v>
      </c>
      <c r="C5655">
        <v>2020</v>
      </c>
      <c r="D5655" s="16" t="s">
        <v>104</v>
      </c>
      <c r="E5655" s="16" t="s">
        <v>56</v>
      </c>
      <c r="F5655">
        <v>63</v>
      </c>
    </row>
    <row r="5656" spans="1:6" x14ac:dyDescent="0.25">
      <c r="A5656">
        <v>17</v>
      </c>
      <c r="B5656">
        <v>5</v>
      </c>
      <c r="C5656">
        <v>2020</v>
      </c>
      <c r="D5656" s="16" t="s">
        <v>105</v>
      </c>
      <c r="E5656" s="16" t="s">
        <v>59</v>
      </c>
      <c r="F5656">
        <v>33</v>
      </c>
    </row>
    <row r="5657" spans="1:6" x14ac:dyDescent="0.25">
      <c r="A5657">
        <v>17</v>
      </c>
      <c r="B5657">
        <v>5</v>
      </c>
      <c r="C5657">
        <v>2020</v>
      </c>
      <c r="D5657" s="16" t="s">
        <v>105</v>
      </c>
      <c r="E5657" s="16" t="s">
        <v>56</v>
      </c>
      <c r="F5657">
        <v>32</v>
      </c>
    </row>
    <row r="5658" spans="1:6" x14ac:dyDescent="0.25">
      <c r="A5658">
        <v>17</v>
      </c>
      <c r="B5658">
        <v>5</v>
      </c>
      <c r="C5658">
        <v>2020</v>
      </c>
      <c r="D5658" s="16" t="s">
        <v>107</v>
      </c>
      <c r="E5658" s="16" t="s">
        <v>59</v>
      </c>
      <c r="F5658">
        <v>26</v>
      </c>
    </row>
    <row r="5659" spans="1:6" x14ac:dyDescent="0.25">
      <c r="A5659">
        <v>17</v>
      </c>
      <c r="B5659">
        <v>5</v>
      </c>
      <c r="C5659">
        <v>2020</v>
      </c>
      <c r="D5659" s="16" t="s">
        <v>108</v>
      </c>
      <c r="E5659" s="16" t="s">
        <v>56</v>
      </c>
      <c r="F5659">
        <v>31</v>
      </c>
    </row>
    <row r="5660" spans="1:6" x14ac:dyDescent="0.25">
      <c r="A5660">
        <v>17</v>
      </c>
      <c r="B5660">
        <v>5</v>
      </c>
      <c r="C5660">
        <v>2020</v>
      </c>
      <c r="D5660" s="16" t="s">
        <v>110</v>
      </c>
      <c r="E5660" s="16" t="s">
        <v>56</v>
      </c>
      <c r="F5660">
        <v>0</v>
      </c>
    </row>
    <row r="5661" spans="1:6" x14ac:dyDescent="0.25">
      <c r="A5661">
        <v>17</v>
      </c>
      <c r="B5661">
        <v>5</v>
      </c>
      <c r="C5661">
        <v>2020</v>
      </c>
      <c r="D5661" s="16" t="s">
        <v>111</v>
      </c>
      <c r="E5661" s="16" t="s">
        <v>59</v>
      </c>
      <c r="F5661">
        <v>39</v>
      </c>
    </row>
    <row r="5662" spans="1:6" x14ac:dyDescent="0.25">
      <c r="A5662">
        <v>17</v>
      </c>
      <c r="B5662">
        <v>5</v>
      </c>
      <c r="C5662">
        <v>2020</v>
      </c>
      <c r="D5662" s="16" t="s">
        <v>113</v>
      </c>
      <c r="E5662" s="16" t="s">
        <v>56</v>
      </c>
      <c r="F5662">
        <v>25</v>
      </c>
    </row>
    <row r="5663" spans="1:6" x14ac:dyDescent="0.25">
      <c r="A5663">
        <v>17</v>
      </c>
      <c r="B5663">
        <v>5</v>
      </c>
      <c r="C5663">
        <v>2020</v>
      </c>
      <c r="D5663" s="16" t="s">
        <v>113</v>
      </c>
      <c r="E5663" s="16" t="s">
        <v>59</v>
      </c>
      <c r="F5663">
        <v>33</v>
      </c>
    </row>
    <row r="5664" spans="1:6" x14ac:dyDescent="0.25">
      <c r="A5664">
        <v>17</v>
      </c>
      <c r="B5664">
        <v>5</v>
      </c>
      <c r="C5664">
        <v>2020</v>
      </c>
      <c r="D5664" s="16" t="s">
        <v>113</v>
      </c>
      <c r="E5664" s="16" t="s">
        <v>56</v>
      </c>
      <c r="F5664">
        <v>61</v>
      </c>
    </row>
    <row r="5665" spans="1:6" x14ac:dyDescent="0.25">
      <c r="A5665">
        <v>17</v>
      </c>
      <c r="B5665">
        <v>5</v>
      </c>
      <c r="C5665">
        <v>2020</v>
      </c>
      <c r="D5665" s="16" t="s">
        <v>113</v>
      </c>
      <c r="E5665" s="16" t="s">
        <v>59</v>
      </c>
      <c r="F5665">
        <v>57</v>
      </c>
    </row>
    <row r="5666" spans="1:6" x14ac:dyDescent="0.25">
      <c r="A5666">
        <v>17</v>
      </c>
      <c r="B5666">
        <v>5</v>
      </c>
      <c r="C5666">
        <v>2020</v>
      </c>
      <c r="D5666" s="16" t="s">
        <v>114</v>
      </c>
      <c r="E5666" s="16" t="s">
        <v>59</v>
      </c>
      <c r="F5666">
        <v>40</v>
      </c>
    </row>
    <row r="5667" spans="1:6" x14ac:dyDescent="0.25">
      <c r="A5667">
        <v>17</v>
      </c>
      <c r="B5667">
        <v>5</v>
      </c>
      <c r="C5667">
        <v>2020</v>
      </c>
      <c r="D5667" s="16" t="s">
        <v>116</v>
      </c>
      <c r="E5667" s="16" t="s">
        <v>56</v>
      </c>
      <c r="F5667">
        <v>33</v>
      </c>
    </row>
    <row r="5668" spans="1:6" x14ac:dyDescent="0.25">
      <c r="A5668">
        <v>17</v>
      </c>
      <c r="B5668">
        <v>5</v>
      </c>
      <c r="C5668">
        <v>2020</v>
      </c>
      <c r="D5668" s="16" t="s">
        <v>116</v>
      </c>
      <c r="E5668" s="16" t="s">
        <v>56</v>
      </c>
      <c r="F5668">
        <v>25</v>
      </c>
    </row>
    <row r="5669" spans="1:6" x14ac:dyDescent="0.25">
      <c r="A5669">
        <v>17</v>
      </c>
      <c r="B5669">
        <v>5</v>
      </c>
      <c r="C5669">
        <v>2020</v>
      </c>
      <c r="D5669" s="16" t="s">
        <v>116</v>
      </c>
      <c r="E5669" s="16" t="s">
        <v>56</v>
      </c>
      <c r="F5669">
        <v>36</v>
      </c>
    </row>
    <row r="5670" spans="1:6" x14ac:dyDescent="0.25">
      <c r="A5670">
        <v>17</v>
      </c>
      <c r="B5670">
        <v>5</v>
      </c>
      <c r="C5670">
        <v>2020</v>
      </c>
      <c r="D5670" s="16" t="s">
        <v>116</v>
      </c>
      <c r="E5670" s="16" t="s">
        <v>59</v>
      </c>
      <c r="F5670">
        <v>41</v>
      </c>
    </row>
    <row r="5671" spans="1:6" x14ac:dyDescent="0.25">
      <c r="A5671">
        <v>17</v>
      </c>
      <c r="B5671">
        <v>5</v>
      </c>
      <c r="C5671">
        <v>2020</v>
      </c>
      <c r="D5671" s="16" t="s">
        <v>116</v>
      </c>
      <c r="E5671" s="16" t="s">
        <v>56</v>
      </c>
      <c r="F5671">
        <v>36</v>
      </c>
    </row>
    <row r="5672" spans="1:6" x14ac:dyDescent="0.25">
      <c r="A5672">
        <v>17</v>
      </c>
      <c r="B5672">
        <v>5</v>
      </c>
      <c r="C5672">
        <v>2020</v>
      </c>
      <c r="D5672" s="16" t="s">
        <v>124</v>
      </c>
      <c r="E5672" s="16" t="s">
        <v>56</v>
      </c>
      <c r="F5672">
        <v>46</v>
      </c>
    </row>
    <row r="5673" spans="1:6" x14ac:dyDescent="0.25">
      <c r="A5673">
        <v>17</v>
      </c>
      <c r="B5673">
        <v>5</v>
      </c>
      <c r="C5673">
        <v>2020</v>
      </c>
      <c r="D5673" s="16" t="s">
        <v>129</v>
      </c>
      <c r="E5673" s="16" t="s">
        <v>56</v>
      </c>
      <c r="F5673">
        <v>53</v>
      </c>
    </row>
    <row r="5674" spans="1:6" x14ac:dyDescent="0.25">
      <c r="A5674">
        <v>17</v>
      </c>
      <c r="B5674">
        <v>5</v>
      </c>
      <c r="C5674">
        <v>2020</v>
      </c>
      <c r="D5674" s="16" t="s">
        <v>132</v>
      </c>
      <c r="E5674" s="16" t="s">
        <v>59</v>
      </c>
      <c r="F5674">
        <v>44</v>
      </c>
    </row>
    <row r="5675" spans="1:6" x14ac:dyDescent="0.25">
      <c r="A5675">
        <v>17</v>
      </c>
      <c r="B5675">
        <v>5</v>
      </c>
      <c r="C5675">
        <v>2020</v>
      </c>
      <c r="D5675" s="16" t="s">
        <v>132</v>
      </c>
      <c r="E5675" s="16" t="s">
        <v>59</v>
      </c>
      <c r="F5675">
        <v>71</v>
      </c>
    </row>
    <row r="5676" spans="1:6" x14ac:dyDescent="0.25">
      <c r="A5676">
        <v>17</v>
      </c>
      <c r="B5676">
        <v>5</v>
      </c>
      <c r="C5676">
        <v>2020</v>
      </c>
      <c r="D5676" s="16" t="s">
        <v>183</v>
      </c>
      <c r="E5676" s="16" t="s">
        <v>59</v>
      </c>
      <c r="F5676">
        <v>32</v>
      </c>
    </row>
    <row r="5677" spans="1:6" x14ac:dyDescent="0.25">
      <c r="A5677">
        <v>17</v>
      </c>
      <c r="B5677">
        <v>5</v>
      </c>
      <c r="C5677">
        <v>2020</v>
      </c>
      <c r="D5677" s="16" t="s">
        <v>242</v>
      </c>
      <c r="E5677" s="16" t="s">
        <v>56</v>
      </c>
      <c r="F5677">
        <v>58</v>
      </c>
    </row>
    <row r="5678" spans="1:6" x14ac:dyDescent="0.25">
      <c r="A5678">
        <v>17</v>
      </c>
      <c r="B5678">
        <v>5</v>
      </c>
      <c r="C5678">
        <v>2020</v>
      </c>
      <c r="D5678" s="16" t="s">
        <v>140</v>
      </c>
      <c r="E5678" s="16" t="s">
        <v>56</v>
      </c>
      <c r="F5678">
        <v>31</v>
      </c>
    </row>
    <row r="5679" spans="1:6" x14ac:dyDescent="0.25">
      <c r="A5679">
        <v>17</v>
      </c>
      <c r="B5679">
        <v>5</v>
      </c>
      <c r="C5679">
        <v>2020</v>
      </c>
      <c r="D5679" s="16" t="s">
        <v>140</v>
      </c>
      <c r="E5679" s="16" t="s">
        <v>59</v>
      </c>
      <c r="F5679">
        <v>38</v>
      </c>
    </row>
    <row r="5680" spans="1:6" x14ac:dyDescent="0.25">
      <c r="A5680">
        <v>17</v>
      </c>
      <c r="B5680">
        <v>5</v>
      </c>
      <c r="C5680">
        <v>2020</v>
      </c>
      <c r="D5680" s="16" t="s">
        <v>140</v>
      </c>
      <c r="E5680" s="16" t="s">
        <v>59</v>
      </c>
      <c r="F5680">
        <v>78</v>
      </c>
    </row>
    <row r="5681" spans="1:6" x14ac:dyDescent="0.25">
      <c r="A5681">
        <v>17</v>
      </c>
      <c r="B5681">
        <v>5</v>
      </c>
      <c r="C5681">
        <v>2020</v>
      </c>
      <c r="D5681" s="16" t="s">
        <v>219</v>
      </c>
      <c r="E5681" s="16" t="s">
        <v>56</v>
      </c>
      <c r="F5681">
        <v>39</v>
      </c>
    </row>
    <row r="5682" spans="1:6" x14ac:dyDescent="0.25">
      <c r="A5682">
        <v>17</v>
      </c>
      <c r="B5682">
        <v>5</v>
      </c>
      <c r="C5682">
        <v>2020</v>
      </c>
      <c r="D5682" s="16" t="s">
        <v>219</v>
      </c>
      <c r="E5682" s="16" t="s">
        <v>59</v>
      </c>
      <c r="F5682">
        <v>5</v>
      </c>
    </row>
    <row r="5683" spans="1:6" x14ac:dyDescent="0.25">
      <c r="A5683">
        <v>17</v>
      </c>
      <c r="B5683">
        <v>5</v>
      </c>
      <c r="C5683">
        <v>2020</v>
      </c>
      <c r="D5683" s="16" t="s">
        <v>219</v>
      </c>
      <c r="E5683" s="16" t="s">
        <v>56</v>
      </c>
      <c r="F5683">
        <v>52</v>
      </c>
    </row>
    <row r="5684" spans="1:6" x14ac:dyDescent="0.25">
      <c r="A5684">
        <v>17</v>
      </c>
      <c r="B5684">
        <v>5</v>
      </c>
      <c r="C5684">
        <v>2020</v>
      </c>
      <c r="D5684" s="16" t="s">
        <v>219</v>
      </c>
      <c r="E5684" s="16" t="s">
        <v>59</v>
      </c>
      <c r="F5684">
        <v>46</v>
      </c>
    </row>
    <row r="5685" spans="1:6" x14ac:dyDescent="0.25">
      <c r="A5685">
        <v>17</v>
      </c>
      <c r="B5685">
        <v>5</v>
      </c>
      <c r="C5685">
        <v>2020</v>
      </c>
      <c r="D5685" s="16" t="s">
        <v>219</v>
      </c>
      <c r="E5685" s="16" t="s">
        <v>56</v>
      </c>
      <c r="F5685">
        <v>48</v>
      </c>
    </row>
    <row r="5686" spans="1:6" x14ac:dyDescent="0.25">
      <c r="A5686">
        <v>17</v>
      </c>
      <c r="B5686">
        <v>5</v>
      </c>
      <c r="C5686">
        <v>2020</v>
      </c>
      <c r="D5686" s="16" t="s">
        <v>219</v>
      </c>
      <c r="E5686" s="16" t="s">
        <v>56</v>
      </c>
      <c r="F5686">
        <v>61</v>
      </c>
    </row>
    <row r="5687" spans="1:6" x14ac:dyDescent="0.25">
      <c r="A5687">
        <v>17</v>
      </c>
      <c r="B5687">
        <v>5</v>
      </c>
      <c r="C5687">
        <v>2020</v>
      </c>
      <c r="D5687" s="16" t="s">
        <v>219</v>
      </c>
      <c r="E5687" s="16" t="s">
        <v>56</v>
      </c>
      <c r="F5687">
        <v>35</v>
      </c>
    </row>
    <row r="5688" spans="1:6" x14ac:dyDescent="0.25">
      <c r="A5688">
        <v>17</v>
      </c>
      <c r="B5688">
        <v>5</v>
      </c>
      <c r="C5688">
        <v>2020</v>
      </c>
      <c r="D5688" s="16" t="s">
        <v>219</v>
      </c>
      <c r="E5688" s="16" t="s">
        <v>59</v>
      </c>
      <c r="F5688">
        <v>50</v>
      </c>
    </row>
    <row r="5689" spans="1:6" x14ac:dyDescent="0.25">
      <c r="A5689">
        <v>17</v>
      </c>
      <c r="B5689">
        <v>5</v>
      </c>
      <c r="C5689">
        <v>2020</v>
      </c>
      <c r="D5689" s="16" t="s">
        <v>219</v>
      </c>
      <c r="E5689" s="16" t="s">
        <v>56</v>
      </c>
      <c r="F5689">
        <v>50</v>
      </c>
    </row>
    <row r="5690" spans="1:6" x14ac:dyDescent="0.25">
      <c r="A5690">
        <v>17</v>
      </c>
      <c r="B5690">
        <v>5</v>
      </c>
      <c r="C5690">
        <v>2020</v>
      </c>
      <c r="D5690" s="16" t="s">
        <v>219</v>
      </c>
      <c r="E5690" s="16" t="s">
        <v>59</v>
      </c>
      <c r="F5690">
        <v>36</v>
      </c>
    </row>
    <row r="5691" spans="1:6" x14ac:dyDescent="0.25">
      <c r="A5691">
        <v>17</v>
      </c>
      <c r="B5691">
        <v>5</v>
      </c>
      <c r="C5691">
        <v>2020</v>
      </c>
      <c r="D5691" s="16" t="s">
        <v>219</v>
      </c>
      <c r="E5691" s="16" t="s">
        <v>56</v>
      </c>
      <c r="F5691">
        <v>44</v>
      </c>
    </row>
    <row r="5692" spans="1:6" x14ac:dyDescent="0.25">
      <c r="A5692">
        <v>17</v>
      </c>
      <c r="B5692">
        <v>5</v>
      </c>
      <c r="C5692">
        <v>2020</v>
      </c>
      <c r="D5692" s="16" t="s">
        <v>219</v>
      </c>
      <c r="E5692" s="16" t="s">
        <v>59</v>
      </c>
      <c r="F5692">
        <v>37</v>
      </c>
    </row>
    <row r="5693" spans="1:6" x14ac:dyDescent="0.25">
      <c r="A5693">
        <v>17</v>
      </c>
      <c r="B5693">
        <v>5</v>
      </c>
      <c r="C5693">
        <v>2020</v>
      </c>
      <c r="D5693" s="16" t="s">
        <v>219</v>
      </c>
      <c r="E5693" s="16" t="s">
        <v>59</v>
      </c>
      <c r="F5693">
        <v>33</v>
      </c>
    </row>
    <row r="5694" spans="1:6" x14ac:dyDescent="0.25">
      <c r="A5694">
        <v>17</v>
      </c>
      <c r="B5694">
        <v>5</v>
      </c>
      <c r="C5694">
        <v>2020</v>
      </c>
      <c r="D5694" s="16" t="s">
        <v>219</v>
      </c>
      <c r="E5694" s="16" t="s">
        <v>59</v>
      </c>
      <c r="F5694">
        <v>27</v>
      </c>
    </row>
    <row r="5695" spans="1:6" x14ac:dyDescent="0.25">
      <c r="A5695">
        <v>17</v>
      </c>
      <c r="B5695">
        <v>5</v>
      </c>
      <c r="C5695">
        <v>2020</v>
      </c>
      <c r="D5695" s="16" t="s">
        <v>219</v>
      </c>
      <c r="E5695" s="16" t="s">
        <v>59</v>
      </c>
      <c r="F5695">
        <v>27</v>
      </c>
    </row>
    <row r="5696" spans="1:6" x14ac:dyDescent="0.25">
      <c r="A5696">
        <v>17</v>
      </c>
      <c r="B5696">
        <v>5</v>
      </c>
      <c r="C5696">
        <v>2020</v>
      </c>
      <c r="D5696" s="16" t="s">
        <v>219</v>
      </c>
      <c r="E5696" s="16" t="s">
        <v>56</v>
      </c>
      <c r="F5696">
        <v>51</v>
      </c>
    </row>
    <row r="5697" spans="1:6" x14ac:dyDescent="0.25">
      <c r="A5697">
        <v>17</v>
      </c>
      <c r="B5697">
        <v>5</v>
      </c>
      <c r="C5697">
        <v>2020</v>
      </c>
      <c r="D5697" s="16" t="s">
        <v>219</v>
      </c>
      <c r="E5697" s="16" t="s">
        <v>56</v>
      </c>
      <c r="F5697">
        <v>35</v>
      </c>
    </row>
    <row r="5698" spans="1:6" x14ac:dyDescent="0.25">
      <c r="A5698">
        <v>17</v>
      </c>
      <c r="B5698">
        <v>5</v>
      </c>
      <c r="C5698">
        <v>2020</v>
      </c>
      <c r="D5698" s="16" t="s">
        <v>219</v>
      </c>
      <c r="E5698" s="16" t="s">
        <v>56</v>
      </c>
      <c r="F5698">
        <v>32</v>
      </c>
    </row>
    <row r="5699" spans="1:6" x14ac:dyDescent="0.25">
      <c r="A5699">
        <v>17</v>
      </c>
      <c r="B5699">
        <v>5</v>
      </c>
      <c r="C5699">
        <v>2020</v>
      </c>
      <c r="D5699" s="16" t="s">
        <v>219</v>
      </c>
      <c r="E5699" s="16" t="s">
        <v>59</v>
      </c>
      <c r="F5699">
        <v>58</v>
      </c>
    </row>
    <row r="5700" spans="1:6" x14ac:dyDescent="0.25">
      <c r="A5700">
        <v>17</v>
      </c>
      <c r="B5700">
        <v>5</v>
      </c>
      <c r="C5700">
        <v>2020</v>
      </c>
      <c r="D5700" s="16" t="s">
        <v>219</v>
      </c>
      <c r="E5700" s="16" t="s">
        <v>56</v>
      </c>
      <c r="F5700">
        <v>47</v>
      </c>
    </row>
    <row r="5701" spans="1:6" x14ac:dyDescent="0.25">
      <c r="A5701">
        <v>17</v>
      </c>
      <c r="B5701">
        <v>5</v>
      </c>
      <c r="C5701">
        <v>2020</v>
      </c>
      <c r="D5701" s="16" t="s">
        <v>219</v>
      </c>
      <c r="E5701" s="16" t="s">
        <v>59</v>
      </c>
      <c r="F5701">
        <v>28</v>
      </c>
    </row>
    <row r="5702" spans="1:6" x14ac:dyDescent="0.25">
      <c r="A5702">
        <v>17</v>
      </c>
      <c r="B5702">
        <v>5</v>
      </c>
      <c r="C5702">
        <v>2020</v>
      </c>
      <c r="D5702" s="16" t="s">
        <v>219</v>
      </c>
      <c r="E5702" s="16" t="s">
        <v>56</v>
      </c>
      <c r="F5702">
        <v>42</v>
      </c>
    </row>
    <row r="5703" spans="1:6" x14ac:dyDescent="0.25">
      <c r="A5703">
        <v>17</v>
      </c>
      <c r="B5703">
        <v>5</v>
      </c>
      <c r="C5703">
        <v>2020</v>
      </c>
      <c r="D5703" s="16" t="s">
        <v>219</v>
      </c>
      <c r="E5703" s="16" t="s">
        <v>59</v>
      </c>
      <c r="F5703">
        <v>26</v>
      </c>
    </row>
    <row r="5704" spans="1:6" x14ac:dyDescent="0.25">
      <c r="A5704">
        <v>17</v>
      </c>
      <c r="B5704">
        <v>5</v>
      </c>
      <c r="C5704">
        <v>2020</v>
      </c>
      <c r="D5704" s="16" t="s">
        <v>219</v>
      </c>
      <c r="E5704" s="16" t="s">
        <v>56</v>
      </c>
      <c r="F5704">
        <v>40</v>
      </c>
    </row>
    <row r="5705" spans="1:6" x14ac:dyDescent="0.25">
      <c r="A5705">
        <v>17</v>
      </c>
      <c r="B5705">
        <v>5</v>
      </c>
      <c r="C5705">
        <v>2020</v>
      </c>
      <c r="D5705" s="16" t="s">
        <v>219</v>
      </c>
      <c r="E5705" s="16" t="s">
        <v>59</v>
      </c>
      <c r="F5705">
        <v>39</v>
      </c>
    </row>
    <row r="5706" spans="1:6" x14ac:dyDescent="0.25">
      <c r="A5706">
        <v>17</v>
      </c>
      <c r="B5706">
        <v>5</v>
      </c>
      <c r="C5706">
        <v>2020</v>
      </c>
      <c r="D5706" s="16" t="s">
        <v>219</v>
      </c>
      <c r="E5706" s="16" t="s">
        <v>59</v>
      </c>
      <c r="F5706">
        <v>64</v>
      </c>
    </row>
    <row r="5707" spans="1:6" x14ac:dyDescent="0.25">
      <c r="A5707">
        <v>17</v>
      </c>
      <c r="B5707">
        <v>5</v>
      </c>
      <c r="C5707">
        <v>2020</v>
      </c>
      <c r="D5707" s="16" t="s">
        <v>219</v>
      </c>
      <c r="E5707" s="16" t="s">
        <v>59</v>
      </c>
      <c r="F5707">
        <v>35</v>
      </c>
    </row>
    <row r="5708" spans="1:6" x14ac:dyDescent="0.25">
      <c r="A5708">
        <v>17</v>
      </c>
      <c r="B5708">
        <v>5</v>
      </c>
      <c r="C5708">
        <v>2020</v>
      </c>
      <c r="D5708" s="16" t="s">
        <v>219</v>
      </c>
      <c r="E5708" s="16" t="s">
        <v>59</v>
      </c>
      <c r="F5708">
        <v>48</v>
      </c>
    </row>
    <row r="5709" spans="1:6" x14ac:dyDescent="0.25">
      <c r="A5709">
        <v>17</v>
      </c>
      <c r="B5709">
        <v>5</v>
      </c>
      <c r="C5709">
        <v>2020</v>
      </c>
      <c r="D5709" s="16" t="s">
        <v>219</v>
      </c>
      <c r="E5709" s="16" t="s">
        <v>59</v>
      </c>
      <c r="F5709">
        <v>29</v>
      </c>
    </row>
    <row r="5710" spans="1:6" x14ac:dyDescent="0.25">
      <c r="A5710">
        <v>17</v>
      </c>
      <c r="B5710">
        <v>5</v>
      </c>
      <c r="C5710">
        <v>2020</v>
      </c>
      <c r="D5710" s="16" t="s">
        <v>219</v>
      </c>
      <c r="E5710" s="16" t="s">
        <v>56</v>
      </c>
      <c r="F5710">
        <v>50</v>
      </c>
    </row>
    <row r="5711" spans="1:6" x14ac:dyDescent="0.25">
      <c r="A5711">
        <v>17</v>
      </c>
      <c r="B5711">
        <v>5</v>
      </c>
      <c r="C5711">
        <v>2020</v>
      </c>
      <c r="D5711" s="16" t="s">
        <v>219</v>
      </c>
      <c r="E5711" s="16" t="s">
        <v>56</v>
      </c>
      <c r="F5711">
        <v>39</v>
      </c>
    </row>
    <row r="5712" spans="1:6" x14ac:dyDescent="0.25">
      <c r="A5712">
        <v>17</v>
      </c>
      <c r="B5712">
        <v>5</v>
      </c>
      <c r="C5712">
        <v>2020</v>
      </c>
      <c r="D5712" s="16" t="s">
        <v>219</v>
      </c>
      <c r="E5712" s="16" t="s">
        <v>59</v>
      </c>
      <c r="F5712">
        <v>23</v>
      </c>
    </row>
    <row r="5713" spans="1:6" x14ac:dyDescent="0.25">
      <c r="A5713">
        <v>17</v>
      </c>
      <c r="B5713">
        <v>5</v>
      </c>
      <c r="C5713">
        <v>2020</v>
      </c>
      <c r="D5713" s="16" t="s">
        <v>219</v>
      </c>
      <c r="E5713" s="16" t="s">
        <v>59</v>
      </c>
      <c r="F5713">
        <v>24</v>
      </c>
    </row>
    <row r="5714" spans="1:6" x14ac:dyDescent="0.25">
      <c r="A5714">
        <v>17</v>
      </c>
      <c r="B5714">
        <v>5</v>
      </c>
      <c r="C5714">
        <v>2020</v>
      </c>
      <c r="D5714" s="16" t="s">
        <v>219</v>
      </c>
      <c r="E5714" s="16" t="s">
        <v>59</v>
      </c>
      <c r="F5714">
        <v>46</v>
      </c>
    </row>
    <row r="5715" spans="1:6" x14ac:dyDescent="0.25">
      <c r="A5715">
        <v>17</v>
      </c>
      <c r="B5715">
        <v>5</v>
      </c>
      <c r="C5715">
        <v>2020</v>
      </c>
      <c r="D5715" s="16" t="s">
        <v>219</v>
      </c>
      <c r="E5715" s="16" t="s">
        <v>56</v>
      </c>
      <c r="F5715">
        <v>21</v>
      </c>
    </row>
    <row r="5716" spans="1:6" x14ac:dyDescent="0.25">
      <c r="A5716">
        <v>17</v>
      </c>
      <c r="B5716">
        <v>5</v>
      </c>
      <c r="C5716">
        <v>2020</v>
      </c>
      <c r="D5716" s="16" t="s">
        <v>219</v>
      </c>
      <c r="E5716" s="16" t="s">
        <v>56</v>
      </c>
      <c r="F5716">
        <v>27</v>
      </c>
    </row>
    <row r="5717" spans="1:6" x14ac:dyDescent="0.25">
      <c r="A5717">
        <v>17</v>
      </c>
      <c r="B5717">
        <v>5</v>
      </c>
      <c r="C5717">
        <v>2020</v>
      </c>
      <c r="D5717" s="16" t="s">
        <v>219</v>
      </c>
      <c r="E5717" s="16" t="s">
        <v>56</v>
      </c>
      <c r="F5717">
        <v>49</v>
      </c>
    </row>
    <row r="5718" spans="1:6" x14ac:dyDescent="0.25">
      <c r="A5718">
        <v>17</v>
      </c>
      <c r="B5718">
        <v>5</v>
      </c>
      <c r="C5718">
        <v>2020</v>
      </c>
      <c r="D5718" s="16" t="s">
        <v>219</v>
      </c>
      <c r="E5718" s="16" t="s">
        <v>59</v>
      </c>
      <c r="F5718">
        <v>56</v>
      </c>
    </row>
    <row r="5719" spans="1:6" x14ac:dyDescent="0.25">
      <c r="A5719">
        <v>17</v>
      </c>
      <c r="B5719">
        <v>5</v>
      </c>
      <c r="C5719">
        <v>2020</v>
      </c>
      <c r="D5719" s="16" t="s">
        <v>219</v>
      </c>
      <c r="E5719" s="16" t="s">
        <v>56</v>
      </c>
      <c r="F5719">
        <v>40</v>
      </c>
    </row>
    <row r="5720" spans="1:6" x14ac:dyDescent="0.25">
      <c r="A5720">
        <v>17</v>
      </c>
      <c r="B5720">
        <v>5</v>
      </c>
      <c r="C5720">
        <v>2020</v>
      </c>
      <c r="D5720" s="16" t="s">
        <v>219</v>
      </c>
      <c r="E5720" s="16" t="s">
        <v>56</v>
      </c>
      <c r="F5720">
        <v>31</v>
      </c>
    </row>
    <row r="5721" spans="1:6" x14ac:dyDescent="0.25">
      <c r="A5721">
        <v>17</v>
      </c>
      <c r="B5721">
        <v>5</v>
      </c>
      <c r="C5721">
        <v>2020</v>
      </c>
      <c r="D5721" s="16" t="s">
        <v>219</v>
      </c>
      <c r="E5721" s="16" t="s">
        <v>59</v>
      </c>
      <c r="F5721">
        <v>51</v>
      </c>
    </row>
    <row r="5722" spans="1:6" x14ac:dyDescent="0.25">
      <c r="A5722">
        <v>17</v>
      </c>
      <c r="B5722">
        <v>5</v>
      </c>
      <c r="C5722">
        <v>2020</v>
      </c>
      <c r="D5722" s="16" t="s">
        <v>219</v>
      </c>
      <c r="E5722" s="16" t="s">
        <v>56</v>
      </c>
      <c r="F5722">
        <v>43</v>
      </c>
    </row>
    <row r="5723" spans="1:6" x14ac:dyDescent="0.25">
      <c r="A5723">
        <v>17</v>
      </c>
      <c r="B5723">
        <v>5</v>
      </c>
      <c r="C5723">
        <v>2020</v>
      </c>
      <c r="D5723" s="16" t="s">
        <v>219</v>
      </c>
      <c r="E5723" s="16" t="s">
        <v>56</v>
      </c>
      <c r="F5723">
        <v>49</v>
      </c>
    </row>
    <row r="5724" spans="1:6" x14ac:dyDescent="0.25">
      <c r="A5724">
        <v>17</v>
      </c>
      <c r="B5724">
        <v>5</v>
      </c>
      <c r="C5724">
        <v>2020</v>
      </c>
      <c r="D5724" s="16" t="s">
        <v>219</v>
      </c>
      <c r="E5724" s="16" t="s">
        <v>59</v>
      </c>
      <c r="F5724">
        <v>20</v>
      </c>
    </row>
    <row r="5725" spans="1:6" x14ac:dyDescent="0.25">
      <c r="A5725">
        <v>17</v>
      </c>
      <c r="B5725">
        <v>5</v>
      </c>
      <c r="C5725">
        <v>2020</v>
      </c>
      <c r="D5725" s="16" t="s">
        <v>219</v>
      </c>
      <c r="E5725" s="16" t="s">
        <v>59</v>
      </c>
      <c r="F5725">
        <v>36</v>
      </c>
    </row>
    <row r="5726" spans="1:6" x14ac:dyDescent="0.25">
      <c r="A5726">
        <v>17</v>
      </c>
      <c r="B5726">
        <v>5</v>
      </c>
      <c r="C5726">
        <v>2020</v>
      </c>
      <c r="D5726" s="16" t="s">
        <v>219</v>
      </c>
      <c r="E5726" s="16" t="s">
        <v>56</v>
      </c>
      <c r="F5726">
        <v>49</v>
      </c>
    </row>
    <row r="5727" spans="1:6" x14ac:dyDescent="0.25">
      <c r="A5727">
        <v>17</v>
      </c>
      <c r="B5727">
        <v>5</v>
      </c>
      <c r="C5727">
        <v>2020</v>
      </c>
      <c r="D5727" s="16" t="s">
        <v>219</v>
      </c>
      <c r="E5727" s="16" t="s">
        <v>56</v>
      </c>
      <c r="F5727">
        <v>72</v>
      </c>
    </row>
    <row r="5728" spans="1:6" x14ac:dyDescent="0.25">
      <c r="A5728">
        <v>17</v>
      </c>
      <c r="B5728">
        <v>5</v>
      </c>
      <c r="C5728">
        <v>2020</v>
      </c>
      <c r="D5728" s="16" t="s">
        <v>219</v>
      </c>
      <c r="E5728" s="16" t="s">
        <v>56</v>
      </c>
      <c r="F5728">
        <v>67</v>
      </c>
    </row>
    <row r="5729" spans="1:6" x14ac:dyDescent="0.25">
      <c r="A5729">
        <v>17</v>
      </c>
      <c r="B5729">
        <v>5</v>
      </c>
      <c r="C5729">
        <v>2020</v>
      </c>
      <c r="D5729" s="16" t="s">
        <v>219</v>
      </c>
      <c r="E5729" s="16" t="s">
        <v>59</v>
      </c>
      <c r="F5729">
        <v>55</v>
      </c>
    </row>
    <row r="5730" spans="1:6" x14ac:dyDescent="0.25">
      <c r="A5730">
        <v>17</v>
      </c>
      <c r="B5730">
        <v>5</v>
      </c>
      <c r="C5730">
        <v>2020</v>
      </c>
      <c r="D5730" s="16" t="s">
        <v>219</v>
      </c>
      <c r="E5730" s="16" t="s">
        <v>56</v>
      </c>
      <c r="F5730">
        <v>26</v>
      </c>
    </row>
    <row r="5731" spans="1:6" x14ac:dyDescent="0.25">
      <c r="A5731">
        <v>17</v>
      </c>
      <c r="B5731">
        <v>5</v>
      </c>
      <c r="C5731">
        <v>2020</v>
      </c>
      <c r="D5731" s="16" t="s">
        <v>219</v>
      </c>
      <c r="E5731" s="16" t="s">
        <v>59</v>
      </c>
      <c r="F5731">
        <v>37</v>
      </c>
    </row>
    <row r="5732" spans="1:6" x14ac:dyDescent="0.25">
      <c r="A5732">
        <v>17</v>
      </c>
      <c r="B5732">
        <v>5</v>
      </c>
      <c r="C5732">
        <v>2020</v>
      </c>
      <c r="D5732" s="16" t="s">
        <v>219</v>
      </c>
      <c r="E5732" s="16" t="s">
        <v>59</v>
      </c>
      <c r="F5732">
        <v>54</v>
      </c>
    </row>
    <row r="5733" spans="1:6" x14ac:dyDescent="0.25">
      <c r="A5733">
        <v>17</v>
      </c>
      <c r="B5733">
        <v>5</v>
      </c>
      <c r="C5733">
        <v>2020</v>
      </c>
      <c r="D5733" s="16" t="s">
        <v>219</v>
      </c>
      <c r="E5733" s="16" t="s">
        <v>59</v>
      </c>
      <c r="F5733">
        <v>61</v>
      </c>
    </row>
    <row r="5734" spans="1:6" x14ac:dyDescent="0.25">
      <c r="A5734">
        <v>17</v>
      </c>
      <c r="B5734">
        <v>5</v>
      </c>
      <c r="C5734">
        <v>2020</v>
      </c>
      <c r="D5734" s="16" t="s">
        <v>178</v>
      </c>
      <c r="E5734" s="16" t="s">
        <v>56</v>
      </c>
      <c r="F5734">
        <v>56</v>
      </c>
    </row>
    <row r="5735" spans="1:6" x14ac:dyDescent="0.25">
      <c r="A5735">
        <v>17</v>
      </c>
      <c r="B5735">
        <v>5</v>
      </c>
      <c r="C5735">
        <v>2020</v>
      </c>
      <c r="D5735" s="16" t="s">
        <v>144</v>
      </c>
      <c r="E5735" s="16" t="s">
        <v>56</v>
      </c>
      <c r="F5735">
        <v>68</v>
      </c>
    </row>
    <row r="5736" spans="1:6" x14ac:dyDescent="0.25">
      <c r="A5736">
        <v>17</v>
      </c>
      <c r="B5736">
        <v>5</v>
      </c>
      <c r="C5736">
        <v>2020</v>
      </c>
      <c r="D5736" s="16" t="s">
        <v>145</v>
      </c>
      <c r="E5736" s="16" t="s">
        <v>56</v>
      </c>
      <c r="F5736">
        <v>24</v>
      </c>
    </row>
    <row r="5737" spans="1:6" x14ac:dyDescent="0.25">
      <c r="A5737">
        <v>17</v>
      </c>
      <c r="B5737">
        <v>5</v>
      </c>
      <c r="C5737">
        <v>2020</v>
      </c>
      <c r="D5737" s="16" t="s">
        <v>150</v>
      </c>
      <c r="E5737" s="16" t="s">
        <v>59</v>
      </c>
      <c r="F5737">
        <v>25</v>
      </c>
    </row>
    <row r="5738" spans="1:6" x14ac:dyDescent="0.25">
      <c r="A5738">
        <v>17</v>
      </c>
      <c r="B5738">
        <v>5</v>
      </c>
      <c r="C5738">
        <v>2020</v>
      </c>
      <c r="D5738" s="16" t="s">
        <v>150</v>
      </c>
      <c r="E5738" s="16" t="s">
        <v>59</v>
      </c>
      <c r="F5738">
        <v>8</v>
      </c>
    </row>
    <row r="5739" spans="1:6" x14ac:dyDescent="0.25">
      <c r="A5739">
        <v>18</v>
      </c>
      <c r="B5739">
        <v>5</v>
      </c>
      <c r="C5739">
        <v>2020</v>
      </c>
      <c r="D5739" s="16" t="s">
        <v>58</v>
      </c>
      <c r="E5739" s="16" t="s">
        <v>59</v>
      </c>
      <c r="F5739">
        <v>96</v>
      </c>
    </row>
    <row r="5740" spans="1:6" x14ac:dyDescent="0.25">
      <c r="A5740">
        <v>18</v>
      </c>
      <c r="B5740">
        <v>5</v>
      </c>
      <c r="C5740">
        <v>2020</v>
      </c>
      <c r="D5740" s="16" t="s">
        <v>58</v>
      </c>
      <c r="E5740" s="16" t="s">
        <v>56</v>
      </c>
      <c r="F5740">
        <v>53</v>
      </c>
    </row>
    <row r="5741" spans="1:6" x14ac:dyDescent="0.25">
      <c r="A5741">
        <v>18</v>
      </c>
      <c r="B5741">
        <v>5</v>
      </c>
      <c r="C5741">
        <v>2020</v>
      </c>
      <c r="D5741" s="16" t="s">
        <v>212</v>
      </c>
      <c r="E5741" s="16" t="s">
        <v>56</v>
      </c>
      <c r="F5741">
        <v>73</v>
      </c>
    </row>
    <row r="5742" spans="1:6" x14ac:dyDescent="0.25">
      <c r="A5742">
        <v>18</v>
      </c>
      <c r="B5742">
        <v>5</v>
      </c>
      <c r="C5742">
        <v>2020</v>
      </c>
      <c r="D5742" s="16" t="s">
        <v>64</v>
      </c>
      <c r="E5742" s="16" t="s">
        <v>56</v>
      </c>
      <c r="F5742">
        <v>86</v>
      </c>
    </row>
    <row r="5743" spans="1:6" x14ac:dyDescent="0.25">
      <c r="A5743">
        <v>18</v>
      </c>
      <c r="B5743">
        <v>5</v>
      </c>
      <c r="C5743">
        <v>2020</v>
      </c>
      <c r="D5743" s="16" t="s">
        <v>64</v>
      </c>
      <c r="E5743" s="16" t="s">
        <v>59</v>
      </c>
      <c r="F5743">
        <v>59</v>
      </c>
    </row>
    <row r="5744" spans="1:6" x14ac:dyDescent="0.25">
      <c r="A5744">
        <v>18</v>
      </c>
      <c r="B5744">
        <v>5</v>
      </c>
      <c r="C5744">
        <v>2020</v>
      </c>
      <c r="D5744" s="16" t="s">
        <v>64</v>
      </c>
      <c r="E5744" s="16" t="s">
        <v>59</v>
      </c>
      <c r="F5744">
        <v>65</v>
      </c>
    </row>
    <row r="5745" spans="1:6" x14ac:dyDescent="0.25">
      <c r="A5745">
        <v>18</v>
      </c>
      <c r="B5745">
        <v>5</v>
      </c>
      <c r="C5745">
        <v>2020</v>
      </c>
      <c r="D5745" s="16" t="s">
        <v>206</v>
      </c>
      <c r="E5745" s="16" t="s">
        <v>56</v>
      </c>
      <c r="F5745">
        <v>55</v>
      </c>
    </row>
    <row r="5746" spans="1:6" x14ac:dyDescent="0.25">
      <c r="A5746">
        <v>18</v>
      </c>
      <c r="B5746">
        <v>5</v>
      </c>
      <c r="C5746">
        <v>2020</v>
      </c>
      <c r="D5746" s="16" t="s">
        <v>76</v>
      </c>
      <c r="E5746" s="16" t="s">
        <v>59</v>
      </c>
      <c r="F5746">
        <v>20</v>
      </c>
    </row>
    <row r="5747" spans="1:6" x14ac:dyDescent="0.25">
      <c r="A5747">
        <v>18</v>
      </c>
      <c r="B5747">
        <v>5</v>
      </c>
      <c r="C5747">
        <v>2020</v>
      </c>
      <c r="D5747" s="16" t="s">
        <v>76</v>
      </c>
      <c r="E5747" s="16" t="s">
        <v>56</v>
      </c>
      <c r="F5747">
        <v>46</v>
      </c>
    </row>
    <row r="5748" spans="1:6" x14ac:dyDescent="0.25">
      <c r="A5748">
        <v>18</v>
      </c>
      <c r="B5748">
        <v>5</v>
      </c>
      <c r="C5748">
        <v>2020</v>
      </c>
      <c r="D5748" s="16" t="s">
        <v>80</v>
      </c>
      <c r="E5748" s="16" t="s">
        <v>59</v>
      </c>
      <c r="F5748">
        <v>40</v>
      </c>
    </row>
    <row r="5749" spans="1:6" x14ac:dyDescent="0.25">
      <c r="A5749">
        <v>18</v>
      </c>
      <c r="B5749">
        <v>5</v>
      </c>
      <c r="C5749">
        <v>2020</v>
      </c>
      <c r="D5749" s="16" t="s">
        <v>80</v>
      </c>
      <c r="E5749" s="16" t="s">
        <v>56</v>
      </c>
      <c r="F5749">
        <v>60</v>
      </c>
    </row>
    <row r="5750" spans="1:6" x14ac:dyDescent="0.25">
      <c r="A5750">
        <v>18</v>
      </c>
      <c r="B5750">
        <v>5</v>
      </c>
      <c r="C5750">
        <v>2020</v>
      </c>
      <c r="D5750" s="16" t="s">
        <v>80</v>
      </c>
      <c r="E5750" s="16" t="s">
        <v>56</v>
      </c>
      <c r="F5750">
        <v>53</v>
      </c>
    </row>
    <row r="5751" spans="1:6" x14ac:dyDescent="0.25">
      <c r="A5751">
        <v>18</v>
      </c>
      <c r="B5751">
        <v>5</v>
      </c>
      <c r="C5751">
        <v>2020</v>
      </c>
      <c r="D5751" s="16" t="s">
        <v>93</v>
      </c>
      <c r="E5751" s="16" t="s">
        <v>56</v>
      </c>
      <c r="F5751">
        <v>33</v>
      </c>
    </row>
    <row r="5752" spans="1:6" x14ac:dyDescent="0.25">
      <c r="A5752">
        <v>18</v>
      </c>
      <c r="B5752">
        <v>5</v>
      </c>
      <c r="C5752">
        <v>2020</v>
      </c>
      <c r="D5752" s="16" t="s">
        <v>95</v>
      </c>
      <c r="E5752" s="16" t="s">
        <v>56</v>
      </c>
      <c r="F5752">
        <v>41</v>
      </c>
    </row>
    <row r="5753" spans="1:6" x14ac:dyDescent="0.25">
      <c r="A5753">
        <v>18</v>
      </c>
      <c r="B5753">
        <v>5</v>
      </c>
      <c r="C5753">
        <v>2020</v>
      </c>
      <c r="D5753" s="16" t="s">
        <v>95</v>
      </c>
      <c r="E5753" s="16" t="s">
        <v>56</v>
      </c>
      <c r="F5753">
        <v>45</v>
      </c>
    </row>
    <row r="5754" spans="1:6" x14ac:dyDescent="0.25">
      <c r="A5754">
        <v>18</v>
      </c>
      <c r="B5754">
        <v>5</v>
      </c>
      <c r="C5754">
        <v>2020</v>
      </c>
      <c r="D5754" s="16" t="s">
        <v>95</v>
      </c>
      <c r="E5754" s="16" t="s">
        <v>59</v>
      </c>
      <c r="F5754">
        <v>58</v>
      </c>
    </row>
    <row r="5755" spans="1:6" x14ac:dyDescent="0.25">
      <c r="A5755">
        <v>18</v>
      </c>
      <c r="B5755">
        <v>5</v>
      </c>
      <c r="C5755">
        <v>2020</v>
      </c>
      <c r="D5755" s="16" t="s">
        <v>95</v>
      </c>
      <c r="E5755" s="16" t="s">
        <v>56</v>
      </c>
      <c r="F5755">
        <v>22</v>
      </c>
    </row>
    <row r="5756" spans="1:6" x14ac:dyDescent="0.25">
      <c r="A5756">
        <v>18</v>
      </c>
      <c r="B5756">
        <v>5</v>
      </c>
      <c r="C5756">
        <v>2020</v>
      </c>
      <c r="D5756" s="16" t="s">
        <v>95</v>
      </c>
      <c r="E5756" s="16" t="s">
        <v>56</v>
      </c>
      <c r="F5756">
        <v>40</v>
      </c>
    </row>
    <row r="5757" spans="1:6" x14ac:dyDescent="0.25">
      <c r="A5757">
        <v>18</v>
      </c>
      <c r="B5757">
        <v>5</v>
      </c>
      <c r="C5757">
        <v>2020</v>
      </c>
      <c r="D5757" s="16" t="s">
        <v>95</v>
      </c>
      <c r="E5757" s="16" t="s">
        <v>56</v>
      </c>
      <c r="F5757">
        <v>48</v>
      </c>
    </row>
    <row r="5758" spans="1:6" x14ac:dyDescent="0.25">
      <c r="A5758">
        <v>18</v>
      </c>
      <c r="B5758">
        <v>5</v>
      </c>
      <c r="C5758">
        <v>2020</v>
      </c>
      <c r="D5758" s="16" t="s">
        <v>95</v>
      </c>
      <c r="E5758" s="16" t="s">
        <v>56</v>
      </c>
      <c r="F5758">
        <v>38</v>
      </c>
    </row>
    <row r="5759" spans="1:6" x14ac:dyDescent="0.25">
      <c r="A5759">
        <v>18</v>
      </c>
      <c r="B5759">
        <v>5</v>
      </c>
      <c r="C5759">
        <v>2020</v>
      </c>
      <c r="D5759" s="16" t="s">
        <v>95</v>
      </c>
      <c r="E5759" s="16" t="s">
        <v>56</v>
      </c>
      <c r="F5759">
        <v>37</v>
      </c>
    </row>
    <row r="5760" spans="1:6" x14ac:dyDescent="0.25">
      <c r="A5760">
        <v>18</v>
      </c>
      <c r="B5760">
        <v>5</v>
      </c>
      <c r="C5760">
        <v>2020</v>
      </c>
      <c r="D5760" s="16" t="s">
        <v>95</v>
      </c>
      <c r="E5760" s="16" t="s">
        <v>56</v>
      </c>
      <c r="F5760">
        <v>45</v>
      </c>
    </row>
    <row r="5761" spans="1:6" x14ac:dyDescent="0.25">
      <c r="A5761">
        <v>18</v>
      </c>
      <c r="B5761">
        <v>5</v>
      </c>
      <c r="C5761">
        <v>2020</v>
      </c>
      <c r="D5761" s="16" t="s">
        <v>95</v>
      </c>
      <c r="E5761" s="16" t="s">
        <v>56</v>
      </c>
      <c r="F5761">
        <v>39</v>
      </c>
    </row>
    <row r="5762" spans="1:6" x14ac:dyDescent="0.25">
      <c r="A5762">
        <v>18</v>
      </c>
      <c r="B5762">
        <v>5</v>
      </c>
      <c r="C5762">
        <v>2020</v>
      </c>
      <c r="D5762" s="16" t="s">
        <v>95</v>
      </c>
      <c r="E5762" s="16" t="s">
        <v>56</v>
      </c>
      <c r="F5762">
        <v>25</v>
      </c>
    </row>
    <row r="5763" spans="1:6" x14ac:dyDescent="0.25">
      <c r="A5763">
        <v>18</v>
      </c>
      <c r="B5763">
        <v>5</v>
      </c>
      <c r="C5763">
        <v>2020</v>
      </c>
      <c r="D5763" s="16" t="s">
        <v>95</v>
      </c>
      <c r="E5763" s="16" t="s">
        <v>56</v>
      </c>
      <c r="F5763">
        <v>23</v>
      </c>
    </row>
    <row r="5764" spans="1:6" x14ac:dyDescent="0.25">
      <c r="A5764">
        <v>18</v>
      </c>
      <c r="B5764">
        <v>5</v>
      </c>
      <c r="C5764">
        <v>2020</v>
      </c>
      <c r="D5764" s="16" t="s">
        <v>95</v>
      </c>
      <c r="E5764" s="16" t="s">
        <v>59</v>
      </c>
      <c r="F5764">
        <v>42</v>
      </c>
    </row>
    <row r="5765" spans="1:6" x14ac:dyDescent="0.25">
      <c r="A5765">
        <v>18</v>
      </c>
      <c r="B5765">
        <v>5</v>
      </c>
      <c r="C5765">
        <v>2020</v>
      </c>
      <c r="D5765" s="16" t="s">
        <v>95</v>
      </c>
      <c r="E5765" s="16" t="s">
        <v>59</v>
      </c>
      <c r="F5765">
        <v>21</v>
      </c>
    </row>
    <row r="5766" spans="1:6" x14ac:dyDescent="0.25">
      <c r="A5766">
        <v>18</v>
      </c>
      <c r="B5766">
        <v>5</v>
      </c>
      <c r="C5766">
        <v>2020</v>
      </c>
      <c r="D5766" s="16" t="s">
        <v>305</v>
      </c>
      <c r="E5766" s="16" t="s">
        <v>56</v>
      </c>
      <c r="F5766">
        <v>48</v>
      </c>
    </row>
    <row r="5767" spans="1:6" x14ac:dyDescent="0.25">
      <c r="A5767">
        <v>18</v>
      </c>
      <c r="B5767">
        <v>5</v>
      </c>
      <c r="C5767">
        <v>2020</v>
      </c>
      <c r="D5767" s="16" t="s">
        <v>103</v>
      </c>
      <c r="E5767" s="16" t="s">
        <v>59</v>
      </c>
      <c r="F5767">
        <v>28</v>
      </c>
    </row>
    <row r="5768" spans="1:6" x14ac:dyDescent="0.25">
      <c r="A5768">
        <v>18</v>
      </c>
      <c r="B5768">
        <v>5</v>
      </c>
      <c r="C5768">
        <v>2020</v>
      </c>
      <c r="D5768" s="16" t="s">
        <v>103</v>
      </c>
      <c r="E5768" s="16" t="s">
        <v>56</v>
      </c>
      <c r="F5768">
        <v>46</v>
      </c>
    </row>
    <row r="5769" spans="1:6" x14ac:dyDescent="0.25">
      <c r="A5769">
        <v>18</v>
      </c>
      <c r="B5769">
        <v>5</v>
      </c>
      <c r="C5769">
        <v>2020</v>
      </c>
      <c r="D5769" s="16" t="s">
        <v>104</v>
      </c>
      <c r="E5769" s="16" t="s">
        <v>56</v>
      </c>
      <c r="F5769">
        <v>70</v>
      </c>
    </row>
    <row r="5770" spans="1:6" x14ac:dyDescent="0.25">
      <c r="A5770">
        <v>18</v>
      </c>
      <c r="B5770">
        <v>5</v>
      </c>
      <c r="C5770">
        <v>2020</v>
      </c>
      <c r="D5770" s="16" t="s">
        <v>104</v>
      </c>
      <c r="E5770" s="16" t="s">
        <v>59</v>
      </c>
      <c r="F5770">
        <v>73</v>
      </c>
    </row>
    <row r="5771" spans="1:6" x14ac:dyDescent="0.25">
      <c r="A5771">
        <v>18</v>
      </c>
      <c r="B5771">
        <v>5</v>
      </c>
      <c r="C5771">
        <v>2020</v>
      </c>
      <c r="D5771" s="16" t="s">
        <v>104</v>
      </c>
      <c r="E5771" s="16" t="s">
        <v>56</v>
      </c>
      <c r="F5771">
        <v>78</v>
      </c>
    </row>
    <row r="5772" spans="1:6" x14ac:dyDescent="0.25">
      <c r="A5772">
        <v>18</v>
      </c>
      <c r="B5772">
        <v>5</v>
      </c>
      <c r="C5772">
        <v>2020</v>
      </c>
      <c r="D5772" s="16" t="s">
        <v>104</v>
      </c>
      <c r="E5772" s="16" t="s">
        <v>59</v>
      </c>
      <c r="F5772">
        <v>54</v>
      </c>
    </row>
    <row r="5773" spans="1:6" x14ac:dyDescent="0.25">
      <c r="A5773">
        <v>18</v>
      </c>
      <c r="B5773">
        <v>5</v>
      </c>
      <c r="C5773">
        <v>2020</v>
      </c>
      <c r="D5773" s="16" t="s">
        <v>104</v>
      </c>
      <c r="E5773" s="16" t="s">
        <v>56</v>
      </c>
      <c r="F5773">
        <v>53</v>
      </c>
    </row>
    <row r="5774" spans="1:6" x14ac:dyDescent="0.25">
      <c r="A5774">
        <v>18</v>
      </c>
      <c r="B5774">
        <v>5</v>
      </c>
      <c r="C5774">
        <v>2020</v>
      </c>
      <c r="D5774" s="16" t="s">
        <v>104</v>
      </c>
      <c r="E5774" s="16" t="s">
        <v>56</v>
      </c>
      <c r="F5774">
        <v>59</v>
      </c>
    </row>
    <row r="5775" spans="1:6" x14ac:dyDescent="0.25">
      <c r="A5775">
        <v>18</v>
      </c>
      <c r="B5775">
        <v>5</v>
      </c>
      <c r="C5775">
        <v>2020</v>
      </c>
      <c r="D5775" s="16" t="s">
        <v>104</v>
      </c>
      <c r="E5775" s="16" t="s">
        <v>56</v>
      </c>
      <c r="F5775">
        <v>46</v>
      </c>
    </row>
    <row r="5776" spans="1:6" x14ac:dyDescent="0.25">
      <c r="A5776">
        <v>18</v>
      </c>
      <c r="B5776">
        <v>5</v>
      </c>
      <c r="C5776">
        <v>2020</v>
      </c>
      <c r="D5776" s="16" t="s">
        <v>104</v>
      </c>
      <c r="E5776" s="16" t="s">
        <v>56</v>
      </c>
      <c r="F5776">
        <v>49</v>
      </c>
    </row>
    <row r="5777" spans="1:6" x14ac:dyDescent="0.25">
      <c r="A5777">
        <v>18</v>
      </c>
      <c r="B5777">
        <v>5</v>
      </c>
      <c r="C5777">
        <v>2020</v>
      </c>
      <c r="D5777" s="16" t="s">
        <v>105</v>
      </c>
      <c r="E5777" s="16" t="s">
        <v>56</v>
      </c>
      <c r="F5777">
        <v>27</v>
      </c>
    </row>
    <row r="5778" spans="1:6" x14ac:dyDescent="0.25">
      <c r="A5778">
        <v>18</v>
      </c>
      <c r="B5778">
        <v>5</v>
      </c>
      <c r="C5778">
        <v>2020</v>
      </c>
      <c r="D5778" s="16" t="s">
        <v>105</v>
      </c>
      <c r="E5778" s="16" t="s">
        <v>56</v>
      </c>
      <c r="F5778">
        <v>93</v>
      </c>
    </row>
    <row r="5779" spans="1:6" x14ac:dyDescent="0.25">
      <c r="A5779">
        <v>18</v>
      </c>
      <c r="B5779">
        <v>5</v>
      </c>
      <c r="C5779">
        <v>2020</v>
      </c>
      <c r="D5779" s="16" t="s">
        <v>105</v>
      </c>
      <c r="E5779" s="16" t="s">
        <v>56</v>
      </c>
      <c r="F5779">
        <v>73</v>
      </c>
    </row>
    <row r="5780" spans="1:6" x14ac:dyDescent="0.25">
      <c r="A5780">
        <v>18</v>
      </c>
      <c r="B5780">
        <v>5</v>
      </c>
      <c r="C5780">
        <v>2020</v>
      </c>
      <c r="D5780" s="16" t="s">
        <v>113</v>
      </c>
      <c r="E5780" s="16" t="s">
        <v>56</v>
      </c>
      <c r="F5780">
        <v>66</v>
      </c>
    </row>
    <row r="5781" spans="1:6" x14ac:dyDescent="0.25">
      <c r="A5781">
        <v>18</v>
      </c>
      <c r="B5781">
        <v>5</v>
      </c>
      <c r="C5781">
        <v>2020</v>
      </c>
      <c r="D5781" s="16" t="s">
        <v>113</v>
      </c>
      <c r="E5781" s="16" t="s">
        <v>56</v>
      </c>
      <c r="F5781">
        <v>59</v>
      </c>
    </row>
    <row r="5782" spans="1:6" x14ac:dyDescent="0.25">
      <c r="A5782">
        <v>18</v>
      </c>
      <c r="B5782">
        <v>5</v>
      </c>
      <c r="C5782">
        <v>2020</v>
      </c>
      <c r="D5782" s="16" t="s">
        <v>113</v>
      </c>
      <c r="E5782" s="16" t="s">
        <v>56</v>
      </c>
      <c r="F5782">
        <v>52</v>
      </c>
    </row>
    <row r="5783" spans="1:6" x14ac:dyDescent="0.25">
      <c r="A5783">
        <v>18</v>
      </c>
      <c r="B5783">
        <v>5</v>
      </c>
      <c r="C5783">
        <v>2020</v>
      </c>
      <c r="D5783" s="16" t="s">
        <v>114</v>
      </c>
      <c r="E5783" s="16" t="s">
        <v>59</v>
      </c>
      <c r="F5783">
        <v>61</v>
      </c>
    </row>
    <row r="5784" spans="1:6" x14ac:dyDescent="0.25">
      <c r="A5784">
        <v>18</v>
      </c>
      <c r="B5784">
        <v>5</v>
      </c>
      <c r="C5784">
        <v>2020</v>
      </c>
      <c r="D5784" s="16" t="s">
        <v>114</v>
      </c>
      <c r="E5784" s="16" t="s">
        <v>59</v>
      </c>
      <c r="F5784">
        <v>94</v>
      </c>
    </row>
    <row r="5785" spans="1:6" x14ac:dyDescent="0.25">
      <c r="A5785">
        <v>18</v>
      </c>
      <c r="B5785">
        <v>5</v>
      </c>
      <c r="C5785">
        <v>2020</v>
      </c>
      <c r="D5785" s="16" t="s">
        <v>116</v>
      </c>
      <c r="E5785" s="16" t="s">
        <v>56</v>
      </c>
      <c r="F5785">
        <v>71</v>
      </c>
    </row>
    <row r="5786" spans="1:6" x14ac:dyDescent="0.25">
      <c r="A5786">
        <v>18</v>
      </c>
      <c r="B5786">
        <v>5</v>
      </c>
      <c r="C5786">
        <v>2020</v>
      </c>
      <c r="D5786" s="16" t="s">
        <v>124</v>
      </c>
      <c r="E5786" s="16" t="s">
        <v>56</v>
      </c>
      <c r="F5786">
        <v>26</v>
      </c>
    </row>
    <row r="5787" spans="1:6" x14ac:dyDescent="0.25">
      <c r="A5787">
        <v>18</v>
      </c>
      <c r="B5787">
        <v>5</v>
      </c>
      <c r="C5787">
        <v>2020</v>
      </c>
      <c r="D5787" s="16" t="s">
        <v>127</v>
      </c>
      <c r="E5787" s="16" t="s">
        <v>59</v>
      </c>
      <c r="F5787">
        <v>80</v>
      </c>
    </row>
    <row r="5788" spans="1:6" x14ac:dyDescent="0.25">
      <c r="A5788">
        <v>18</v>
      </c>
      <c r="B5788">
        <v>5</v>
      </c>
      <c r="C5788">
        <v>2020</v>
      </c>
      <c r="D5788" s="16" t="s">
        <v>127</v>
      </c>
      <c r="E5788" s="16" t="s">
        <v>56</v>
      </c>
      <c r="F5788">
        <v>71</v>
      </c>
    </row>
    <row r="5789" spans="1:6" x14ac:dyDescent="0.25">
      <c r="A5789">
        <v>18</v>
      </c>
      <c r="B5789">
        <v>5</v>
      </c>
      <c r="C5789">
        <v>2020</v>
      </c>
      <c r="D5789" s="16" t="s">
        <v>127</v>
      </c>
      <c r="E5789" s="16" t="s">
        <v>59</v>
      </c>
      <c r="F5789">
        <v>30</v>
      </c>
    </row>
    <row r="5790" spans="1:6" x14ac:dyDescent="0.25">
      <c r="A5790">
        <v>18</v>
      </c>
      <c r="B5790">
        <v>5</v>
      </c>
      <c r="C5790">
        <v>2020</v>
      </c>
      <c r="D5790" s="16" t="s">
        <v>132</v>
      </c>
      <c r="E5790" s="16" t="s">
        <v>59</v>
      </c>
      <c r="F5790">
        <v>25</v>
      </c>
    </row>
    <row r="5791" spans="1:6" x14ac:dyDescent="0.25">
      <c r="A5791">
        <v>18</v>
      </c>
      <c r="B5791">
        <v>5</v>
      </c>
      <c r="C5791">
        <v>2020</v>
      </c>
      <c r="D5791" s="16" t="s">
        <v>132</v>
      </c>
      <c r="E5791" s="16" t="s">
        <v>56</v>
      </c>
      <c r="F5791">
        <v>67</v>
      </c>
    </row>
    <row r="5792" spans="1:6" x14ac:dyDescent="0.25">
      <c r="A5792">
        <v>18</v>
      </c>
      <c r="B5792">
        <v>5</v>
      </c>
      <c r="C5792">
        <v>2020</v>
      </c>
      <c r="D5792" s="16" t="s">
        <v>236</v>
      </c>
      <c r="E5792" s="16" t="s">
        <v>56</v>
      </c>
      <c r="F5792">
        <v>8</v>
      </c>
    </row>
    <row r="5793" spans="1:6" x14ac:dyDescent="0.25">
      <c r="A5793">
        <v>18</v>
      </c>
      <c r="B5793">
        <v>5</v>
      </c>
      <c r="C5793">
        <v>2020</v>
      </c>
      <c r="D5793" s="16" t="s">
        <v>236</v>
      </c>
      <c r="E5793" s="16" t="s">
        <v>56</v>
      </c>
      <c r="F5793">
        <v>5</v>
      </c>
    </row>
    <row r="5794" spans="1:6" x14ac:dyDescent="0.25">
      <c r="A5794">
        <v>18</v>
      </c>
      <c r="B5794">
        <v>5</v>
      </c>
      <c r="C5794">
        <v>2020</v>
      </c>
      <c r="D5794" s="16" t="s">
        <v>140</v>
      </c>
      <c r="E5794" s="16" t="s">
        <v>56</v>
      </c>
      <c r="F5794">
        <v>85</v>
      </c>
    </row>
    <row r="5795" spans="1:6" x14ac:dyDescent="0.25">
      <c r="A5795">
        <v>18</v>
      </c>
      <c r="B5795">
        <v>5</v>
      </c>
      <c r="C5795">
        <v>2020</v>
      </c>
      <c r="D5795" s="16" t="s">
        <v>140</v>
      </c>
      <c r="E5795" s="16" t="s">
        <v>56</v>
      </c>
      <c r="F5795">
        <v>39</v>
      </c>
    </row>
    <row r="5796" spans="1:6" x14ac:dyDescent="0.25">
      <c r="A5796">
        <v>18</v>
      </c>
      <c r="B5796">
        <v>5</v>
      </c>
      <c r="C5796">
        <v>2020</v>
      </c>
      <c r="D5796" s="16" t="s">
        <v>219</v>
      </c>
      <c r="E5796" s="16" t="s">
        <v>56</v>
      </c>
      <c r="F5796">
        <v>36</v>
      </c>
    </row>
    <row r="5797" spans="1:6" x14ac:dyDescent="0.25">
      <c r="A5797">
        <v>18</v>
      </c>
      <c r="B5797">
        <v>5</v>
      </c>
      <c r="C5797">
        <v>2020</v>
      </c>
      <c r="D5797" s="16" t="s">
        <v>219</v>
      </c>
      <c r="E5797" s="16" t="s">
        <v>56</v>
      </c>
      <c r="F5797">
        <v>14</v>
      </c>
    </row>
    <row r="5798" spans="1:6" x14ac:dyDescent="0.25">
      <c r="A5798">
        <v>18</v>
      </c>
      <c r="B5798">
        <v>5</v>
      </c>
      <c r="C5798">
        <v>2020</v>
      </c>
      <c r="D5798" s="16" t="s">
        <v>219</v>
      </c>
      <c r="E5798" s="16" t="s">
        <v>59</v>
      </c>
      <c r="F5798">
        <v>29</v>
      </c>
    </row>
    <row r="5799" spans="1:6" x14ac:dyDescent="0.25">
      <c r="A5799">
        <v>18</v>
      </c>
      <c r="B5799">
        <v>5</v>
      </c>
      <c r="C5799">
        <v>2020</v>
      </c>
      <c r="D5799" s="16" t="s">
        <v>219</v>
      </c>
      <c r="E5799" s="16" t="s">
        <v>59</v>
      </c>
      <c r="F5799">
        <v>40</v>
      </c>
    </row>
    <row r="5800" spans="1:6" x14ac:dyDescent="0.25">
      <c r="A5800">
        <v>18</v>
      </c>
      <c r="B5800">
        <v>5</v>
      </c>
      <c r="C5800">
        <v>2020</v>
      </c>
      <c r="D5800" s="16" t="s">
        <v>219</v>
      </c>
      <c r="E5800" s="16" t="s">
        <v>59</v>
      </c>
      <c r="F5800">
        <v>45</v>
      </c>
    </row>
    <row r="5801" spans="1:6" x14ac:dyDescent="0.25">
      <c r="A5801">
        <v>18</v>
      </c>
      <c r="B5801">
        <v>5</v>
      </c>
      <c r="C5801">
        <v>2020</v>
      </c>
      <c r="D5801" s="16" t="s">
        <v>219</v>
      </c>
      <c r="E5801" s="16" t="s">
        <v>59</v>
      </c>
      <c r="F5801">
        <v>26</v>
      </c>
    </row>
    <row r="5802" spans="1:6" x14ac:dyDescent="0.25">
      <c r="A5802">
        <v>18</v>
      </c>
      <c r="B5802">
        <v>5</v>
      </c>
      <c r="C5802">
        <v>2020</v>
      </c>
      <c r="D5802" s="16" t="s">
        <v>219</v>
      </c>
      <c r="E5802" s="16" t="s">
        <v>59</v>
      </c>
      <c r="F5802">
        <v>56</v>
      </c>
    </row>
    <row r="5803" spans="1:6" x14ac:dyDescent="0.25">
      <c r="A5803">
        <v>18</v>
      </c>
      <c r="B5803">
        <v>5</v>
      </c>
      <c r="C5803">
        <v>2020</v>
      </c>
      <c r="D5803" s="16" t="s">
        <v>219</v>
      </c>
      <c r="E5803" s="16" t="s">
        <v>59</v>
      </c>
      <c r="F5803">
        <v>56</v>
      </c>
    </row>
    <row r="5804" spans="1:6" x14ac:dyDescent="0.25">
      <c r="A5804">
        <v>18</v>
      </c>
      <c r="B5804">
        <v>5</v>
      </c>
      <c r="C5804">
        <v>2020</v>
      </c>
      <c r="D5804" s="16" t="s">
        <v>219</v>
      </c>
      <c r="E5804" s="16" t="s">
        <v>59</v>
      </c>
      <c r="F5804">
        <v>48</v>
      </c>
    </row>
    <row r="5805" spans="1:6" x14ac:dyDescent="0.25">
      <c r="A5805">
        <v>18</v>
      </c>
      <c r="B5805">
        <v>5</v>
      </c>
      <c r="C5805">
        <v>2020</v>
      </c>
      <c r="D5805" s="16" t="s">
        <v>219</v>
      </c>
      <c r="E5805" s="16" t="s">
        <v>56</v>
      </c>
      <c r="F5805">
        <v>44</v>
      </c>
    </row>
    <row r="5806" spans="1:6" x14ac:dyDescent="0.25">
      <c r="A5806">
        <v>18</v>
      </c>
      <c r="B5806">
        <v>5</v>
      </c>
      <c r="C5806">
        <v>2020</v>
      </c>
      <c r="D5806" s="16" t="s">
        <v>219</v>
      </c>
      <c r="E5806" s="16" t="s">
        <v>59</v>
      </c>
      <c r="F5806">
        <v>35</v>
      </c>
    </row>
    <row r="5807" spans="1:6" x14ac:dyDescent="0.25">
      <c r="A5807">
        <v>18</v>
      </c>
      <c r="B5807">
        <v>5</v>
      </c>
      <c r="C5807">
        <v>2020</v>
      </c>
      <c r="D5807" s="16" t="s">
        <v>219</v>
      </c>
      <c r="E5807" s="16" t="s">
        <v>56</v>
      </c>
      <c r="F5807">
        <v>34</v>
      </c>
    </row>
    <row r="5808" spans="1:6" x14ac:dyDescent="0.25">
      <c r="A5808">
        <v>18</v>
      </c>
      <c r="B5808">
        <v>5</v>
      </c>
      <c r="C5808">
        <v>2020</v>
      </c>
      <c r="D5808" s="16" t="s">
        <v>219</v>
      </c>
      <c r="E5808" s="16" t="s">
        <v>56</v>
      </c>
      <c r="F5808">
        <v>51</v>
      </c>
    </row>
    <row r="5809" spans="1:6" x14ac:dyDescent="0.25">
      <c r="A5809">
        <v>18</v>
      </c>
      <c r="B5809">
        <v>5</v>
      </c>
      <c r="C5809">
        <v>2020</v>
      </c>
      <c r="D5809" s="16" t="s">
        <v>219</v>
      </c>
      <c r="E5809" s="16" t="s">
        <v>59</v>
      </c>
      <c r="F5809">
        <v>33</v>
      </c>
    </row>
    <row r="5810" spans="1:6" x14ac:dyDescent="0.25">
      <c r="A5810">
        <v>18</v>
      </c>
      <c r="B5810">
        <v>5</v>
      </c>
      <c r="C5810">
        <v>2020</v>
      </c>
      <c r="D5810" s="16" t="s">
        <v>219</v>
      </c>
      <c r="E5810" s="16" t="s">
        <v>59</v>
      </c>
      <c r="F5810">
        <v>51</v>
      </c>
    </row>
    <row r="5811" spans="1:6" x14ac:dyDescent="0.25">
      <c r="A5811">
        <v>18</v>
      </c>
      <c r="B5811">
        <v>5</v>
      </c>
      <c r="C5811">
        <v>2020</v>
      </c>
      <c r="D5811" s="16" t="s">
        <v>219</v>
      </c>
      <c r="E5811" s="16" t="s">
        <v>59</v>
      </c>
      <c r="F5811">
        <v>50</v>
      </c>
    </row>
    <row r="5812" spans="1:6" x14ac:dyDescent="0.25">
      <c r="A5812">
        <v>18</v>
      </c>
      <c r="B5812">
        <v>5</v>
      </c>
      <c r="C5812">
        <v>2020</v>
      </c>
      <c r="D5812" s="16" t="s">
        <v>219</v>
      </c>
      <c r="E5812" s="16" t="s">
        <v>56</v>
      </c>
      <c r="F5812">
        <v>24</v>
      </c>
    </row>
    <row r="5813" spans="1:6" x14ac:dyDescent="0.25">
      <c r="A5813">
        <v>18</v>
      </c>
      <c r="B5813">
        <v>5</v>
      </c>
      <c r="C5813">
        <v>2020</v>
      </c>
      <c r="D5813" s="16" t="s">
        <v>219</v>
      </c>
      <c r="E5813" s="16" t="s">
        <v>56</v>
      </c>
      <c r="F5813">
        <v>34</v>
      </c>
    </row>
    <row r="5814" spans="1:6" x14ac:dyDescent="0.25">
      <c r="A5814">
        <v>18</v>
      </c>
      <c r="B5814">
        <v>5</v>
      </c>
      <c r="C5814">
        <v>2020</v>
      </c>
      <c r="D5814" s="16" t="s">
        <v>219</v>
      </c>
      <c r="E5814" s="16" t="s">
        <v>59</v>
      </c>
      <c r="F5814">
        <v>47</v>
      </c>
    </row>
    <row r="5815" spans="1:6" x14ac:dyDescent="0.25">
      <c r="A5815">
        <v>18</v>
      </c>
      <c r="B5815">
        <v>5</v>
      </c>
      <c r="C5815">
        <v>2020</v>
      </c>
      <c r="D5815" s="16" t="s">
        <v>219</v>
      </c>
      <c r="E5815" s="16" t="s">
        <v>59</v>
      </c>
      <c r="F5815">
        <v>20</v>
      </c>
    </row>
    <row r="5816" spans="1:6" x14ac:dyDescent="0.25">
      <c r="A5816">
        <v>18</v>
      </c>
      <c r="B5816">
        <v>5</v>
      </c>
      <c r="C5816">
        <v>2020</v>
      </c>
      <c r="D5816" s="16" t="s">
        <v>219</v>
      </c>
      <c r="E5816" s="16" t="s">
        <v>59</v>
      </c>
      <c r="F5816">
        <v>48</v>
      </c>
    </row>
    <row r="5817" spans="1:6" x14ac:dyDescent="0.25">
      <c r="A5817">
        <v>18</v>
      </c>
      <c r="B5817">
        <v>5</v>
      </c>
      <c r="C5817">
        <v>2020</v>
      </c>
      <c r="D5817" s="16" t="s">
        <v>219</v>
      </c>
      <c r="E5817" s="16" t="s">
        <v>56</v>
      </c>
      <c r="F5817">
        <v>57</v>
      </c>
    </row>
    <row r="5818" spans="1:6" x14ac:dyDescent="0.25">
      <c r="A5818">
        <v>18</v>
      </c>
      <c r="B5818">
        <v>5</v>
      </c>
      <c r="C5818">
        <v>2020</v>
      </c>
      <c r="D5818" s="16" t="s">
        <v>219</v>
      </c>
      <c r="E5818" s="16" t="s">
        <v>56</v>
      </c>
      <c r="F5818">
        <v>63</v>
      </c>
    </row>
    <row r="5819" spans="1:6" x14ac:dyDescent="0.25">
      <c r="A5819">
        <v>18</v>
      </c>
      <c r="B5819">
        <v>5</v>
      </c>
      <c r="C5819">
        <v>2020</v>
      </c>
      <c r="D5819" s="16" t="s">
        <v>219</v>
      </c>
      <c r="E5819" s="16" t="s">
        <v>56</v>
      </c>
      <c r="F5819">
        <v>47</v>
      </c>
    </row>
    <row r="5820" spans="1:6" x14ac:dyDescent="0.25">
      <c r="A5820">
        <v>18</v>
      </c>
      <c r="B5820">
        <v>5</v>
      </c>
      <c r="C5820">
        <v>2020</v>
      </c>
      <c r="D5820" s="16" t="s">
        <v>219</v>
      </c>
      <c r="E5820" s="16" t="s">
        <v>59</v>
      </c>
      <c r="F5820">
        <v>34</v>
      </c>
    </row>
    <row r="5821" spans="1:6" x14ac:dyDescent="0.25">
      <c r="A5821">
        <v>18</v>
      </c>
      <c r="B5821">
        <v>5</v>
      </c>
      <c r="C5821">
        <v>2020</v>
      </c>
      <c r="D5821" s="16" t="s">
        <v>219</v>
      </c>
      <c r="E5821" s="16" t="s">
        <v>56</v>
      </c>
      <c r="F5821">
        <v>30</v>
      </c>
    </row>
    <row r="5822" spans="1:6" x14ac:dyDescent="0.25">
      <c r="A5822">
        <v>18</v>
      </c>
      <c r="B5822">
        <v>5</v>
      </c>
      <c r="C5822">
        <v>2020</v>
      </c>
      <c r="D5822" s="16" t="s">
        <v>219</v>
      </c>
      <c r="E5822" s="16" t="s">
        <v>56</v>
      </c>
      <c r="F5822">
        <v>40</v>
      </c>
    </row>
    <row r="5823" spans="1:6" x14ac:dyDescent="0.25">
      <c r="A5823">
        <v>18</v>
      </c>
      <c r="B5823">
        <v>5</v>
      </c>
      <c r="C5823">
        <v>2020</v>
      </c>
      <c r="D5823" s="16" t="s">
        <v>219</v>
      </c>
      <c r="E5823" s="16" t="s">
        <v>59</v>
      </c>
      <c r="F5823">
        <v>41</v>
      </c>
    </row>
    <row r="5824" spans="1:6" x14ac:dyDescent="0.25">
      <c r="A5824">
        <v>18</v>
      </c>
      <c r="B5824">
        <v>5</v>
      </c>
      <c r="C5824">
        <v>2020</v>
      </c>
      <c r="D5824" s="16" t="s">
        <v>219</v>
      </c>
      <c r="E5824" s="16" t="s">
        <v>56</v>
      </c>
      <c r="F5824">
        <v>37</v>
      </c>
    </row>
    <row r="5825" spans="1:6" x14ac:dyDescent="0.25">
      <c r="A5825">
        <v>18</v>
      </c>
      <c r="B5825">
        <v>5</v>
      </c>
      <c r="C5825">
        <v>2020</v>
      </c>
      <c r="D5825" s="16" t="s">
        <v>219</v>
      </c>
      <c r="E5825" s="16" t="s">
        <v>56</v>
      </c>
      <c r="F5825">
        <v>44</v>
      </c>
    </row>
    <row r="5826" spans="1:6" x14ac:dyDescent="0.25">
      <c r="A5826">
        <v>18</v>
      </c>
      <c r="B5826">
        <v>5</v>
      </c>
      <c r="C5826">
        <v>2020</v>
      </c>
      <c r="D5826" s="16" t="s">
        <v>144</v>
      </c>
      <c r="E5826" s="16" t="s">
        <v>56</v>
      </c>
      <c r="F5826">
        <v>42</v>
      </c>
    </row>
    <row r="5827" spans="1:6" x14ac:dyDescent="0.25">
      <c r="A5827">
        <v>18</v>
      </c>
      <c r="B5827">
        <v>5</v>
      </c>
      <c r="C5827">
        <v>2020</v>
      </c>
      <c r="D5827" s="16" t="s">
        <v>147</v>
      </c>
      <c r="E5827" s="16" t="s">
        <v>59</v>
      </c>
      <c r="F5827">
        <v>65</v>
      </c>
    </row>
    <row r="5828" spans="1:6" x14ac:dyDescent="0.25">
      <c r="A5828">
        <v>19</v>
      </c>
      <c r="B5828">
        <v>5</v>
      </c>
      <c r="C5828">
        <v>2020</v>
      </c>
      <c r="D5828" s="16" t="s">
        <v>58</v>
      </c>
      <c r="E5828" s="16" t="s">
        <v>56</v>
      </c>
      <c r="F5828">
        <v>40</v>
      </c>
    </row>
    <row r="5829" spans="1:6" x14ac:dyDescent="0.25">
      <c r="A5829">
        <v>19</v>
      </c>
      <c r="B5829">
        <v>5</v>
      </c>
      <c r="C5829">
        <v>2020</v>
      </c>
      <c r="D5829" s="16" t="s">
        <v>153</v>
      </c>
      <c r="E5829" s="16" t="s">
        <v>59</v>
      </c>
      <c r="F5829">
        <v>81</v>
      </c>
    </row>
    <row r="5830" spans="1:6" x14ac:dyDescent="0.25">
      <c r="A5830">
        <v>19</v>
      </c>
      <c r="B5830">
        <v>5</v>
      </c>
      <c r="C5830">
        <v>2020</v>
      </c>
      <c r="D5830" s="16" t="s">
        <v>156</v>
      </c>
      <c r="E5830" s="16" t="s">
        <v>59</v>
      </c>
      <c r="F5830">
        <v>66</v>
      </c>
    </row>
    <row r="5831" spans="1:6" x14ac:dyDescent="0.25">
      <c r="A5831">
        <v>19</v>
      </c>
      <c r="B5831">
        <v>5</v>
      </c>
      <c r="C5831">
        <v>2020</v>
      </c>
      <c r="D5831" s="16" t="s">
        <v>156</v>
      </c>
      <c r="E5831" s="16" t="s">
        <v>56</v>
      </c>
      <c r="F5831">
        <v>60</v>
      </c>
    </row>
    <row r="5832" spans="1:6" x14ac:dyDescent="0.25">
      <c r="A5832">
        <v>19</v>
      </c>
      <c r="B5832">
        <v>5</v>
      </c>
      <c r="C5832">
        <v>2020</v>
      </c>
      <c r="D5832" s="16" t="s">
        <v>73</v>
      </c>
      <c r="E5832" s="16" t="s">
        <v>59</v>
      </c>
      <c r="F5832">
        <v>58</v>
      </c>
    </row>
    <row r="5833" spans="1:6" x14ac:dyDescent="0.25">
      <c r="A5833">
        <v>19</v>
      </c>
      <c r="B5833">
        <v>5</v>
      </c>
      <c r="C5833">
        <v>2020</v>
      </c>
      <c r="D5833" s="16" t="s">
        <v>73</v>
      </c>
      <c r="E5833" s="16" t="s">
        <v>59</v>
      </c>
      <c r="F5833">
        <v>27</v>
      </c>
    </row>
    <row r="5834" spans="1:6" x14ac:dyDescent="0.25">
      <c r="A5834">
        <v>19</v>
      </c>
      <c r="B5834">
        <v>5</v>
      </c>
      <c r="C5834">
        <v>2020</v>
      </c>
      <c r="D5834" s="16" t="s">
        <v>76</v>
      </c>
      <c r="E5834" s="16" t="s">
        <v>56</v>
      </c>
      <c r="F5834">
        <v>52</v>
      </c>
    </row>
    <row r="5835" spans="1:6" x14ac:dyDescent="0.25">
      <c r="A5835">
        <v>19</v>
      </c>
      <c r="B5835">
        <v>5</v>
      </c>
      <c r="C5835">
        <v>2020</v>
      </c>
      <c r="D5835" s="16" t="s">
        <v>80</v>
      </c>
      <c r="E5835" s="16" t="s">
        <v>56</v>
      </c>
      <c r="F5835">
        <v>49</v>
      </c>
    </row>
    <row r="5836" spans="1:6" x14ac:dyDescent="0.25">
      <c r="A5836">
        <v>19</v>
      </c>
      <c r="B5836">
        <v>5</v>
      </c>
      <c r="C5836">
        <v>2020</v>
      </c>
      <c r="D5836" s="16" t="s">
        <v>82</v>
      </c>
      <c r="E5836" s="16" t="s">
        <v>59</v>
      </c>
      <c r="F5836">
        <v>23</v>
      </c>
    </row>
    <row r="5837" spans="1:6" x14ac:dyDescent="0.25">
      <c r="A5837">
        <v>19</v>
      </c>
      <c r="B5837">
        <v>5</v>
      </c>
      <c r="C5837">
        <v>2020</v>
      </c>
      <c r="D5837" s="16" t="s">
        <v>89</v>
      </c>
      <c r="E5837" s="16" t="s">
        <v>59</v>
      </c>
      <c r="F5837">
        <v>47</v>
      </c>
    </row>
    <row r="5838" spans="1:6" x14ac:dyDescent="0.25">
      <c r="A5838">
        <v>19</v>
      </c>
      <c r="B5838">
        <v>5</v>
      </c>
      <c r="C5838">
        <v>2020</v>
      </c>
      <c r="D5838" s="16" t="s">
        <v>89</v>
      </c>
      <c r="E5838" s="16" t="s">
        <v>56</v>
      </c>
      <c r="F5838">
        <v>25</v>
      </c>
    </row>
    <row r="5839" spans="1:6" x14ac:dyDescent="0.25">
      <c r="A5839">
        <v>19</v>
      </c>
      <c r="B5839">
        <v>5</v>
      </c>
      <c r="C5839">
        <v>2020</v>
      </c>
      <c r="D5839" s="16" t="s">
        <v>89</v>
      </c>
      <c r="E5839" s="16" t="s">
        <v>59</v>
      </c>
      <c r="F5839">
        <v>41</v>
      </c>
    </row>
    <row r="5840" spans="1:6" x14ac:dyDescent="0.25">
      <c r="A5840">
        <v>19</v>
      </c>
      <c r="B5840">
        <v>5</v>
      </c>
      <c r="C5840">
        <v>2020</v>
      </c>
      <c r="D5840" s="16" t="s">
        <v>93</v>
      </c>
      <c r="E5840" s="16" t="s">
        <v>56</v>
      </c>
      <c r="F5840">
        <v>37</v>
      </c>
    </row>
    <row r="5841" spans="1:6" x14ac:dyDescent="0.25">
      <c r="A5841">
        <v>19</v>
      </c>
      <c r="B5841">
        <v>5</v>
      </c>
      <c r="C5841">
        <v>2020</v>
      </c>
      <c r="D5841" s="16" t="s">
        <v>93</v>
      </c>
      <c r="E5841" s="16" t="s">
        <v>56</v>
      </c>
      <c r="F5841">
        <v>57</v>
      </c>
    </row>
    <row r="5842" spans="1:6" x14ac:dyDescent="0.25">
      <c r="A5842">
        <v>19</v>
      </c>
      <c r="B5842">
        <v>5</v>
      </c>
      <c r="C5842">
        <v>2020</v>
      </c>
      <c r="D5842" s="16" t="s">
        <v>95</v>
      </c>
      <c r="E5842" s="16" t="s">
        <v>56</v>
      </c>
      <c r="F5842">
        <v>62</v>
      </c>
    </row>
    <row r="5843" spans="1:6" x14ac:dyDescent="0.25">
      <c r="A5843">
        <v>19</v>
      </c>
      <c r="B5843">
        <v>5</v>
      </c>
      <c r="C5843">
        <v>2020</v>
      </c>
      <c r="D5843" s="16" t="s">
        <v>95</v>
      </c>
      <c r="E5843" s="16" t="s">
        <v>56</v>
      </c>
      <c r="F5843">
        <v>43</v>
      </c>
    </row>
    <row r="5844" spans="1:6" x14ac:dyDescent="0.25">
      <c r="A5844">
        <v>19</v>
      </c>
      <c r="B5844">
        <v>5</v>
      </c>
      <c r="C5844">
        <v>2020</v>
      </c>
      <c r="D5844" s="16" t="s">
        <v>95</v>
      </c>
      <c r="E5844" s="16" t="s">
        <v>59</v>
      </c>
      <c r="F5844">
        <v>29</v>
      </c>
    </row>
    <row r="5845" spans="1:6" x14ac:dyDescent="0.25">
      <c r="A5845">
        <v>19</v>
      </c>
      <c r="B5845">
        <v>5</v>
      </c>
      <c r="C5845">
        <v>2020</v>
      </c>
      <c r="D5845" s="16" t="s">
        <v>95</v>
      </c>
      <c r="E5845" s="16" t="s">
        <v>59</v>
      </c>
      <c r="F5845">
        <v>3</v>
      </c>
    </row>
    <row r="5846" spans="1:6" x14ac:dyDescent="0.25">
      <c r="A5846">
        <v>19</v>
      </c>
      <c r="B5846">
        <v>5</v>
      </c>
      <c r="C5846">
        <v>2020</v>
      </c>
      <c r="D5846" s="16" t="s">
        <v>104</v>
      </c>
      <c r="E5846" s="16" t="s">
        <v>56</v>
      </c>
      <c r="F5846">
        <v>20</v>
      </c>
    </row>
    <row r="5847" spans="1:6" x14ac:dyDescent="0.25">
      <c r="A5847">
        <v>19</v>
      </c>
      <c r="B5847">
        <v>5</v>
      </c>
      <c r="C5847">
        <v>2020</v>
      </c>
      <c r="D5847" s="16" t="s">
        <v>104</v>
      </c>
      <c r="E5847" s="16" t="s">
        <v>59</v>
      </c>
      <c r="F5847">
        <v>18</v>
      </c>
    </row>
    <row r="5848" spans="1:6" x14ac:dyDescent="0.25">
      <c r="A5848">
        <v>19</v>
      </c>
      <c r="B5848">
        <v>5</v>
      </c>
      <c r="C5848">
        <v>2020</v>
      </c>
      <c r="D5848" s="16" t="s">
        <v>109</v>
      </c>
      <c r="E5848" s="16" t="s">
        <v>59</v>
      </c>
      <c r="F5848">
        <v>25</v>
      </c>
    </row>
    <row r="5849" spans="1:6" x14ac:dyDescent="0.25">
      <c r="A5849">
        <v>19</v>
      </c>
      <c r="B5849">
        <v>5</v>
      </c>
      <c r="C5849">
        <v>2020</v>
      </c>
      <c r="D5849" s="16" t="s">
        <v>111</v>
      </c>
      <c r="E5849" s="16" t="s">
        <v>56</v>
      </c>
      <c r="F5849">
        <v>70</v>
      </c>
    </row>
    <row r="5850" spans="1:6" x14ac:dyDescent="0.25">
      <c r="A5850">
        <v>19</v>
      </c>
      <c r="B5850">
        <v>5</v>
      </c>
      <c r="C5850">
        <v>2020</v>
      </c>
      <c r="D5850" s="16" t="s">
        <v>113</v>
      </c>
      <c r="E5850" s="16" t="s">
        <v>56</v>
      </c>
      <c r="F5850">
        <v>47</v>
      </c>
    </row>
    <row r="5851" spans="1:6" x14ac:dyDescent="0.25">
      <c r="A5851">
        <v>19</v>
      </c>
      <c r="B5851">
        <v>5</v>
      </c>
      <c r="C5851">
        <v>2020</v>
      </c>
      <c r="D5851" s="16" t="s">
        <v>216</v>
      </c>
      <c r="E5851" s="16" t="s">
        <v>59</v>
      </c>
      <c r="F5851">
        <v>23</v>
      </c>
    </row>
    <row r="5852" spans="1:6" x14ac:dyDescent="0.25">
      <c r="A5852">
        <v>19</v>
      </c>
      <c r="B5852">
        <v>5</v>
      </c>
      <c r="C5852">
        <v>2020</v>
      </c>
      <c r="D5852" s="16" t="s">
        <v>122</v>
      </c>
      <c r="E5852" s="16" t="s">
        <v>59</v>
      </c>
      <c r="F5852">
        <v>64</v>
      </c>
    </row>
    <row r="5853" spans="1:6" x14ac:dyDescent="0.25">
      <c r="A5853">
        <v>19</v>
      </c>
      <c r="B5853">
        <v>5</v>
      </c>
      <c r="C5853">
        <v>2020</v>
      </c>
      <c r="D5853" s="16" t="s">
        <v>124</v>
      </c>
      <c r="E5853" s="16" t="s">
        <v>56</v>
      </c>
      <c r="F5853">
        <v>49</v>
      </c>
    </row>
    <row r="5854" spans="1:6" x14ac:dyDescent="0.25">
      <c r="A5854">
        <v>19</v>
      </c>
      <c r="B5854">
        <v>5</v>
      </c>
      <c r="C5854">
        <v>2020</v>
      </c>
      <c r="D5854" s="16" t="s">
        <v>124</v>
      </c>
      <c r="E5854" s="16" t="s">
        <v>56</v>
      </c>
      <c r="F5854">
        <v>50</v>
      </c>
    </row>
    <row r="5855" spans="1:6" x14ac:dyDescent="0.25">
      <c r="A5855">
        <v>19</v>
      </c>
      <c r="B5855">
        <v>5</v>
      </c>
      <c r="C5855">
        <v>2020</v>
      </c>
      <c r="D5855" s="16" t="s">
        <v>124</v>
      </c>
      <c r="E5855" s="16" t="s">
        <v>56</v>
      </c>
      <c r="F5855">
        <v>36</v>
      </c>
    </row>
    <row r="5856" spans="1:6" x14ac:dyDescent="0.25">
      <c r="A5856">
        <v>19</v>
      </c>
      <c r="B5856">
        <v>5</v>
      </c>
      <c r="C5856">
        <v>2020</v>
      </c>
      <c r="D5856" s="16" t="s">
        <v>129</v>
      </c>
      <c r="E5856" s="16" t="s">
        <v>56</v>
      </c>
      <c r="F5856">
        <v>64</v>
      </c>
    </row>
    <row r="5857" spans="1:6" x14ac:dyDescent="0.25">
      <c r="A5857">
        <v>19</v>
      </c>
      <c r="B5857">
        <v>5</v>
      </c>
      <c r="C5857">
        <v>2020</v>
      </c>
      <c r="D5857" s="16" t="s">
        <v>171</v>
      </c>
      <c r="E5857" s="16" t="s">
        <v>56</v>
      </c>
      <c r="F5857">
        <v>67</v>
      </c>
    </row>
    <row r="5858" spans="1:6" x14ac:dyDescent="0.25">
      <c r="A5858">
        <v>19</v>
      </c>
      <c r="B5858">
        <v>5</v>
      </c>
      <c r="C5858">
        <v>2020</v>
      </c>
      <c r="D5858" s="16" t="s">
        <v>173</v>
      </c>
      <c r="E5858" s="16" t="s">
        <v>59</v>
      </c>
      <c r="F5858">
        <v>62</v>
      </c>
    </row>
    <row r="5859" spans="1:6" x14ac:dyDescent="0.25">
      <c r="A5859">
        <v>19</v>
      </c>
      <c r="B5859">
        <v>5</v>
      </c>
      <c r="C5859">
        <v>2020</v>
      </c>
      <c r="D5859" s="16" t="s">
        <v>175</v>
      </c>
      <c r="E5859" s="16" t="s">
        <v>59</v>
      </c>
      <c r="F5859">
        <v>70</v>
      </c>
    </row>
    <row r="5860" spans="1:6" x14ac:dyDescent="0.25">
      <c r="A5860">
        <v>19</v>
      </c>
      <c r="B5860">
        <v>5</v>
      </c>
      <c r="C5860">
        <v>2020</v>
      </c>
      <c r="D5860" s="16" t="s">
        <v>140</v>
      </c>
      <c r="E5860" s="16" t="s">
        <v>56</v>
      </c>
      <c r="F5860">
        <v>50</v>
      </c>
    </row>
    <row r="5861" spans="1:6" x14ac:dyDescent="0.25">
      <c r="A5861">
        <v>19</v>
      </c>
      <c r="B5861">
        <v>5</v>
      </c>
      <c r="C5861">
        <v>2020</v>
      </c>
      <c r="D5861" s="16" t="s">
        <v>141</v>
      </c>
      <c r="E5861" s="16" t="s">
        <v>56</v>
      </c>
      <c r="F5861">
        <v>59</v>
      </c>
    </row>
    <row r="5862" spans="1:6" x14ac:dyDescent="0.25">
      <c r="A5862">
        <v>20</v>
      </c>
      <c r="B5862">
        <v>5</v>
      </c>
      <c r="C5862">
        <v>2020</v>
      </c>
      <c r="D5862" s="16" t="s">
        <v>64</v>
      </c>
      <c r="E5862" s="16" t="s">
        <v>56</v>
      </c>
      <c r="F5862">
        <v>37</v>
      </c>
    </row>
    <row r="5863" spans="1:6" x14ac:dyDescent="0.25">
      <c r="A5863">
        <v>20</v>
      </c>
      <c r="B5863">
        <v>5</v>
      </c>
      <c r="C5863">
        <v>2020</v>
      </c>
      <c r="D5863" s="16" t="s">
        <v>153</v>
      </c>
      <c r="E5863" s="16" t="s">
        <v>56</v>
      </c>
      <c r="F5863">
        <v>23</v>
      </c>
    </row>
    <row r="5864" spans="1:6" x14ac:dyDescent="0.25">
      <c r="A5864">
        <v>20</v>
      </c>
      <c r="B5864">
        <v>5</v>
      </c>
      <c r="C5864">
        <v>2020</v>
      </c>
      <c r="D5864" s="16" t="s">
        <v>153</v>
      </c>
      <c r="E5864" s="16" t="s">
        <v>56</v>
      </c>
      <c r="F5864">
        <v>53</v>
      </c>
    </row>
    <row r="5865" spans="1:6" x14ac:dyDescent="0.25">
      <c r="A5865">
        <v>20</v>
      </c>
      <c r="B5865">
        <v>5</v>
      </c>
      <c r="C5865">
        <v>2020</v>
      </c>
      <c r="D5865" s="16" t="s">
        <v>153</v>
      </c>
      <c r="E5865" s="16" t="s">
        <v>59</v>
      </c>
      <c r="F5865">
        <v>68</v>
      </c>
    </row>
    <row r="5866" spans="1:6" x14ac:dyDescent="0.25">
      <c r="A5866">
        <v>20</v>
      </c>
      <c r="B5866">
        <v>5</v>
      </c>
      <c r="C5866">
        <v>2020</v>
      </c>
      <c r="D5866" s="16" t="s">
        <v>154</v>
      </c>
      <c r="E5866" s="16" t="s">
        <v>59</v>
      </c>
      <c r="F5866">
        <v>25</v>
      </c>
    </row>
    <row r="5867" spans="1:6" x14ac:dyDescent="0.25">
      <c r="A5867">
        <v>20</v>
      </c>
      <c r="B5867">
        <v>5</v>
      </c>
      <c r="C5867">
        <v>2020</v>
      </c>
      <c r="D5867" s="16" t="s">
        <v>154</v>
      </c>
      <c r="E5867" s="16" t="s">
        <v>59</v>
      </c>
      <c r="F5867">
        <v>51</v>
      </c>
    </row>
    <row r="5868" spans="1:6" x14ac:dyDescent="0.25">
      <c r="A5868">
        <v>20</v>
      </c>
      <c r="B5868">
        <v>5</v>
      </c>
      <c r="C5868">
        <v>2020</v>
      </c>
      <c r="D5868" s="16" t="s">
        <v>206</v>
      </c>
      <c r="E5868" s="16" t="s">
        <v>59</v>
      </c>
      <c r="F5868">
        <v>34</v>
      </c>
    </row>
    <row r="5869" spans="1:6" x14ac:dyDescent="0.25">
      <c r="A5869">
        <v>20</v>
      </c>
      <c r="B5869">
        <v>5</v>
      </c>
      <c r="C5869">
        <v>2020</v>
      </c>
      <c r="D5869" s="16" t="s">
        <v>75</v>
      </c>
      <c r="E5869" s="16" t="s">
        <v>56</v>
      </c>
      <c r="F5869">
        <v>37</v>
      </c>
    </row>
    <row r="5870" spans="1:6" x14ac:dyDescent="0.25">
      <c r="A5870">
        <v>20</v>
      </c>
      <c r="B5870">
        <v>5</v>
      </c>
      <c r="C5870">
        <v>2020</v>
      </c>
      <c r="D5870" s="16" t="s">
        <v>75</v>
      </c>
      <c r="E5870" s="16" t="s">
        <v>56</v>
      </c>
      <c r="F5870">
        <v>51</v>
      </c>
    </row>
    <row r="5871" spans="1:6" x14ac:dyDescent="0.25">
      <c r="A5871">
        <v>20</v>
      </c>
      <c r="B5871">
        <v>5</v>
      </c>
      <c r="C5871">
        <v>2020</v>
      </c>
      <c r="D5871" s="16" t="s">
        <v>245</v>
      </c>
      <c r="E5871" s="16" t="s">
        <v>59</v>
      </c>
      <c r="F5871">
        <v>74</v>
      </c>
    </row>
    <row r="5872" spans="1:6" x14ac:dyDescent="0.25">
      <c r="A5872">
        <v>20</v>
      </c>
      <c r="B5872">
        <v>5</v>
      </c>
      <c r="C5872">
        <v>2020</v>
      </c>
      <c r="D5872" s="16" t="s">
        <v>80</v>
      </c>
      <c r="E5872" s="16" t="s">
        <v>59</v>
      </c>
      <c r="F5872">
        <v>85</v>
      </c>
    </row>
    <row r="5873" spans="1:6" x14ac:dyDescent="0.25">
      <c r="A5873">
        <v>20</v>
      </c>
      <c r="B5873">
        <v>5</v>
      </c>
      <c r="C5873">
        <v>2020</v>
      </c>
      <c r="D5873" s="16" t="s">
        <v>80</v>
      </c>
      <c r="E5873" s="16" t="s">
        <v>56</v>
      </c>
      <c r="F5873">
        <v>78</v>
      </c>
    </row>
    <row r="5874" spans="1:6" x14ac:dyDescent="0.25">
      <c r="A5874">
        <v>20</v>
      </c>
      <c r="B5874">
        <v>5</v>
      </c>
      <c r="C5874">
        <v>2020</v>
      </c>
      <c r="D5874" s="16" t="s">
        <v>82</v>
      </c>
      <c r="E5874" s="16" t="s">
        <v>56</v>
      </c>
      <c r="F5874">
        <v>34</v>
      </c>
    </row>
    <row r="5875" spans="1:6" x14ac:dyDescent="0.25">
      <c r="A5875">
        <v>20</v>
      </c>
      <c r="B5875">
        <v>5</v>
      </c>
      <c r="C5875">
        <v>2020</v>
      </c>
      <c r="D5875" s="16" t="s">
        <v>86</v>
      </c>
      <c r="E5875" s="16" t="s">
        <v>59</v>
      </c>
      <c r="F5875">
        <v>29</v>
      </c>
    </row>
    <row r="5876" spans="1:6" x14ac:dyDescent="0.25">
      <c r="A5876">
        <v>20</v>
      </c>
      <c r="B5876">
        <v>5</v>
      </c>
      <c r="C5876">
        <v>2020</v>
      </c>
      <c r="D5876" s="16" t="s">
        <v>231</v>
      </c>
      <c r="E5876" s="16" t="s">
        <v>56</v>
      </c>
      <c r="F5876">
        <v>32</v>
      </c>
    </row>
    <row r="5877" spans="1:6" x14ac:dyDescent="0.25">
      <c r="A5877">
        <v>20</v>
      </c>
      <c r="B5877">
        <v>5</v>
      </c>
      <c r="C5877">
        <v>2020</v>
      </c>
      <c r="D5877" s="16" t="s">
        <v>93</v>
      </c>
      <c r="E5877" s="16" t="s">
        <v>56</v>
      </c>
      <c r="F5877">
        <v>59</v>
      </c>
    </row>
    <row r="5878" spans="1:6" x14ac:dyDescent="0.25">
      <c r="A5878">
        <v>20</v>
      </c>
      <c r="B5878">
        <v>5</v>
      </c>
      <c r="C5878">
        <v>2020</v>
      </c>
      <c r="D5878" s="16" t="s">
        <v>95</v>
      </c>
      <c r="E5878" s="16" t="s">
        <v>56</v>
      </c>
      <c r="F5878">
        <v>26</v>
      </c>
    </row>
    <row r="5879" spans="1:6" x14ac:dyDescent="0.25">
      <c r="A5879">
        <v>20</v>
      </c>
      <c r="B5879">
        <v>5</v>
      </c>
      <c r="C5879">
        <v>2020</v>
      </c>
      <c r="D5879" s="16" t="s">
        <v>95</v>
      </c>
      <c r="E5879" s="16" t="s">
        <v>59</v>
      </c>
      <c r="F5879">
        <v>32</v>
      </c>
    </row>
    <row r="5880" spans="1:6" x14ac:dyDescent="0.25">
      <c r="A5880">
        <v>20</v>
      </c>
      <c r="B5880">
        <v>5</v>
      </c>
      <c r="C5880">
        <v>2020</v>
      </c>
      <c r="D5880" s="16" t="s">
        <v>95</v>
      </c>
      <c r="E5880" s="16" t="s">
        <v>59</v>
      </c>
      <c r="F5880">
        <v>79</v>
      </c>
    </row>
    <row r="5881" spans="1:6" x14ac:dyDescent="0.25">
      <c r="A5881">
        <v>20</v>
      </c>
      <c r="B5881">
        <v>5</v>
      </c>
      <c r="C5881">
        <v>2020</v>
      </c>
      <c r="D5881" s="16" t="s">
        <v>95</v>
      </c>
      <c r="E5881" s="16" t="s">
        <v>56</v>
      </c>
      <c r="F5881">
        <v>52</v>
      </c>
    </row>
    <row r="5882" spans="1:6" x14ac:dyDescent="0.25">
      <c r="A5882">
        <v>20</v>
      </c>
      <c r="B5882">
        <v>5</v>
      </c>
      <c r="C5882">
        <v>2020</v>
      </c>
      <c r="D5882" s="16" t="s">
        <v>95</v>
      </c>
      <c r="E5882" s="16" t="s">
        <v>59</v>
      </c>
      <c r="F5882">
        <v>79</v>
      </c>
    </row>
    <row r="5883" spans="1:6" x14ac:dyDescent="0.25">
      <c r="A5883">
        <v>20</v>
      </c>
      <c r="B5883">
        <v>5</v>
      </c>
      <c r="C5883">
        <v>2020</v>
      </c>
      <c r="D5883" s="16" t="s">
        <v>95</v>
      </c>
      <c r="E5883" s="16" t="s">
        <v>59</v>
      </c>
      <c r="F5883">
        <v>74</v>
      </c>
    </row>
    <row r="5884" spans="1:6" x14ac:dyDescent="0.25">
      <c r="A5884">
        <v>20</v>
      </c>
      <c r="B5884">
        <v>5</v>
      </c>
      <c r="C5884">
        <v>2020</v>
      </c>
      <c r="D5884" s="16" t="s">
        <v>95</v>
      </c>
      <c r="E5884" s="16" t="s">
        <v>59</v>
      </c>
      <c r="F5884">
        <v>76</v>
      </c>
    </row>
    <row r="5885" spans="1:6" x14ac:dyDescent="0.25">
      <c r="A5885">
        <v>20</v>
      </c>
      <c r="B5885">
        <v>5</v>
      </c>
      <c r="C5885">
        <v>2020</v>
      </c>
      <c r="D5885" s="16" t="s">
        <v>103</v>
      </c>
      <c r="E5885" s="16" t="s">
        <v>59</v>
      </c>
      <c r="F5885">
        <v>69</v>
      </c>
    </row>
    <row r="5886" spans="1:6" x14ac:dyDescent="0.25">
      <c r="A5886">
        <v>20</v>
      </c>
      <c r="B5886">
        <v>5</v>
      </c>
      <c r="C5886">
        <v>2020</v>
      </c>
      <c r="D5886" s="16" t="s">
        <v>103</v>
      </c>
      <c r="E5886" s="16" t="s">
        <v>59</v>
      </c>
      <c r="F5886">
        <v>35</v>
      </c>
    </row>
    <row r="5887" spans="1:6" x14ac:dyDescent="0.25">
      <c r="A5887">
        <v>20</v>
      </c>
      <c r="B5887">
        <v>5</v>
      </c>
      <c r="C5887">
        <v>2020</v>
      </c>
      <c r="D5887" s="16" t="s">
        <v>103</v>
      </c>
      <c r="E5887" s="16" t="s">
        <v>59</v>
      </c>
      <c r="F5887">
        <v>45</v>
      </c>
    </row>
    <row r="5888" spans="1:6" x14ac:dyDescent="0.25">
      <c r="A5888">
        <v>20</v>
      </c>
      <c r="B5888">
        <v>5</v>
      </c>
      <c r="C5888">
        <v>2020</v>
      </c>
      <c r="D5888" s="16" t="s">
        <v>103</v>
      </c>
      <c r="E5888" s="16" t="s">
        <v>59</v>
      </c>
      <c r="F5888">
        <v>9</v>
      </c>
    </row>
    <row r="5889" spans="1:6" x14ac:dyDescent="0.25">
      <c r="A5889">
        <v>20</v>
      </c>
      <c r="B5889">
        <v>5</v>
      </c>
      <c r="C5889">
        <v>2020</v>
      </c>
      <c r="D5889" s="16" t="s">
        <v>103</v>
      </c>
      <c r="E5889" s="16" t="s">
        <v>56</v>
      </c>
      <c r="F5889">
        <v>14</v>
      </c>
    </row>
    <row r="5890" spans="1:6" x14ac:dyDescent="0.25">
      <c r="A5890">
        <v>20</v>
      </c>
      <c r="B5890">
        <v>5</v>
      </c>
      <c r="C5890">
        <v>2020</v>
      </c>
      <c r="D5890" s="16" t="s">
        <v>104</v>
      </c>
      <c r="E5890" s="16" t="s">
        <v>56</v>
      </c>
      <c r="F5890">
        <v>54</v>
      </c>
    </row>
    <row r="5891" spans="1:6" x14ac:dyDescent="0.25">
      <c r="A5891">
        <v>20</v>
      </c>
      <c r="B5891">
        <v>5</v>
      </c>
      <c r="C5891">
        <v>2020</v>
      </c>
      <c r="D5891" s="16" t="s">
        <v>105</v>
      </c>
      <c r="E5891" s="16" t="s">
        <v>56</v>
      </c>
      <c r="F5891">
        <v>48</v>
      </c>
    </row>
    <row r="5892" spans="1:6" x14ac:dyDescent="0.25">
      <c r="A5892">
        <v>20</v>
      </c>
      <c r="B5892">
        <v>5</v>
      </c>
      <c r="C5892">
        <v>2020</v>
      </c>
      <c r="D5892" s="16" t="s">
        <v>107</v>
      </c>
      <c r="E5892" s="16" t="s">
        <v>59</v>
      </c>
      <c r="F5892">
        <v>57</v>
      </c>
    </row>
    <row r="5893" spans="1:6" x14ac:dyDescent="0.25">
      <c r="A5893">
        <v>20</v>
      </c>
      <c r="B5893">
        <v>5</v>
      </c>
      <c r="C5893">
        <v>2020</v>
      </c>
      <c r="D5893" s="16" t="s">
        <v>263</v>
      </c>
      <c r="E5893" s="16" t="s">
        <v>56</v>
      </c>
      <c r="F5893">
        <v>21</v>
      </c>
    </row>
    <row r="5894" spans="1:6" x14ac:dyDescent="0.25">
      <c r="A5894">
        <v>20</v>
      </c>
      <c r="B5894">
        <v>5</v>
      </c>
      <c r="C5894">
        <v>2020</v>
      </c>
      <c r="D5894" s="16" t="s">
        <v>110</v>
      </c>
      <c r="E5894" s="16" t="s">
        <v>56</v>
      </c>
      <c r="F5894">
        <v>30</v>
      </c>
    </row>
    <row r="5895" spans="1:6" x14ac:dyDescent="0.25">
      <c r="A5895">
        <v>20</v>
      </c>
      <c r="B5895">
        <v>5</v>
      </c>
      <c r="C5895">
        <v>2020</v>
      </c>
      <c r="D5895" s="16" t="s">
        <v>110</v>
      </c>
      <c r="E5895" s="16" t="s">
        <v>59</v>
      </c>
      <c r="F5895">
        <v>50</v>
      </c>
    </row>
    <row r="5896" spans="1:6" x14ac:dyDescent="0.25">
      <c r="A5896">
        <v>20</v>
      </c>
      <c r="B5896">
        <v>5</v>
      </c>
      <c r="C5896">
        <v>2020</v>
      </c>
      <c r="D5896" s="16" t="s">
        <v>110</v>
      </c>
      <c r="E5896" s="16" t="s">
        <v>59</v>
      </c>
      <c r="F5896">
        <v>66</v>
      </c>
    </row>
    <row r="5897" spans="1:6" x14ac:dyDescent="0.25">
      <c r="A5897">
        <v>20</v>
      </c>
      <c r="B5897">
        <v>5</v>
      </c>
      <c r="C5897">
        <v>2020</v>
      </c>
      <c r="D5897" s="16" t="s">
        <v>111</v>
      </c>
      <c r="E5897" s="16" t="s">
        <v>59</v>
      </c>
      <c r="F5897">
        <v>31</v>
      </c>
    </row>
    <row r="5898" spans="1:6" x14ac:dyDescent="0.25">
      <c r="A5898">
        <v>20</v>
      </c>
      <c r="B5898">
        <v>5</v>
      </c>
      <c r="C5898">
        <v>2020</v>
      </c>
      <c r="D5898" s="16" t="s">
        <v>111</v>
      </c>
      <c r="E5898" s="16" t="s">
        <v>56</v>
      </c>
      <c r="F5898">
        <v>56</v>
      </c>
    </row>
    <row r="5899" spans="1:6" x14ac:dyDescent="0.25">
      <c r="A5899">
        <v>20</v>
      </c>
      <c r="B5899">
        <v>5</v>
      </c>
      <c r="C5899">
        <v>2020</v>
      </c>
      <c r="D5899" s="16" t="s">
        <v>113</v>
      </c>
      <c r="E5899" s="16" t="s">
        <v>56</v>
      </c>
      <c r="F5899">
        <v>71</v>
      </c>
    </row>
    <row r="5900" spans="1:6" x14ac:dyDescent="0.25">
      <c r="A5900">
        <v>20</v>
      </c>
      <c r="B5900">
        <v>5</v>
      </c>
      <c r="C5900">
        <v>2020</v>
      </c>
      <c r="D5900" s="16" t="s">
        <v>114</v>
      </c>
      <c r="E5900" s="16" t="s">
        <v>59</v>
      </c>
      <c r="F5900">
        <v>63</v>
      </c>
    </row>
    <row r="5901" spans="1:6" x14ac:dyDescent="0.25">
      <c r="A5901">
        <v>20</v>
      </c>
      <c r="B5901">
        <v>5</v>
      </c>
      <c r="C5901">
        <v>2020</v>
      </c>
      <c r="D5901" s="16" t="s">
        <v>114</v>
      </c>
      <c r="E5901" s="16" t="s">
        <v>59</v>
      </c>
      <c r="F5901">
        <v>76</v>
      </c>
    </row>
    <row r="5902" spans="1:6" x14ac:dyDescent="0.25">
      <c r="A5902">
        <v>20</v>
      </c>
      <c r="B5902">
        <v>5</v>
      </c>
      <c r="C5902">
        <v>2020</v>
      </c>
      <c r="D5902" s="16" t="s">
        <v>167</v>
      </c>
      <c r="E5902" s="16" t="s">
        <v>59</v>
      </c>
      <c r="F5902">
        <v>31</v>
      </c>
    </row>
    <row r="5903" spans="1:6" x14ac:dyDescent="0.25">
      <c r="A5903">
        <v>20</v>
      </c>
      <c r="B5903">
        <v>5</v>
      </c>
      <c r="C5903">
        <v>2020</v>
      </c>
      <c r="D5903" s="16" t="s">
        <v>116</v>
      </c>
      <c r="E5903" s="16" t="s">
        <v>59</v>
      </c>
      <c r="F5903">
        <v>33</v>
      </c>
    </row>
    <row r="5904" spans="1:6" x14ac:dyDescent="0.25">
      <c r="A5904">
        <v>20</v>
      </c>
      <c r="B5904">
        <v>5</v>
      </c>
      <c r="C5904">
        <v>2020</v>
      </c>
      <c r="D5904" s="16" t="s">
        <v>116</v>
      </c>
      <c r="E5904" s="16" t="s">
        <v>56</v>
      </c>
      <c r="F5904">
        <v>61</v>
      </c>
    </row>
    <row r="5905" spans="1:6" x14ac:dyDescent="0.25">
      <c r="A5905">
        <v>20</v>
      </c>
      <c r="B5905">
        <v>5</v>
      </c>
      <c r="C5905">
        <v>2020</v>
      </c>
      <c r="D5905" s="16" t="s">
        <v>117</v>
      </c>
      <c r="E5905" s="16" t="s">
        <v>59</v>
      </c>
      <c r="F5905">
        <v>62</v>
      </c>
    </row>
    <row r="5906" spans="1:6" x14ac:dyDescent="0.25">
      <c r="A5906">
        <v>20</v>
      </c>
      <c r="B5906">
        <v>5</v>
      </c>
      <c r="C5906">
        <v>2020</v>
      </c>
      <c r="D5906" s="16" t="s">
        <v>124</v>
      </c>
      <c r="E5906" s="16" t="s">
        <v>56</v>
      </c>
      <c r="F5906">
        <v>39</v>
      </c>
    </row>
    <row r="5907" spans="1:6" x14ac:dyDescent="0.25">
      <c r="A5907">
        <v>20</v>
      </c>
      <c r="B5907">
        <v>5</v>
      </c>
      <c r="C5907">
        <v>2020</v>
      </c>
      <c r="D5907" s="16" t="s">
        <v>124</v>
      </c>
      <c r="E5907" s="16" t="s">
        <v>56</v>
      </c>
      <c r="F5907">
        <v>52</v>
      </c>
    </row>
    <row r="5908" spans="1:6" x14ac:dyDescent="0.25">
      <c r="A5908">
        <v>20</v>
      </c>
      <c r="B5908">
        <v>5</v>
      </c>
      <c r="C5908">
        <v>2020</v>
      </c>
      <c r="D5908" s="16" t="s">
        <v>124</v>
      </c>
      <c r="E5908" s="16" t="s">
        <v>59</v>
      </c>
      <c r="F5908">
        <v>42</v>
      </c>
    </row>
    <row r="5909" spans="1:6" x14ac:dyDescent="0.25">
      <c r="A5909">
        <v>20</v>
      </c>
      <c r="B5909">
        <v>5</v>
      </c>
      <c r="C5909">
        <v>2020</v>
      </c>
      <c r="D5909" s="16" t="s">
        <v>235</v>
      </c>
      <c r="E5909" s="16" t="s">
        <v>56</v>
      </c>
      <c r="F5909">
        <v>40</v>
      </c>
    </row>
    <row r="5910" spans="1:6" x14ac:dyDescent="0.25">
      <c r="A5910">
        <v>20</v>
      </c>
      <c r="B5910">
        <v>5</v>
      </c>
      <c r="C5910">
        <v>2020</v>
      </c>
      <c r="D5910" s="16" t="s">
        <v>235</v>
      </c>
      <c r="E5910" s="16" t="s">
        <v>59</v>
      </c>
      <c r="F5910">
        <v>23</v>
      </c>
    </row>
    <row r="5911" spans="1:6" x14ac:dyDescent="0.25">
      <c r="A5911">
        <v>20</v>
      </c>
      <c r="B5911">
        <v>5</v>
      </c>
      <c r="C5911">
        <v>2020</v>
      </c>
      <c r="D5911" s="16" t="s">
        <v>235</v>
      </c>
      <c r="E5911" s="16" t="s">
        <v>59</v>
      </c>
      <c r="F5911">
        <v>35</v>
      </c>
    </row>
    <row r="5912" spans="1:6" x14ac:dyDescent="0.25">
      <c r="A5912">
        <v>20</v>
      </c>
      <c r="B5912">
        <v>5</v>
      </c>
      <c r="C5912">
        <v>2020</v>
      </c>
      <c r="D5912" s="16" t="s">
        <v>171</v>
      </c>
      <c r="E5912" s="16" t="s">
        <v>59</v>
      </c>
      <c r="F5912">
        <v>33</v>
      </c>
    </row>
    <row r="5913" spans="1:6" x14ac:dyDescent="0.25">
      <c r="A5913">
        <v>20</v>
      </c>
      <c r="B5913">
        <v>5</v>
      </c>
      <c r="C5913">
        <v>2020</v>
      </c>
      <c r="D5913" s="16" t="s">
        <v>132</v>
      </c>
      <c r="E5913" s="16" t="s">
        <v>56</v>
      </c>
      <c r="F5913">
        <v>65</v>
      </c>
    </row>
    <row r="5914" spans="1:6" x14ac:dyDescent="0.25">
      <c r="A5914">
        <v>20</v>
      </c>
      <c r="B5914">
        <v>5</v>
      </c>
      <c r="C5914">
        <v>2020</v>
      </c>
      <c r="D5914" s="16" t="s">
        <v>132</v>
      </c>
      <c r="E5914" s="16" t="s">
        <v>59</v>
      </c>
      <c r="F5914">
        <v>49</v>
      </c>
    </row>
    <row r="5915" spans="1:6" x14ac:dyDescent="0.25">
      <c r="A5915">
        <v>20</v>
      </c>
      <c r="B5915">
        <v>5</v>
      </c>
      <c r="C5915">
        <v>2020</v>
      </c>
      <c r="D5915" s="16" t="s">
        <v>172</v>
      </c>
      <c r="E5915" s="16" t="s">
        <v>56</v>
      </c>
      <c r="F5915">
        <v>73</v>
      </c>
    </row>
    <row r="5916" spans="1:6" x14ac:dyDescent="0.25">
      <c r="A5916">
        <v>20</v>
      </c>
      <c r="B5916">
        <v>5</v>
      </c>
      <c r="C5916">
        <v>2020</v>
      </c>
      <c r="D5916" s="16" t="s">
        <v>137</v>
      </c>
      <c r="E5916" s="16" t="s">
        <v>59</v>
      </c>
      <c r="F5916">
        <v>64</v>
      </c>
    </row>
    <row r="5917" spans="1:6" x14ac:dyDescent="0.25">
      <c r="A5917">
        <v>20</v>
      </c>
      <c r="B5917">
        <v>5</v>
      </c>
      <c r="C5917">
        <v>2020</v>
      </c>
      <c r="D5917" s="16" t="s">
        <v>140</v>
      </c>
      <c r="E5917" s="16" t="s">
        <v>56</v>
      </c>
      <c r="F5917">
        <v>41</v>
      </c>
    </row>
    <row r="5918" spans="1:6" x14ac:dyDescent="0.25">
      <c r="A5918">
        <v>20</v>
      </c>
      <c r="B5918">
        <v>5</v>
      </c>
      <c r="C5918">
        <v>2020</v>
      </c>
      <c r="D5918" s="16" t="s">
        <v>140</v>
      </c>
      <c r="E5918" s="16" t="s">
        <v>59</v>
      </c>
      <c r="F5918">
        <v>23</v>
      </c>
    </row>
    <row r="5919" spans="1:6" x14ac:dyDescent="0.25">
      <c r="A5919">
        <v>20</v>
      </c>
      <c r="B5919">
        <v>5</v>
      </c>
      <c r="C5919">
        <v>2020</v>
      </c>
      <c r="D5919" s="16" t="s">
        <v>219</v>
      </c>
      <c r="E5919" s="16" t="s">
        <v>56</v>
      </c>
      <c r="F5919">
        <v>36</v>
      </c>
    </row>
    <row r="5920" spans="1:6" x14ac:dyDescent="0.25">
      <c r="A5920">
        <v>20</v>
      </c>
      <c r="B5920">
        <v>5</v>
      </c>
      <c r="C5920">
        <v>2020</v>
      </c>
      <c r="D5920" s="16" t="s">
        <v>219</v>
      </c>
      <c r="E5920" s="16" t="s">
        <v>56</v>
      </c>
      <c r="F5920">
        <v>7</v>
      </c>
    </row>
    <row r="5921" spans="1:6" x14ac:dyDescent="0.25">
      <c r="A5921">
        <v>20</v>
      </c>
      <c r="B5921">
        <v>5</v>
      </c>
      <c r="C5921">
        <v>2020</v>
      </c>
      <c r="D5921" s="16" t="s">
        <v>219</v>
      </c>
      <c r="E5921" s="16" t="s">
        <v>56</v>
      </c>
      <c r="F5921">
        <v>41</v>
      </c>
    </row>
    <row r="5922" spans="1:6" x14ac:dyDescent="0.25">
      <c r="A5922">
        <v>20</v>
      </c>
      <c r="B5922">
        <v>5</v>
      </c>
      <c r="C5922">
        <v>2020</v>
      </c>
      <c r="D5922" s="16" t="s">
        <v>219</v>
      </c>
      <c r="E5922" s="16" t="s">
        <v>56</v>
      </c>
      <c r="F5922">
        <v>52</v>
      </c>
    </row>
    <row r="5923" spans="1:6" x14ac:dyDescent="0.25">
      <c r="A5923">
        <v>20</v>
      </c>
      <c r="B5923">
        <v>5</v>
      </c>
      <c r="C5923">
        <v>2020</v>
      </c>
      <c r="D5923" s="16" t="s">
        <v>219</v>
      </c>
      <c r="E5923" s="16" t="s">
        <v>56</v>
      </c>
      <c r="F5923">
        <v>33</v>
      </c>
    </row>
    <row r="5924" spans="1:6" x14ac:dyDescent="0.25">
      <c r="A5924">
        <v>20</v>
      </c>
      <c r="B5924">
        <v>5</v>
      </c>
      <c r="C5924">
        <v>2020</v>
      </c>
      <c r="D5924" s="16" t="s">
        <v>219</v>
      </c>
      <c r="E5924" s="16" t="s">
        <v>56</v>
      </c>
      <c r="F5924">
        <v>17</v>
      </c>
    </row>
    <row r="5925" spans="1:6" x14ac:dyDescent="0.25">
      <c r="A5925">
        <v>20</v>
      </c>
      <c r="B5925">
        <v>5</v>
      </c>
      <c r="C5925">
        <v>2020</v>
      </c>
      <c r="D5925" s="16" t="s">
        <v>219</v>
      </c>
      <c r="E5925" s="16" t="s">
        <v>59</v>
      </c>
      <c r="F5925">
        <v>15</v>
      </c>
    </row>
    <row r="5926" spans="1:6" x14ac:dyDescent="0.25">
      <c r="A5926">
        <v>20</v>
      </c>
      <c r="B5926">
        <v>5</v>
      </c>
      <c r="C5926">
        <v>2020</v>
      </c>
      <c r="D5926" s="16" t="s">
        <v>219</v>
      </c>
      <c r="E5926" s="16" t="s">
        <v>56</v>
      </c>
      <c r="F5926">
        <v>50</v>
      </c>
    </row>
    <row r="5927" spans="1:6" x14ac:dyDescent="0.25">
      <c r="A5927">
        <v>20</v>
      </c>
      <c r="B5927">
        <v>5</v>
      </c>
      <c r="C5927">
        <v>2020</v>
      </c>
      <c r="D5927" s="16" t="s">
        <v>219</v>
      </c>
      <c r="E5927" s="16" t="s">
        <v>56</v>
      </c>
      <c r="F5927">
        <v>77</v>
      </c>
    </row>
    <row r="5928" spans="1:6" x14ac:dyDescent="0.25">
      <c r="A5928">
        <v>20</v>
      </c>
      <c r="B5928">
        <v>5</v>
      </c>
      <c r="C5928">
        <v>2020</v>
      </c>
      <c r="D5928" s="16" t="s">
        <v>219</v>
      </c>
      <c r="E5928" s="16" t="s">
        <v>56</v>
      </c>
      <c r="F5928">
        <v>72</v>
      </c>
    </row>
    <row r="5929" spans="1:6" x14ac:dyDescent="0.25">
      <c r="A5929">
        <v>20</v>
      </c>
      <c r="B5929">
        <v>5</v>
      </c>
      <c r="C5929">
        <v>2020</v>
      </c>
      <c r="D5929" s="16" t="s">
        <v>219</v>
      </c>
      <c r="E5929" s="16" t="s">
        <v>56</v>
      </c>
      <c r="F5929">
        <v>40</v>
      </c>
    </row>
    <row r="5930" spans="1:6" x14ac:dyDescent="0.25">
      <c r="A5930">
        <v>20</v>
      </c>
      <c r="B5930">
        <v>5</v>
      </c>
      <c r="C5930">
        <v>2020</v>
      </c>
      <c r="D5930" s="16" t="s">
        <v>219</v>
      </c>
      <c r="E5930" s="16" t="s">
        <v>59</v>
      </c>
      <c r="F5930">
        <v>56</v>
      </c>
    </row>
    <row r="5931" spans="1:6" x14ac:dyDescent="0.25">
      <c r="A5931">
        <v>20</v>
      </c>
      <c r="B5931">
        <v>5</v>
      </c>
      <c r="C5931">
        <v>2020</v>
      </c>
      <c r="D5931" s="16" t="s">
        <v>219</v>
      </c>
      <c r="E5931" s="16" t="s">
        <v>59</v>
      </c>
      <c r="F5931">
        <v>49</v>
      </c>
    </row>
    <row r="5932" spans="1:6" x14ac:dyDescent="0.25">
      <c r="A5932">
        <v>20</v>
      </c>
      <c r="B5932">
        <v>5</v>
      </c>
      <c r="C5932">
        <v>2020</v>
      </c>
      <c r="D5932" s="16" t="s">
        <v>219</v>
      </c>
      <c r="E5932" s="16" t="s">
        <v>59</v>
      </c>
      <c r="F5932">
        <v>34</v>
      </c>
    </row>
    <row r="5933" spans="1:6" x14ac:dyDescent="0.25">
      <c r="A5933">
        <v>20</v>
      </c>
      <c r="B5933">
        <v>5</v>
      </c>
      <c r="C5933">
        <v>2020</v>
      </c>
      <c r="D5933" s="16" t="s">
        <v>219</v>
      </c>
      <c r="E5933" s="16" t="s">
        <v>59</v>
      </c>
      <c r="F5933">
        <v>55</v>
      </c>
    </row>
    <row r="5934" spans="1:6" x14ac:dyDescent="0.25">
      <c r="A5934">
        <v>20</v>
      </c>
      <c r="B5934">
        <v>5</v>
      </c>
      <c r="C5934">
        <v>2020</v>
      </c>
      <c r="D5934" s="16" t="s">
        <v>219</v>
      </c>
      <c r="E5934" s="16" t="s">
        <v>56</v>
      </c>
      <c r="F5934">
        <v>52</v>
      </c>
    </row>
    <row r="5935" spans="1:6" x14ac:dyDescent="0.25">
      <c r="A5935">
        <v>20</v>
      </c>
      <c r="B5935">
        <v>5</v>
      </c>
      <c r="C5935">
        <v>2020</v>
      </c>
      <c r="D5935" s="16" t="s">
        <v>219</v>
      </c>
      <c r="E5935" s="16" t="s">
        <v>59</v>
      </c>
      <c r="F5935">
        <v>54</v>
      </c>
    </row>
    <row r="5936" spans="1:6" x14ac:dyDescent="0.25">
      <c r="A5936">
        <v>20</v>
      </c>
      <c r="B5936">
        <v>5</v>
      </c>
      <c r="C5936">
        <v>2020</v>
      </c>
      <c r="D5936" s="16" t="s">
        <v>219</v>
      </c>
      <c r="E5936" s="16" t="s">
        <v>56</v>
      </c>
      <c r="F5936">
        <v>55</v>
      </c>
    </row>
    <row r="5937" spans="1:6" x14ac:dyDescent="0.25">
      <c r="A5937">
        <v>20</v>
      </c>
      <c r="B5937">
        <v>5</v>
      </c>
      <c r="C5937">
        <v>2020</v>
      </c>
      <c r="D5937" s="16" t="s">
        <v>219</v>
      </c>
      <c r="E5937" s="16" t="s">
        <v>56</v>
      </c>
      <c r="F5937">
        <v>80</v>
      </c>
    </row>
    <row r="5938" spans="1:6" x14ac:dyDescent="0.25">
      <c r="A5938">
        <v>20</v>
      </c>
      <c r="B5938">
        <v>5</v>
      </c>
      <c r="C5938">
        <v>2020</v>
      </c>
      <c r="D5938" s="16" t="s">
        <v>219</v>
      </c>
      <c r="E5938" s="16" t="s">
        <v>59</v>
      </c>
      <c r="F5938">
        <v>50</v>
      </c>
    </row>
    <row r="5939" spans="1:6" x14ac:dyDescent="0.25">
      <c r="A5939">
        <v>20</v>
      </c>
      <c r="B5939">
        <v>5</v>
      </c>
      <c r="C5939">
        <v>2020</v>
      </c>
      <c r="D5939" s="16" t="s">
        <v>219</v>
      </c>
      <c r="E5939" s="16" t="s">
        <v>59</v>
      </c>
      <c r="F5939">
        <v>68</v>
      </c>
    </row>
    <row r="5940" spans="1:6" x14ac:dyDescent="0.25">
      <c r="A5940">
        <v>20</v>
      </c>
      <c r="B5940">
        <v>5</v>
      </c>
      <c r="C5940">
        <v>2020</v>
      </c>
      <c r="D5940" s="16" t="s">
        <v>219</v>
      </c>
      <c r="E5940" s="16" t="s">
        <v>56</v>
      </c>
      <c r="F5940">
        <v>25</v>
      </c>
    </row>
    <row r="5941" spans="1:6" x14ac:dyDescent="0.25">
      <c r="A5941">
        <v>20</v>
      </c>
      <c r="B5941">
        <v>5</v>
      </c>
      <c r="C5941">
        <v>2020</v>
      </c>
      <c r="D5941" s="16" t="s">
        <v>219</v>
      </c>
      <c r="E5941" s="16" t="s">
        <v>59</v>
      </c>
      <c r="F5941">
        <v>17</v>
      </c>
    </row>
    <row r="5942" spans="1:6" x14ac:dyDescent="0.25">
      <c r="A5942">
        <v>20</v>
      </c>
      <c r="B5942">
        <v>5</v>
      </c>
      <c r="C5942">
        <v>2020</v>
      </c>
      <c r="D5942" s="16" t="s">
        <v>219</v>
      </c>
      <c r="E5942" s="16" t="s">
        <v>56</v>
      </c>
      <c r="F5942">
        <v>8</v>
      </c>
    </row>
    <row r="5943" spans="1:6" x14ac:dyDescent="0.25">
      <c r="A5943">
        <v>20</v>
      </c>
      <c r="B5943">
        <v>5</v>
      </c>
      <c r="C5943">
        <v>2020</v>
      </c>
      <c r="D5943" s="16" t="s">
        <v>219</v>
      </c>
      <c r="E5943" s="16" t="s">
        <v>59</v>
      </c>
      <c r="F5943">
        <v>5</v>
      </c>
    </row>
    <row r="5944" spans="1:6" x14ac:dyDescent="0.25">
      <c r="A5944">
        <v>20</v>
      </c>
      <c r="B5944">
        <v>5</v>
      </c>
      <c r="C5944">
        <v>2020</v>
      </c>
      <c r="D5944" s="16" t="s">
        <v>219</v>
      </c>
      <c r="E5944" s="16" t="s">
        <v>59</v>
      </c>
      <c r="F5944">
        <v>7</v>
      </c>
    </row>
    <row r="5945" spans="1:6" x14ac:dyDescent="0.25">
      <c r="A5945">
        <v>20</v>
      </c>
      <c r="B5945">
        <v>5</v>
      </c>
      <c r="C5945">
        <v>2020</v>
      </c>
      <c r="D5945" s="16" t="s">
        <v>219</v>
      </c>
      <c r="E5945" s="16" t="s">
        <v>56</v>
      </c>
      <c r="F5945">
        <v>2</v>
      </c>
    </row>
    <row r="5946" spans="1:6" x14ac:dyDescent="0.25">
      <c r="A5946">
        <v>20</v>
      </c>
      <c r="B5946">
        <v>5</v>
      </c>
      <c r="C5946">
        <v>2020</v>
      </c>
      <c r="D5946" s="16" t="s">
        <v>219</v>
      </c>
      <c r="E5946" s="16" t="s">
        <v>56</v>
      </c>
      <c r="F5946">
        <v>17</v>
      </c>
    </row>
    <row r="5947" spans="1:6" x14ac:dyDescent="0.25">
      <c r="A5947">
        <v>20</v>
      </c>
      <c r="B5947">
        <v>5</v>
      </c>
      <c r="C5947">
        <v>2020</v>
      </c>
      <c r="D5947" s="16" t="s">
        <v>219</v>
      </c>
      <c r="E5947" s="16" t="s">
        <v>59</v>
      </c>
      <c r="F5947">
        <v>19</v>
      </c>
    </row>
    <row r="5948" spans="1:6" x14ac:dyDescent="0.25">
      <c r="A5948">
        <v>20</v>
      </c>
      <c r="B5948">
        <v>5</v>
      </c>
      <c r="C5948">
        <v>2020</v>
      </c>
      <c r="D5948" s="16" t="s">
        <v>219</v>
      </c>
      <c r="E5948" s="16" t="s">
        <v>59</v>
      </c>
      <c r="F5948">
        <v>13</v>
      </c>
    </row>
    <row r="5949" spans="1:6" x14ac:dyDescent="0.25">
      <c r="A5949">
        <v>20</v>
      </c>
      <c r="B5949">
        <v>5</v>
      </c>
      <c r="C5949">
        <v>2020</v>
      </c>
      <c r="D5949" s="16" t="s">
        <v>219</v>
      </c>
      <c r="E5949" s="16" t="s">
        <v>56</v>
      </c>
      <c r="F5949">
        <v>37</v>
      </c>
    </row>
    <row r="5950" spans="1:6" x14ac:dyDescent="0.25">
      <c r="A5950">
        <v>20</v>
      </c>
      <c r="B5950">
        <v>5</v>
      </c>
      <c r="C5950">
        <v>2020</v>
      </c>
      <c r="D5950" s="16" t="s">
        <v>219</v>
      </c>
      <c r="E5950" s="16" t="s">
        <v>59</v>
      </c>
      <c r="F5950">
        <v>28</v>
      </c>
    </row>
    <row r="5951" spans="1:6" x14ac:dyDescent="0.25">
      <c r="A5951">
        <v>20</v>
      </c>
      <c r="B5951">
        <v>5</v>
      </c>
      <c r="C5951">
        <v>2020</v>
      </c>
      <c r="D5951" s="16" t="s">
        <v>219</v>
      </c>
      <c r="E5951" s="16" t="s">
        <v>56</v>
      </c>
      <c r="F5951">
        <v>3</v>
      </c>
    </row>
    <row r="5952" spans="1:6" x14ac:dyDescent="0.25">
      <c r="A5952">
        <v>20</v>
      </c>
      <c r="B5952">
        <v>5</v>
      </c>
      <c r="C5952">
        <v>2020</v>
      </c>
      <c r="D5952" s="16" t="s">
        <v>219</v>
      </c>
      <c r="E5952" s="16" t="s">
        <v>59</v>
      </c>
      <c r="F5952">
        <v>86</v>
      </c>
    </row>
    <row r="5953" spans="1:6" x14ac:dyDescent="0.25">
      <c r="A5953">
        <v>20</v>
      </c>
      <c r="B5953">
        <v>5</v>
      </c>
      <c r="C5953">
        <v>2020</v>
      </c>
      <c r="D5953" s="16" t="s">
        <v>219</v>
      </c>
      <c r="E5953" s="16" t="s">
        <v>59</v>
      </c>
      <c r="F5953">
        <v>49</v>
      </c>
    </row>
    <row r="5954" spans="1:6" x14ac:dyDescent="0.25">
      <c r="A5954">
        <v>20</v>
      </c>
      <c r="B5954">
        <v>5</v>
      </c>
      <c r="C5954">
        <v>2020</v>
      </c>
      <c r="D5954" s="16" t="s">
        <v>219</v>
      </c>
      <c r="E5954" s="16" t="s">
        <v>59</v>
      </c>
      <c r="F5954">
        <v>43</v>
      </c>
    </row>
    <row r="5955" spans="1:6" x14ac:dyDescent="0.25">
      <c r="A5955">
        <v>20</v>
      </c>
      <c r="B5955">
        <v>5</v>
      </c>
      <c r="C5955">
        <v>2020</v>
      </c>
      <c r="D5955" s="16" t="s">
        <v>219</v>
      </c>
      <c r="E5955" s="16" t="s">
        <v>56</v>
      </c>
      <c r="F5955">
        <v>23</v>
      </c>
    </row>
    <row r="5956" spans="1:6" x14ac:dyDescent="0.25">
      <c r="A5956">
        <v>20</v>
      </c>
      <c r="B5956">
        <v>5</v>
      </c>
      <c r="C5956">
        <v>2020</v>
      </c>
      <c r="D5956" s="16" t="s">
        <v>219</v>
      </c>
      <c r="E5956" s="16" t="s">
        <v>59</v>
      </c>
      <c r="F5956">
        <v>50</v>
      </c>
    </row>
    <row r="5957" spans="1:6" x14ac:dyDescent="0.25">
      <c r="A5957">
        <v>20</v>
      </c>
      <c r="B5957">
        <v>5</v>
      </c>
      <c r="C5957">
        <v>2020</v>
      </c>
      <c r="D5957" s="16" t="s">
        <v>219</v>
      </c>
      <c r="E5957" s="16" t="s">
        <v>59</v>
      </c>
      <c r="F5957">
        <v>21</v>
      </c>
    </row>
    <row r="5958" spans="1:6" x14ac:dyDescent="0.25">
      <c r="A5958">
        <v>20</v>
      </c>
      <c r="B5958">
        <v>5</v>
      </c>
      <c r="C5958">
        <v>2020</v>
      </c>
      <c r="D5958" s="16" t="s">
        <v>178</v>
      </c>
      <c r="E5958" s="16" t="s">
        <v>59</v>
      </c>
      <c r="F5958">
        <v>24</v>
      </c>
    </row>
    <row r="5959" spans="1:6" x14ac:dyDescent="0.25">
      <c r="A5959">
        <v>20</v>
      </c>
      <c r="B5959">
        <v>5</v>
      </c>
      <c r="C5959">
        <v>2020</v>
      </c>
      <c r="D5959" s="16" t="s">
        <v>205</v>
      </c>
      <c r="E5959" s="16" t="s">
        <v>59</v>
      </c>
      <c r="F5959">
        <v>70</v>
      </c>
    </row>
    <row r="5960" spans="1:6" x14ac:dyDescent="0.25">
      <c r="A5960">
        <v>20</v>
      </c>
      <c r="B5960">
        <v>5</v>
      </c>
      <c r="C5960">
        <v>2020</v>
      </c>
      <c r="D5960" s="16" t="s">
        <v>147</v>
      </c>
      <c r="E5960" s="16" t="s">
        <v>56</v>
      </c>
      <c r="F5960">
        <v>25</v>
      </c>
    </row>
    <row r="5961" spans="1:6" x14ac:dyDescent="0.25">
      <c r="A5961">
        <v>20</v>
      </c>
      <c r="B5961">
        <v>5</v>
      </c>
      <c r="C5961">
        <v>2020</v>
      </c>
      <c r="D5961" s="16" t="s">
        <v>150</v>
      </c>
      <c r="E5961" s="16" t="s">
        <v>56</v>
      </c>
      <c r="F5961">
        <v>60</v>
      </c>
    </row>
    <row r="5962" spans="1:6" x14ac:dyDescent="0.25">
      <c r="A5962">
        <v>21</v>
      </c>
      <c r="B5962">
        <v>5</v>
      </c>
      <c r="C5962">
        <v>2020</v>
      </c>
      <c r="D5962" s="16" t="s">
        <v>57</v>
      </c>
      <c r="E5962" s="16" t="s">
        <v>59</v>
      </c>
      <c r="F5962">
        <v>67</v>
      </c>
    </row>
    <row r="5963" spans="1:6" x14ac:dyDescent="0.25">
      <c r="A5963">
        <v>21</v>
      </c>
      <c r="B5963">
        <v>5</v>
      </c>
      <c r="C5963">
        <v>2020</v>
      </c>
      <c r="D5963" s="16" t="s">
        <v>212</v>
      </c>
      <c r="E5963" s="16" t="s">
        <v>56</v>
      </c>
      <c r="F5963">
        <v>70</v>
      </c>
    </row>
    <row r="5964" spans="1:6" x14ac:dyDescent="0.25">
      <c r="A5964">
        <v>21</v>
      </c>
      <c r="B5964">
        <v>5</v>
      </c>
      <c r="C5964">
        <v>2020</v>
      </c>
      <c r="D5964" s="16" t="s">
        <v>237</v>
      </c>
      <c r="E5964" s="16" t="s">
        <v>59</v>
      </c>
      <c r="F5964">
        <v>24</v>
      </c>
    </row>
    <row r="5965" spans="1:6" x14ac:dyDescent="0.25">
      <c r="A5965">
        <v>21</v>
      </c>
      <c r="B5965">
        <v>5</v>
      </c>
      <c r="C5965">
        <v>2020</v>
      </c>
      <c r="D5965" s="16" t="s">
        <v>153</v>
      </c>
      <c r="E5965" s="16" t="s">
        <v>56</v>
      </c>
      <c r="F5965">
        <v>71</v>
      </c>
    </row>
    <row r="5966" spans="1:6" x14ac:dyDescent="0.25">
      <c r="A5966">
        <v>21</v>
      </c>
      <c r="B5966">
        <v>5</v>
      </c>
      <c r="C5966">
        <v>2020</v>
      </c>
      <c r="D5966" s="16" t="s">
        <v>72</v>
      </c>
      <c r="E5966" s="16" t="s">
        <v>56</v>
      </c>
      <c r="F5966">
        <v>3</v>
      </c>
    </row>
    <row r="5967" spans="1:6" x14ac:dyDescent="0.25">
      <c r="A5967">
        <v>21</v>
      </c>
      <c r="B5967">
        <v>5</v>
      </c>
      <c r="C5967">
        <v>2020</v>
      </c>
      <c r="D5967" s="16" t="s">
        <v>73</v>
      </c>
      <c r="E5967" s="16" t="s">
        <v>56</v>
      </c>
      <c r="F5967">
        <v>83</v>
      </c>
    </row>
    <row r="5968" spans="1:6" x14ac:dyDescent="0.25">
      <c r="A5968">
        <v>21</v>
      </c>
      <c r="B5968">
        <v>5</v>
      </c>
      <c r="C5968">
        <v>2020</v>
      </c>
      <c r="D5968" s="16" t="s">
        <v>73</v>
      </c>
      <c r="E5968" s="16" t="s">
        <v>59</v>
      </c>
      <c r="F5968">
        <v>38</v>
      </c>
    </row>
    <row r="5969" spans="1:6" x14ac:dyDescent="0.25">
      <c r="A5969">
        <v>21</v>
      </c>
      <c r="B5969">
        <v>5</v>
      </c>
      <c r="C5969">
        <v>2020</v>
      </c>
      <c r="D5969" s="16" t="s">
        <v>75</v>
      </c>
      <c r="E5969" s="16" t="s">
        <v>59</v>
      </c>
      <c r="F5969">
        <v>52</v>
      </c>
    </row>
    <row r="5970" spans="1:6" x14ac:dyDescent="0.25">
      <c r="A5970">
        <v>21</v>
      </c>
      <c r="B5970">
        <v>5</v>
      </c>
      <c r="C5970">
        <v>2020</v>
      </c>
      <c r="D5970" s="16" t="s">
        <v>76</v>
      </c>
      <c r="E5970" s="16" t="s">
        <v>59</v>
      </c>
      <c r="F5970">
        <v>54</v>
      </c>
    </row>
    <row r="5971" spans="1:6" x14ac:dyDescent="0.25">
      <c r="A5971">
        <v>21</v>
      </c>
      <c r="B5971">
        <v>5</v>
      </c>
      <c r="C5971">
        <v>2020</v>
      </c>
      <c r="D5971" s="16" t="s">
        <v>80</v>
      </c>
      <c r="E5971" s="16" t="s">
        <v>56</v>
      </c>
      <c r="F5971">
        <v>40</v>
      </c>
    </row>
    <row r="5972" spans="1:6" x14ac:dyDescent="0.25">
      <c r="A5972">
        <v>21</v>
      </c>
      <c r="B5972">
        <v>5</v>
      </c>
      <c r="C5972">
        <v>2020</v>
      </c>
      <c r="D5972" s="16" t="s">
        <v>80</v>
      </c>
      <c r="E5972" s="16" t="s">
        <v>59</v>
      </c>
      <c r="F5972">
        <v>55</v>
      </c>
    </row>
    <row r="5973" spans="1:6" x14ac:dyDescent="0.25">
      <c r="A5973">
        <v>21</v>
      </c>
      <c r="B5973">
        <v>5</v>
      </c>
      <c r="C5973">
        <v>2020</v>
      </c>
      <c r="D5973" s="16" t="s">
        <v>87</v>
      </c>
      <c r="E5973" s="16" t="s">
        <v>59</v>
      </c>
      <c r="F5973">
        <v>78</v>
      </c>
    </row>
    <row r="5974" spans="1:6" x14ac:dyDescent="0.25">
      <c r="A5974">
        <v>21</v>
      </c>
      <c r="B5974">
        <v>5</v>
      </c>
      <c r="C5974">
        <v>2020</v>
      </c>
      <c r="D5974" s="16" t="s">
        <v>89</v>
      </c>
      <c r="E5974" s="16" t="s">
        <v>56</v>
      </c>
      <c r="F5974">
        <v>66</v>
      </c>
    </row>
    <row r="5975" spans="1:6" x14ac:dyDescent="0.25">
      <c r="A5975">
        <v>21</v>
      </c>
      <c r="B5975">
        <v>5</v>
      </c>
      <c r="C5975">
        <v>2020</v>
      </c>
      <c r="D5975" s="16" t="s">
        <v>89</v>
      </c>
      <c r="E5975" s="16" t="s">
        <v>59</v>
      </c>
      <c r="F5975">
        <v>65</v>
      </c>
    </row>
    <row r="5976" spans="1:6" x14ac:dyDescent="0.25">
      <c r="A5976">
        <v>21</v>
      </c>
      <c r="B5976">
        <v>5</v>
      </c>
      <c r="C5976">
        <v>2020</v>
      </c>
      <c r="D5976" s="16" t="s">
        <v>92</v>
      </c>
      <c r="E5976" s="16" t="s">
        <v>56</v>
      </c>
      <c r="F5976">
        <v>78</v>
      </c>
    </row>
    <row r="5977" spans="1:6" x14ac:dyDescent="0.25">
      <c r="A5977">
        <v>21</v>
      </c>
      <c r="B5977">
        <v>5</v>
      </c>
      <c r="C5977">
        <v>2020</v>
      </c>
      <c r="D5977" s="16" t="s">
        <v>93</v>
      </c>
      <c r="E5977" s="16" t="s">
        <v>56</v>
      </c>
      <c r="F5977">
        <v>59</v>
      </c>
    </row>
    <row r="5978" spans="1:6" x14ac:dyDescent="0.25">
      <c r="A5978">
        <v>21</v>
      </c>
      <c r="B5978">
        <v>5</v>
      </c>
      <c r="C5978">
        <v>2020</v>
      </c>
      <c r="D5978" s="16" t="s">
        <v>93</v>
      </c>
      <c r="E5978" s="16" t="s">
        <v>59</v>
      </c>
      <c r="F5978">
        <v>27</v>
      </c>
    </row>
    <row r="5979" spans="1:6" x14ac:dyDescent="0.25">
      <c r="A5979">
        <v>21</v>
      </c>
      <c r="B5979">
        <v>5</v>
      </c>
      <c r="C5979">
        <v>2020</v>
      </c>
      <c r="D5979" s="16" t="s">
        <v>95</v>
      </c>
      <c r="E5979" s="16" t="s">
        <v>56</v>
      </c>
      <c r="F5979">
        <v>54</v>
      </c>
    </row>
    <row r="5980" spans="1:6" x14ac:dyDescent="0.25">
      <c r="A5980">
        <v>21</v>
      </c>
      <c r="B5980">
        <v>5</v>
      </c>
      <c r="C5980">
        <v>2020</v>
      </c>
      <c r="D5980" s="16" t="s">
        <v>95</v>
      </c>
      <c r="E5980" s="16" t="s">
        <v>59</v>
      </c>
      <c r="F5980">
        <v>49</v>
      </c>
    </row>
    <row r="5981" spans="1:6" x14ac:dyDescent="0.25">
      <c r="A5981">
        <v>21</v>
      </c>
      <c r="B5981">
        <v>5</v>
      </c>
      <c r="C5981">
        <v>2020</v>
      </c>
      <c r="D5981" s="16" t="s">
        <v>95</v>
      </c>
      <c r="E5981" s="16" t="s">
        <v>56</v>
      </c>
      <c r="F5981">
        <v>38</v>
      </c>
    </row>
    <row r="5982" spans="1:6" x14ac:dyDescent="0.25">
      <c r="A5982">
        <v>21</v>
      </c>
      <c r="B5982">
        <v>5</v>
      </c>
      <c r="C5982">
        <v>2020</v>
      </c>
      <c r="D5982" s="16" t="s">
        <v>95</v>
      </c>
      <c r="E5982" s="16" t="s">
        <v>59</v>
      </c>
      <c r="F5982">
        <v>44</v>
      </c>
    </row>
    <row r="5983" spans="1:6" x14ac:dyDescent="0.25">
      <c r="A5983">
        <v>21</v>
      </c>
      <c r="B5983">
        <v>5</v>
      </c>
      <c r="C5983">
        <v>2020</v>
      </c>
      <c r="D5983" s="16" t="s">
        <v>95</v>
      </c>
      <c r="E5983" s="16" t="s">
        <v>56</v>
      </c>
      <c r="F5983">
        <v>23</v>
      </c>
    </row>
    <row r="5984" spans="1:6" x14ac:dyDescent="0.25">
      <c r="A5984">
        <v>21</v>
      </c>
      <c r="B5984">
        <v>5</v>
      </c>
      <c r="C5984">
        <v>2020</v>
      </c>
      <c r="D5984" s="16" t="s">
        <v>95</v>
      </c>
      <c r="E5984" s="16" t="s">
        <v>56</v>
      </c>
      <c r="F5984">
        <v>67</v>
      </c>
    </row>
    <row r="5985" spans="1:6" x14ac:dyDescent="0.25">
      <c r="A5985">
        <v>21</v>
      </c>
      <c r="B5985">
        <v>5</v>
      </c>
      <c r="C5985">
        <v>2020</v>
      </c>
      <c r="D5985" s="16" t="s">
        <v>95</v>
      </c>
      <c r="E5985" s="16" t="s">
        <v>59</v>
      </c>
      <c r="F5985">
        <v>26</v>
      </c>
    </row>
    <row r="5986" spans="1:6" x14ac:dyDescent="0.25">
      <c r="A5986">
        <v>21</v>
      </c>
      <c r="B5986">
        <v>5</v>
      </c>
      <c r="C5986">
        <v>2020</v>
      </c>
      <c r="D5986" s="16" t="s">
        <v>95</v>
      </c>
      <c r="E5986" s="16" t="s">
        <v>56</v>
      </c>
      <c r="F5986">
        <v>27</v>
      </c>
    </row>
    <row r="5987" spans="1:6" x14ac:dyDescent="0.25">
      <c r="A5987">
        <v>21</v>
      </c>
      <c r="B5987">
        <v>5</v>
      </c>
      <c r="C5987">
        <v>2020</v>
      </c>
      <c r="D5987" s="16" t="s">
        <v>95</v>
      </c>
      <c r="E5987" s="16" t="s">
        <v>56</v>
      </c>
      <c r="F5987">
        <v>55</v>
      </c>
    </row>
    <row r="5988" spans="1:6" x14ac:dyDescent="0.25">
      <c r="A5988">
        <v>21</v>
      </c>
      <c r="B5988">
        <v>5</v>
      </c>
      <c r="C5988">
        <v>2020</v>
      </c>
      <c r="D5988" s="16" t="s">
        <v>95</v>
      </c>
      <c r="E5988" s="16" t="s">
        <v>59</v>
      </c>
      <c r="F5988">
        <v>61</v>
      </c>
    </row>
    <row r="5989" spans="1:6" x14ac:dyDescent="0.25">
      <c r="A5989">
        <v>21</v>
      </c>
      <c r="B5989">
        <v>5</v>
      </c>
      <c r="C5989">
        <v>2020</v>
      </c>
      <c r="D5989" s="16" t="s">
        <v>95</v>
      </c>
      <c r="E5989" s="16" t="s">
        <v>59</v>
      </c>
      <c r="F5989">
        <v>86</v>
      </c>
    </row>
    <row r="5990" spans="1:6" x14ac:dyDescent="0.25">
      <c r="A5990">
        <v>21</v>
      </c>
      <c r="B5990">
        <v>5</v>
      </c>
      <c r="C5990">
        <v>2020</v>
      </c>
      <c r="D5990" s="16" t="s">
        <v>95</v>
      </c>
      <c r="E5990" s="16" t="s">
        <v>56</v>
      </c>
      <c r="F5990">
        <v>59</v>
      </c>
    </row>
    <row r="5991" spans="1:6" x14ac:dyDescent="0.25">
      <c r="A5991">
        <v>21</v>
      </c>
      <c r="B5991">
        <v>5</v>
      </c>
      <c r="C5991">
        <v>2020</v>
      </c>
      <c r="D5991" s="16" t="s">
        <v>95</v>
      </c>
      <c r="E5991" s="16" t="s">
        <v>59</v>
      </c>
      <c r="F5991">
        <v>58</v>
      </c>
    </row>
    <row r="5992" spans="1:6" x14ac:dyDescent="0.25">
      <c r="A5992">
        <v>21</v>
      </c>
      <c r="B5992">
        <v>5</v>
      </c>
      <c r="C5992">
        <v>2020</v>
      </c>
      <c r="D5992" s="16" t="s">
        <v>95</v>
      </c>
      <c r="E5992" s="16" t="s">
        <v>59</v>
      </c>
      <c r="F5992">
        <v>59</v>
      </c>
    </row>
    <row r="5993" spans="1:6" x14ac:dyDescent="0.25">
      <c r="A5993">
        <v>21</v>
      </c>
      <c r="B5993">
        <v>5</v>
      </c>
      <c r="C5993">
        <v>2020</v>
      </c>
      <c r="D5993" s="16" t="s">
        <v>95</v>
      </c>
      <c r="E5993" s="16" t="s">
        <v>56</v>
      </c>
      <c r="F5993">
        <v>18</v>
      </c>
    </row>
    <row r="5994" spans="1:6" x14ac:dyDescent="0.25">
      <c r="A5994">
        <v>21</v>
      </c>
      <c r="B5994">
        <v>5</v>
      </c>
      <c r="C5994">
        <v>2020</v>
      </c>
      <c r="D5994" s="16" t="s">
        <v>95</v>
      </c>
      <c r="E5994" s="16" t="s">
        <v>56</v>
      </c>
      <c r="F5994">
        <v>71</v>
      </c>
    </row>
    <row r="5995" spans="1:6" x14ac:dyDescent="0.25">
      <c r="A5995">
        <v>21</v>
      </c>
      <c r="B5995">
        <v>5</v>
      </c>
      <c r="C5995">
        <v>2020</v>
      </c>
      <c r="D5995" s="16" t="s">
        <v>95</v>
      </c>
      <c r="E5995" s="16" t="s">
        <v>56</v>
      </c>
      <c r="F5995">
        <v>56</v>
      </c>
    </row>
    <row r="5996" spans="1:6" x14ac:dyDescent="0.25">
      <c r="A5996">
        <v>21</v>
      </c>
      <c r="B5996">
        <v>5</v>
      </c>
      <c r="C5996">
        <v>2020</v>
      </c>
      <c r="D5996" s="16" t="s">
        <v>95</v>
      </c>
      <c r="E5996" s="16" t="s">
        <v>59</v>
      </c>
      <c r="F5996">
        <v>58</v>
      </c>
    </row>
    <row r="5997" spans="1:6" x14ac:dyDescent="0.25">
      <c r="A5997">
        <v>21</v>
      </c>
      <c r="B5997">
        <v>5</v>
      </c>
      <c r="C5997">
        <v>2020</v>
      </c>
      <c r="D5997" s="16" t="s">
        <v>95</v>
      </c>
      <c r="E5997" s="16" t="s">
        <v>56</v>
      </c>
      <c r="F5997">
        <v>63</v>
      </c>
    </row>
    <row r="5998" spans="1:6" x14ac:dyDescent="0.25">
      <c r="A5998">
        <v>21</v>
      </c>
      <c r="B5998">
        <v>5</v>
      </c>
      <c r="C5998">
        <v>2020</v>
      </c>
      <c r="D5998" s="16" t="s">
        <v>95</v>
      </c>
      <c r="E5998" s="16" t="s">
        <v>56</v>
      </c>
      <c r="F5998">
        <v>15</v>
      </c>
    </row>
    <row r="5999" spans="1:6" x14ac:dyDescent="0.25">
      <c r="A5999">
        <v>21</v>
      </c>
      <c r="B5999">
        <v>5</v>
      </c>
      <c r="C5999">
        <v>2020</v>
      </c>
      <c r="D5999" s="16" t="s">
        <v>103</v>
      </c>
      <c r="E5999" s="16" t="s">
        <v>56</v>
      </c>
      <c r="F5999">
        <v>46</v>
      </c>
    </row>
    <row r="6000" spans="1:6" x14ac:dyDescent="0.25">
      <c r="A6000">
        <v>21</v>
      </c>
      <c r="B6000">
        <v>5</v>
      </c>
      <c r="C6000">
        <v>2020</v>
      </c>
      <c r="D6000" s="16" t="s">
        <v>103</v>
      </c>
      <c r="E6000" s="16" t="s">
        <v>59</v>
      </c>
      <c r="F6000">
        <v>48</v>
      </c>
    </row>
    <row r="6001" spans="1:6" x14ac:dyDescent="0.25">
      <c r="A6001">
        <v>21</v>
      </c>
      <c r="B6001">
        <v>5</v>
      </c>
      <c r="C6001">
        <v>2020</v>
      </c>
      <c r="D6001" s="16" t="s">
        <v>104</v>
      </c>
      <c r="E6001" s="16" t="s">
        <v>59</v>
      </c>
      <c r="F6001">
        <v>25</v>
      </c>
    </row>
    <row r="6002" spans="1:6" x14ac:dyDescent="0.25">
      <c r="A6002">
        <v>21</v>
      </c>
      <c r="B6002">
        <v>5</v>
      </c>
      <c r="C6002">
        <v>2020</v>
      </c>
      <c r="D6002" s="16" t="s">
        <v>105</v>
      </c>
      <c r="E6002" s="16" t="s">
        <v>59</v>
      </c>
      <c r="F6002">
        <v>51</v>
      </c>
    </row>
    <row r="6003" spans="1:6" x14ac:dyDescent="0.25">
      <c r="A6003">
        <v>21</v>
      </c>
      <c r="B6003">
        <v>5</v>
      </c>
      <c r="C6003">
        <v>2020</v>
      </c>
      <c r="D6003" s="16" t="s">
        <v>105</v>
      </c>
      <c r="E6003" s="16" t="s">
        <v>59</v>
      </c>
      <c r="F6003">
        <v>50</v>
      </c>
    </row>
    <row r="6004" spans="1:6" x14ac:dyDescent="0.25">
      <c r="A6004">
        <v>21</v>
      </c>
      <c r="B6004">
        <v>5</v>
      </c>
      <c r="C6004">
        <v>2020</v>
      </c>
      <c r="D6004" s="16" t="s">
        <v>105</v>
      </c>
      <c r="E6004" s="16" t="s">
        <v>59</v>
      </c>
      <c r="F6004">
        <v>51</v>
      </c>
    </row>
    <row r="6005" spans="1:6" x14ac:dyDescent="0.25">
      <c r="A6005">
        <v>21</v>
      </c>
      <c r="B6005">
        <v>5</v>
      </c>
      <c r="C6005">
        <v>2020</v>
      </c>
      <c r="D6005" s="16" t="s">
        <v>107</v>
      </c>
      <c r="E6005" s="16" t="s">
        <v>59</v>
      </c>
      <c r="F6005">
        <v>71</v>
      </c>
    </row>
    <row r="6006" spans="1:6" x14ac:dyDescent="0.25">
      <c r="A6006">
        <v>21</v>
      </c>
      <c r="B6006">
        <v>5</v>
      </c>
      <c r="C6006">
        <v>2020</v>
      </c>
      <c r="D6006" s="16" t="s">
        <v>109</v>
      </c>
      <c r="E6006" s="16" t="s">
        <v>56</v>
      </c>
      <c r="F6006">
        <v>57</v>
      </c>
    </row>
    <row r="6007" spans="1:6" x14ac:dyDescent="0.25">
      <c r="A6007">
        <v>21</v>
      </c>
      <c r="B6007">
        <v>5</v>
      </c>
      <c r="C6007">
        <v>2020</v>
      </c>
      <c r="D6007" s="16" t="s">
        <v>110</v>
      </c>
      <c r="E6007" s="16" t="s">
        <v>56</v>
      </c>
      <c r="F6007">
        <v>69</v>
      </c>
    </row>
    <row r="6008" spans="1:6" x14ac:dyDescent="0.25">
      <c r="A6008">
        <v>21</v>
      </c>
      <c r="B6008">
        <v>5</v>
      </c>
      <c r="C6008">
        <v>2020</v>
      </c>
      <c r="D6008" s="16" t="s">
        <v>110</v>
      </c>
      <c r="E6008" s="16" t="s">
        <v>59</v>
      </c>
      <c r="F6008">
        <v>39</v>
      </c>
    </row>
    <row r="6009" spans="1:6" x14ac:dyDescent="0.25">
      <c r="A6009">
        <v>21</v>
      </c>
      <c r="B6009">
        <v>5</v>
      </c>
      <c r="C6009">
        <v>2020</v>
      </c>
      <c r="D6009" s="16" t="s">
        <v>110</v>
      </c>
      <c r="E6009" s="16" t="s">
        <v>56</v>
      </c>
      <c r="F6009">
        <v>47</v>
      </c>
    </row>
    <row r="6010" spans="1:6" x14ac:dyDescent="0.25">
      <c r="A6010">
        <v>21</v>
      </c>
      <c r="B6010">
        <v>5</v>
      </c>
      <c r="C6010">
        <v>2020</v>
      </c>
      <c r="D6010" s="16" t="s">
        <v>111</v>
      </c>
      <c r="E6010" s="16" t="s">
        <v>59</v>
      </c>
      <c r="F6010">
        <v>51</v>
      </c>
    </row>
    <row r="6011" spans="1:6" x14ac:dyDescent="0.25">
      <c r="A6011">
        <v>21</v>
      </c>
      <c r="B6011">
        <v>5</v>
      </c>
      <c r="C6011">
        <v>2020</v>
      </c>
      <c r="D6011" s="16" t="s">
        <v>111</v>
      </c>
      <c r="E6011" s="16" t="s">
        <v>59</v>
      </c>
      <c r="F6011">
        <v>79</v>
      </c>
    </row>
    <row r="6012" spans="1:6" x14ac:dyDescent="0.25">
      <c r="A6012">
        <v>21</v>
      </c>
      <c r="B6012">
        <v>5</v>
      </c>
      <c r="C6012">
        <v>2020</v>
      </c>
      <c r="D6012" s="16" t="s">
        <v>216</v>
      </c>
      <c r="E6012" s="16" t="s">
        <v>59</v>
      </c>
      <c r="F6012">
        <v>48</v>
      </c>
    </row>
    <row r="6013" spans="1:6" x14ac:dyDescent="0.25">
      <c r="A6013">
        <v>21</v>
      </c>
      <c r="B6013">
        <v>5</v>
      </c>
      <c r="C6013">
        <v>2020</v>
      </c>
      <c r="D6013" s="16" t="s">
        <v>116</v>
      </c>
      <c r="E6013" s="16" t="s">
        <v>59</v>
      </c>
      <c r="F6013">
        <v>14</v>
      </c>
    </row>
    <row r="6014" spans="1:6" x14ac:dyDescent="0.25">
      <c r="A6014">
        <v>21</v>
      </c>
      <c r="B6014">
        <v>5</v>
      </c>
      <c r="C6014">
        <v>2020</v>
      </c>
      <c r="D6014" s="16" t="s">
        <v>116</v>
      </c>
      <c r="E6014" s="16" t="s">
        <v>59</v>
      </c>
      <c r="F6014">
        <v>37</v>
      </c>
    </row>
    <row r="6015" spans="1:6" x14ac:dyDescent="0.25">
      <c r="A6015">
        <v>21</v>
      </c>
      <c r="B6015">
        <v>5</v>
      </c>
      <c r="C6015">
        <v>2020</v>
      </c>
      <c r="D6015" s="16" t="s">
        <v>120</v>
      </c>
      <c r="E6015" s="16" t="s">
        <v>56</v>
      </c>
      <c r="F6015">
        <v>40</v>
      </c>
    </row>
    <row r="6016" spans="1:6" x14ac:dyDescent="0.25">
      <c r="A6016">
        <v>21</v>
      </c>
      <c r="B6016">
        <v>5</v>
      </c>
      <c r="C6016">
        <v>2020</v>
      </c>
      <c r="D6016" s="16" t="s">
        <v>124</v>
      </c>
      <c r="E6016" s="16" t="s">
        <v>56</v>
      </c>
      <c r="F6016">
        <v>41</v>
      </c>
    </row>
    <row r="6017" spans="1:6" x14ac:dyDescent="0.25">
      <c r="A6017">
        <v>21</v>
      </c>
      <c r="B6017">
        <v>5</v>
      </c>
      <c r="C6017">
        <v>2020</v>
      </c>
      <c r="D6017" s="16" t="s">
        <v>124</v>
      </c>
      <c r="E6017" s="16" t="s">
        <v>56</v>
      </c>
      <c r="F6017">
        <v>39</v>
      </c>
    </row>
    <row r="6018" spans="1:6" x14ac:dyDescent="0.25">
      <c r="A6018">
        <v>21</v>
      </c>
      <c r="B6018">
        <v>5</v>
      </c>
      <c r="C6018">
        <v>2020</v>
      </c>
      <c r="D6018" s="16" t="s">
        <v>124</v>
      </c>
      <c r="E6018" s="16" t="s">
        <v>56</v>
      </c>
      <c r="F6018">
        <v>23</v>
      </c>
    </row>
    <row r="6019" spans="1:6" x14ac:dyDescent="0.25">
      <c r="A6019">
        <v>21</v>
      </c>
      <c r="B6019">
        <v>5</v>
      </c>
      <c r="C6019">
        <v>2020</v>
      </c>
      <c r="D6019" s="16" t="s">
        <v>124</v>
      </c>
      <c r="E6019" s="16" t="s">
        <v>56</v>
      </c>
      <c r="F6019">
        <v>68</v>
      </c>
    </row>
    <row r="6020" spans="1:6" x14ac:dyDescent="0.25">
      <c r="A6020">
        <v>21</v>
      </c>
      <c r="B6020">
        <v>5</v>
      </c>
      <c r="C6020">
        <v>2020</v>
      </c>
      <c r="D6020" s="16" t="s">
        <v>124</v>
      </c>
      <c r="E6020" s="16" t="s">
        <v>59</v>
      </c>
      <c r="F6020">
        <v>46</v>
      </c>
    </row>
    <row r="6021" spans="1:6" x14ac:dyDescent="0.25">
      <c r="A6021">
        <v>21</v>
      </c>
      <c r="B6021">
        <v>5</v>
      </c>
      <c r="C6021">
        <v>2020</v>
      </c>
      <c r="D6021" s="16" t="s">
        <v>124</v>
      </c>
      <c r="E6021" s="16" t="s">
        <v>56</v>
      </c>
      <c r="F6021">
        <v>32</v>
      </c>
    </row>
    <row r="6022" spans="1:6" x14ac:dyDescent="0.25">
      <c r="A6022">
        <v>21</v>
      </c>
      <c r="B6022">
        <v>5</v>
      </c>
      <c r="C6022">
        <v>2020</v>
      </c>
      <c r="D6022" s="16" t="s">
        <v>124</v>
      </c>
      <c r="E6022" s="16" t="s">
        <v>56</v>
      </c>
      <c r="F6022">
        <v>54</v>
      </c>
    </row>
    <row r="6023" spans="1:6" x14ac:dyDescent="0.25">
      <c r="A6023">
        <v>21</v>
      </c>
      <c r="B6023">
        <v>5</v>
      </c>
      <c r="C6023">
        <v>2020</v>
      </c>
      <c r="D6023" s="16" t="s">
        <v>124</v>
      </c>
      <c r="E6023" s="16" t="s">
        <v>56</v>
      </c>
      <c r="F6023">
        <v>50</v>
      </c>
    </row>
    <row r="6024" spans="1:6" x14ac:dyDescent="0.25">
      <c r="A6024">
        <v>21</v>
      </c>
      <c r="B6024">
        <v>5</v>
      </c>
      <c r="C6024">
        <v>2020</v>
      </c>
      <c r="D6024" s="16" t="s">
        <v>127</v>
      </c>
      <c r="E6024" s="16" t="s">
        <v>56</v>
      </c>
      <c r="F6024">
        <v>48</v>
      </c>
    </row>
    <row r="6025" spans="1:6" x14ac:dyDescent="0.25">
      <c r="A6025">
        <v>21</v>
      </c>
      <c r="B6025">
        <v>5</v>
      </c>
      <c r="C6025">
        <v>2020</v>
      </c>
      <c r="D6025" s="16" t="s">
        <v>171</v>
      </c>
      <c r="E6025" s="16" t="s">
        <v>59</v>
      </c>
      <c r="F6025">
        <v>46</v>
      </c>
    </row>
    <row r="6026" spans="1:6" x14ac:dyDescent="0.25">
      <c r="A6026">
        <v>21</v>
      </c>
      <c r="B6026">
        <v>5</v>
      </c>
      <c r="C6026">
        <v>2020</v>
      </c>
      <c r="D6026" s="16" t="s">
        <v>139</v>
      </c>
      <c r="E6026" s="16" t="s">
        <v>59</v>
      </c>
      <c r="F6026">
        <v>55</v>
      </c>
    </row>
    <row r="6027" spans="1:6" x14ac:dyDescent="0.25">
      <c r="A6027">
        <v>21</v>
      </c>
      <c r="B6027">
        <v>5</v>
      </c>
      <c r="C6027">
        <v>2020</v>
      </c>
      <c r="D6027" s="16" t="s">
        <v>140</v>
      </c>
      <c r="E6027" s="16" t="s">
        <v>59</v>
      </c>
      <c r="F6027">
        <v>41</v>
      </c>
    </row>
    <row r="6028" spans="1:6" x14ac:dyDescent="0.25">
      <c r="A6028">
        <v>21</v>
      </c>
      <c r="B6028">
        <v>5</v>
      </c>
      <c r="C6028">
        <v>2020</v>
      </c>
      <c r="D6028" s="16" t="s">
        <v>140</v>
      </c>
      <c r="E6028" s="16" t="s">
        <v>56</v>
      </c>
      <c r="F6028">
        <v>22</v>
      </c>
    </row>
    <row r="6029" spans="1:6" x14ac:dyDescent="0.25">
      <c r="A6029">
        <v>21</v>
      </c>
      <c r="B6029">
        <v>5</v>
      </c>
      <c r="C6029">
        <v>2020</v>
      </c>
      <c r="D6029" s="16" t="s">
        <v>141</v>
      </c>
      <c r="E6029" s="16" t="s">
        <v>59</v>
      </c>
      <c r="F6029">
        <v>41</v>
      </c>
    </row>
    <row r="6030" spans="1:6" x14ac:dyDescent="0.25">
      <c r="A6030">
        <v>21</v>
      </c>
      <c r="B6030">
        <v>5</v>
      </c>
      <c r="C6030">
        <v>2020</v>
      </c>
      <c r="D6030" s="16" t="s">
        <v>219</v>
      </c>
      <c r="E6030" s="16" t="s">
        <v>56</v>
      </c>
      <c r="F6030">
        <v>27</v>
      </c>
    </row>
    <row r="6031" spans="1:6" x14ac:dyDescent="0.25">
      <c r="A6031">
        <v>21</v>
      </c>
      <c r="B6031">
        <v>5</v>
      </c>
      <c r="C6031">
        <v>2020</v>
      </c>
      <c r="D6031" s="16" t="s">
        <v>219</v>
      </c>
      <c r="E6031" s="16" t="s">
        <v>59</v>
      </c>
      <c r="F6031">
        <v>31</v>
      </c>
    </row>
    <row r="6032" spans="1:6" x14ac:dyDescent="0.25">
      <c r="A6032">
        <v>21</v>
      </c>
      <c r="B6032">
        <v>5</v>
      </c>
      <c r="C6032">
        <v>2020</v>
      </c>
      <c r="D6032" s="16" t="s">
        <v>219</v>
      </c>
      <c r="E6032" s="16" t="s">
        <v>59</v>
      </c>
      <c r="F6032">
        <v>26</v>
      </c>
    </row>
    <row r="6033" spans="1:6" x14ac:dyDescent="0.25">
      <c r="A6033">
        <v>21</v>
      </c>
      <c r="B6033">
        <v>5</v>
      </c>
      <c r="C6033">
        <v>2020</v>
      </c>
      <c r="D6033" s="16" t="s">
        <v>219</v>
      </c>
      <c r="E6033" s="16" t="s">
        <v>56</v>
      </c>
      <c r="F6033">
        <v>26</v>
      </c>
    </row>
    <row r="6034" spans="1:6" x14ac:dyDescent="0.25">
      <c r="A6034">
        <v>21</v>
      </c>
      <c r="B6034">
        <v>5</v>
      </c>
      <c r="C6034">
        <v>2020</v>
      </c>
      <c r="D6034" s="16" t="s">
        <v>219</v>
      </c>
      <c r="E6034" s="16" t="s">
        <v>59</v>
      </c>
      <c r="F6034">
        <v>63</v>
      </c>
    </row>
    <row r="6035" spans="1:6" x14ac:dyDescent="0.25">
      <c r="A6035">
        <v>21</v>
      </c>
      <c r="B6035">
        <v>5</v>
      </c>
      <c r="C6035">
        <v>2020</v>
      </c>
      <c r="D6035" s="16" t="s">
        <v>219</v>
      </c>
      <c r="E6035" s="16" t="s">
        <v>56</v>
      </c>
      <c r="F6035">
        <v>60</v>
      </c>
    </row>
    <row r="6036" spans="1:6" x14ac:dyDescent="0.25">
      <c r="A6036">
        <v>21</v>
      </c>
      <c r="B6036">
        <v>5</v>
      </c>
      <c r="C6036">
        <v>2020</v>
      </c>
      <c r="D6036" s="16" t="s">
        <v>219</v>
      </c>
      <c r="E6036" s="16" t="s">
        <v>56</v>
      </c>
      <c r="F6036">
        <v>71</v>
      </c>
    </row>
    <row r="6037" spans="1:6" x14ac:dyDescent="0.25">
      <c r="A6037">
        <v>21</v>
      </c>
      <c r="B6037">
        <v>5</v>
      </c>
      <c r="C6037">
        <v>2020</v>
      </c>
      <c r="D6037" s="16" t="s">
        <v>219</v>
      </c>
      <c r="E6037" s="16" t="s">
        <v>56</v>
      </c>
      <c r="F6037">
        <v>45</v>
      </c>
    </row>
    <row r="6038" spans="1:6" x14ac:dyDescent="0.25">
      <c r="A6038">
        <v>21</v>
      </c>
      <c r="B6038">
        <v>5</v>
      </c>
      <c r="C6038">
        <v>2020</v>
      </c>
      <c r="D6038" s="16" t="s">
        <v>219</v>
      </c>
      <c r="E6038" s="16" t="s">
        <v>56</v>
      </c>
      <c r="F6038">
        <v>25</v>
      </c>
    </row>
    <row r="6039" spans="1:6" x14ac:dyDescent="0.25">
      <c r="A6039">
        <v>21</v>
      </c>
      <c r="B6039">
        <v>5</v>
      </c>
      <c r="C6039">
        <v>2020</v>
      </c>
      <c r="D6039" s="16" t="s">
        <v>219</v>
      </c>
      <c r="E6039" s="16" t="s">
        <v>56</v>
      </c>
      <c r="F6039">
        <v>40</v>
      </c>
    </row>
    <row r="6040" spans="1:6" x14ac:dyDescent="0.25">
      <c r="A6040">
        <v>21</v>
      </c>
      <c r="B6040">
        <v>5</v>
      </c>
      <c r="C6040">
        <v>2020</v>
      </c>
      <c r="D6040" s="16" t="s">
        <v>144</v>
      </c>
      <c r="E6040" s="16" t="s">
        <v>56</v>
      </c>
      <c r="F6040">
        <v>42</v>
      </c>
    </row>
    <row r="6041" spans="1:6" x14ac:dyDescent="0.25">
      <c r="A6041">
        <v>21</v>
      </c>
      <c r="B6041">
        <v>5</v>
      </c>
      <c r="C6041">
        <v>2020</v>
      </c>
      <c r="D6041" s="16" t="s">
        <v>144</v>
      </c>
      <c r="E6041" s="16" t="s">
        <v>59</v>
      </c>
      <c r="F6041">
        <v>61</v>
      </c>
    </row>
    <row r="6042" spans="1:6" x14ac:dyDescent="0.25">
      <c r="A6042">
        <v>21</v>
      </c>
      <c r="B6042">
        <v>5</v>
      </c>
      <c r="C6042">
        <v>2020</v>
      </c>
      <c r="D6042" s="16" t="s">
        <v>145</v>
      </c>
      <c r="E6042" s="16" t="s">
        <v>59</v>
      </c>
      <c r="F6042">
        <v>28</v>
      </c>
    </row>
    <row r="6043" spans="1:6" x14ac:dyDescent="0.25">
      <c r="A6043">
        <v>21</v>
      </c>
      <c r="B6043">
        <v>5</v>
      </c>
      <c r="C6043">
        <v>2020</v>
      </c>
      <c r="D6043" s="16" t="s">
        <v>145</v>
      </c>
      <c r="E6043" s="16" t="s">
        <v>56</v>
      </c>
      <c r="F6043">
        <v>45</v>
      </c>
    </row>
    <row r="6044" spans="1:6" x14ac:dyDescent="0.25">
      <c r="A6044">
        <v>21</v>
      </c>
      <c r="B6044">
        <v>5</v>
      </c>
      <c r="C6044">
        <v>2020</v>
      </c>
      <c r="D6044" s="16" t="s">
        <v>150</v>
      </c>
      <c r="E6044" s="16" t="s">
        <v>59</v>
      </c>
      <c r="F6044">
        <v>84</v>
      </c>
    </row>
    <row r="6045" spans="1:6" x14ac:dyDescent="0.25">
      <c r="A6045">
        <v>21</v>
      </c>
      <c r="B6045">
        <v>5</v>
      </c>
      <c r="C6045">
        <v>2020</v>
      </c>
      <c r="D6045" s="16" t="s">
        <v>150</v>
      </c>
      <c r="E6045" s="16" t="s">
        <v>56</v>
      </c>
      <c r="F6045">
        <v>36</v>
      </c>
    </row>
    <row r="6046" spans="1:6" x14ac:dyDescent="0.25">
      <c r="A6046">
        <v>21</v>
      </c>
      <c r="B6046">
        <v>5</v>
      </c>
      <c r="C6046">
        <v>2020</v>
      </c>
      <c r="D6046" s="16" t="s">
        <v>150</v>
      </c>
      <c r="E6046" s="16" t="s">
        <v>59</v>
      </c>
      <c r="F6046">
        <v>51</v>
      </c>
    </row>
    <row r="6047" spans="1:6" x14ac:dyDescent="0.25">
      <c r="A6047">
        <v>21</v>
      </c>
      <c r="B6047">
        <v>5</v>
      </c>
      <c r="C6047">
        <v>2020</v>
      </c>
      <c r="D6047" s="16" t="s">
        <v>150</v>
      </c>
      <c r="E6047" s="16" t="s">
        <v>59</v>
      </c>
      <c r="F6047">
        <v>34</v>
      </c>
    </row>
    <row r="6048" spans="1:6" x14ac:dyDescent="0.25">
      <c r="A6048">
        <v>22</v>
      </c>
      <c r="B6048">
        <v>5</v>
      </c>
      <c r="C6048">
        <v>2020</v>
      </c>
      <c r="D6048" s="16" t="s">
        <v>58</v>
      </c>
      <c r="E6048" s="16" t="s">
        <v>56</v>
      </c>
      <c r="F6048">
        <v>84</v>
      </c>
    </row>
    <row r="6049" spans="1:6" x14ac:dyDescent="0.25">
      <c r="A6049">
        <v>22</v>
      </c>
      <c r="B6049">
        <v>5</v>
      </c>
      <c r="C6049">
        <v>2020</v>
      </c>
      <c r="D6049" s="16" t="s">
        <v>196</v>
      </c>
      <c r="E6049" s="16" t="s">
        <v>56</v>
      </c>
      <c r="F6049">
        <v>71</v>
      </c>
    </row>
    <row r="6050" spans="1:6" x14ac:dyDescent="0.25">
      <c r="A6050">
        <v>22</v>
      </c>
      <c r="B6050">
        <v>5</v>
      </c>
      <c r="C6050">
        <v>2020</v>
      </c>
      <c r="D6050" s="16" t="s">
        <v>70</v>
      </c>
      <c r="E6050" s="16" t="s">
        <v>56</v>
      </c>
      <c r="F6050">
        <v>48</v>
      </c>
    </row>
    <row r="6051" spans="1:6" x14ac:dyDescent="0.25">
      <c r="A6051">
        <v>22</v>
      </c>
      <c r="B6051">
        <v>5</v>
      </c>
      <c r="C6051">
        <v>2020</v>
      </c>
      <c r="D6051" s="16" t="s">
        <v>206</v>
      </c>
      <c r="E6051" s="16" t="s">
        <v>56</v>
      </c>
      <c r="F6051">
        <v>50</v>
      </c>
    </row>
    <row r="6052" spans="1:6" x14ac:dyDescent="0.25">
      <c r="A6052">
        <v>22</v>
      </c>
      <c r="B6052">
        <v>5</v>
      </c>
      <c r="C6052">
        <v>2020</v>
      </c>
      <c r="D6052" s="16" t="s">
        <v>306</v>
      </c>
      <c r="E6052" s="16" t="s">
        <v>56</v>
      </c>
      <c r="F6052">
        <v>32</v>
      </c>
    </row>
    <row r="6053" spans="1:6" x14ac:dyDescent="0.25">
      <c r="A6053">
        <v>22</v>
      </c>
      <c r="B6053">
        <v>5</v>
      </c>
      <c r="C6053">
        <v>2020</v>
      </c>
      <c r="D6053" s="16" t="s">
        <v>238</v>
      </c>
      <c r="E6053" s="16" t="s">
        <v>56</v>
      </c>
      <c r="F6053">
        <v>44</v>
      </c>
    </row>
    <row r="6054" spans="1:6" x14ac:dyDescent="0.25">
      <c r="A6054">
        <v>22</v>
      </c>
      <c r="B6054">
        <v>5</v>
      </c>
      <c r="C6054">
        <v>2020</v>
      </c>
      <c r="D6054" s="16" t="s">
        <v>233</v>
      </c>
      <c r="E6054" s="16" t="s">
        <v>56</v>
      </c>
      <c r="F6054">
        <v>74</v>
      </c>
    </row>
    <row r="6055" spans="1:6" x14ac:dyDescent="0.25">
      <c r="A6055">
        <v>22</v>
      </c>
      <c r="B6055">
        <v>5</v>
      </c>
      <c r="C6055">
        <v>2020</v>
      </c>
      <c r="D6055" s="16" t="s">
        <v>80</v>
      </c>
      <c r="E6055" s="16" t="s">
        <v>59</v>
      </c>
      <c r="F6055">
        <v>53</v>
      </c>
    </row>
    <row r="6056" spans="1:6" x14ac:dyDescent="0.25">
      <c r="A6056">
        <v>22</v>
      </c>
      <c r="B6056">
        <v>5</v>
      </c>
      <c r="C6056">
        <v>2020</v>
      </c>
      <c r="D6056" s="16" t="s">
        <v>80</v>
      </c>
      <c r="E6056" s="16" t="s">
        <v>56</v>
      </c>
      <c r="F6056">
        <v>23</v>
      </c>
    </row>
    <row r="6057" spans="1:6" x14ac:dyDescent="0.25">
      <c r="A6057">
        <v>22</v>
      </c>
      <c r="B6057">
        <v>5</v>
      </c>
      <c r="C6057">
        <v>2020</v>
      </c>
      <c r="D6057" s="16" t="s">
        <v>80</v>
      </c>
      <c r="E6057" s="16" t="s">
        <v>59</v>
      </c>
      <c r="F6057">
        <v>10</v>
      </c>
    </row>
    <row r="6058" spans="1:6" x14ac:dyDescent="0.25">
      <c r="A6058">
        <v>22</v>
      </c>
      <c r="B6058">
        <v>5</v>
      </c>
      <c r="C6058">
        <v>2020</v>
      </c>
      <c r="D6058" s="16" t="s">
        <v>80</v>
      </c>
      <c r="E6058" s="16" t="s">
        <v>56</v>
      </c>
      <c r="F6058">
        <v>33</v>
      </c>
    </row>
    <row r="6059" spans="1:6" x14ac:dyDescent="0.25">
      <c r="A6059">
        <v>22</v>
      </c>
      <c r="B6059">
        <v>5</v>
      </c>
      <c r="C6059">
        <v>2020</v>
      </c>
      <c r="D6059" s="16" t="s">
        <v>80</v>
      </c>
      <c r="E6059" s="16" t="s">
        <v>56</v>
      </c>
      <c r="F6059">
        <v>69</v>
      </c>
    </row>
    <row r="6060" spans="1:6" x14ac:dyDescent="0.25">
      <c r="A6060">
        <v>22</v>
      </c>
      <c r="B6060">
        <v>5</v>
      </c>
      <c r="C6060">
        <v>2020</v>
      </c>
      <c r="D6060" s="16" t="s">
        <v>92</v>
      </c>
      <c r="E6060" s="16" t="s">
        <v>56</v>
      </c>
      <c r="F6060">
        <v>69</v>
      </c>
    </row>
    <row r="6061" spans="1:6" x14ac:dyDescent="0.25">
      <c r="A6061">
        <v>22</v>
      </c>
      <c r="B6061">
        <v>5</v>
      </c>
      <c r="C6061">
        <v>2020</v>
      </c>
      <c r="D6061" s="16" t="s">
        <v>95</v>
      </c>
      <c r="E6061" s="16" t="s">
        <v>56</v>
      </c>
      <c r="F6061">
        <v>57</v>
      </c>
    </row>
    <row r="6062" spans="1:6" x14ac:dyDescent="0.25">
      <c r="A6062">
        <v>22</v>
      </c>
      <c r="B6062">
        <v>5</v>
      </c>
      <c r="C6062">
        <v>2020</v>
      </c>
      <c r="D6062" s="16" t="s">
        <v>95</v>
      </c>
      <c r="E6062" s="16" t="s">
        <v>56</v>
      </c>
      <c r="F6062">
        <v>65</v>
      </c>
    </row>
    <row r="6063" spans="1:6" x14ac:dyDescent="0.25">
      <c r="A6063">
        <v>22</v>
      </c>
      <c r="B6063">
        <v>5</v>
      </c>
      <c r="C6063">
        <v>2020</v>
      </c>
      <c r="D6063" s="16" t="s">
        <v>95</v>
      </c>
      <c r="E6063" s="16" t="s">
        <v>56</v>
      </c>
      <c r="F6063">
        <v>49</v>
      </c>
    </row>
    <row r="6064" spans="1:6" x14ac:dyDescent="0.25">
      <c r="A6064">
        <v>22</v>
      </c>
      <c r="B6064">
        <v>5</v>
      </c>
      <c r="C6064">
        <v>2020</v>
      </c>
      <c r="D6064" s="16" t="s">
        <v>95</v>
      </c>
      <c r="E6064" s="16" t="s">
        <v>59</v>
      </c>
      <c r="F6064">
        <v>50</v>
      </c>
    </row>
    <row r="6065" spans="1:6" x14ac:dyDescent="0.25">
      <c r="A6065">
        <v>22</v>
      </c>
      <c r="B6065">
        <v>5</v>
      </c>
      <c r="C6065">
        <v>2020</v>
      </c>
      <c r="D6065" s="16" t="s">
        <v>95</v>
      </c>
      <c r="E6065" s="16" t="s">
        <v>59</v>
      </c>
      <c r="F6065">
        <v>23</v>
      </c>
    </row>
    <row r="6066" spans="1:6" x14ac:dyDescent="0.25">
      <c r="A6066">
        <v>22</v>
      </c>
      <c r="B6066">
        <v>5</v>
      </c>
      <c r="C6066">
        <v>2020</v>
      </c>
      <c r="D6066" s="16" t="s">
        <v>95</v>
      </c>
      <c r="E6066" s="16" t="s">
        <v>59</v>
      </c>
      <c r="F6066">
        <v>86</v>
      </c>
    </row>
    <row r="6067" spans="1:6" x14ac:dyDescent="0.25">
      <c r="A6067">
        <v>22</v>
      </c>
      <c r="B6067">
        <v>5</v>
      </c>
      <c r="C6067">
        <v>2020</v>
      </c>
      <c r="D6067" s="16" t="s">
        <v>95</v>
      </c>
      <c r="E6067" s="16" t="s">
        <v>56</v>
      </c>
      <c r="F6067">
        <v>25</v>
      </c>
    </row>
    <row r="6068" spans="1:6" x14ac:dyDescent="0.25">
      <c r="A6068">
        <v>22</v>
      </c>
      <c r="B6068">
        <v>5</v>
      </c>
      <c r="C6068">
        <v>2020</v>
      </c>
      <c r="D6068" s="16" t="s">
        <v>95</v>
      </c>
      <c r="E6068" s="16" t="s">
        <v>59</v>
      </c>
      <c r="F6068">
        <v>50</v>
      </c>
    </row>
    <row r="6069" spans="1:6" x14ac:dyDescent="0.25">
      <c r="A6069">
        <v>22</v>
      </c>
      <c r="B6069">
        <v>5</v>
      </c>
      <c r="C6069">
        <v>2020</v>
      </c>
      <c r="D6069" s="16" t="s">
        <v>98</v>
      </c>
      <c r="E6069" s="16" t="s">
        <v>59</v>
      </c>
      <c r="F6069">
        <v>54</v>
      </c>
    </row>
    <row r="6070" spans="1:6" x14ac:dyDescent="0.25">
      <c r="A6070">
        <v>22</v>
      </c>
      <c r="B6070">
        <v>5</v>
      </c>
      <c r="C6070">
        <v>2020</v>
      </c>
      <c r="D6070" s="16" t="s">
        <v>102</v>
      </c>
      <c r="E6070" s="16" t="s">
        <v>59</v>
      </c>
      <c r="F6070">
        <v>29</v>
      </c>
    </row>
    <row r="6071" spans="1:6" x14ac:dyDescent="0.25">
      <c r="A6071">
        <v>22</v>
      </c>
      <c r="B6071">
        <v>5</v>
      </c>
      <c r="C6071">
        <v>2020</v>
      </c>
      <c r="D6071" s="16" t="s">
        <v>104</v>
      </c>
      <c r="E6071" s="16" t="s">
        <v>56</v>
      </c>
      <c r="F6071">
        <v>47</v>
      </c>
    </row>
    <row r="6072" spans="1:6" x14ac:dyDescent="0.25">
      <c r="A6072">
        <v>22</v>
      </c>
      <c r="B6072">
        <v>5</v>
      </c>
      <c r="C6072">
        <v>2020</v>
      </c>
      <c r="D6072" s="16" t="s">
        <v>104</v>
      </c>
      <c r="E6072" s="16" t="s">
        <v>59</v>
      </c>
      <c r="F6072">
        <v>52</v>
      </c>
    </row>
    <row r="6073" spans="1:6" x14ac:dyDescent="0.25">
      <c r="A6073">
        <v>22</v>
      </c>
      <c r="B6073">
        <v>5</v>
      </c>
      <c r="C6073">
        <v>2020</v>
      </c>
      <c r="D6073" s="16" t="s">
        <v>104</v>
      </c>
      <c r="E6073" s="16" t="s">
        <v>56</v>
      </c>
      <c r="F6073">
        <v>53</v>
      </c>
    </row>
    <row r="6074" spans="1:6" x14ac:dyDescent="0.25">
      <c r="A6074">
        <v>22</v>
      </c>
      <c r="B6074">
        <v>5</v>
      </c>
      <c r="C6074">
        <v>2020</v>
      </c>
      <c r="D6074" s="16" t="s">
        <v>104</v>
      </c>
      <c r="E6074" s="16" t="s">
        <v>56</v>
      </c>
      <c r="F6074">
        <v>28</v>
      </c>
    </row>
    <row r="6075" spans="1:6" x14ac:dyDescent="0.25">
      <c r="A6075">
        <v>22</v>
      </c>
      <c r="B6075">
        <v>5</v>
      </c>
      <c r="C6075">
        <v>2020</v>
      </c>
      <c r="D6075" s="16" t="s">
        <v>104</v>
      </c>
      <c r="E6075" s="16" t="s">
        <v>56</v>
      </c>
      <c r="F6075">
        <v>32</v>
      </c>
    </row>
    <row r="6076" spans="1:6" x14ac:dyDescent="0.25">
      <c r="A6076">
        <v>22</v>
      </c>
      <c r="B6076">
        <v>5</v>
      </c>
      <c r="C6076">
        <v>2020</v>
      </c>
      <c r="D6076" s="16" t="s">
        <v>104</v>
      </c>
      <c r="E6076" s="16" t="s">
        <v>59</v>
      </c>
      <c r="F6076">
        <v>30</v>
      </c>
    </row>
    <row r="6077" spans="1:6" x14ac:dyDescent="0.25">
      <c r="A6077">
        <v>22</v>
      </c>
      <c r="B6077">
        <v>5</v>
      </c>
      <c r="C6077">
        <v>2020</v>
      </c>
      <c r="D6077" s="16" t="s">
        <v>104</v>
      </c>
      <c r="E6077" s="16" t="s">
        <v>56</v>
      </c>
      <c r="F6077">
        <v>67</v>
      </c>
    </row>
    <row r="6078" spans="1:6" x14ac:dyDescent="0.25">
      <c r="A6078">
        <v>22</v>
      </c>
      <c r="B6078">
        <v>5</v>
      </c>
      <c r="C6078">
        <v>2020</v>
      </c>
      <c r="D6078" s="16" t="s">
        <v>104</v>
      </c>
      <c r="E6078" s="16" t="s">
        <v>56</v>
      </c>
      <c r="F6078">
        <v>34</v>
      </c>
    </row>
    <row r="6079" spans="1:6" x14ac:dyDescent="0.25">
      <c r="A6079">
        <v>22</v>
      </c>
      <c r="B6079">
        <v>5</v>
      </c>
      <c r="C6079">
        <v>2020</v>
      </c>
      <c r="D6079" s="16" t="s">
        <v>104</v>
      </c>
      <c r="E6079" s="16" t="s">
        <v>56</v>
      </c>
      <c r="F6079">
        <v>25</v>
      </c>
    </row>
    <row r="6080" spans="1:6" x14ac:dyDescent="0.25">
      <c r="A6080">
        <v>22</v>
      </c>
      <c r="B6080">
        <v>5</v>
      </c>
      <c r="C6080">
        <v>2020</v>
      </c>
      <c r="D6080" s="16" t="s">
        <v>104</v>
      </c>
      <c r="E6080" s="16" t="s">
        <v>56</v>
      </c>
      <c r="F6080">
        <v>83</v>
      </c>
    </row>
    <row r="6081" spans="1:6" x14ac:dyDescent="0.25">
      <c r="A6081">
        <v>22</v>
      </c>
      <c r="B6081">
        <v>5</v>
      </c>
      <c r="C6081">
        <v>2020</v>
      </c>
      <c r="D6081" s="16" t="s">
        <v>104</v>
      </c>
      <c r="E6081" s="16" t="s">
        <v>56</v>
      </c>
      <c r="F6081">
        <v>61</v>
      </c>
    </row>
    <row r="6082" spans="1:6" x14ac:dyDescent="0.25">
      <c r="A6082">
        <v>22</v>
      </c>
      <c r="B6082">
        <v>5</v>
      </c>
      <c r="C6082">
        <v>2020</v>
      </c>
      <c r="D6082" s="16" t="s">
        <v>104</v>
      </c>
      <c r="E6082" s="16" t="s">
        <v>59</v>
      </c>
      <c r="F6082">
        <v>47</v>
      </c>
    </row>
    <row r="6083" spans="1:6" x14ac:dyDescent="0.25">
      <c r="A6083">
        <v>22</v>
      </c>
      <c r="B6083">
        <v>5</v>
      </c>
      <c r="C6083">
        <v>2020</v>
      </c>
      <c r="D6083" s="16" t="s">
        <v>104</v>
      </c>
      <c r="E6083" s="16" t="s">
        <v>56</v>
      </c>
      <c r="F6083">
        <v>39</v>
      </c>
    </row>
    <row r="6084" spans="1:6" x14ac:dyDescent="0.25">
      <c r="A6084">
        <v>22</v>
      </c>
      <c r="B6084">
        <v>5</v>
      </c>
      <c r="C6084">
        <v>2020</v>
      </c>
      <c r="D6084" s="16" t="s">
        <v>104</v>
      </c>
      <c r="E6084" s="16" t="s">
        <v>56</v>
      </c>
      <c r="F6084">
        <v>44</v>
      </c>
    </row>
    <row r="6085" spans="1:6" x14ac:dyDescent="0.25">
      <c r="A6085">
        <v>22</v>
      </c>
      <c r="B6085">
        <v>5</v>
      </c>
      <c r="C6085">
        <v>2020</v>
      </c>
      <c r="D6085" s="16" t="s">
        <v>105</v>
      </c>
      <c r="E6085" s="16" t="s">
        <v>56</v>
      </c>
      <c r="F6085">
        <v>53</v>
      </c>
    </row>
    <row r="6086" spans="1:6" x14ac:dyDescent="0.25">
      <c r="A6086">
        <v>22</v>
      </c>
      <c r="B6086">
        <v>5</v>
      </c>
      <c r="C6086">
        <v>2020</v>
      </c>
      <c r="D6086" s="16" t="s">
        <v>107</v>
      </c>
      <c r="E6086" s="16" t="s">
        <v>59</v>
      </c>
      <c r="F6086">
        <v>56</v>
      </c>
    </row>
    <row r="6087" spans="1:6" x14ac:dyDescent="0.25">
      <c r="A6087">
        <v>22</v>
      </c>
      <c r="B6087">
        <v>5</v>
      </c>
      <c r="C6087">
        <v>2020</v>
      </c>
      <c r="D6087" s="16" t="s">
        <v>110</v>
      </c>
      <c r="E6087" s="16" t="s">
        <v>56</v>
      </c>
      <c r="F6087">
        <v>29</v>
      </c>
    </row>
    <row r="6088" spans="1:6" x14ac:dyDescent="0.25">
      <c r="A6088">
        <v>22</v>
      </c>
      <c r="B6088">
        <v>5</v>
      </c>
      <c r="C6088">
        <v>2020</v>
      </c>
      <c r="D6088" s="16" t="s">
        <v>111</v>
      </c>
      <c r="E6088" s="16" t="s">
        <v>56</v>
      </c>
      <c r="F6088">
        <v>49</v>
      </c>
    </row>
    <row r="6089" spans="1:6" x14ac:dyDescent="0.25">
      <c r="A6089">
        <v>22</v>
      </c>
      <c r="B6089">
        <v>5</v>
      </c>
      <c r="C6089">
        <v>2020</v>
      </c>
      <c r="D6089" s="16" t="s">
        <v>111</v>
      </c>
      <c r="E6089" s="16" t="s">
        <v>56</v>
      </c>
      <c r="F6089">
        <v>26</v>
      </c>
    </row>
    <row r="6090" spans="1:6" x14ac:dyDescent="0.25">
      <c r="A6090">
        <v>22</v>
      </c>
      <c r="B6090">
        <v>5</v>
      </c>
      <c r="C6090">
        <v>2020</v>
      </c>
      <c r="D6090" s="16" t="s">
        <v>111</v>
      </c>
      <c r="E6090" s="16" t="s">
        <v>56</v>
      </c>
      <c r="F6090">
        <v>72</v>
      </c>
    </row>
    <row r="6091" spans="1:6" x14ac:dyDescent="0.25">
      <c r="A6091">
        <v>22</v>
      </c>
      <c r="B6091">
        <v>5</v>
      </c>
      <c r="C6091">
        <v>2020</v>
      </c>
      <c r="D6091" s="16" t="s">
        <v>111</v>
      </c>
      <c r="E6091" s="16" t="s">
        <v>56</v>
      </c>
      <c r="F6091">
        <v>17</v>
      </c>
    </row>
    <row r="6092" spans="1:6" x14ac:dyDescent="0.25">
      <c r="A6092">
        <v>22</v>
      </c>
      <c r="B6092">
        <v>5</v>
      </c>
      <c r="C6092">
        <v>2020</v>
      </c>
      <c r="D6092" s="16" t="s">
        <v>111</v>
      </c>
      <c r="E6092" s="16" t="s">
        <v>59</v>
      </c>
      <c r="F6092">
        <v>49</v>
      </c>
    </row>
    <row r="6093" spans="1:6" x14ac:dyDescent="0.25">
      <c r="A6093">
        <v>22</v>
      </c>
      <c r="B6093">
        <v>5</v>
      </c>
      <c r="C6093">
        <v>2020</v>
      </c>
      <c r="D6093" s="16" t="s">
        <v>113</v>
      </c>
      <c r="E6093" s="16" t="s">
        <v>59</v>
      </c>
      <c r="F6093">
        <v>66</v>
      </c>
    </row>
    <row r="6094" spans="1:6" x14ac:dyDescent="0.25">
      <c r="A6094">
        <v>22</v>
      </c>
      <c r="B6094">
        <v>5</v>
      </c>
      <c r="C6094">
        <v>2020</v>
      </c>
      <c r="D6094" s="16" t="s">
        <v>113</v>
      </c>
      <c r="E6094" s="16" t="s">
        <v>56</v>
      </c>
      <c r="F6094">
        <v>41</v>
      </c>
    </row>
    <row r="6095" spans="1:6" x14ac:dyDescent="0.25">
      <c r="A6095">
        <v>22</v>
      </c>
      <c r="B6095">
        <v>5</v>
      </c>
      <c r="C6095">
        <v>2020</v>
      </c>
      <c r="D6095" s="16" t="s">
        <v>113</v>
      </c>
      <c r="E6095" s="16" t="s">
        <v>56</v>
      </c>
      <c r="F6095">
        <v>91</v>
      </c>
    </row>
    <row r="6096" spans="1:6" x14ac:dyDescent="0.25">
      <c r="A6096">
        <v>22</v>
      </c>
      <c r="B6096">
        <v>5</v>
      </c>
      <c r="C6096">
        <v>2020</v>
      </c>
      <c r="D6096" s="16" t="s">
        <v>113</v>
      </c>
      <c r="E6096" s="16" t="s">
        <v>59</v>
      </c>
      <c r="F6096">
        <v>5</v>
      </c>
    </row>
    <row r="6097" spans="1:6" x14ac:dyDescent="0.25">
      <c r="A6097">
        <v>22</v>
      </c>
      <c r="B6097">
        <v>5</v>
      </c>
      <c r="C6097">
        <v>2020</v>
      </c>
      <c r="D6097" s="16" t="s">
        <v>113</v>
      </c>
      <c r="E6097" s="16" t="s">
        <v>56</v>
      </c>
      <c r="F6097">
        <v>2</v>
      </c>
    </row>
    <row r="6098" spans="1:6" x14ac:dyDescent="0.25">
      <c r="A6098">
        <v>22</v>
      </c>
      <c r="B6098">
        <v>5</v>
      </c>
      <c r="C6098">
        <v>2020</v>
      </c>
      <c r="D6098" s="16" t="s">
        <v>166</v>
      </c>
      <c r="E6098" s="16" t="s">
        <v>56</v>
      </c>
      <c r="F6098">
        <v>52</v>
      </c>
    </row>
    <row r="6099" spans="1:6" x14ac:dyDescent="0.25">
      <c r="A6099">
        <v>22</v>
      </c>
      <c r="B6099">
        <v>5</v>
      </c>
      <c r="C6099">
        <v>2020</v>
      </c>
      <c r="D6099" s="16" t="s">
        <v>216</v>
      </c>
      <c r="E6099" s="16" t="s">
        <v>56</v>
      </c>
      <c r="F6099">
        <v>58</v>
      </c>
    </row>
    <row r="6100" spans="1:6" x14ac:dyDescent="0.25">
      <c r="A6100">
        <v>22</v>
      </c>
      <c r="B6100">
        <v>5</v>
      </c>
      <c r="C6100">
        <v>2020</v>
      </c>
      <c r="D6100" s="16" t="s">
        <v>216</v>
      </c>
      <c r="E6100" s="16" t="s">
        <v>56</v>
      </c>
      <c r="F6100">
        <v>20</v>
      </c>
    </row>
    <row r="6101" spans="1:6" x14ac:dyDescent="0.25">
      <c r="A6101">
        <v>22</v>
      </c>
      <c r="B6101">
        <v>5</v>
      </c>
      <c r="C6101">
        <v>2020</v>
      </c>
      <c r="D6101" s="16" t="s">
        <v>116</v>
      </c>
      <c r="E6101" s="16" t="s">
        <v>59</v>
      </c>
      <c r="F6101">
        <v>51</v>
      </c>
    </row>
    <row r="6102" spans="1:6" x14ac:dyDescent="0.25">
      <c r="A6102">
        <v>22</v>
      </c>
      <c r="B6102">
        <v>5</v>
      </c>
      <c r="C6102">
        <v>2020</v>
      </c>
      <c r="D6102" s="16" t="s">
        <v>124</v>
      </c>
      <c r="E6102" s="16" t="s">
        <v>56</v>
      </c>
      <c r="F6102">
        <v>53</v>
      </c>
    </row>
    <row r="6103" spans="1:6" x14ac:dyDescent="0.25">
      <c r="A6103">
        <v>22</v>
      </c>
      <c r="B6103">
        <v>5</v>
      </c>
      <c r="C6103">
        <v>2020</v>
      </c>
      <c r="D6103" s="16" t="s">
        <v>124</v>
      </c>
      <c r="E6103" s="16" t="s">
        <v>59</v>
      </c>
      <c r="F6103">
        <v>55</v>
      </c>
    </row>
    <row r="6104" spans="1:6" x14ac:dyDescent="0.25">
      <c r="A6104">
        <v>22</v>
      </c>
      <c r="B6104">
        <v>5</v>
      </c>
      <c r="C6104">
        <v>2020</v>
      </c>
      <c r="D6104" s="16" t="s">
        <v>124</v>
      </c>
      <c r="E6104" s="16" t="s">
        <v>56</v>
      </c>
      <c r="F6104">
        <v>33</v>
      </c>
    </row>
    <row r="6105" spans="1:6" x14ac:dyDescent="0.25">
      <c r="A6105">
        <v>22</v>
      </c>
      <c r="B6105">
        <v>5</v>
      </c>
      <c r="C6105">
        <v>2020</v>
      </c>
      <c r="D6105" s="16" t="s">
        <v>124</v>
      </c>
      <c r="E6105" s="16" t="s">
        <v>59</v>
      </c>
      <c r="F6105">
        <v>33</v>
      </c>
    </row>
    <row r="6106" spans="1:6" x14ac:dyDescent="0.25">
      <c r="A6106">
        <v>22</v>
      </c>
      <c r="B6106">
        <v>5</v>
      </c>
      <c r="C6106">
        <v>2020</v>
      </c>
      <c r="D6106" s="16" t="s">
        <v>124</v>
      </c>
      <c r="E6106" s="16" t="s">
        <v>56</v>
      </c>
      <c r="F6106">
        <v>65</v>
      </c>
    </row>
    <row r="6107" spans="1:6" x14ac:dyDescent="0.25">
      <c r="A6107">
        <v>22</v>
      </c>
      <c r="B6107">
        <v>5</v>
      </c>
      <c r="C6107">
        <v>2020</v>
      </c>
      <c r="D6107" s="16" t="s">
        <v>124</v>
      </c>
      <c r="E6107" s="16" t="s">
        <v>59</v>
      </c>
      <c r="F6107">
        <v>38</v>
      </c>
    </row>
    <row r="6108" spans="1:6" x14ac:dyDescent="0.25">
      <c r="A6108">
        <v>22</v>
      </c>
      <c r="B6108">
        <v>5</v>
      </c>
      <c r="C6108">
        <v>2020</v>
      </c>
      <c r="D6108" s="16" t="s">
        <v>124</v>
      </c>
      <c r="E6108" s="16" t="s">
        <v>56</v>
      </c>
      <c r="F6108">
        <v>54</v>
      </c>
    </row>
    <row r="6109" spans="1:6" x14ac:dyDescent="0.25">
      <c r="A6109">
        <v>22</v>
      </c>
      <c r="B6109">
        <v>5</v>
      </c>
      <c r="C6109">
        <v>2020</v>
      </c>
      <c r="D6109" s="16" t="s">
        <v>124</v>
      </c>
      <c r="E6109" s="16" t="s">
        <v>59</v>
      </c>
      <c r="F6109">
        <v>57</v>
      </c>
    </row>
    <row r="6110" spans="1:6" x14ac:dyDescent="0.25">
      <c r="A6110">
        <v>22</v>
      </c>
      <c r="B6110">
        <v>5</v>
      </c>
      <c r="C6110">
        <v>2020</v>
      </c>
      <c r="D6110" s="16" t="s">
        <v>124</v>
      </c>
      <c r="E6110" s="16" t="s">
        <v>56</v>
      </c>
      <c r="F6110">
        <v>46</v>
      </c>
    </row>
    <row r="6111" spans="1:6" x14ac:dyDescent="0.25">
      <c r="A6111">
        <v>22</v>
      </c>
      <c r="B6111">
        <v>5</v>
      </c>
      <c r="C6111">
        <v>2020</v>
      </c>
      <c r="D6111" s="16" t="s">
        <v>124</v>
      </c>
      <c r="E6111" s="16" t="s">
        <v>56</v>
      </c>
      <c r="F6111">
        <v>36</v>
      </c>
    </row>
    <row r="6112" spans="1:6" x14ac:dyDescent="0.25">
      <c r="A6112">
        <v>22</v>
      </c>
      <c r="B6112">
        <v>5</v>
      </c>
      <c r="C6112">
        <v>2020</v>
      </c>
      <c r="D6112" s="16" t="s">
        <v>124</v>
      </c>
      <c r="E6112" s="16" t="s">
        <v>56</v>
      </c>
      <c r="F6112">
        <v>30</v>
      </c>
    </row>
    <row r="6113" spans="1:6" x14ac:dyDescent="0.25">
      <c r="A6113">
        <v>22</v>
      </c>
      <c r="B6113">
        <v>5</v>
      </c>
      <c r="C6113">
        <v>2020</v>
      </c>
      <c r="D6113" s="16" t="s">
        <v>124</v>
      </c>
      <c r="E6113" s="16" t="s">
        <v>56</v>
      </c>
      <c r="F6113">
        <v>44</v>
      </c>
    </row>
    <row r="6114" spans="1:6" x14ac:dyDescent="0.25">
      <c r="A6114">
        <v>22</v>
      </c>
      <c r="B6114">
        <v>5</v>
      </c>
      <c r="C6114">
        <v>2020</v>
      </c>
      <c r="D6114" s="16" t="s">
        <v>124</v>
      </c>
      <c r="E6114" s="16" t="s">
        <v>56</v>
      </c>
      <c r="F6114">
        <v>36</v>
      </c>
    </row>
    <row r="6115" spans="1:6" x14ac:dyDescent="0.25">
      <c r="A6115">
        <v>22</v>
      </c>
      <c r="B6115">
        <v>5</v>
      </c>
      <c r="C6115">
        <v>2020</v>
      </c>
      <c r="D6115" s="16" t="s">
        <v>124</v>
      </c>
      <c r="E6115" s="16" t="s">
        <v>56</v>
      </c>
      <c r="F6115">
        <v>38</v>
      </c>
    </row>
    <row r="6116" spans="1:6" x14ac:dyDescent="0.25">
      <c r="A6116">
        <v>22</v>
      </c>
      <c r="B6116">
        <v>5</v>
      </c>
      <c r="C6116">
        <v>2020</v>
      </c>
      <c r="D6116" s="16" t="s">
        <v>125</v>
      </c>
      <c r="E6116" s="16" t="s">
        <v>56</v>
      </c>
      <c r="F6116">
        <v>26</v>
      </c>
    </row>
    <row r="6117" spans="1:6" x14ac:dyDescent="0.25">
      <c r="A6117">
        <v>22</v>
      </c>
      <c r="B6117">
        <v>5</v>
      </c>
      <c r="C6117">
        <v>2020</v>
      </c>
      <c r="D6117" s="16" t="s">
        <v>127</v>
      </c>
      <c r="E6117" s="16" t="s">
        <v>59</v>
      </c>
      <c r="F6117">
        <v>10</v>
      </c>
    </row>
    <row r="6118" spans="1:6" x14ac:dyDescent="0.25">
      <c r="A6118">
        <v>22</v>
      </c>
      <c r="B6118">
        <v>5</v>
      </c>
      <c r="C6118">
        <v>2020</v>
      </c>
      <c r="D6118" s="16" t="s">
        <v>171</v>
      </c>
      <c r="E6118" s="16" t="s">
        <v>59</v>
      </c>
      <c r="F6118">
        <v>72</v>
      </c>
    </row>
    <row r="6119" spans="1:6" x14ac:dyDescent="0.25">
      <c r="A6119">
        <v>22</v>
      </c>
      <c r="B6119">
        <v>5</v>
      </c>
      <c r="C6119">
        <v>2020</v>
      </c>
      <c r="D6119" s="16" t="s">
        <v>131</v>
      </c>
      <c r="E6119" s="16" t="s">
        <v>59</v>
      </c>
      <c r="F6119">
        <v>33</v>
      </c>
    </row>
    <row r="6120" spans="1:6" x14ac:dyDescent="0.25">
      <c r="A6120">
        <v>22</v>
      </c>
      <c r="B6120">
        <v>5</v>
      </c>
      <c r="C6120">
        <v>2020</v>
      </c>
      <c r="D6120" s="16" t="s">
        <v>132</v>
      </c>
      <c r="E6120" s="16" t="s">
        <v>56</v>
      </c>
      <c r="F6120">
        <v>71</v>
      </c>
    </row>
    <row r="6121" spans="1:6" x14ac:dyDescent="0.25">
      <c r="A6121">
        <v>22</v>
      </c>
      <c r="B6121">
        <v>5</v>
      </c>
      <c r="C6121">
        <v>2020</v>
      </c>
      <c r="D6121" s="16" t="s">
        <v>236</v>
      </c>
      <c r="E6121" s="16" t="s">
        <v>59</v>
      </c>
      <c r="F6121">
        <v>56</v>
      </c>
    </row>
    <row r="6122" spans="1:6" x14ac:dyDescent="0.25">
      <c r="A6122">
        <v>22</v>
      </c>
      <c r="B6122">
        <v>5</v>
      </c>
      <c r="C6122">
        <v>2020</v>
      </c>
      <c r="D6122" s="16" t="s">
        <v>173</v>
      </c>
      <c r="E6122" s="16" t="s">
        <v>56</v>
      </c>
      <c r="F6122">
        <v>57</v>
      </c>
    </row>
    <row r="6123" spans="1:6" x14ac:dyDescent="0.25">
      <c r="A6123">
        <v>22</v>
      </c>
      <c r="B6123">
        <v>5</v>
      </c>
      <c r="C6123">
        <v>2020</v>
      </c>
      <c r="D6123" s="16" t="s">
        <v>173</v>
      </c>
      <c r="E6123" s="16" t="s">
        <v>59</v>
      </c>
      <c r="F6123">
        <v>54</v>
      </c>
    </row>
    <row r="6124" spans="1:6" x14ac:dyDescent="0.25">
      <c r="A6124">
        <v>22</v>
      </c>
      <c r="B6124">
        <v>5</v>
      </c>
      <c r="C6124">
        <v>2020</v>
      </c>
      <c r="D6124" s="16" t="s">
        <v>139</v>
      </c>
      <c r="E6124" s="16" t="s">
        <v>59</v>
      </c>
      <c r="F6124">
        <v>66</v>
      </c>
    </row>
    <row r="6125" spans="1:6" x14ac:dyDescent="0.25">
      <c r="A6125">
        <v>22</v>
      </c>
      <c r="B6125">
        <v>5</v>
      </c>
      <c r="C6125">
        <v>2020</v>
      </c>
      <c r="D6125" s="16" t="s">
        <v>140</v>
      </c>
      <c r="E6125" s="16" t="s">
        <v>56</v>
      </c>
      <c r="F6125">
        <v>59</v>
      </c>
    </row>
    <row r="6126" spans="1:6" x14ac:dyDescent="0.25">
      <c r="A6126">
        <v>22</v>
      </c>
      <c r="B6126">
        <v>5</v>
      </c>
      <c r="C6126">
        <v>2020</v>
      </c>
      <c r="D6126" s="16" t="s">
        <v>140</v>
      </c>
      <c r="E6126" s="16" t="s">
        <v>59</v>
      </c>
      <c r="F6126">
        <v>38</v>
      </c>
    </row>
    <row r="6127" spans="1:6" x14ac:dyDescent="0.25">
      <c r="A6127">
        <v>22</v>
      </c>
      <c r="B6127">
        <v>5</v>
      </c>
      <c r="C6127">
        <v>2020</v>
      </c>
      <c r="D6127" s="16" t="s">
        <v>219</v>
      </c>
      <c r="E6127" s="16" t="s">
        <v>56</v>
      </c>
      <c r="F6127">
        <v>32</v>
      </c>
    </row>
    <row r="6128" spans="1:6" x14ac:dyDescent="0.25">
      <c r="A6128">
        <v>22</v>
      </c>
      <c r="B6128">
        <v>5</v>
      </c>
      <c r="C6128">
        <v>2020</v>
      </c>
      <c r="D6128" s="16" t="s">
        <v>219</v>
      </c>
      <c r="E6128" s="16" t="s">
        <v>56</v>
      </c>
      <c r="F6128">
        <v>26</v>
      </c>
    </row>
    <row r="6129" spans="1:6" x14ac:dyDescent="0.25">
      <c r="A6129">
        <v>22</v>
      </c>
      <c r="B6129">
        <v>5</v>
      </c>
      <c r="C6129">
        <v>2020</v>
      </c>
      <c r="D6129" s="16" t="s">
        <v>219</v>
      </c>
      <c r="E6129" s="16" t="s">
        <v>59</v>
      </c>
      <c r="F6129">
        <v>3</v>
      </c>
    </row>
    <row r="6130" spans="1:6" x14ac:dyDescent="0.25">
      <c r="A6130">
        <v>22</v>
      </c>
      <c r="B6130">
        <v>5</v>
      </c>
      <c r="C6130">
        <v>2020</v>
      </c>
      <c r="D6130" s="16" t="s">
        <v>219</v>
      </c>
      <c r="E6130" s="16" t="s">
        <v>59</v>
      </c>
      <c r="F6130">
        <v>42</v>
      </c>
    </row>
    <row r="6131" spans="1:6" x14ac:dyDescent="0.25">
      <c r="A6131">
        <v>22</v>
      </c>
      <c r="B6131">
        <v>5</v>
      </c>
      <c r="C6131">
        <v>2020</v>
      </c>
      <c r="D6131" s="16" t="s">
        <v>219</v>
      </c>
      <c r="E6131" s="16" t="s">
        <v>59</v>
      </c>
      <c r="F6131">
        <v>55</v>
      </c>
    </row>
    <row r="6132" spans="1:6" x14ac:dyDescent="0.25">
      <c r="A6132">
        <v>22</v>
      </c>
      <c r="B6132">
        <v>5</v>
      </c>
      <c r="C6132">
        <v>2020</v>
      </c>
      <c r="D6132" s="16" t="s">
        <v>219</v>
      </c>
      <c r="E6132" s="16" t="s">
        <v>59</v>
      </c>
      <c r="F6132">
        <v>46</v>
      </c>
    </row>
    <row r="6133" spans="1:6" x14ac:dyDescent="0.25">
      <c r="A6133">
        <v>22</v>
      </c>
      <c r="B6133">
        <v>5</v>
      </c>
      <c r="C6133">
        <v>2020</v>
      </c>
      <c r="D6133" s="16" t="s">
        <v>219</v>
      </c>
      <c r="E6133" s="16" t="s">
        <v>59</v>
      </c>
      <c r="F6133">
        <v>29</v>
      </c>
    </row>
    <row r="6134" spans="1:6" x14ac:dyDescent="0.25">
      <c r="A6134">
        <v>22</v>
      </c>
      <c r="B6134">
        <v>5</v>
      </c>
      <c r="C6134">
        <v>2020</v>
      </c>
      <c r="D6134" s="16" t="s">
        <v>219</v>
      </c>
      <c r="E6134" s="16" t="s">
        <v>59</v>
      </c>
      <c r="F6134">
        <v>45</v>
      </c>
    </row>
    <row r="6135" spans="1:6" x14ac:dyDescent="0.25">
      <c r="A6135">
        <v>22</v>
      </c>
      <c r="B6135">
        <v>5</v>
      </c>
      <c r="C6135">
        <v>2020</v>
      </c>
      <c r="D6135" s="16" t="s">
        <v>219</v>
      </c>
      <c r="E6135" s="16" t="s">
        <v>56</v>
      </c>
      <c r="F6135">
        <v>50</v>
      </c>
    </row>
    <row r="6136" spans="1:6" x14ac:dyDescent="0.25">
      <c r="A6136">
        <v>22</v>
      </c>
      <c r="B6136">
        <v>5</v>
      </c>
      <c r="C6136">
        <v>2020</v>
      </c>
      <c r="D6136" s="16" t="s">
        <v>219</v>
      </c>
      <c r="E6136" s="16" t="s">
        <v>59</v>
      </c>
      <c r="F6136">
        <v>57</v>
      </c>
    </row>
    <row r="6137" spans="1:6" x14ac:dyDescent="0.25">
      <c r="A6137">
        <v>22</v>
      </c>
      <c r="B6137">
        <v>5</v>
      </c>
      <c r="C6137">
        <v>2020</v>
      </c>
      <c r="D6137" s="16" t="s">
        <v>144</v>
      </c>
      <c r="E6137" s="16" t="s">
        <v>59</v>
      </c>
      <c r="F6137">
        <v>38</v>
      </c>
    </row>
    <row r="6138" spans="1:6" x14ac:dyDescent="0.25">
      <c r="A6138">
        <v>22</v>
      </c>
      <c r="B6138">
        <v>5</v>
      </c>
      <c r="C6138">
        <v>2020</v>
      </c>
      <c r="D6138" s="16" t="s">
        <v>144</v>
      </c>
      <c r="E6138" s="16" t="s">
        <v>59</v>
      </c>
      <c r="F6138">
        <v>24</v>
      </c>
    </row>
    <row r="6139" spans="1:6" x14ac:dyDescent="0.25">
      <c r="A6139">
        <v>22</v>
      </c>
      <c r="B6139">
        <v>5</v>
      </c>
      <c r="C6139">
        <v>2020</v>
      </c>
      <c r="D6139" s="16" t="s">
        <v>144</v>
      </c>
      <c r="E6139" s="16" t="s">
        <v>59</v>
      </c>
      <c r="F6139">
        <v>51</v>
      </c>
    </row>
    <row r="6140" spans="1:6" x14ac:dyDescent="0.25">
      <c r="A6140">
        <v>22</v>
      </c>
      <c r="B6140">
        <v>5</v>
      </c>
      <c r="C6140">
        <v>2020</v>
      </c>
      <c r="D6140" s="16" t="s">
        <v>144</v>
      </c>
      <c r="E6140" s="16" t="s">
        <v>56</v>
      </c>
      <c r="F6140">
        <v>26</v>
      </c>
    </row>
    <row r="6141" spans="1:6" x14ac:dyDescent="0.25">
      <c r="A6141">
        <v>22</v>
      </c>
      <c r="B6141">
        <v>5</v>
      </c>
      <c r="C6141">
        <v>2020</v>
      </c>
      <c r="D6141" s="16" t="s">
        <v>144</v>
      </c>
      <c r="E6141" s="16" t="s">
        <v>59</v>
      </c>
      <c r="F6141">
        <v>43</v>
      </c>
    </row>
    <row r="6142" spans="1:6" x14ac:dyDescent="0.25">
      <c r="A6142">
        <v>22</v>
      </c>
      <c r="B6142">
        <v>5</v>
      </c>
      <c r="C6142">
        <v>2020</v>
      </c>
      <c r="D6142" s="16" t="s">
        <v>144</v>
      </c>
      <c r="E6142" s="16" t="s">
        <v>56</v>
      </c>
      <c r="F6142">
        <v>61</v>
      </c>
    </row>
    <row r="6143" spans="1:6" x14ac:dyDescent="0.25">
      <c r="A6143">
        <v>22</v>
      </c>
      <c r="B6143">
        <v>5</v>
      </c>
      <c r="C6143">
        <v>2020</v>
      </c>
      <c r="D6143" s="16" t="s">
        <v>144</v>
      </c>
      <c r="E6143" s="16" t="s">
        <v>56</v>
      </c>
      <c r="F6143">
        <v>62</v>
      </c>
    </row>
    <row r="6144" spans="1:6" x14ac:dyDescent="0.25">
      <c r="A6144">
        <v>22</v>
      </c>
      <c r="B6144">
        <v>5</v>
      </c>
      <c r="C6144">
        <v>2020</v>
      </c>
      <c r="D6144" s="16" t="s">
        <v>144</v>
      </c>
      <c r="E6144" s="16" t="s">
        <v>56</v>
      </c>
      <c r="F6144">
        <v>34</v>
      </c>
    </row>
    <row r="6145" spans="1:6" x14ac:dyDescent="0.25">
      <c r="A6145">
        <v>22</v>
      </c>
      <c r="B6145">
        <v>5</v>
      </c>
      <c r="C6145">
        <v>2020</v>
      </c>
      <c r="D6145" s="16" t="s">
        <v>144</v>
      </c>
      <c r="E6145" s="16" t="s">
        <v>56</v>
      </c>
      <c r="F6145">
        <v>46</v>
      </c>
    </row>
    <row r="6146" spans="1:6" x14ac:dyDescent="0.25">
      <c r="A6146">
        <v>22</v>
      </c>
      <c r="B6146">
        <v>5</v>
      </c>
      <c r="C6146">
        <v>2020</v>
      </c>
      <c r="D6146" s="16" t="s">
        <v>144</v>
      </c>
      <c r="E6146" s="16" t="s">
        <v>56</v>
      </c>
      <c r="F6146">
        <v>37</v>
      </c>
    </row>
    <row r="6147" spans="1:6" x14ac:dyDescent="0.25">
      <c r="A6147">
        <v>22</v>
      </c>
      <c r="B6147">
        <v>5</v>
      </c>
      <c r="C6147">
        <v>2020</v>
      </c>
      <c r="D6147" s="16" t="s">
        <v>144</v>
      </c>
      <c r="E6147" s="16" t="s">
        <v>56</v>
      </c>
      <c r="F6147">
        <v>41</v>
      </c>
    </row>
    <row r="6148" spans="1:6" x14ac:dyDescent="0.25">
      <c r="A6148">
        <v>22</v>
      </c>
      <c r="B6148">
        <v>5</v>
      </c>
      <c r="C6148">
        <v>2020</v>
      </c>
      <c r="D6148" s="16" t="s">
        <v>145</v>
      </c>
      <c r="E6148" s="16" t="s">
        <v>56</v>
      </c>
      <c r="F6148">
        <v>58</v>
      </c>
    </row>
    <row r="6149" spans="1:6" x14ac:dyDescent="0.25">
      <c r="A6149">
        <v>22</v>
      </c>
      <c r="B6149">
        <v>5</v>
      </c>
      <c r="C6149">
        <v>2020</v>
      </c>
      <c r="D6149" s="16" t="s">
        <v>150</v>
      </c>
      <c r="E6149" s="16" t="s">
        <v>56</v>
      </c>
      <c r="F6149">
        <v>36</v>
      </c>
    </row>
    <row r="6150" spans="1:6" x14ac:dyDescent="0.25">
      <c r="A6150">
        <v>22</v>
      </c>
      <c r="B6150">
        <v>5</v>
      </c>
      <c r="C6150">
        <v>2020</v>
      </c>
      <c r="D6150" s="16" t="s">
        <v>150</v>
      </c>
      <c r="E6150" s="16" t="s">
        <v>59</v>
      </c>
      <c r="F6150">
        <v>46</v>
      </c>
    </row>
    <row r="6151" spans="1:6" x14ac:dyDescent="0.25">
      <c r="A6151">
        <v>22</v>
      </c>
      <c r="B6151">
        <v>5</v>
      </c>
      <c r="C6151">
        <v>2020</v>
      </c>
      <c r="D6151" s="16" t="s">
        <v>186</v>
      </c>
      <c r="E6151" s="16" t="s">
        <v>59</v>
      </c>
      <c r="F6151">
        <v>0</v>
      </c>
    </row>
    <row r="6152" spans="1:6" x14ac:dyDescent="0.25">
      <c r="A6152">
        <v>22</v>
      </c>
      <c r="B6152">
        <v>5</v>
      </c>
      <c r="C6152">
        <v>2020</v>
      </c>
      <c r="D6152" s="16" t="s">
        <v>186</v>
      </c>
      <c r="E6152" s="16" t="s">
        <v>56</v>
      </c>
      <c r="F6152">
        <v>64</v>
      </c>
    </row>
    <row r="6153" spans="1:6" x14ac:dyDescent="0.25">
      <c r="A6153">
        <v>23</v>
      </c>
      <c r="B6153">
        <v>5</v>
      </c>
      <c r="C6153">
        <v>2020</v>
      </c>
      <c r="D6153" s="16" t="s">
        <v>70</v>
      </c>
      <c r="E6153" s="16" t="s">
        <v>56</v>
      </c>
      <c r="F6153">
        <v>74</v>
      </c>
    </row>
    <row r="6154" spans="1:6" x14ac:dyDescent="0.25">
      <c r="A6154">
        <v>23</v>
      </c>
      <c r="B6154">
        <v>5</v>
      </c>
      <c r="C6154">
        <v>2020</v>
      </c>
      <c r="D6154" s="16" t="s">
        <v>72</v>
      </c>
      <c r="E6154" s="16" t="s">
        <v>56</v>
      </c>
      <c r="F6154">
        <v>72</v>
      </c>
    </row>
    <row r="6155" spans="1:6" x14ac:dyDescent="0.25">
      <c r="A6155">
        <v>23</v>
      </c>
      <c r="B6155">
        <v>5</v>
      </c>
      <c r="C6155">
        <v>2020</v>
      </c>
      <c r="D6155" s="16" t="s">
        <v>206</v>
      </c>
      <c r="E6155" s="16" t="s">
        <v>56</v>
      </c>
      <c r="F6155">
        <v>11</v>
      </c>
    </row>
    <row r="6156" spans="1:6" x14ac:dyDescent="0.25">
      <c r="A6156">
        <v>23</v>
      </c>
      <c r="B6156">
        <v>5</v>
      </c>
      <c r="C6156">
        <v>2020</v>
      </c>
      <c r="D6156" s="16" t="s">
        <v>206</v>
      </c>
      <c r="E6156" s="16" t="s">
        <v>56</v>
      </c>
      <c r="F6156">
        <v>5</v>
      </c>
    </row>
    <row r="6157" spans="1:6" x14ac:dyDescent="0.25">
      <c r="A6157">
        <v>23</v>
      </c>
      <c r="B6157">
        <v>5</v>
      </c>
      <c r="C6157">
        <v>2020</v>
      </c>
      <c r="D6157" s="16" t="s">
        <v>80</v>
      </c>
      <c r="E6157" s="16" t="s">
        <v>59</v>
      </c>
      <c r="F6157">
        <v>17</v>
      </c>
    </row>
    <row r="6158" spans="1:6" x14ac:dyDescent="0.25">
      <c r="A6158">
        <v>23</v>
      </c>
      <c r="B6158">
        <v>5</v>
      </c>
      <c r="C6158">
        <v>2020</v>
      </c>
      <c r="D6158" s="16" t="s">
        <v>89</v>
      </c>
      <c r="E6158" s="16" t="s">
        <v>56</v>
      </c>
      <c r="F6158">
        <v>71</v>
      </c>
    </row>
    <row r="6159" spans="1:6" x14ac:dyDescent="0.25">
      <c r="A6159">
        <v>23</v>
      </c>
      <c r="B6159">
        <v>5</v>
      </c>
      <c r="C6159">
        <v>2020</v>
      </c>
      <c r="D6159" s="16" t="s">
        <v>89</v>
      </c>
      <c r="E6159" s="16" t="s">
        <v>59</v>
      </c>
      <c r="F6159">
        <v>68</v>
      </c>
    </row>
    <row r="6160" spans="1:6" x14ac:dyDescent="0.25">
      <c r="A6160">
        <v>23</v>
      </c>
      <c r="B6160">
        <v>5</v>
      </c>
      <c r="C6160">
        <v>2020</v>
      </c>
      <c r="D6160" s="16" t="s">
        <v>89</v>
      </c>
      <c r="E6160" s="16" t="s">
        <v>56</v>
      </c>
      <c r="F6160">
        <v>30</v>
      </c>
    </row>
    <row r="6161" spans="1:6" x14ac:dyDescent="0.25">
      <c r="A6161">
        <v>23</v>
      </c>
      <c r="B6161">
        <v>5</v>
      </c>
      <c r="C6161">
        <v>2020</v>
      </c>
      <c r="D6161" s="16" t="s">
        <v>95</v>
      </c>
      <c r="E6161" s="16" t="s">
        <v>59</v>
      </c>
      <c r="F6161">
        <v>54</v>
      </c>
    </row>
    <row r="6162" spans="1:6" x14ac:dyDescent="0.25">
      <c r="A6162">
        <v>23</v>
      </c>
      <c r="B6162">
        <v>5</v>
      </c>
      <c r="C6162">
        <v>2020</v>
      </c>
      <c r="D6162" s="16" t="s">
        <v>95</v>
      </c>
      <c r="E6162" s="16" t="s">
        <v>59</v>
      </c>
      <c r="F6162">
        <v>50</v>
      </c>
    </row>
    <row r="6163" spans="1:6" x14ac:dyDescent="0.25">
      <c r="A6163">
        <v>23</v>
      </c>
      <c r="B6163">
        <v>5</v>
      </c>
      <c r="C6163">
        <v>2020</v>
      </c>
      <c r="D6163" s="16" t="s">
        <v>95</v>
      </c>
      <c r="E6163" s="16" t="s">
        <v>56</v>
      </c>
      <c r="F6163">
        <v>67</v>
      </c>
    </row>
    <row r="6164" spans="1:6" x14ac:dyDescent="0.25">
      <c r="A6164">
        <v>23</v>
      </c>
      <c r="B6164">
        <v>5</v>
      </c>
      <c r="C6164">
        <v>2020</v>
      </c>
      <c r="D6164" s="16" t="s">
        <v>95</v>
      </c>
      <c r="E6164" s="16" t="s">
        <v>56</v>
      </c>
      <c r="F6164">
        <v>48</v>
      </c>
    </row>
    <row r="6165" spans="1:6" x14ac:dyDescent="0.25">
      <c r="A6165">
        <v>23</v>
      </c>
      <c r="B6165">
        <v>5</v>
      </c>
      <c r="C6165">
        <v>2020</v>
      </c>
      <c r="D6165" s="16" t="s">
        <v>95</v>
      </c>
      <c r="E6165" s="16" t="s">
        <v>59</v>
      </c>
      <c r="F6165">
        <v>65</v>
      </c>
    </row>
    <row r="6166" spans="1:6" x14ac:dyDescent="0.25">
      <c r="A6166">
        <v>23</v>
      </c>
      <c r="B6166">
        <v>5</v>
      </c>
      <c r="C6166">
        <v>2020</v>
      </c>
      <c r="D6166" s="16" t="s">
        <v>95</v>
      </c>
      <c r="E6166" s="16" t="s">
        <v>56</v>
      </c>
      <c r="F6166">
        <v>15</v>
      </c>
    </row>
    <row r="6167" spans="1:6" x14ac:dyDescent="0.25">
      <c r="A6167">
        <v>23</v>
      </c>
      <c r="B6167">
        <v>5</v>
      </c>
      <c r="C6167">
        <v>2020</v>
      </c>
      <c r="D6167" s="16" t="s">
        <v>95</v>
      </c>
      <c r="E6167" s="16" t="s">
        <v>59</v>
      </c>
      <c r="F6167">
        <v>48</v>
      </c>
    </row>
    <row r="6168" spans="1:6" x14ac:dyDescent="0.25">
      <c r="A6168">
        <v>23</v>
      </c>
      <c r="B6168">
        <v>5</v>
      </c>
      <c r="C6168">
        <v>2020</v>
      </c>
      <c r="D6168" s="16" t="s">
        <v>95</v>
      </c>
      <c r="E6168" s="16" t="s">
        <v>56</v>
      </c>
      <c r="F6168">
        <v>85</v>
      </c>
    </row>
    <row r="6169" spans="1:6" x14ac:dyDescent="0.25">
      <c r="A6169">
        <v>23</v>
      </c>
      <c r="B6169">
        <v>5</v>
      </c>
      <c r="C6169">
        <v>2020</v>
      </c>
      <c r="D6169" s="16" t="s">
        <v>95</v>
      </c>
      <c r="E6169" s="16" t="s">
        <v>56</v>
      </c>
      <c r="F6169">
        <v>60</v>
      </c>
    </row>
    <row r="6170" spans="1:6" x14ac:dyDescent="0.25">
      <c r="A6170">
        <v>23</v>
      </c>
      <c r="B6170">
        <v>5</v>
      </c>
      <c r="C6170">
        <v>2020</v>
      </c>
      <c r="D6170" s="16" t="s">
        <v>95</v>
      </c>
      <c r="E6170" s="16" t="s">
        <v>56</v>
      </c>
      <c r="F6170">
        <v>56</v>
      </c>
    </row>
    <row r="6171" spans="1:6" x14ac:dyDescent="0.25">
      <c r="A6171">
        <v>23</v>
      </c>
      <c r="B6171">
        <v>5</v>
      </c>
      <c r="C6171">
        <v>2020</v>
      </c>
      <c r="D6171" s="16" t="s">
        <v>95</v>
      </c>
      <c r="E6171" s="16" t="s">
        <v>56</v>
      </c>
      <c r="F6171">
        <v>88</v>
      </c>
    </row>
    <row r="6172" spans="1:6" x14ac:dyDescent="0.25">
      <c r="A6172">
        <v>23</v>
      </c>
      <c r="B6172">
        <v>5</v>
      </c>
      <c r="C6172">
        <v>2020</v>
      </c>
      <c r="D6172" s="16" t="s">
        <v>95</v>
      </c>
      <c r="E6172" s="16" t="s">
        <v>59</v>
      </c>
      <c r="F6172">
        <v>81</v>
      </c>
    </row>
    <row r="6173" spans="1:6" x14ac:dyDescent="0.25">
      <c r="A6173">
        <v>23</v>
      </c>
      <c r="B6173">
        <v>5</v>
      </c>
      <c r="C6173">
        <v>2020</v>
      </c>
      <c r="D6173" s="16" t="s">
        <v>95</v>
      </c>
      <c r="E6173" s="16" t="s">
        <v>59</v>
      </c>
      <c r="F6173">
        <v>21</v>
      </c>
    </row>
    <row r="6174" spans="1:6" x14ac:dyDescent="0.25">
      <c r="A6174">
        <v>23</v>
      </c>
      <c r="B6174">
        <v>5</v>
      </c>
      <c r="C6174">
        <v>2020</v>
      </c>
      <c r="D6174" s="16" t="s">
        <v>100</v>
      </c>
      <c r="E6174" s="16" t="s">
        <v>56</v>
      </c>
      <c r="F6174">
        <v>3</v>
      </c>
    </row>
    <row r="6175" spans="1:6" x14ac:dyDescent="0.25">
      <c r="A6175">
        <v>23</v>
      </c>
      <c r="B6175">
        <v>5</v>
      </c>
      <c r="C6175">
        <v>2020</v>
      </c>
      <c r="D6175" s="16" t="s">
        <v>100</v>
      </c>
      <c r="E6175" s="16" t="s">
        <v>56</v>
      </c>
      <c r="F6175">
        <v>64</v>
      </c>
    </row>
    <row r="6176" spans="1:6" x14ac:dyDescent="0.25">
      <c r="A6176">
        <v>23</v>
      </c>
      <c r="B6176">
        <v>5</v>
      </c>
      <c r="C6176">
        <v>2020</v>
      </c>
      <c r="D6176" s="16" t="s">
        <v>100</v>
      </c>
      <c r="E6176" s="16" t="s">
        <v>56</v>
      </c>
      <c r="F6176">
        <v>69</v>
      </c>
    </row>
    <row r="6177" spans="1:6" x14ac:dyDescent="0.25">
      <c r="A6177">
        <v>23</v>
      </c>
      <c r="B6177">
        <v>5</v>
      </c>
      <c r="C6177">
        <v>2020</v>
      </c>
      <c r="D6177" s="16" t="s">
        <v>181</v>
      </c>
      <c r="E6177" s="16" t="s">
        <v>56</v>
      </c>
      <c r="F6177">
        <v>48</v>
      </c>
    </row>
    <row r="6178" spans="1:6" x14ac:dyDescent="0.25">
      <c r="A6178">
        <v>23</v>
      </c>
      <c r="B6178">
        <v>5</v>
      </c>
      <c r="C6178">
        <v>2020</v>
      </c>
      <c r="D6178" s="16" t="s">
        <v>104</v>
      </c>
      <c r="E6178" s="16" t="s">
        <v>56</v>
      </c>
      <c r="F6178">
        <v>77</v>
      </c>
    </row>
    <row r="6179" spans="1:6" x14ac:dyDescent="0.25">
      <c r="A6179">
        <v>23</v>
      </c>
      <c r="B6179">
        <v>5</v>
      </c>
      <c r="C6179">
        <v>2020</v>
      </c>
      <c r="D6179" s="16" t="s">
        <v>105</v>
      </c>
      <c r="E6179" s="16" t="s">
        <v>56</v>
      </c>
      <c r="F6179">
        <v>49</v>
      </c>
    </row>
    <row r="6180" spans="1:6" x14ac:dyDescent="0.25">
      <c r="A6180">
        <v>23</v>
      </c>
      <c r="B6180">
        <v>5</v>
      </c>
      <c r="C6180">
        <v>2020</v>
      </c>
      <c r="D6180" s="16" t="s">
        <v>105</v>
      </c>
      <c r="E6180" s="16" t="s">
        <v>56</v>
      </c>
      <c r="F6180">
        <v>53</v>
      </c>
    </row>
    <row r="6181" spans="1:6" x14ac:dyDescent="0.25">
      <c r="A6181">
        <v>23</v>
      </c>
      <c r="B6181">
        <v>5</v>
      </c>
      <c r="C6181">
        <v>2020</v>
      </c>
      <c r="D6181" s="16" t="s">
        <v>105</v>
      </c>
      <c r="E6181" s="16" t="s">
        <v>56</v>
      </c>
      <c r="F6181">
        <v>40</v>
      </c>
    </row>
    <row r="6182" spans="1:6" x14ac:dyDescent="0.25">
      <c r="A6182">
        <v>23</v>
      </c>
      <c r="B6182">
        <v>5</v>
      </c>
      <c r="C6182">
        <v>2020</v>
      </c>
      <c r="D6182" s="16" t="s">
        <v>107</v>
      </c>
      <c r="E6182" s="16" t="s">
        <v>59</v>
      </c>
      <c r="F6182">
        <v>25</v>
      </c>
    </row>
    <row r="6183" spans="1:6" x14ac:dyDescent="0.25">
      <c r="A6183">
        <v>23</v>
      </c>
      <c r="B6183">
        <v>5</v>
      </c>
      <c r="C6183">
        <v>2020</v>
      </c>
      <c r="D6183" s="16" t="s">
        <v>113</v>
      </c>
      <c r="E6183" s="16" t="s">
        <v>56</v>
      </c>
      <c r="F6183">
        <v>2</v>
      </c>
    </row>
    <row r="6184" spans="1:6" x14ac:dyDescent="0.25">
      <c r="A6184">
        <v>23</v>
      </c>
      <c r="B6184">
        <v>5</v>
      </c>
      <c r="C6184">
        <v>2020</v>
      </c>
      <c r="D6184" s="16" t="s">
        <v>113</v>
      </c>
      <c r="E6184" s="16" t="s">
        <v>56</v>
      </c>
      <c r="F6184">
        <v>31</v>
      </c>
    </row>
    <row r="6185" spans="1:6" x14ac:dyDescent="0.25">
      <c r="A6185">
        <v>23</v>
      </c>
      <c r="B6185">
        <v>5</v>
      </c>
      <c r="C6185">
        <v>2020</v>
      </c>
      <c r="D6185" s="16" t="s">
        <v>113</v>
      </c>
      <c r="E6185" s="16" t="s">
        <v>56</v>
      </c>
      <c r="F6185">
        <v>35</v>
      </c>
    </row>
    <row r="6186" spans="1:6" x14ac:dyDescent="0.25">
      <c r="A6186">
        <v>23</v>
      </c>
      <c r="B6186">
        <v>5</v>
      </c>
      <c r="C6186">
        <v>2020</v>
      </c>
      <c r="D6186" s="16" t="s">
        <v>262</v>
      </c>
      <c r="E6186" s="16" t="s">
        <v>59</v>
      </c>
      <c r="F6186">
        <v>53</v>
      </c>
    </row>
    <row r="6187" spans="1:6" x14ac:dyDescent="0.25">
      <c r="A6187">
        <v>23</v>
      </c>
      <c r="B6187">
        <v>5</v>
      </c>
      <c r="C6187">
        <v>2020</v>
      </c>
      <c r="D6187" s="16" t="s">
        <v>120</v>
      </c>
      <c r="E6187" s="16" t="s">
        <v>59</v>
      </c>
      <c r="F6187">
        <v>50</v>
      </c>
    </row>
    <row r="6188" spans="1:6" x14ac:dyDescent="0.25">
      <c r="A6188">
        <v>23</v>
      </c>
      <c r="B6188">
        <v>5</v>
      </c>
      <c r="C6188">
        <v>2020</v>
      </c>
      <c r="D6188" s="16" t="s">
        <v>124</v>
      </c>
      <c r="E6188" s="16" t="s">
        <v>56</v>
      </c>
      <c r="F6188">
        <v>44</v>
      </c>
    </row>
    <row r="6189" spans="1:6" x14ac:dyDescent="0.25">
      <c r="A6189">
        <v>23</v>
      </c>
      <c r="B6189">
        <v>5</v>
      </c>
      <c r="C6189">
        <v>2020</v>
      </c>
      <c r="D6189" s="16" t="s">
        <v>124</v>
      </c>
      <c r="E6189" s="16" t="s">
        <v>56</v>
      </c>
      <c r="F6189">
        <v>45</v>
      </c>
    </row>
    <row r="6190" spans="1:6" x14ac:dyDescent="0.25">
      <c r="A6190">
        <v>23</v>
      </c>
      <c r="B6190">
        <v>5</v>
      </c>
      <c r="C6190">
        <v>2020</v>
      </c>
      <c r="D6190" s="16" t="s">
        <v>124</v>
      </c>
      <c r="E6190" s="16" t="s">
        <v>56</v>
      </c>
      <c r="F6190">
        <v>32</v>
      </c>
    </row>
    <row r="6191" spans="1:6" x14ac:dyDescent="0.25">
      <c r="A6191">
        <v>23</v>
      </c>
      <c r="B6191">
        <v>5</v>
      </c>
      <c r="C6191">
        <v>2020</v>
      </c>
      <c r="D6191" s="16" t="s">
        <v>124</v>
      </c>
      <c r="E6191" s="16" t="s">
        <v>59</v>
      </c>
      <c r="F6191">
        <v>31</v>
      </c>
    </row>
    <row r="6192" spans="1:6" x14ac:dyDescent="0.25">
      <c r="A6192">
        <v>23</v>
      </c>
      <c r="B6192">
        <v>5</v>
      </c>
      <c r="C6192">
        <v>2020</v>
      </c>
      <c r="D6192" s="16" t="s">
        <v>124</v>
      </c>
      <c r="E6192" s="16" t="s">
        <v>56</v>
      </c>
      <c r="F6192">
        <v>23</v>
      </c>
    </row>
    <row r="6193" spans="1:6" x14ac:dyDescent="0.25">
      <c r="A6193">
        <v>23</v>
      </c>
      <c r="B6193">
        <v>5</v>
      </c>
      <c r="C6193">
        <v>2020</v>
      </c>
      <c r="D6193" s="16" t="s">
        <v>124</v>
      </c>
      <c r="E6193" s="16" t="s">
        <v>56</v>
      </c>
      <c r="F6193">
        <v>26</v>
      </c>
    </row>
    <row r="6194" spans="1:6" x14ac:dyDescent="0.25">
      <c r="A6194">
        <v>23</v>
      </c>
      <c r="B6194">
        <v>5</v>
      </c>
      <c r="C6194">
        <v>2020</v>
      </c>
      <c r="D6194" s="16" t="s">
        <v>124</v>
      </c>
      <c r="E6194" s="16" t="s">
        <v>59</v>
      </c>
      <c r="F6194">
        <v>31</v>
      </c>
    </row>
    <row r="6195" spans="1:6" x14ac:dyDescent="0.25">
      <c r="A6195">
        <v>23</v>
      </c>
      <c r="B6195">
        <v>5</v>
      </c>
      <c r="C6195">
        <v>2020</v>
      </c>
      <c r="D6195" s="16" t="s">
        <v>124</v>
      </c>
      <c r="E6195" s="16" t="s">
        <v>56</v>
      </c>
      <c r="F6195">
        <v>57</v>
      </c>
    </row>
    <row r="6196" spans="1:6" x14ac:dyDescent="0.25">
      <c r="A6196">
        <v>23</v>
      </c>
      <c r="B6196">
        <v>5</v>
      </c>
      <c r="C6196">
        <v>2020</v>
      </c>
      <c r="D6196" s="16" t="s">
        <v>124</v>
      </c>
      <c r="E6196" s="16" t="s">
        <v>56</v>
      </c>
      <c r="F6196">
        <v>66</v>
      </c>
    </row>
    <row r="6197" spans="1:6" x14ac:dyDescent="0.25">
      <c r="A6197">
        <v>23</v>
      </c>
      <c r="B6197">
        <v>5</v>
      </c>
      <c r="C6197">
        <v>2020</v>
      </c>
      <c r="D6197" s="16" t="s">
        <v>124</v>
      </c>
      <c r="E6197" s="16" t="s">
        <v>56</v>
      </c>
      <c r="F6197">
        <v>23</v>
      </c>
    </row>
    <row r="6198" spans="1:6" x14ac:dyDescent="0.25">
      <c r="A6198">
        <v>23</v>
      </c>
      <c r="B6198">
        <v>5</v>
      </c>
      <c r="C6198">
        <v>2020</v>
      </c>
      <c r="D6198" s="16" t="s">
        <v>124</v>
      </c>
      <c r="E6198" s="16" t="s">
        <v>56</v>
      </c>
      <c r="F6198">
        <v>45</v>
      </c>
    </row>
    <row r="6199" spans="1:6" x14ac:dyDescent="0.25">
      <c r="A6199">
        <v>23</v>
      </c>
      <c r="B6199">
        <v>5</v>
      </c>
      <c r="C6199">
        <v>2020</v>
      </c>
      <c r="D6199" s="16" t="s">
        <v>124</v>
      </c>
      <c r="E6199" s="16" t="s">
        <v>56</v>
      </c>
      <c r="F6199">
        <v>41</v>
      </c>
    </row>
    <row r="6200" spans="1:6" x14ac:dyDescent="0.25">
      <c r="A6200">
        <v>23</v>
      </c>
      <c r="B6200">
        <v>5</v>
      </c>
      <c r="C6200">
        <v>2020</v>
      </c>
      <c r="D6200" s="16" t="s">
        <v>124</v>
      </c>
      <c r="E6200" s="16" t="s">
        <v>56</v>
      </c>
      <c r="F6200">
        <v>9</v>
      </c>
    </row>
    <row r="6201" spans="1:6" x14ac:dyDescent="0.25">
      <c r="A6201">
        <v>23</v>
      </c>
      <c r="B6201">
        <v>5</v>
      </c>
      <c r="C6201">
        <v>2020</v>
      </c>
      <c r="D6201" s="16" t="s">
        <v>124</v>
      </c>
      <c r="E6201" s="16" t="s">
        <v>56</v>
      </c>
      <c r="F6201">
        <v>3</v>
      </c>
    </row>
    <row r="6202" spans="1:6" x14ac:dyDescent="0.25">
      <c r="A6202">
        <v>23</v>
      </c>
      <c r="B6202">
        <v>5</v>
      </c>
      <c r="C6202">
        <v>2020</v>
      </c>
      <c r="D6202" s="16" t="s">
        <v>125</v>
      </c>
      <c r="E6202" s="16" t="s">
        <v>56</v>
      </c>
      <c r="F6202">
        <v>29</v>
      </c>
    </row>
    <row r="6203" spans="1:6" x14ac:dyDescent="0.25">
      <c r="A6203">
        <v>23</v>
      </c>
      <c r="B6203">
        <v>5</v>
      </c>
      <c r="C6203">
        <v>2020</v>
      </c>
      <c r="D6203" s="16" t="s">
        <v>218</v>
      </c>
      <c r="E6203" s="16" t="s">
        <v>56</v>
      </c>
      <c r="F6203">
        <v>53</v>
      </c>
    </row>
    <row r="6204" spans="1:6" x14ac:dyDescent="0.25">
      <c r="A6204">
        <v>23</v>
      </c>
      <c r="B6204">
        <v>5</v>
      </c>
      <c r="C6204">
        <v>2020</v>
      </c>
      <c r="D6204" s="16" t="s">
        <v>137</v>
      </c>
      <c r="E6204" s="16" t="s">
        <v>59</v>
      </c>
      <c r="F6204">
        <v>47</v>
      </c>
    </row>
    <row r="6205" spans="1:6" x14ac:dyDescent="0.25">
      <c r="A6205">
        <v>23</v>
      </c>
      <c r="B6205">
        <v>5</v>
      </c>
      <c r="C6205">
        <v>2020</v>
      </c>
      <c r="D6205" s="16" t="s">
        <v>137</v>
      </c>
      <c r="E6205" s="16" t="s">
        <v>59</v>
      </c>
      <c r="F6205">
        <v>21</v>
      </c>
    </row>
    <row r="6206" spans="1:6" x14ac:dyDescent="0.25">
      <c r="A6206">
        <v>23</v>
      </c>
      <c r="B6206">
        <v>5</v>
      </c>
      <c r="C6206">
        <v>2020</v>
      </c>
      <c r="D6206" s="16" t="s">
        <v>219</v>
      </c>
      <c r="E6206" s="16" t="s">
        <v>56</v>
      </c>
      <c r="F6206">
        <v>28</v>
      </c>
    </row>
    <row r="6207" spans="1:6" x14ac:dyDescent="0.25">
      <c r="A6207">
        <v>23</v>
      </c>
      <c r="B6207">
        <v>5</v>
      </c>
      <c r="C6207">
        <v>2020</v>
      </c>
      <c r="D6207" s="16" t="s">
        <v>219</v>
      </c>
      <c r="E6207" s="16" t="s">
        <v>56</v>
      </c>
      <c r="F6207">
        <v>65</v>
      </c>
    </row>
    <row r="6208" spans="1:6" x14ac:dyDescent="0.25">
      <c r="A6208">
        <v>23</v>
      </c>
      <c r="B6208">
        <v>5</v>
      </c>
      <c r="C6208">
        <v>2020</v>
      </c>
      <c r="D6208" s="16" t="s">
        <v>219</v>
      </c>
      <c r="E6208" s="16" t="s">
        <v>59</v>
      </c>
      <c r="F6208">
        <v>48</v>
      </c>
    </row>
    <row r="6209" spans="1:6" x14ac:dyDescent="0.25">
      <c r="A6209">
        <v>23</v>
      </c>
      <c r="B6209">
        <v>5</v>
      </c>
      <c r="C6209">
        <v>2020</v>
      </c>
      <c r="D6209" s="16" t="s">
        <v>219</v>
      </c>
      <c r="E6209" s="16" t="s">
        <v>56</v>
      </c>
      <c r="F6209">
        <v>1</v>
      </c>
    </row>
    <row r="6210" spans="1:6" x14ac:dyDescent="0.25">
      <c r="A6210">
        <v>23</v>
      </c>
      <c r="B6210">
        <v>5</v>
      </c>
      <c r="C6210">
        <v>2020</v>
      </c>
      <c r="D6210" s="16" t="s">
        <v>219</v>
      </c>
      <c r="E6210" s="16" t="s">
        <v>56</v>
      </c>
      <c r="F6210">
        <v>20</v>
      </c>
    </row>
    <row r="6211" spans="1:6" x14ac:dyDescent="0.25">
      <c r="A6211">
        <v>23</v>
      </c>
      <c r="B6211">
        <v>5</v>
      </c>
      <c r="C6211">
        <v>2020</v>
      </c>
      <c r="D6211" s="16" t="s">
        <v>144</v>
      </c>
      <c r="E6211" s="16" t="s">
        <v>59</v>
      </c>
      <c r="F6211">
        <v>60</v>
      </c>
    </row>
    <row r="6212" spans="1:6" x14ac:dyDescent="0.25">
      <c r="A6212">
        <v>23</v>
      </c>
      <c r="B6212">
        <v>5</v>
      </c>
      <c r="C6212">
        <v>2020</v>
      </c>
      <c r="D6212" s="16" t="s">
        <v>144</v>
      </c>
      <c r="E6212" s="16" t="s">
        <v>56</v>
      </c>
      <c r="F6212">
        <v>32</v>
      </c>
    </row>
    <row r="6213" spans="1:6" x14ac:dyDescent="0.25">
      <c r="A6213">
        <v>23</v>
      </c>
      <c r="B6213">
        <v>5</v>
      </c>
      <c r="C6213">
        <v>2020</v>
      </c>
      <c r="D6213" s="16" t="s">
        <v>144</v>
      </c>
      <c r="E6213" s="16" t="s">
        <v>59</v>
      </c>
      <c r="F6213">
        <v>55</v>
      </c>
    </row>
    <row r="6214" spans="1:6" x14ac:dyDescent="0.25">
      <c r="A6214">
        <v>23</v>
      </c>
      <c r="B6214">
        <v>5</v>
      </c>
      <c r="C6214">
        <v>2020</v>
      </c>
      <c r="D6214" s="16" t="s">
        <v>144</v>
      </c>
      <c r="E6214" s="16" t="s">
        <v>59</v>
      </c>
      <c r="F6214">
        <v>62</v>
      </c>
    </row>
    <row r="6215" spans="1:6" x14ac:dyDescent="0.25">
      <c r="A6215">
        <v>23</v>
      </c>
      <c r="B6215">
        <v>5</v>
      </c>
      <c r="C6215">
        <v>2020</v>
      </c>
      <c r="D6215" s="16" t="s">
        <v>144</v>
      </c>
      <c r="E6215" s="16" t="s">
        <v>59</v>
      </c>
      <c r="F6215">
        <v>30</v>
      </c>
    </row>
    <row r="6216" spans="1:6" x14ac:dyDescent="0.25">
      <c r="A6216">
        <v>23</v>
      </c>
      <c r="B6216">
        <v>5</v>
      </c>
      <c r="C6216">
        <v>2020</v>
      </c>
      <c r="D6216" s="16" t="s">
        <v>144</v>
      </c>
      <c r="E6216" s="16" t="s">
        <v>56</v>
      </c>
      <c r="F6216">
        <v>41</v>
      </c>
    </row>
    <row r="6217" spans="1:6" x14ac:dyDescent="0.25">
      <c r="A6217">
        <v>23</v>
      </c>
      <c r="B6217">
        <v>5</v>
      </c>
      <c r="C6217">
        <v>2020</v>
      </c>
      <c r="D6217" s="16" t="s">
        <v>145</v>
      </c>
      <c r="E6217" s="16" t="s">
        <v>59</v>
      </c>
      <c r="F6217">
        <v>56</v>
      </c>
    </row>
    <row r="6218" spans="1:6" x14ac:dyDescent="0.25">
      <c r="A6218">
        <v>23</v>
      </c>
      <c r="B6218">
        <v>5</v>
      </c>
      <c r="C6218">
        <v>2020</v>
      </c>
      <c r="D6218" s="16" t="s">
        <v>147</v>
      </c>
      <c r="E6218" s="16" t="s">
        <v>59</v>
      </c>
      <c r="F6218">
        <v>50</v>
      </c>
    </row>
    <row r="6219" spans="1:6" x14ac:dyDescent="0.25">
      <c r="A6219">
        <v>23</v>
      </c>
      <c r="B6219">
        <v>5</v>
      </c>
      <c r="C6219">
        <v>2020</v>
      </c>
      <c r="D6219" s="16" t="s">
        <v>150</v>
      </c>
      <c r="E6219" s="16" t="s">
        <v>59</v>
      </c>
      <c r="F6219">
        <v>43</v>
      </c>
    </row>
    <row r="6220" spans="1:6" x14ac:dyDescent="0.25">
      <c r="A6220">
        <v>23</v>
      </c>
      <c r="B6220">
        <v>5</v>
      </c>
      <c r="C6220">
        <v>2020</v>
      </c>
      <c r="D6220" s="16" t="s">
        <v>150</v>
      </c>
      <c r="E6220" s="16" t="s">
        <v>56</v>
      </c>
      <c r="F6220">
        <v>34</v>
      </c>
    </row>
    <row r="6221" spans="1:6" x14ac:dyDescent="0.25">
      <c r="A6221">
        <v>24</v>
      </c>
      <c r="B6221">
        <v>5</v>
      </c>
      <c r="C6221">
        <v>2020</v>
      </c>
      <c r="D6221" s="16" t="s">
        <v>64</v>
      </c>
      <c r="E6221" s="16" t="s">
        <v>56</v>
      </c>
      <c r="F6221">
        <v>58</v>
      </c>
    </row>
    <row r="6222" spans="1:6" x14ac:dyDescent="0.25">
      <c r="A6222">
        <v>24</v>
      </c>
      <c r="B6222">
        <v>5</v>
      </c>
      <c r="C6222">
        <v>2020</v>
      </c>
      <c r="D6222" s="16" t="s">
        <v>80</v>
      </c>
      <c r="E6222" s="16" t="s">
        <v>56</v>
      </c>
      <c r="F6222">
        <v>59</v>
      </c>
    </row>
    <row r="6223" spans="1:6" x14ac:dyDescent="0.25">
      <c r="A6223">
        <v>24</v>
      </c>
      <c r="B6223">
        <v>5</v>
      </c>
      <c r="C6223">
        <v>2020</v>
      </c>
      <c r="D6223" s="16" t="s">
        <v>95</v>
      </c>
      <c r="E6223" s="16" t="s">
        <v>56</v>
      </c>
      <c r="F6223">
        <v>82</v>
      </c>
    </row>
    <row r="6224" spans="1:6" x14ac:dyDescent="0.25">
      <c r="A6224">
        <v>24</v>
      </c>
      <c r="B6224">
        <v>5</v>
      </c>
      <c r="C6224">
        <v>2020</v>
      </c>
      <c r="D6224" s="16" t="s">
        <v>95</v>
      </c>
      <c r="E6224" s="16" t="s">
        <v>56</v>
      </c>
      <c r="F6224">
        <v>19</v>
      </c>
    </row>
    <row r="6225" spans="1:6" x14ac:dyDescent="0.25">
      <c r="A6225">
        <v>24</v>
      </c>
      <c r="B6225">
        <v>5</v>
      </c>
      <c r="C6225">
        <v>2020</v>
      </c>
      <c r="D6225" s="16" t="s">
        <v>95</v>
      </c>
      <c r="E6225" s="16" t="s">
        <v>56</v>
      </c>
      <c r="F6225">
        <v>51</v>
      </c>
    </row>
    <row r="6226" spans="1:6" x14ac:dyDescent="0.25">
      <c r="A6226">
        <v>24</v>
      </c>
      <c r="B6226">
        <v>5</v>
      </c>
      <c r="C6226">
        <v>2020</v>
      </c>
      <c r="D6226" s="16" t="s">
        <v>104</v>
      </c>
      <c r="E6226" s="16" t="s">
        <v>56</v>
      </c>
      <c r="F6226">
        <v>75</v>
      </c>
    </row>
    <row r="6227" spans="1:6" x14ac:dyDescent="0.25">
      <c r="A6227">
        <v>24</v>
      </c>
      <c r="B6227">
        <v>5</v>
      </c>
      <c r="C6227">
        <v>2020</v>
      </c>
      <c r="D6227" s="16" t="s">
        <v>104</v>
      </c>
      <c r="E6227" s="16" t="s">
        <v>56</v>
      </c>
      <c r="F6227">
        <v>39</v>
      </c>
    </row>
    <row r="6228" spans="1:6" x14ac:dyDescent="0.25">
      <c r="A6228">
        <v>24</v>
      </c>
      <c r="B6228">
        <v>5</v>
      </c>
      <c r="C6228">
        <v>2020</v>
      </c>
      <c r="D6228" s="16" t="s">
        <v>107</v>
      </c>
      <c r="E6228" s="16" t="s">
        <v>56</v>
      </c>
      <c r="F6228">
        <v>65</v>
      </c>
    </row>
    <row r="6229" spans="1:6" x14ac:dyDescent="0.25">
      <c r="A6229">
        <v>24</v>
      </c>
      <c r="B6229">
        <v>5</v>
      </c>
      <c r="C6229">
        <v>2020</v>
      </c>
      <c r="D6229" s="16" t="s">
        <v>107</v>
      </c>
      <c r="E6229" s="16" t="s">
        <v>59</v>
      </c>
      <c r="F6229">
        <v>61</v>
      </c>
    </row>
    <row r="6230" spans="1:6" x14ac:dyDescent="0.25">
      <c r="A6230">
        <v>24</v>
      </c>
      <c r="B6230">
        <v>5</v>
      </c>
      <c r="C6230">
        <v>2020</v>
      </c>
      <c r="D6230" s="16" t="s">
        <v>107</v>
      </c>
      <c r="E6230" s="16" t="s">
        <v>59</v>
      </c>
      <c r="F6230">
        <v>62</v>
      </c>
    </row>
    <row r="6231" spans="1:6" x14ac:dyDescent="0.25">
      <c r="A6231">
        <v>24</v>
      </c>
      <c r="B6231">
        <v>5</v>
      </c>
      <c r="C6231">
        <v>2020</v>
      </c>
      <c r="D6231" s="16" t="s">
        <v>108</v>
      </c>
      <c r="E6231" s="16" t="s">
        <v>56</v>
      </c>
      <c r="F6231">
        <v>41</v>
      </c>
    </row>
    <row r="6232" spans="1:6" x14ac:dyDescent="0.25">
      <c r="A6232">
        <v>24</v>
      </c>
      <c r="B6232">
        <v>5</v>
      </c>
      <c r="C6232">
        <v>2020</v>
      </c>
      <c r="D6232" s="16" t="s">
        <v>109</v>
      </c>
      <c r="E6232" s="16" t="s">
        <v>59</v>
      </c>
      <c r="F6232">
        <v>66</v>
      </c>
    </row>
    <row r="6233" spans="1:6" x14ac:dyDescent="0.25">
      <c r="A6233">
        <v>24</v>
      </c>
      <c r="B6233">
        <v>5</v>
      </c>
      <c r="C6233">
        <v>2020</v>
      </c>
      <c r="D6233" s="16" t="s">
        <v>113</v>
      </c>
      <c r="E6233" s="16" t="s">
        <v>56</v>
      </c>
      <c r="F6233">
        <v>56</v>
      </c>
    </row>
    <row r="6234" spans="1:6" x14ac:dyDescent="0.25">
      <c r="A6234">
        <v>24</v>
      </c>
      <c r="B6234">
        <v>5</v>
      </c>
      <c r="C6234">
        <v>2020</v>
      </c>
      <c r="D6234" s="16" t="s">
        <v>113</v>
      </c>
      <c r="E6234" s="16" t="s">
        <v>56</v>
      </c>
      <c r="F6234">
        <v>32</v>
      </c>
    </row>
    <row r="6235" spans="1:6" x14ac:dyDescent="0.25">
      <c r="A6235">
        <v>24</v>
      </c>
      <c r="B6235">
        <v>5</v>
      </c>
      <c r="C6235">
        <v>2020</v>
      </c>
      <c r="D6235" s="16" t="s">
        <v>216</v>
      </c>
      <c r="E6235" s="16" t="s">
        <v>59</v>
      </c>
      <c r="F6235">
        <v>25</v>
      </c>
    </row>
    <row r="6236" spans="1:6" x14ac:dyDescent="0.25">
      <c r="A6236">
        <v>24</v>
      </c>
      <c r="B6236">
        <v>5</v>
      </c>
      <c r="C6236">
        <v>2020</v>
      </c>
      <c r="D6236" s="16" t="s">
        <v>216</v>
      </c>
      <c r="E6236" s="16" t="s">
        <v>59</v>
      </c>
      <c r="F6236">
        <v>18</v>
      </c>
    </row>
    <row r="6237" spans="1:6" x14ac:dyDescent="0.25">
      <c r="A6237">
        <v>24</v>
      </c>
      <c r="B6237">
        <v>5</v>
      </c>
      <c r="C6237">
        <v>2020</v>
      </c>
      <c r="D6237" s="16" t="s">
        <v>124</v>
      </c>
      <c r="E6237" s="16" t="s">
        <v>56</v>
      </c>
      <c r="F6237">
        <v>39</v>
      </c>
    </row>
    <row r="6238" spans="1:6" x14ac:dyDescent="0.25">
      <c r="A6238">
        <v>24</v>
      </c>
      <c r="B6238">
        <v>5</v>
      </c>
      <c r="C6238">
        <v>2020</v>
      </c>
      <c r="D6238" s="16" t="s">
        <v>124</v>
      </c>
      <c r="E6238" s="16" t="s">
        <v>56</v>
      </c>
      <c r="F6238">
        <v>16</v>
      </c>
    </row>
    <row r="6239" spans="1:6" x14ac:dyDescent="0.25">
      <c r="A6239">
        <v>24</v>
      </c>
      <c r="B6239">
        <v>5</v>
      </c>
      <c r="C6239">
        <v>2020</v>
      </c>
      <c r="D6239" s="16" t="s">
        <v>124</v>
      </c>
      <c r="E6239" s="16" t="s">
        <v>59</v>
      </c>
      <c r="F6239">
        <v>40</v>
      </c>
    </row>
    <row r="6240" spans="1:6" x14ac:dyDescent="0.25">
      <c r="A6240">
        <v>24</v>
      </c>
      <c r="B6240">
        <v>5</v>
      </c>
      <c r="C6240">
        <v>2020</v>
      </c>
      <c r="D6240" s="16" t="s">
        <v>124</v>
      </c>
      <c r="E6240" s="16" t="s">
        <v>56</v>
      </c>
      <c r="F6240">
        <v>69</v>
      </c>
    </row>
    <row r="6241" spans="1:6" x14ac:dyDescent="0.25">
      <c r="A6241">
        <v>24</v>
      </c>
      <c r="B6241">
        <v>5</v>
      </c>
      <c r="C6241">
        <v>2020</v>
      </c>
      <c r="D6241" s="16" t="s">
        <v>124</v>
      </c>
      <c r="E6241" s="16" t="s">
        <v>56</v>
      </c>
      <c r="F6241">
        <v>67</v>
      </c>
    </row>
    <row r="6242" spans="1:6" x14ac:dyDescent="0.25">
      <c r="A6242">
        <v>24</v>
      </c>
      <c r="B6242">
        <v>5</v>
      </c>
      <c r="C6242">
        <v>2020</v>
      </c>
      <c r="D6242" s="16" t="s">
        <v>124</v>
      </c>
      <c r="E6242" s="16" t="s">
        <v>56</v>
      </c>
      <c r="F6242">
        <v>35</v>
      </c>
    </row>
    <row r="6243" spans="1:6" x14ac:dyDescent="0.25">
      <c r="A6243">
        <v>24</v>
      </c>
      <c r="B6243">
        <v>5</v>
      </c>
      <c r="C6243">
        <v>2020</v>
      </c>
      <c r="D6243" s="16" t="s">
        <v>124</v>
      </c>
      <c r="E6243" s="16" t="s">
        <v>56</v>
      </c>
      <c r="F6243">
        <v>45</v>
      </c>
    </row>
    <row r="6244" spans="1:6" x14ac:dyDescent="0.25">
      <c r="A6244">
        <v>24</v>
      </c>
      <c r="B6244">
        <v>5</v>
      </c>
      <c r="C6244">
        <v>2020</v>
      </c>
      <c r="D6244" s="16" t="s">
        <v>124</v>
      </c>
      <c r="E6244" s="16" t="s">
        <v>56</v>
      </c>
      <c r="F6244">
        <v>42</v>
      </c>
    </row>
    <row r="6245" spans="1:6" x14ac:dyDescent="0.25">
      <c r="A6245">
        <v>24</v>
      </c>
      <c r="B6245">
        <v>5</v>
      </c>
      <c r="C6245">
        <v>2020</v>
      </c>
      <c r="D6245" s="16" t="s">
        <v>124</v>
      </c>
      <c r="E6245" s="16" t="s">
        <v>56</v>
      </c>
      <c r="F6245">
        <v>66</v>
      </c>
    </row>
    <row r="6246" spans="1:6" x14ac:dyDescent="0.25">
      <c r="A6246">
        <v>24</v>
      </c>
      <c r="B6246">
        <v>5</v>
      </c>
      <c r="C6246">
        <v>2020</v>
      </c>
      <c r="D6246" s="16" t="s">
        <v>124</v>
      </c>
      <c r="E6246" s="16" t="s">
        <v>56</v>
      </c>
      <c r="F6246">
        <v>29</v>
      </c>
    </row>
    <row r="6247" spans="1:6" x14ac:dyDescent="0.25">
      <c r="A6247">
        <v>24</v>
      </c>
      <c r="B6247">
        <v>5</v>
      </c>
      <c r="C6247">
        <v>2020</v>
      </c>
      <c r="D6247" s="16" t="s">
        <v>124</v>
      </c>
      <c r="E6247" s="16" t="s">
        <v>56</v>
      </c>
      <c r="F6247">
        <v>8</v>
      </c>
    </row>
    <row r="6248" spans="1:6" x14ac:dyDescent="0.25">
      <c r="A6248">
        <v>24</v>
      </c>
      <c r="B6248">
        <v>5</v>
      </c>
      <c r="C6248">
        <v>2020</v>
      </c>
      <c r="D6248" s="16" t="s">
        <v>124</v>
      </c>
      <c r="E6248" s="16" t="s">
        <v>59</v>
      </c>
      <c r="F6248">
        <v>68</v>
      </c>
    </row>
    <row r="6249" spans="1:6" x14ac:dyDescent="0.25">
      <c r="A6249">
        <v>24</v>
      </c>
      <c r="B6249">
        <v>5</v>
      </c>
      <c r="C6249">
        <v>2020</v>
      </c>
      <c r="D6249" s="16" t="s">
        <v>124</v>
      </c>
      <c r="E6249" s="16" t="s">
        <v>59</v>
      </c>
      <c r="F6249">
        <v>32</v>
      </c>
    </row>
    <row r="6250" spans="1:6" x14ac:dyDescent="0.25">
      <c r="A6250">
        <v>24</v>
      </c>
      <c r="B6250">
        <v>5</v>
      </c>
      <c r="C6250">
        <v>2020</v>
      </c>
      <c r="D6250" s="16" t="s">
        <v>124</v>
      </c>
      <c r="E6250" s="16" t="s">
        <v>56</v>
      </c>
      <c r="F6250">
        <v>58</v>
      </c>
    </row>
    <row r="6251" spans="1:6" x14ac:dyDescent="0.25">
      <c r="A6251">
        <v>24</v>
      </c>
      <c r="B6251">
        <v>5</v>
      </c>
      <c r="C6251">
        <v>2020</v>
      </c>
      <c r="D6251" s="16" t="s">
        <v>124</v>
      </c>
      <c r="E6251" s="16" t="s">
        <v>56</v>
      </c>
      <c r="F6251">
        <v>62</v>
      </c>
    </row>
    <row r="6252" spans="1:6" x14ac:dyDescent="0.25">
      <c r="A6252">
        <v>24</v>
      </c>
      <c r="B6252">
        <v>5</v>
      </c>
      <c r="C6252">
        <v>2020</v>
      </c>
      <c r="D6252" s="16" t="s">
        <v>124</v>
      </c>
      <c r="E6252" s="16" t="s">
        <v>59</v>
      </c>
      <c r="F6252">
        <v>60</v>
      </c>
    </row>
    <row r="6253" spans="1:6" x14ac:dyDescent="0.25">
      <c r="A6253">
        <v>24</v>
      </c>
      <c r="B6253">
        <v>5</v>
      </c>
      <c r="C6253">
        <v>2020</v>
      </c>
      <c r="D6253" s="16" t="s">
        <v>124</v>
      </c>
      <c r="E6253" s="16" t="s">
        <v>56</v>
      </c>
      <c r="F6253">
        <v>50</v>
      </c>
    </row>
    <row r="6254" spans="1:6" x14ac:dyDescent="0.25">
      <c r="A6254">
        <v>24</v>
      </c>
      <c r="B6254">
        <v>5</v>
      </c>
      <c r="C6254">
        <v>2020</v>
      </c>
      <c r="D6254" s="16" t="s">
        <v>124</v>
      </c>
      <c r="E6254" s="16" t="s">
        <v>56</v>
      </c>
      <c r="F6254">
        <v>50</v>
      </c>
    </row>
    <row r="6255" spans="1:6" x14ac:dyDescent="0.25">
      <c r="A6255">
        <v>24</v>
      </c>
      <c r="B6255">
        <v>5</v>
      </c>
      <c r="C6255">
        <v>2020</v>
      </c>
      <c r="D6255" s="16" t="s">
        <v>124</v>
      </c>
      <c r="E6255" s="16" t="s">
        <v>56</v>
      </c>
      <c r="F6255">
        <v>47</v>
      </c>
    </row>
    <row r="6256" spans="1:6" x14ac:dyDescent="0.25">
      <c r="A6256">
        <v>24</v>
      </c>
      <c r="B6256">
        <v>5</v>
      </c>
      <c r="C6256">
        <v>2020</v>
      </c>
      <c r="D6256" s="16" t="s">
        <v>124</v>
      </c>
      <c r="E6256" s="16" t="s">
        <v>56</v>
      </c>
      <c r="F6256">
        <v>57</v>
      </c>
    </row>
    <row r="6257" spans="1:6" x14ac:dyDescent="0.25">
      <c r="A6257">
        <v>24</v>
      </c>
      <c r="B6257">
        <v>5</v>
      </c>
      <c r="C6257">
        <v>2020</v>
      </c>
      <c r="D6257" s="16" t="s">
        <v>124</v>
      </c>
      <c r="E6257" s="16" t="s">
        <v>56</v>
      </c>
      <c r="F6257">
        <v>54</v>
      </c>
    </row>
    <row r="6258" spans="1:6" x14ac:dyDescent="0.25">
      <c r="A6258">
        <v>24</v>
      </c>
      <c r="B6258">
        <v>5</v>
      </c>
      <c r="C6258">
        <v>2020</v>
      </c>
      <c r="D6258" s="16" t="s">
        <v>124</v>
      </c>
      <c r="E6258" s="16" t="s">
        <v>56</v>
      </c>
      <c r="F6258">
        <v>50</v>
      </c>
    </row>
    <row r="6259" spans="1:6" x14ac:dyDescent="0.25">
      <c r="A6259">
        <v>24</v>
      </c>
      <c r="B6259">
        <v>5</v>
      </c>
      <c r="C6259">
        <v>2020</v>
      </c>
      <c r="D6259" s="16" t="s">
        <v>124</v>
      </c>
      <c r="E6259" s="16" t="s">
        <v>56</v>
      </c>
      <c r="F6259">
        <v>58</v>
      </c>
    </row>
    <row r="6260" spans="1:6" x14ac:dyDescent="0.25">
      <c r="A6260">
        <v>24</v>
      </c>
      <c r="B6260">
        <v>5</v>
      </c>
      <c r="C6260">
        <v>2020</v>
      </c>
      <c r="D6260" s="16" t="s">
        <v>124</v>
      </c>
      <c r="E6260" s="16" t="s">
        <v>56</v>
      </c>
      <c r="F6260">
        <v>64</v>
      </c>
    </row>
    <row r="6261" spans="1:6" x14ac:dyDescent="0.25">
      <c r="A6261">
        <v>24</v>
      </c>
      <c r="B6261">
        <v>5</v>
      </c>
      <c r="C6261">
        <v>2020</v>
      </c>
      <c r="D6261" s="16" t="s">
        <v>124</v>
      </c>
      <c r="E6261" s="16" t="s">
        <v>56</v>
      </c>
      <c r="F6261">
        <v>46</v>
      </c>
    </row>
    <row r="6262" spans="1:6" x14ac:dyDescent="0.25">
      <c r="A6262">
        <v>24</v>
      </c>
      <c r="B6262">
        <v>5</v>
      </c>
      <c r="C6262">
        <v>2020</v>
      </c>
      <c r="D6262" s="16" t="s">
        <v>124</v>
      </c>
      <c r="E6262" s="16" t="s">
        <v>59</v>
      </c>
      <c r="F6262">
        <v>50</v>
      </c>
    </row>
    <row r="6263" spans="1:6" x14ac:dyDescent="0.25">
      <c r="A6263">
        <v>24</v>
      </c>
      <c r="B6263">
        <v>5</v>
      </c>
      <c r="C6263">
        <v>2020</v>
      </c>
      <c r="D6263" s="16" t="s">
        <v>124</v>
      </c>
      <c r="E6263" s="16" t="s">
        <v>59</v>
      </c>
      <c r="F6263">
        <v>41</v>
      </c>
    </row>
    <row r="6264" spans="1:6" x14ac:dyDescent="0.25">
      <c r="A6264">
        <v>24</v>
      </c>
      <c r="B6264">
        <v>5</v>
      </c>
      <c r="C6264">
        <v>2020</v>
      </c>
      <c r="D6264" s="16" t="s">
        <v>124</v>
      </c>
      <c r="E6264" s="16" t="s">
        <v>59</v>
      </c>
      <c r="F6264">
        <v>7</v>
      </c>
    </row>
    <row r="6265" spans="1:6" x14ac:dyDescent="0.25">
      <c r="A6265">
        <v>24</v>
      </c>
      <c r="B6265">
        <v>5</v>
      </c>
      <c r="C6265">
        <v>2020</v>
      </c>
      <c r="D6265" s="16" t="s">
        <v>125</v>
      </c>
      <c r="E6265" s="16" t="s">
        <v>59</v>
      </c>
      <c r="F6265">
        <v>72</v>
      </c>
    </row>
    <row r="6266" spans="1:6" x14ac:dyDescent="0.25">
      <c r="A6266">
        <v>24</v>
      </c>
      <c r="B6266">
        <v>5</v>
      </c>
      <c r="C6266">
        <v>2020</v>
      </c>
      <c r="D6266" s="16" t="s">
        <v>132</v>
      </c>
      <c r="E6266" s="16" t="s">
        <v>56</v>
      </c>
      <c r="F6266">
        <v>63</v>
      </c>
    </row>
    <row r="6267" spans="1:6" x14ac:dyDescent="0.25">
      <c r="A6267">
        <v>24</v>
      </c>
      <c r="B6267">
        <v>5</v>
      </c>
      <c r="C6267">
        <v>2020</v>
      </c>
      <c r="D6267" s="16" t="s">
        <v>242</v>
      </c>
      <c r="E6267" s="16" t="s">
        <v>59</v>
      </c>
      <c r="F6267">
        <v>48</v>
      </c>
    </row>
    <row r="6268" spans="1:6" x14ac:dyDescent="0.25">
      <c r="A6268">
        <v>24</v>
      </c>
      <c r="B6268">
        <v>5</v>
      </c>
      <c r="C6268">
        <v>2020</v>
      </c>
      <c r="D6268" s="16" t="s">
        <v>242</v>
      </c>
      <c r="E6268" s="16" t="s">
        <v>59</v>
      </c>
      <c r="F6268">
        <v>44</v>
      </c>
    </row>
    <row r="6269" spans="1:6" x14ac:dyDescent="0.25">
      <c r="A6269">
        <v>24</v>
      </c>
      <c r="B6269">
        <v>5</v>
      </c>
      <c r="C6269">
        <v>2020</v>
      </c>
      <c r="D6269" s="16" t="s">
        <v>242</v>
      </c>
      <c r="E6269" s="16" t="s">
        <v>59</v>
      </c>
      <c r="F6269">
        <v>67</v>
      </c>
    </row>
    <row r="6270" spans="1:6" x14ac:dyDescent="0.25">
      <c r="A6270">
        <v>24</v>
      </c>
      <c r="B6270">
        <v>5</v>
      </c>
      <c r="C6270">
        <v>2020</v>
      </c>
      <c r="D6270" s="16" t="s">
        <v>137</v>
      </c>
      <c r="E6270" s="16" t="s">
        <v>56</v>
      </c>
      <c r="F6270">
        <v>65</v>
      </c>
    </row>
    <row r="6271" spans="1:6" x14ac:dyDescent="0.25">
      <c r="A6271">
        <v>24</v>
      </c>
      <c r="B6271">
        <v>5</v>
      </c>
      <c r="C6271">
        <v>2020</v>
      </c>
      <c r="D6271" s="16" t="s">
        <v>137</v>
      </c>
      <c r="E6271" s="16" t="s">
        <v>56</v>
      </c>
      <c r="F6271">
        <v>43</v>
      </c>
    </row>
    <row r="6272" spans="1:6" x14ac:dyDescent="0.25">
      <c r="A6272">
        <v>24</v>
      </c>
      <c r="B6272">
        <v>5</v>
      </c>
      <c r="C6272">
        <v>2020</v>
      </c>
      <c r="D6272" s="16" t="s">
        <v>137</v>
      </c>
      <c r="E6272" s="16" t="s">
        <v>56</v>
      </c>
      <c r="F6272">
        <v>61</v>
      </c>
    </row>
    <row r="6273" spans="1:6" x14ac:dyDescent="0.25">
      <c r="A6273">
        <v>24</v>
      </c>
      <c r="B6273">
        <v>5</v>
      </c>
      <c r="C6273">
        <v>2020</v>
      </c>
      <c r="D6273" s="16" t="s">
        <v>140</v>
      </c>
      <c r="E6273" s="16" t="s">
        <v>56</v>
      </c>
      <c r="F6273">
        <v>9</v>
      </c>
    </row>
    <row r="6274" spans="1:6" x14ac:dyDescent="0.25">
      <c r="A6274">
        <v>24</v>
      </c>
      <c r="B6274">
        <v>5</v>
      </c>
      <c r="C6274">
        <v>2020</v>
      </c>
      <c r="D6274" s="16" t="s">
        <v>140</v>
      </c>
      <c r="E6274" s="16" t="s">
        <v>59</v>
      </c>
      <c r="F6274">
        <v>61</v>
      </c>
    </row>
    <row r="6275" spans="1:6" x14ac:dyDescent="0.25">
      <c r="A6275">
        <v>24</v>
      </c>
      <c r="B6275">
        <v>5</v>
      </c>
      <c r="C6275">
        <v>2020</v>
      </c>
      <c r="D6275" s="16" t="s">
        <v>219</v>
      </c>
      <c r="E6275" s="16" t="s">
        <v>59</v>
      </c>
      <c r="F6275">
        <v>38</v>
      </c>
    </row>
    <row r="6276" spans="1:6" x14ac:dyDescent="0.25">
      <c r="A6276">
        <v>24</v>
      </c>
      <c r="B6276">
        <v>5</v>
      </c>
      <c r="C6276">
        <v>2020</v>
      </c>
      <c r="D6276" s="16" t="s">
        <v>219</v>
      </c>
      <c r="E6276" s="16" t="s">
        <v>59</v>
      </c>
      <c r="F6276">
        <v>79</v>
      </c>
    </row>
    <row r="6277" spans="1:6" x14ac:dyDescent="0.25">
      <c r="A6277">
        <v>24</v>
      </c>
      <c r="B6277">
        <v>5</v>
      </c>
      <c r="C6277">
        <v>2020</v>
      </c>
      <c r="D6277" s="16" t="s">
        <v>219</v>
      </c>
      <c r="E6277" s="16" t="s">
        <v>56</v>
      </c>
      <c r="F6277">
        <v>53</v>
      </c>
    </row>
    <row r="6278" spans="1:6" x14ac:dyDescent="0.25">
      <c r="A6278">
        <v>24</v>
      </c>
      <c r="B6278">
        <v>5</v>
      </c>
      <c r="C6278">
        <v>2020</v>
      </c>
      <c r="D6278" s="16" t="s">
        <v>219</v>
      </c>
      <c r="E6278" s="16" t="s">
        <v>56</v>
      </c>
      <c r="F6278">
        <v>72</v>
      </c>
    </row>
    <row r="6279" spans="1:6" x14ac:dyDescent="0.25">
      <c r="A6279">
        <v>24</v>
      </c>
      <c r="B6279">
        <v>5</v>
      </c>
      <c r="C6279">
        <v>2020</v>
      </c>
      <c r="D6279" s="16" t="s">
        <v>219</v>
      </c>
      <c r="E6279" s="16" t="s">
        <v>59</v>
      </c>
      <c r="F6279">
        <v>49</v>
      </c>
    </row>
    <row r="6280" spans="1:6" x14ac:dyDescent="0.25">
      <c r="A6280">
        <v>24</v>
      </c>
      <c r="B6280">
        <v>5</v>
      </c>
      <c r="C6280">
        <v>2020</v>
      </c>
      <c r="D6280" s="16" t="s">
        <v>219</v>
      </c>
      <c r="E6280" s="16" t="s">
        <v>56</v>
      </c>
      <c r="F6280">
        <v>37</v>
      </c>
    </row>
    <row r="6281" spans="1:6" x14ac:dyDescent="0.25">
      <c r="A6281">
        <v>24</v>
      </c>
      <c r="B6281">
        <v>5</v>
      </c>
      <c r="C6281">
        <v>2020</v>
      </c>
      <c r="D6281" s="16" t="s">
        <v>219</v>
      </c>
      <c r="E6281" s="16" t="s">
        <v>56</v>
      </c>
      <c r="F6281">
        <v>38</v>
      </c>
    </row>
    <row r="6282" spans="1:6" x14ac:dyDescent="0.25">
      <c r="A6282">
        <v>24</v>
      </c>
      <c r="B6282">
        <v>5</v>
      </c>
      <c r="C6282">
        <v>2020</v>
      </c>
      <c r="D6282" s="16" t="s">
        <v>144</v>
      </c>
      <c r="E6282" s="16" t="s">
        <v>56</v>
      </c>
      <c r="F6282">
        <v>36</v>
      </c>
    </row>
    <row r="6283" spans="1:6" x14ac:dyDescent="0.25">
      <c r="A6283">
        <v>24</v>
      </c>
      <c r="B6283">
        <v>5</v>
      </c>
      <c r="C6283">
        <v>2020</v>
      </c>
      <c r="D6283" s="16" t="s">
        <v>144</v>
      </c>
      <c r="E6283" s="16" t="s">
        <v>59</v>
      </c>
      <c r="F6283">
        <v>37</v>
      </c>
    </row>
    <row r="6284" spans="1:6" x14ac:dyDescent="0.25">
      <c r="A6284">
        <v>24</v>
      </c>
      <c r="B6284">
        <v>5</v>
      </c>
      <c r="C6284">
        <v>2020</v>
      </c>
      <c r="D6284" s="16" t="s">
        <v>145</v>
      </c>
      <c r="E6284" s="16" t="s">
        <v>56</v>
      </c>
      <c r="F6284">
        <v>46</v>
      </c>
    </row>
    <row r="6285" spans="1:6" x14ac:dyDescent="0.25">
      <c r="A6285">
        <v>24</v>
      </c>
      <c r="B6285">
        <v>5</v>
      </c>
      <c r="C6285">
        <v>2020</v>
      </c>
      <c r="D6285" s="16" t="s">
        <v>145</v>
      </c>
      <c r="E6285" s="16" t="s">
        <v>59</v>
      </c>
      <c r="F6285">
        <v>57</v>
      </c>
    </row>
    <row r="6286" spans="1:6" x14ac:dyDescent="0.25">
      <c r="A6286">
        <v>24</v>
      </c>
      <c r="B6286">
        <v>5</v>
      </c>
      <c r="C6286">
        <v>2020</v>
      </c>
      <c r="D6286" s="16" t="s">
        <v>150</v>
      </c>
      <c r="E6286" s="16" t="s">
        <v>56</v>
      </c>
      <c r="F6286">
        <v>54</v>
      </c>
    </row>
    <row r="6287" spans="1:6" x14ac:dyDescent="0.25">
      <c r="A6287">
        <v>24</v>
      </c>
      <c r="B6287">
        <v>5</v>
      </c>
      <c r="C6287">
        <v>2020</v>
      </c>
      <c r="D6287" s="16" t="s">
        <v>186</v>
      </c>
      <c r="E6287" s="16" t="s">
        <v>59</v>
      </c>
      <c r="F6287">
        <v>0</v>
      </c>
    </row>
    <row r="6288" spans="1:6" x14ac:dyDescent="0.25">
      <c r="A6288">
        <v>25</v>
      </c>
      <c r="B6288">
        <v>5</v>
      </c>
      <c r="C6288">
        <v>2020</v>
      </c>
      <c r="D6288" s="16" t="s">
        <v>206</v>
      </c>
      <c r="E6288" s="16" t="s">
        <v>59</v>
      </c>
      <c r="F6288">
        <v>58</v>
      </c>
    </row>
    <row r="6289" spans="1:6" x14ac:dyDescent="0.25">
      <c r="A6289">
        <v>25</v>
      </c>
      <c r="B6289">
        <v>5</v>
      </c>
      <c r="C6289">
        <v>2020</v>
      </c>
      <c r="D6289" s="16" t="s">
        <v>206</v>
      </c>
      <c r="E6289" s="16" t="s">
        <v>59</v>
      </c>
      <c r="F6289">
        <v>50</v>
      </c>
    </row>
    <row r="6290" spans="1:6" x14ac:dyDescent="0.25">
      <c r="A6290">
        <v>25</v>
      </c>
      <c r="B6290">
        <v>5</v>
      </c>
      <c r="C6290">
        <v>2020</v>
      </c>
      <c r="D6290" s="16" t="s">
        <v>95</v>
      </c>
      <c r="E6290" s="16" t="s">
        <v>56</v>
      </c>
      <c r="F6290">
        <v>52</v>
      </c>
    </row>
    <row r="6291" spans="1:6" x14ac:dyDescent="0.25">
      <c r="A6291">
        <v>25</v>
      </c>
      <c r="B6291">
        <v>5</v>
      </c>
      <c r="C6291">
        <v>2020</v>
      </c>
      <c r="D6291" s="16" t="s">
        <v>95</v>
      </c>
      <c r="E6291" s="16" t="s">
        <v>59</v>
      </c>
      <c r="F6291">
        <v>71</v>
      </c>
    </row>
    <row r="6292" spans="1:6" x14ac:dyDescent="0.25">
      <c r="A6292">
        <v>25</v>
      </c>
      <c r="B6292">
        <v>5</v>
      </c>
      <c r="C6292">
        <v>2020</v>
      </c>
      <c r="D6292" s="16" t="s">
        <v>95</v>
      </c>
      <c r="E6292" s="16" t="s">
        <v>56</v>
      </c>
      <c r="F6292">
        <v>19</v>
      </c>
    </row>
    <row r="6293" spans="1:6" x14ac:dyDescent="0.25">
      <c r="A6293">
        <v>25</v>
      </c>
      <c r="B6293">
        <v>5</v>
      </c>
      <c r="C6293">
        <v>2020</v>
      </c>
      <c r="D6293" s="16" t="s">
        <v>95</v>
      </c>
      <c r="E6293" s="16" t="s">
        <v>59</v>
      </c>
      <c r="F6293">
        <v>45</v>
      </c>
    </row>
    <row r="6294" spans="1:6" x14ac:dyDescent="0.25">
      <c r="A6294">
        <v>25</v>
      </c>
      <c r="B6294">
        <v>5</v>
      </c>
      <c r="C6294">
        <v>2020</v>
      </c>
      <c r="D6294" s="16" t="s">
        <v>104</v>
      </c>
      <c r="E6294" s="16" t="s">
        <v>56</v>
      </c>
      <c r="F6294">
        <v>64</v>
      </c>
    </row>
    <row r="6295" spans="1:6" x14ac:dyDescent="0.25">
      <c r="A6295">
        <v>25</v>
      </c>
      <c r="B6295">
        <v>5</v>
      </c>
      <c r="C6295">
        <v>2020</v>
      </c>
      <c r="D6295" s="16" t="s">
        <v>104</v>
      </c>
      <c r="E6295" s="16" t="s">
        <v>59</v>
      </c>
      <c r="F6295">
        <v>46</v>
      </c>
    </row>
    <row r="6296" spans="1:6" x14ac:dyDescent="0.25">
      <c r="A6296">
        <v>25</v>
      </c>
      <c r="B6296">
        <v>5</v>
      </c>
      <c r="C6296">
        <v>2020</v>
      </c>
      <c r="D6296" s="16" t="s">
        <v>104</v>
      </c>
      <c r="E6296" s="16" t="s">
        <v>59</v>
      </c>
      <c r="F6296">
        <v>40</v>
      </c>
    </row>
    <row r="6297" spans="1:6" x14ac:dyDescent="0.25">
      <c r="A6297">
        <v>25</v>
      </c>
      <c r="B6297">
        <v>5</v>
      </c>
      <c r="C6297">
        <v>2020</v>
      </c>
      <c r="D6297" s="16" t="s">
        <v>104</v>
      </c>
      <c r="E6297" s="16" t="s">
        <v>59</v>
      </c>
      <c r="F6297">
        <v>62</v>
      </c>
    </row>
    <row r="6298" spans="1:6" x14ac:dyDescent="0.25">
      <c r="A6298">
        <v>25</v>
      </c>
      <c r="B6298">
        <v>5</v>
      </c>
      <c r="C6298">
        <v>2020</v>
      </c>
      <c r="D6298" s="16" t="s">
        <v>104</v>
      </c>
      <c r="E6298" s="16" t="s">
        <v>59</v>
      </c>
      <c r="F6298">
        <v>67</v>
      </c>
    </row>
    <row r="6299" spans="1:6" x14ac:dyDescent="0.25">
      <c r="A6299">
        <v>25</v>
      </c>
      <c r="B6299">
        <v>5</v>
      </c>
      <c r="C6299">
        <v>2020</v>
      </c>
      <c r="D6299" s="16" t="s">
        <v>105</v>
      </c>
      <c r="E6299" s="16" t="s">
        <v>56</v>
      </c>
      <c r="F6299">
        <v>77</v>
      </c>
    </row>
    <row r="6300" spans="1:6" x14ac:dyDescent="0.25">
      <c r="A6300">
        <v>25</v>
      </c>
      <c r="B6300">
        <v>5</v>
      </c>
      <c r="C6300">
        <v>2020</v>
      </c>
      <c r="D6300" s="16" t="s">
        <v>124</v>
      </c>
      <c r="E6300" s="16" t="s">
        <v>56</v>
      </c>
      <c r="F6300">
        <v>54</v>
      </c>
    </row>
    <row r="6301" spans="1:6" x14ac:dyDescent="0.25">
      <c r="A6301">
        <v>25</v>
      </c>
      <c r="B6301">
        <v>5</v>
      </c>
      <c r="C6301">
        <v>2020</v>
      </c>
      <c r="D6301" s="16" t="s">
        <v>124</v>
      </c>
      <c r="E6301" s="16" t="s">
        <v>56</v>
      </c>
      <c r="F6301">
        <v>43</v>
      </c>
    </row>
    <row r="6302" spans="1:6" x14ac:dyDescent="0.25">
      <c r="A6302">
        <v>25</v>
      </c>
      <c r="B6302">
        <v>5</v>
      </c>
      <c r="C6302">
        <v>2020</v>
      </c>
      <c r="D6302" s="16" t="s">
        <v>140</v>
      </c>
      <c r="E6302" s="16" t="s">
        <v>59</v>
      </c>
      <c r="F6302">
        <v>48</v>
      </c>
    </row>
    <row r="6303" spans="1:6" x14ac:dyDescent="0.25">
      <c r="A6303">
        <v>25</v>
      </c>
      <c r="B6303">
        <v>5</v>
      </c>
      <c r="C6303">
        <v>2020</v>
      </c>
      <c r="D6303" s="16" t="s">
        <v>140</v>
      </c>
      <c r="E6303" s="16" t="s">
        <v>56</v>
      </c>
      <c r="F6303">
        <v>73</v>
      </c>
    </row>
    <row r="6304" spans="1:6" x14ac:dyDescent="0.25">
      <c r="A6304">
        <v>25</v>
      </c>
      <c r="B6304">
        <v>5</v>
      </c>
      <c r="C6304">
        <v>2020</v>
      </c>
      <c r="D6304" s="16" t="s">
        <v>219</v>
      </c>
      <c r="E6304" s="16" t="s">
        <v>56</v>
      </c>
      <c r="F6304">
        <v>51</v>
      </c>
    </row>
    <row r="6305" spans="1:6" x14ac:dyDescent="0.25">
      <c r="A6305">
        <v>25</v>
      </c>
      <c r="B6305">
        <v>5</v>
      </c>
      <c r="C6305">
        <v>2020</v>
      </c>
      <c r="D6305" s="16" t="s">
        <v>219</v>
      </c>
      <c r="E6305" s="16" t="s">
        <v>59</v>
      </c>
      <c r="F6305">
        <v>89</v>
      </c>
    </row>
    <row r="6306" spans="1:6" x14ac:dyDescent="0.25">
      <c r="A6306">
        <v>25</v>
      </c>
      <c r="B6306">
        <v>5</v>
      </c>
      <c r="C6306">
        <v>2020</v>
      </c>
      <c r="D6306" s="16" t="s">
        <v>219</v>
      </c>
      <c r="E6306" s="16" t="s">
        <v>56</v>
      </c>
      <c r="F6306">
        <v>61</v>
      </c>
    </row>
    <row r="6307" spans="1:6" x14ac:dyDescent="0.25">
      <c r="A6307">
        <v>25</v>
      </c>
      <c r="B6307">
        <v>5</v>
      </c>
      <c r="C6307">
        <v>2020</v>
      </c>
      <c r="D6307" s="16" t="s">
        <v>219</v>
      </c>
      <c r="E6307" s="16" t="s">
        <v>59</v>
      </c>
      <c r="F6307">
        <v>33</v>
      </c>
    </row>
    <row r="6308" spans="1:6" x14ac:dyDescent="0.25">
      <c r="A6308">
        <v>25</v>
      </c>
      <c r="B6308">
        <v>5</v>
      </c>
      <c r="C6308">
        <v>2020</v>
      </c>
      <c r="D6308" s="16" t="s">
        <v>219</v>
      </c>
      <c r="E6308" s="16" t="s">
        <v>59</v>
      </c>
      <c r="F6308">
        <v>67</v>
      </c>
    </row>
    <row r="6309" spans="1:6" x14ac:dyDescent="0.25">
      <c r="A6309">
        <v>25</v>
      </c>
      <c r="B6309">
        <v>5</v>
      </c>
      <c r="C6309">
        <v>2020</v>
      </c>
      <c r="D6309" s="16" t="s">
        <v>219</v>
      </c>
      <c r="E6309" s="16" t="s">
        <v>56</v>
      </c>
      <c r="F6309">
        <v>67</v>
      </c>
    </row>
    <row r="6310" spans="1:6" x14ac:dyDescent="0.25">
      <c r="A6310">
        <v>25</v>
      </c>
      <c r="B6310">
        <v>5</v>
      </c>
      <c r="C6310">
        <v>2020</v>
      </c>
      <c r="D6310" s="16" t="s">
        <v>219</v>
      </c>
      <c r="E6310" s="16" t="s">
        <v>59</v>
      </c>
      <c r="F6310">
        <v>63</v>
      </c>
    </row>
    <row r="6311" spans="1:6" x14ac:dyDescent="0.25">
      <c r="A6311">
        <v>25</v>
      </c>
      <c r="B6311">
        <v>5</v>
      </c>
      <c r="C6311">
        <v>2020</v>
      </c>
      <c r="D6311" s="16" t="s">
        <v>219</v>
      </c>
      <c r="E6311" s="16" t="s">
        <v>56</v>
      </c>
      <c r="F6311">
        <v>24</v>
      </c>
    </row>
    <row r="6312" spans="1:6" x14ac:dyDescent="0.25">
      <c r="A6312">
        <v>25</v>
      </c>
      <c r="B6312">
        <v>5</v>
      </c>
      <c r="C6312">
        <v>2020</v>
      </c>
      <c r="D6312" s="16" t="s">
        <v>219</v>
      </c>
      <c r="E6312" s="16" t="s">
        <v>56</v>
      </c>
      <c r="F6312">
        <v>1</v>
      </c>
    </row>
    <row r="6313" spans="1:6" x14ac:dyDescent="0.25">
      <c r="A6313">
        <v>25</v>
      </c>
      <c r="B6313">
        <v>5</v>
      </c>
      <c r="C6313">
        <v>2020</v>
      </c>
      <c r="D6313" s="16" t="s">
        <v>219</v>
      </c>
      <c r="E6313" s="16" t="s">
        <v>56</v>
      </c>
      <c r="F6313">
        <v>28</v>
      </c>
    </row>
    <row r="6314" spans="1:6" x14ac:dyDescent="0.25">
      <c r="A6314">
        <v>25</v>
      </c>
      <c r="B6314">
        <v>5</v>
      </c>
      <c r="C6314">
        <v>2020</v>
      </c>
      <c r="D6314" s="16" t="s">
        <v>219</v>
      </c>
      <c r="E6314" s="16" t="s">
        <v>56</v>
      </c>
      <c r="F6314">
        <v>51</v>
      </c>
    </row>
    <row r="6315" spans="1:6" x14ac:dyDescent="0.25">
      <c r="A6315">
        <v>25</v>
      </c>
      <c r="B6315">
        <v>5</v>
      </c>
      <c r="C6315">
        <v>2020</v>
      </c>
      <c r="D6315" s="16" t="s">
        <v>219</v>
      </c>
      <c r="E6315" s="16" t="s">
        <v>59</v>
      </c>
      <c r="F6315">
        <v>25</v>
      </c>
    </row>
    <row r="6316" spans="1:6" x14ac:dyDescent="0.25">
      <c r="A6316">
        <v>25</v>
      </c>
      <c r="B6316">
        <v>5</v>
      </c>
      <c r="C6316">
        <v>2020</v>
      </c>
      <c r="D6316" s="16" t="s">
        <v>219</v>
      </c>
      <c r="E6316" s="16" t="s">
        <v>59</v>
      </c>
      <c r="F6316">
        <v>45</v>
      </c>
    </row>
    <row r="6317" spans="1:6" x14ac:dyDescent="0.25">
      <c r="A6317">
        <v>25</v>
      </c>
      <c r="B6317">
        <v>5</v>
      </c>
      <c r="C6317">
        <v>2020</v>
      </c>
      <c r="D6317" s="16" t="s">
        <v>178</v>
      </c>
      <c r="E6317" s="16" t="s">
        <v>59</v>
      </c>
      <c r="F6317">
        <v>54</v>
      </c>
    </row>
    <row r="6318" spans="1:6" x14ac:dyDescent="0.25">
      <c r="A6318">
        <v>25</v>
      </c>
      <c r="B6318">
        <v>5</v>
      </c>
      <c r="C6318">
        <v>2020</v>
      </c>
      <c r="D6318" s="16" t="s">
        <v>145</v>
      </c>
      <c r="E6318" s="16" t="s">
        <v>56</v>
      </c>
      <c r="F6318">
        <v>53</v>
      </c>
    </row>
    <row r="6319" spans="1:6" x14ac:dyDescent="0.25">
      <c r="A6319">
        <v>25</v>
      </c>
      <c r="B6319">
        <v>5</v>
      </c>
      <c r="C6319">
        <v>2020</v>
      </c>
      <c r="D6319" s="16" t="s">
        <v>150</v>
      </c>
      <c r="E6319" s="16" t="s">
        <v>56</v>
      </c>
      <c r="F6319">
        <v>40</v>
      </c>
    </row>
    <row r="6320" spans="1:6" x14ac:dyDescent="0.25">
      <c r="A6320">
        <v>25</v>
      </c>
      <c r="B6320">
        <v>5</v>
      </c>
      <c r="C6320">
        <v>2020</v>
      </c>
      <c r="D6320" s="16" t="s">
        <v>150</v>
      </c>
      <c r="E6320" s="16" t="s">
        <v>56</v>
      </c>
      <c r="F6320">
        <v>70</v>
      </c>
    </row>
    <row r="6321" spans="1:6" x14ac:dyDescent="0.25">
      <c r="A6321">
        <v>25</v>
      </c>
      <c r="B6321">
        <v>5</v>
      </c>
      <c r="C6321">
        <v>2020</v>
      </c>
      <c r="D6321" s="16" t="s">
        <v>150</v>
      </c>
      <c r="E6321" s="16" t="s">
        <v>59</v>
      </c>
      <c r="F6321">
        <v>11</v>
      </c>
    </row>
    <row r="6322" spans="1:6" x14ac:dyDescent="0.25">
      <c r="A6322">
        <v>26</v>
      </c>
      <c r="B6322">
        <v>5</v>
      </c>
      <c r="C6322">
        <v>2020</v>
      </c>
      <c r="D6322" s="16" t="s">
        <v>64</v>
      </c>
      <c r="E6322" s="16" t="s">
        <v>59</v>
      </c>
      <c r="F6322">
        <v>44</v>
      </c>
    </row>
    <row r="6323" spans="1:6" x14ac:dyDescent="0.25">
      <c r="A6323">
        <v>26</v>
      </c>
      <c r="B6323">
        <v>5</v>
      </c>
      <c r="C6323">
        <v>2020</v>
      </c>
      <c r="D6323" s="16" t="s">
        <v>206</v>
      </c>
      <c r="E6323" s="16" t="s">
        <v>56</v>
      </c>
      <c r="F6323">
        <v>27</v>
      </c>
    </row>
    <row r="6324" spans="1:6" x14ac:dyDescent="0.25">
      <c r="A6324">
        <v>26</v>
      </c>
      <c r="B6324">
        <v>5</v>
      </c>
      <c r="C6324">
        <v>2020</v>
      </c>
      <c r="D6324" s="16" t="s">
        <v>75</v>
      </c>
      <c r="E6324" s="16" t="s">
        <v>59</v>
      </c>
      <c r="F6324">
        <v>19</v>
      </c>
    </row>
    <row r="6325" spans="1:6" x14ac:dyDescent="0.25">
      <c r="A6325">
        <v>26</v>
      </c>
      <c r="B6325">
        <v>5</v>
      </c>
      <c r="C6325">
        <v>2020</v>
      </c>
      <c r="D6325" s="16" t="s">
        <v>75</v>
      </c>
      <c r="E6325" s="16" t="s">
        <v>56</v>
      </c>
      <c r="F6325">
        <v>25</v>
      </c>
    </row>
    <row r="6326" spans="1:6" x14ac:dyDescent="0.25">
      <c r="A6326">
        <v>26</v>
      </c>
      <c r="B6326">
        <v>5</v>
      </c>
      <c r="C6326">
        <v>2020</v>
      </c>
      <c r="D6326" s="16" t="s">
        <v>238</v>
      </c>
      <c r="E6326" s="16" t="s">
        <v>59</v>
      </c>
      <c r="F6326">
        <v>57</v>
      </c>
    </row>
    <row r="6327" spans="1:6" x14ac:dyDescent="0.25">
      <c r="A6327">
        <v>26</v>
      </c>
      <c r="B6327">
        <v>5</v>
      </c>
      <c r="C6327">
        <v>2020</v>
      </c>
      <c r="D6327" s="16" t="s">
        <v>80</v>
      </c>
      <c r="E6327" s="16" t="s">
        <v>56</v>
      </c>
      <c r="F6327">
        <v>33</v>
      </c>
    </row>
    <row r="6328" spans="1:6" x14ac:dyDescent="0.25">
      <c r="A6328">
        <v>26</v>
      </c>
      <c r="B6328">
        <v>5</v>
      </c>
      <c r="C6328">
        <v>2020</v>
      </c>
      <c r="D6328" s="16" t="s">
        <v>80</v>
      </c>
      <c r="E6328" s="16" t="s">
        <v>56</v>
      </c>
      <c r="F6328">
        <v>39</v>
      </c>
    </row>
    <row r="6329" spans="1:6" x14ac:dyDescent="0.25">
      <c r="A6329">
        <v>26</v>
      </c>
      <c r="B6329">
        <v>5</v>
      </c>
      <c r="C6329">
        <v>2020</v>
      </c>
      <c r="D6329" s="16" t="s">
        <v>92</v>
      </c>
      <c r="E6329" s="16" t="s">
        <v>59</v>
      </c>
      <c r="F6329">
        <v>60</v>
      </c>
    </row>
    <row r="6330" spans="1:6" x14ac:dyDescent="0.25">
      <c r="A6330">
        <v>26</v>
      </c>
      <c r="B6330">
        <v>5</v>
      </c>
      <c r="C6330">
        <v>2020</v>
      </c>
      <c r="D6330" s="16" t="s">
        <v>95</v>
      </c>
      <c r="E6330" s="16" t="s">
        <v>59</v>
      </c>
      <c r="F6330">
        <v>43</v>
      </c>
    </row>
    <row r="6331" spans="1:6" x14ac:dyDescent="0.25">
      <c r="A6331">
        <v>26</v>
      </c>
      <c r="B6331">
        <v>5</v>
      </c>
      <c r="C6331">
        <v>2020</v>
      </c>
      <c r="D6331" s="16" t="s">
        <v>102</v>
      </c>
      <c r="E6331" s="16" t="s">
        <v>56</v>
      </c>
      <c r="F6331">
        <v>50</v>
      </c>
    </row>
    <row r="6332" spans="1:6" x14ac:dyDescent="0.25">
      <c r="A6332">
        <v>26</v>
      </c>
      <c r="B6332">
        <v>5</v>
      </c>
      <c r="C6332">
        <v>2020</v>
      </c>
      <c r="D6332" s="16" t="s">
        <v>113</v>
      </c>
      <c r="E6332" s="16" t="s">
        <v>59</v>
      </c>
      <c r="F6332">
        <v>31</v>
      </c>
    </row>
    <row r="6333" spans="1:6" x14ac:dyDescent="0.25">
      <c r="A6333">
        <v>26</v>
      </c>
      <c r="B6333">
        <v>5</v>
      </c>
      <c r="C6333">
        <v>2020</v>
      </c>
      <c r="D6333" s="16" t="s">
        <v>114</v>
      </c>
      <c r="E6333" s="16" t="s">
        <v>59</v>
      </c>
      <c r="F6333">
        <v>73</v>
      </c>
    </row>
    <row r="6334" spans="1:6" x14ac:dyDescent="0.25">
      <c r="A6334">
        <v>26</v>
      </c>
      <c r="B6334">
        <v>5</v>
      </c>
      <c r="C6334">
        <v>2020</v>
      </c>
      <c r="D6334" s="16" t="s">
        <v>167</v>
      </c>
      <c r="E6334" s="16" t="s">
        <v>59</v>
      </c>
      <c r="F6334">
        <v>68</v>
      </c>
    </row>
    <row r="6335" spans="1:6" x14ac:dyDescent="0.25">
      <c r="A6335">
        <v>26</v>
      </c>
      <c r="B6335">
        <v>5</v>
      </c>
      <c r="C6335">
        <v>2020</v>
      </c>
      <c r="D6335" s="16" t="s">
        <v>124</v>
      </c>
      <c r="E6335" s="16" t="s">
        <v>56</v>
      </c>
      <c r="F6335">
        <v>30</v>
      </c>
    </row>
    <row r="6336" spans="1:6" x14ac:dyDescent="0.25">
      <c r="A6336">
        <v>26</v>
      </c>
      <c r="B6336">
        <v>5</v>
      </c>
      <c r="C6336">
        <v>2020</v>
      </c>
      <c r="D6336" s="16" t="s">
        <v>124</v>
      </c>
      <c r="E6336" s="16" t="s">
        <v>56</v>
      </c>
      <c r="F6336">
        <v>20</v>
      </c>
    </row>
    <row r="6337" spans="1:6" x14ac:dyDescent="0.25">
      <c r="A6337">
        <v>26</v>
      </c>
      <c r="B6337">
        <v>5</v>
      </c>
      <c r="C6337">
        <v>2020</v>
      </c>
      <c r="D6337" s="16" t="s">
        <v>124</v>
      </c>
      <c r="E6337" s="16" t="s">
        <v>56</v>
      </c>
      <c r="F6337">
        <v>49</v>
      </c>
    </row>
    <row r="6338" spans="1:6" x14ac:dyDescent="0.25">
      <c r="A6338">
        <v>26</v>
      </c>
      <c r="B6338">
        <v>5</v>
      </c>
      <c r="C6338">
        <v>2020</v>
      </c>
      <c r="D6338" s="16" t="s">
        <v>124</v>
      </c>
      <c r="E6338" s="16" t="s">
        <v>56</v>
      </c>
      <c r="F6338">
        <v>39</v>
      </c>
    </row>
    <row r="6339" spans="1:6" x14ac:dyDescent="0.25">
      <c r="A6339">
        <v>26</v>
      </c>
      <c r="B6339">
        <v>5</v>
      </c>
      <c r="C6339">
        <v>2020</v>
      </c>
      <c r="D6339" s="16" t="s">
        <v>124</v>
      </c>
      <c r="E6339" s="16" t="s">
        <v>56</v>
      </c>
      <c r="F6339">
        <v>44</v>
      </c>
    </row>
    <row r="6340" spans="1:6" x14ac:dyDescent="0.25">
      <c r="A6340">
        <v>26</v>
      </c>
      <c r="B6340">
        <v>5</v>
      </c>
      <c r="C6340">
        <v>2020</v>
      </c>
      <c r="D6340" s="16" t="s">
        <v>124</v>
      </c>
      <c r="E6340" s="16" t="s">
        <v>56</v>
      </c>
      <c r="F6340">
        <v>24</v>
      </c>
    </row>
    <row r="6341" spans="1:6" x14ac:dyDescent="0.25">
      <c r="A6341">
        <v>26</v>
      </c>
      <c r="B6341">
        <v>5</v>
      </c>
      <c r="C6341">
        <v>2020</v>
      </c>
      <c r="D6341" s="16" t="s">
        <v>125</v>
      </c>
      <c r="E6341" s="16" t="s">
        <v>59</v>
      </c>
      <c r="F6341">
        <v>63</v>
      </c>
    </row>
    <row r="6342" spans="1:6" x14ac:dyDescent="0.25">
      <c r="A6342">
        <v>26</v>
      </c>
      <c r="B6342">
        <v>5</v>
      </c>
      <c r="C6342">
        <v>2020</v>
      </c>
      <c r="D6342" s="16" t="s">
        <v>132</v>
      </c>
      <c r="E6342" s="16" t="s">
        <v>59</v>
      </c>
      <c r="F6342">
        <v>61</v>
      </c>
    </row>
    <row r="6343" spans="1:6" x14ac:dyDescent="0.25">
      <c r="A6343">
        <v>26</v>
      </c>
      <c r="B6343">
        <v>5</v>
      </c>
      <c r="C6343">
        <v>2020</v>
      </c>
      <c r="D6343" s="16" t="s">
        <v>175</v>
      </c>
      <c r="E6343" s="16" t="s">
        <v>59</v>
      </c>
      <c r="F6343">
        <v>56</v>
      </c>
    </row>
    <row r="6344" spans="1:6" x14ac:dyDescent="0.25">
      <c r="A6344">
        <v>26</v>
      </c>
      <c r="B6344">
        <v>5</v>
      </c>
      <c r="C6344">
        <v>2020</v>
      </c>
      <c r="D6344" s="16" t="s">
        <v>137</v>
      </c>
      <c r="E6344" s="16" t="s">
        <v>59</v>
      </c>
      <c r="F6344">
        <v>68</v>
      </c>
    </row>
    <row r="6345" spans="1:6" x14ac:dyDescent="0.25">
      <c r="A6345">
        <v>26</v>
      </c>
      <c r="B6345">
        <v>5</v>
      </c>
      <c r="C6345">
        <v>2020</v>
      </c>
      <c r="D6345" s="16" t="s">
        <v>219</v>
      </c>
      <c r="E6345" s="16" t="s">
        <v>59</v>
      </c>
      <c r="F6345">
        <v>22</v>
      </c>
    </row>
    <row r="6346" spans="1:6" x14ac:dyDescent="0.25">
      <c r="A6346">
        <v>26</v>
      </c>
      <c r="B6346">
        <v>5</v>
      </c>
      <c r="C6346">
        <v>2020</v>
      </c>
      <c r="D6346" s="16" t="s">
        <v>219</v>
      </c>
      <c r="E6346" s="16" t="s">
        <v>59</v>
      </c>
      <c r="F6346">
        <v>41</v>
      </c>
    </row>
    <row r="6347" spans="1:6" x14ac:dyDescent="0.25">
      <c r="A6347">
        <v>26</v>
      </c>
      <c r="B6347">
        <v>5</v>
      </c>
      <c r="C6347">
        <v>2020</v>
      </c>
      <c r="D6347" s="16" t="s">
        <v>219</v>
      </c>
      <c r="E6347" s="16" t="s">
        <v>59</v>
      </c>
      <c r="F6347">
        <v>48</v>
      </c>
    </row>
    <row r="6348" spans="1:6" x14ac:dyDescent="0.25">
      <c r="A6348">
        <v>26</v>
      </c>
      <c r="B6348">
        <v>5</v>
      </c>
      <c r="C6348">
        <v>2020</v>
      </c>
      <c r="D6348" s="16" t="s">
        <v>219</v>
      </c>
      <c r="E6348" s="16" t="s">
        <v>56</v>
      </c>
      <c r="F6348">
        <v>57</v>
      </c>
    </row>
    <row r="6349" spans="1:6" x14ac:dyDescent="0.25">
      <c r="A6349">
        <v>26</v>
      </c>
      <c r="B6349">
        <v>5</v>
      </c>
      <c r="C6349">
        <v>2020</v>
      </c>
      <c r="D6349" s="16" t="s">
        <v>219</v>
      </c>
      <c r="E6349" s="16" t="s">
        <v>59</v>
      </c>
      <c r="F6349">
        <v>40</v>
      </c>
    </row>
    <row r="6350" spans="1:6" x14ac:dyDescent="0.25">
      <c r="A6350">
        <v>26</v>
      </c>
      <c r="B6350">
        <v>5</v>
      </c>
      <c r="C6350">
        <v>2020</v>
      </c>
      <c r="D6350" s="16" t="s">
        <v>219</v>
      </c>
      <c r="E6350" s="16" t="s">
        <v>59</v>
      </c>
      <c r="F6350">
        <v>52</v>
      </c>
    </row>
    <row r="6351" spans="1:6" x14ac:dyDescent="0.25">
      <c r="A6351">
        <v>26</v>
      </c>
      <c r="B6351">
        <v>5</v>
      </c>
      <c r="C6351">
        <v>2020</v>
      </c>
      <c r="D6351" s="16" t="s">
        <v>219</v>
      </c>
      <c r="E6351" s="16" t="s">
        <v>56</v>
      </c>
      <c r="F6351">
        <v>56</v>
      </c>
    </row>
    <row r="6352" spans="1:6" x14ac:dyDescent="0.25">
      <c r="A6352">
        <v>26</v>
      </c>
      <c r="B6352">
        <v>5</v>
      </c>
      <c r="C6352">
        <v>2020</v>
      </c>
      <c r="D6352" s="16" t="s">
        <v>150</v>
      </c>
      <c r="E6352" s="16" t="s">
        <v>59</v>
      </c>
      <c r="F6352">
        <v>5</v>
      </c>
    </row>
    <row r="6353" spans="1:6" x14ac:dyDescent="0.25">
      <c r="A6353">
        <v>26</v>
      </c>
      <c r="B6353">
        <v>5</v>
      </c>
      <c r="C6353">
        <v>2020</v>
      </c>
      <c r="D6353" s="16" t="s">
        <v>150</v>
      </c>
      <c r="E6353" s="16" t="s">
        <v>59</v>
      </c>
      <c r="F6353">
        <v>12</v>
      </c>
    </row>
    <row r="6354" spans="1:6" x14ac:dyDescent="0.25">
      <c r="A6354">
        <v>26</v>
      </c>
      <c r="B6354">
        <v>5</v>
      </c>
      <c r="C6354">
        <v>2020</v>
      </c>
      <c r="D6354" s="16" t="s">
        <v>150</v>
      </c>
      <c r="E6354" s="16" t="s">
        <v>56</v>
      </c>
      <c r="F6354">
        <v>14</v>
      </c>
    </row>
    <row r="6355" spans="1:6" x14ac:dyDescent="0.25">
      <c r="A6355">
        <v>26</v>
      </c>
      <c r="B6355">
        <v>5</v>
      </c>
      <c r="C6355">
        <v>2020</v>
      </c>
      <c r="D6355" s="16" t="s">
        <v>150</v>
      </c>
      <c r="E6355" s="16" t="s">
        <v>56</v>
      </c>
      <c r="F6355">
        <v>11</v>
      </c>
    </row>
    <row r="6356" spans="1:6" x14ac:dyDescent="0.25">
      <c r="A6356">
        <v>27</v>
      </c>
      <c r="B6356">
        <v>5</v>
      </c>
      <c r="C6356">
        <v>2020</v>
      </c>
      <c r="D6356" s="16" t="s">
        <v>237</v>
      </c>
      <c r="E6356" s="16" t="s">
        <v>56</v>
      </c>
      <c r="F6356">
        <v>28</v>
      </c>
    </row>
    <row r="6357" spans="1:6" x14ac:dyDescent="0.25">
      <c r="A6357">
        <v>27</v>
      </c>
      <c r="B6357">
        <v>5</v>
      </c>
      <c r="C6357">
        <v>2020</v>
      </c>
      <c r="D6357" s="16" t="s">
        <v>206</v>
      </c>
      <c r="E6357" s="16" t="s">
        <v>59</v>
      </c>
      <c r="F6357">
        <v>55</v>
      </c>
    </row>
    <row r="6358" spans="1:6" x14ac:dyDescent="0.25">
      <c r="A6358">
        <v>27</v>
      </c>
      <c r="B6358">
        <v>5</v>
      </c>
      <c r="C6358">
        <v>2020</v>
      </c>
      <c r="D6358" s="16" t="s">
        <v>75</v>
      </c>
      <c r="E6358" s="16" t="s">
        <v>56</v>
      </c>
      <c r="F6358">
        <v>26</v>
      </c>
    </row>
    <row r="6359" spans="1:6" x14ac:dyDescent="0.25">
      <c r="A6359">
        <v>27</v>
      </c>
      <c r="B6359">
        <v>5</v>
      </c>
      <c r="C6359">
        <v>2020</v>
      </c>
      <c r="D6359" s="16" t="s">
        <v>75</v>
      </c>
      <c r="E6359" s="16" t="s">
        <v>59</v>
      </c>
      <c r="F6359">
        <v>38</v>
      </c>
    </row>
    <row r="6360" spans="1:6" x14ac:dyDescent="0.25">
      <c r="A6360">
        <v>27</v>
      </c>
      <c r="B6360">
        <v>5</v>
      </c>
      <c r="C6360">
        <v>2020</v>
      </c>
      <c r="D6360" s="16" t="s">
        <v>238</v>
      </c>
      <c r="E6360" s="16" t="s">
        <v>56</v>
      </c>
      <c r="F6360">
        <v>41</v>
      </c>
    </row>
    <row r="6361" spans="1:6" x14ac:dyDescent="0.25">
      <c r="A6361">
        <v>27</v>
      </c>
      <c r="B6361">
        <v>5</v>
      </c>
      <c r="C6361">
        <v>2020</v>
      </c>
      <c r="D6361" s="16" t="s">
        <v>80</v>
      </c>
      <c r="E6361" s="16" t="s">
        <v>56</v>
      </c>
      <c r="F6361">
        <v>36</v>
      </c>
    </row>
    <row r="6362" spans="1:6" x14ac:dyDescent="0.25">
      <c r="A6362">
        <v>27</v>
      </c>
      <c r="B6362">
        <v>5</v>
      </c>
      <c r="C6362">
        <v>2020</v>
      </c>
      <c r="D6362" s="16" t="s">
        <v>80</v>
      </c>
      <c r="E6362" s="16" t="s">
        <v>59</v>
      </c>
      <c r="F6362">
        <v>53</v>
      </c>
    </row>
    <row r="6363" spans="1:6" x14ac:dyDescent="0.25">
      <c r="A6363">
        <v>27</v>
      </c>
      <c r="B6363">
        <v>5</v>
      </c>
      <c r="C6363">
        <v>2020</v>
      </c>
      <c r="D6363" s="16" t="s">
        <v>234</v>
      </c>
      <c r="E6363" s="16" t="s">
        <v>59</v>
      </c>
      <c r="F6363">
        <v>69</v>
      </c>
    </row>
    <row r="6364" spans="1:6" x14ac:dyDescent="0.25">
      <c r="A6364">
        <v>27</v>
      </c>
      <c r="B6364">
        <v>5</v>
      </c>
      <c r="C6364">
        <v>2020</v>
      </c>
      <c r="D6364" s="16" t="s">
        <v>85</v>
      </c>
      <c r="E6364" s="16" t="s">
        <v>56</v>
      </c>
      <c r="F6364">
        <v>72</v>
      </c>
    </row>
    <row r="6365" spans="1:6" x14ac:dyDescent="0.25">
      <c r="A6365">
        <v>27</v>
      </c>
      <c r="B6365">
        <v>5</v>
      </c>
      <c r="C6365">
        <v>2020</v>
      </c>
      <c r="D6365" s="16" t="s">
        <v>86</v>
      </c>
      <c r="E6365" s="16" t="s">
        <v>56</v>
      </c>
      <c r="F6365">
        <v>60</v>
      </c>
    </row>
    <row r="6366" spans="1:6" x14ac:dyDescent="0.25">
      <c r="A6366">
        <v>27</v>
      </c>
      <c r="B6366">
        <v>5</v>
      </c>
      <c r="C6366">
        <v>2020</v>
      </c>
      <c r="D6366" s="16" t="s">
        <v>89</v>
      </c>
      <c r="E6366" s="16" t="s">
        <v>56</v>
      </c>
      <c r="F6366">
        <v>55</v>
      </c>
    </row>
    <row r="6367" spans="1:6" x14ac:dyDescent="0.25">
      <c r="A6367">
        <v>27</v>
      </c>
      <c r="B6367">
        <v>5</v>
      </c>
      <c r="C6367">
        <v>2020</v>
      </c>
      <c r="D6367" s="16" t="s">
        <v>95</v>
      </c>
      <c r="E6367" s="16" t="s">
        <v>59</v>
      </c>
      <c r="F6367">
        <v>86</v>
      </c>
    </row>
    <row r="6368" spans="1:6" x14ac:dyDescent="0.25">
      <c r="A6368">
        <v>27</v>
      </c>
      <c r="B6368">
        <v>5</v>
      </c>
      <c r="C6368">
        <v>2020</v>
      </c>
      <c r="D6368" s="16" t="s">
        <v>95</v>
      </c>
      <c r="E6368" s="16" t="s">
        <v>56</v>
      </c>
      <c r="F6368">
        <v>77</v>
      </c>
    </row>
    <row r="6369" spans="1:6" x14ac:dyDescent="0.25">
      <c r="A6369">
        <v>27</v>
      </c>
      <c r="B6369">
        <v>5</v>
      </c>
      <c r="C6369">
        <v>2020</v>
      </c>
      <c r="D6369" s="16" t="s">
        <v>95</v>
      </c>
      <c r="E6369" s="16" t="s">
        <v>59</v>
      </c>
      <c r="F6369">
        <v>76</v>
      </c>
    </row>
    <row r="6370" spans="1:6" x14ac:dyDescent="0.25">
      <c r="A6370">
        <v>27</v>
      </c>
      <c r="B6370">
        <v>5</v>
      </c>
      <c r="C6370">
        <v>2020</v>
      </c>
      <c r="D6370" s="16" t="s">
        <v>95</v>
      </c>
      <c r="E6370" s="16" t="s">
        <v>59</v>
      </c>
      <c r="F6370">
        <v>52</v>
      </c>
    </row>
    <row r="6371" spans="1:6" x14ac:dyDescent="0.25">
      <c r="A6371">
        <v>27</v>
      </c>
      <c r="B6371">
        <v>5</v>
      </c>
      <c r="C6371">
        <v>2020</v>
      </c>
      <c r="D6371" s="16" t="s">
        <v>102</v>
      </c>
      <c r="E6371" s="16" t="s">
        <v>59</v>
      </c>
      <c r="F6371">
        <v>88</v>
      </c>
    </row>
    <row r="6372" spans="1:6" x14ac:dyDescent="0.25">
      <c r="A6372">
        <v>27</v>
      </c>
      <c r="B6372">
        <v>5</v>
      </c>
      <c r="C6372">
        <v>2020</v>
      </c>
      <c r="D6372" s="16" t="s">
        <v>104</v>
      </c>
      <c r="E6372" s="16" t="s">
        <v>56</v>
      </c>
      <c r="F6372">
        <v>67</v>
      </c>
    </row>
    <row r="6373" spans="1:6" x14ac:dyDescent="0.25">
      <c r="A6373">
        <v>27</v>
      </c>
      <c r="B6373">
        <v>5</v>
      </c>
      <c r="C6373">
        <v>2020</v>
      </c>
      <c r="D6373" s="16" t="s">
        <v>104</v>
      </c>
      <c r="E6373" s="16" t="s">
        <v>56</v>
      </c>
      <c r="F6373">
        <v>69</v>
      </c>
    </row>
    <row r="6374" spans="1:6" x14ac:dyDescent="0.25">
      <c r="A6374">
        <v>27</v>
      </c>
      <c r="B6374">
        <v>5</v>
      </c>
      <c r="C6374">
        <v>2020</v>
      </c>
      <c r="D6374" s="16" t="s">
        <v>104</v>
      </c>
      <c r="E6374" s="16" t="s">
        <v>56</v>
      </c>
      <c r="F6374">
        <v>53</v>
      </c>
    </row>
    <row r="6375" spans="1:6" x14ac:dyDescent="0.25">
      <c r="A6375">
        <v>27</v>
      </c>
      <c r="B6375">
        <v>5</v>
      </c>
      <c r="C6375">
        <v>2020</v>
      </c>
      <c r="D6375" s="16" t="s">
        <v>260</v>
      </c>
      <c r="E6375" s="16" t="s">
        <v>59</v>
      </c>
      <c r="F6375">
        <v>48</v>
      </c>
    </row>
    <row r="6376" spans="1:6" x14ac:dyDescent="0.25">
      <c r="A6376">
        <v>27</v>
      </c>
      <c r="B6376">
        <v>5</v>
      </c>
      <c r="C6376">
        <v>2020</v>
      </c>
      <c r="D6376" s="16" t="s">
        <v>107</v>
      </c>
      <c r="E6376" s="16" t="s">
        <v>56</v>
      </c>
      <c r="F6376">
        <v>23</v>
      </c>
    </row>
    <row r="6377" spans="1:6" x14ac:dyDescent="0.25">
      <c r="A6377">
        <v>27</v>
      </c>
      <c r="B6377">
        <v>5</v>
      </c>
      <c r="C6377">
        <v>2020</v>
      </c>
      <c r="D6377" s="16" t="s">
        <v>107</v>
      </c>
      <c r="E6377" s="16" t="s">
        <v>59</v>
      </c>
      <c r="F6377">
        <v>24</v>
      </c>
    </row>
    <row r="6378" spans="1:6" x14ac:dyDescent="0.25">
      <c r="A6378">
        <v>27</v>
      </c>
      <c r="B6378">
        <v>5</v>
      </c>
      <c r="C6378">
        <v>2020</v>
      </c>
      <c r="D6378" s="16" t="s">
        <v>107</v>
      </c>
      <c r="E6378" s="16" t="s">
        <v>59</v>
      </c>
      <c r="F6378">
        <v>33</v>
      </c>
    </row>
    <row r="6379" spans="1:6" x14ac:dyDescent="0.25">
      <c r="A6379">
        <v>27</v>
      </c>
      <c r="B6379">
        <v>5</v>
      </c>
      <c r="C6379">
        <v>2020</v>
      </c>
      <c r="D6379" s="16" t="s">
        <v>110</v>
      </c>
      <c r="E6379" s="16" t="s">
        <v>56</v>
      </c>
      <c r="F6379">
        <v>62</v>
      </c>
    </row>
    <row r="6380" spans="1:6" x14ac:dyDescent="0.25">
      <c r="A6380">
        <v>27</v>
      </c>
      <c r="B6380">
        <v>5</v>
      </c>
      <c r="C6380">
        <v>2020</v>
      </c>
      <c r="D6380" s="16" t="s">
        <v>111</v>
      </c>
      <c r="E6380" s="16" t="s">
        <v>59</v>
      </c>
      <c r="F6380">
        <v>37</v>
      </c>
    </row>
    <row r="6381" spans="1:6" x14ac:dyDescent="0.25">
      <c r="A6381">
        <v>27</v>
      </c>
      <c r="B6381">
        <v>5</v>
      </c>
      <c r="C6381">
        <v>2020</v>
      </c>
      <c r="D6381" s="16" t="s">
        <v>113</v>
      </c>
      <c r="E6381" s="16" t="s">
        <v>59</v>
      </c>
      <c r="F6381">
        <v>64</v>
      </c>
    </row>
    <row r="6382" spans="1:6" x14ac:dyDescent="0.25">
      <c r="A6382">
        <v>27</v>
      </c>
      <c r="B6382">
        <v>5</v>
      </c>
      <c r="C6382">
        <v>2020</v>
      </c>
      <c r="D6382" s="16" t="s">
        <v>120</v>
      </c>
      <c r="E6382" s="16" t="s">
        <v>56</v>
      </c>
      <c r="F6382">
        <v>25</v>
      </c>
    </row>
    <row r="6383" spans="1:6" x14ac:dyDescent="0.25">
      <c r="A6383">
        <v>27</v>
      </c>
      <c r="B6383">
        <v>5</v>
      </c>
      <c r="C6383">
        <v>2020</v>
      </c>
      <c r="D6383" s="16" t="s">
        <v>124</v>
      </c>
      <c r="E6383" s="16" t="s">
        <v>59</v>
      </c>
      <c r="F6383">
        <v>7</v>
      </c>
    </row>
    <row r="6384" spans="1:6" x14ac:dyDescent="0.25">
      <c r="A6384">
        <v>27</v>
      </c>
      <c r="B6384">
        <v>5</v>
      </c>
      <c r="C6384">
        <v>2020</v>
      </c>
      <c r="D6384" s="16" t="s">
        <v>124</v>
      </c>
      <c r="E6384" s="16" t="s">
        <v>59</v>
      </c>
      <c r="F6384">
        <v>10</v>
      </c>
    </row>
    <row r="6385" spans="1:6" x14ac:dyDescent="0.25">
      <c r="A6385">
        <v>27</v>
      </c>
      <c r="B6385">
        <v>5</v>
      </c>
      <c r="C6385">
        <v>2020</v>
      </c>
      <c r="D6385" s="16" t="s">
        <v>124</v>
      </c>
      <c r="E6385" s="16" t="s">
        <v>56</v>
      </c>
      <c r="F6385">
        <v>48</v>
      </c>
    </row>
    <row r="6386" spans="1:6" x14ac:dyDescent="0.25">
      <c r="A6386">
        <v>27</v>
      </c>
      <c r="B6386">
        <v>5</v>
      </c>
      <c r="C6386">
        <v>2020</v>
      </c>
      <c r="D6386" s="16" t="s">
        <v>124</v>
      </c>
      <c r="E6386" s="16" t="s">
        <v>59</v>
      </c>
      <c r="F6386">
        <v>26</v>
      </c>
    </row>
    <row r="6387" spans="1:6" x14ac:dyDescent="0.25">
      <c r="A6387">
        <v>27</v>
      </c>
      <c r="B6387">
        <v>5</v>
      </c>
      <c r="C6387">
        <v>2020</v>
      </c>
      <c r="D6387" s="16" t="s">
        <v>124</v>
      </c>
      <c r="E6387" s="16" t="s">
        <v>59</v>
      </c>
      <c r="F6387">
        <v>25</v>
      </c>
    </row>
    <row r="6388" spans="1:6" x14ac:dyDescent="0.25">
      <c r="A6388">
        <v>27</v>
      </c>
      <c r="B6388">
        <v>5</v>
      </c>
      <c r="C6388">
        <v>2020</v>
      </c>
      <c r="D6388" s="16" t="s">
        <v>124</v>
      </c>
      <c r="E6388" s="16" t="s">
        <v>56</v>
      </c>
      <c r="F6388">
        <v>30</v>
      </c>
    </row>
    <row r="6389" spans="1:6" x14ac:dyDescent="0.25">
      <c r="A6389">
        <v>27</v>
      </c>
      <c r="B6389">
        <v>5</v>
      </c>
      <c r="C6389">
        <v>2020</v>
      </c>
      <c r="D6389" s="16" t="s">
        <v>124</v>
      </c>
      <c r="E6389" s="16" t="s">
        <v>56</v>
      </c>
      <c r="F6389">
        <v>53</v>
      </c>
    </row>
    <row r="6390" spans="1:6" x14ac:dyDescent="0.25">
      <c r="A6390">
        <v>27</v>
      </c>
      <c r="B6390">
        <v>5</v>
      </c>
      <c r="C6390">
        <v>2020</v>
      </c>
      <c r="D6390" s="16" t="s">
        <v>131</v>
      </c>
      <c r="E6390" s="16" t="s">
        <v>56</v>
      </c>
      <c r="F6390">
        <v>34</v>
      </c>
    </row>
    <row r="6391" spans="1:6" x14ac:dyDescent="0.25">
      <c r="A6391">
        <v>27</v>
      </c>
      <c r="B6391">
        <v>5</v>
      </c>
      <c r="C6391">
        <v>2020</v>
      </c>
      <c r="D6391" s="16" t="s">
        <v>242</v>
      </c>
      <c r="E6391" s="16" t="s">
        <v>56</v>
      </c>
      <c r="F6391">
        <v>65</v>
      </c>
    </row>
    <row r="6392" spans="1:6" x14ac:dyDescent="0.25">
      <c r="A6392">
        <v>27</v>
      </c>
      <c r="B6392">
        <v>5</v>
      </c>
      <c r="C6392">
        <v>2020</v>
      </c>
      <c r="D6392" s="16" t="s">
        <v>137</v>
      </c>
      <c r="E6392" s="16" t="s">
        <v>59</v>
      </c>
      <c r="F6392">
        <v>70</v>
      </c>
    </row>
    <row r="6393" spans="1:6" x14ac:dyDescent="0.25">
      <c r="A6393">
        <v>27</v>
      </c>
      <c r="B6393">
        <v>5</v>
      </c>
      <c r="C6393">
        <v>2020</v>
      </c>
      <c r="D6393" s="16" t="s">
        <v>140</v>
      </c>
      <c r="E6393" s="16" t="s">
        <v>59</v>
      </c>
      <c r="F6393">
        <v>52</v>
      </c>
    </row>
    <row r="6394" spans="1:6" x14ac:dyDescent="0.25">
      <c r="A6394">
        <v>27</v>
      </c>
      <c r="B6394">
        <v>5</v>
      </c>
      <c r="C6394">
        <v>2020</v>
      </c>
      <c r="D6394" s="16" t="s">
        <v>141</v>
      </c>
      <c r="E6394" s="16" t="s">
        <v>59</v>
      </c>
      <c r="F6394">
        <v>31</v>
      </c>
    </row>
    <row r="6395" spans="1:6" x14ac:dyDescent="0.25">
      <c r="A6395">
        <v>27</v>
      </c>
      <c r="B6395">
        <v>5</v>
      </c>
      <c r="C6395">
        <v>2020</v>
      </c>
      <c r="D6395" s="16" t="s">
        <v>219</v>
      </c>
      <c r="E6395" s="16" t="s">
        <v>56</v>
      </c>
      <c r="F6395">
        <v>76</v>
      </c>
    </row>
    <row r="6396" spans="1:6" x14ac:dyDescent="0.25">
      <c r="A6396">
        <v>27</v>
      </c>
      <c r="B6396">
        <v>5</v>
      </c>
      <c r="C6396">
        <v>2020</v>
      </c>
      <c r="D6396" s="16" t="s">
        <v>219</v>
      </c>
      <c r="E6396" s="16" t="s">
        <v>59</v>
      </c>
      <c r="F6396">
        <v>45</v>
      </c>
    </row>
    <row r="6397" spans="1:6" x14ac:dyDescent="0.25">
      <c r="A6397">
        <v>27</v>
      </c>
      <c r="B6397">
        <v>5</v>
      </c>
      <c r="C6397">
        <v>2020</v>
      </c>
      <c r="D6397" s="16" t="s">
        <v>219</v>
      </c>
      <c r="E6397" s="16" t="s">
        <v>56</v>
      </c>
      <c r="F6397">
        <v>67</v>
      </c>
    </row>
    <row r="6398" spans="1:6" x14ac:dyDescent="0.25">
      <c r="A6398">
        <v>27</v>
      </c>
      <c r="B6398">
        <v>5</v>
      </c>
      <c r="C6398">
        <v>2020</v>
      </c>
      <c r="D6398" s="16" t="s">
        <v>219</v>
      </c>
      <c r="E6398" s="16" t="s">
        <v>56</v>
      </c>
      <c r="F6398">
        <v>6</v>
      </c>
    </row>
    <row r="6399" spans="1:6" x14ac:dyDescent="0.25">
      <c r="A6399">
        <v>27</v>
      </c>
      <c r="B6399">
        <v>5</v>
      </c>
      <c r="C6399">
        <v>2020</v>
      </c>
      <c r="D6399" s="16" t="s">
        <v>144</v>
      </c>
      <c r="E6399" s="16" t="s">
        <v>56</v>
      </c>
      <c r="F6399">
        <v>32</v>
      </c>
    </row>
    <row r="6400" spans="1:6" x14ac:dyDescent="0.25">
      <c r="A6400">
        <v>27</v>
      </c>
      <c r="B6400">
        <v>5</v>
      </c>
      <c r="C6400">
        <v>2020</v>
      </c>
      <c r="D6400" s="16" t="s">
        <v>145</v>
      </c>
      <c r="E6400" s="16" t="s">
        <v>59</v>
      </c>
      <c r="F6400">
        <v>79</v>
      </c>
    </row>
    <row r="6401" spans="1:6" x14ac:dyDescent="0.25">
      <c r="A6401">
        <v>27</v>
      </c>
      <c r="B6401">
        <v>5</v>
      </c>
      <c r="C6401">
        <v>2020</v>
      </c>
      <c r="D6401" s="16" t="s">
        <v>145</v>
      </c>
      <c r="E6401" s="16" t="s">
        <v>56</v>
      </c>
      <c r="F6401">
        <v>58</v>
      </c>
    </row>
    <row r="6402" spans="1:6" x14ac:dyDescent="0.25">
      <c r="A6402">
        <v>27</v>
      </c>
      <c r="B6402">
        <v>5</v>
      </c>
      <c r="C6402">
        <v>2020</v>
      </c>
      <c r="D6402" s="16" t="s">
        <v>150</v>
      </c>
      <c r="E6402" s="16" t="s">
        <v>59</v>
      </c>
      <c r="F6402">
        <v>51</v>
      </c>
    </row>
    <row r="6403" spans="1:6" x14ac:dyDescent="0.25">
      <c r="A6403">
        <v>27</v>
      </c>
      <c r="B6403">
        <v>5</v>
      </c>
      <c r="C6403">
        <v>2020</v>
      </c>
      <c r="D6403" s="16" t="s">
        <v>150</v>
      </c>
      <c r="E6403" s="16" t="s">
        <v>56</v>
      </c>
      <c r="F6403">
        <v>35</v>
      </c>
    </row>
    <row r="6404" spans="1:6" x14ac:dyDescent="0.25">
      <c r="A6404">
        <v>28</v>
      </c>
      <c r="B6404">
        <v>5</v>
      </c>
      <c r="C6404">
        <v>2020</v>
      </c>
      <c r="D6404" s="16" t="s">
        <v>66</v>
      </c>
      <c r="E6404" s="16" t="s">
        <v>56</v>
      </c>
      <c r="F6404">
        <v>32</v>
      </c>
    </row>
    <row r="6405" spans="1:6" x14ac:dyDescent="0.25">
      <c r="A6405">
        <v>28</v>
      </c>
      <c r="B6405">
        <v>5</v>
      </c>
      <c r="C6405">
        <v>2020</v>
      </c>
      <c r="D6405" s="16" t="s">
        <v>70</v>
      </c>
      <c r="E6405" s="16" t="s">
        <v>56</v>
      </c>
      <c r="F6405">
        <v>79</v>
      </c>
    </row>
    <row r="6406" spans="1:6" x14ac:dyDescent="0.25">
      <c r="A6406">
        <v>28</v>
      </c>
      <c r="B6406">
        <v>5</v>
      </c>
      <c r="C6406">
        <v>2020</v>
      </c>
      <c r="D6406" s="16" t="s">
        <v>206</v>
      </c>
      <c r="E6406" s="16" t="s">
        <v>59</v>
      </c>
      <c r="F6406">
        <v>55</v>
      </c>
    </row>
    <row r="6407" spans="1:6" x14ac:dyDescent="0.25">
      <c r="A6407">
        <v>28</v>
      </c>
      <c r="B6407">
        <v>5</v>
      </c>
      <c r="C6407">
        <v>2020</v>
      </c>
      <c r="D6407" s="16" t="s">
        <v>73</v>
      </c>
      <c r="E6407" s="16" t="s">
        <v>59</v>
      </c>
      <c r="F6407">
        <v>23</v>
      </c>
    </row>
    <row r="6408" spans="1:6" x14ac:dyDescent="0.25">
      <c r="A6408">
        <v>28</v>
      </c>
      <c r="B6408">
        <v>5</v>
      </c>
      <c r="C6408">
        <v>2020</v>
      </c>
      <c r="D6408" s="16" t="s">
        <v>80</v>
      </c>
      <c r="E6408" s="16" t="s">
        <v>56</v>
      </c>
      <c r="F6408">
        <v>47</v>
      </c>
    </row>
    <row r="6409" spans="1:6" x14ac:dyDescent="0.25">
      <c r="A6409">
        <v>28</v>
      </c>
      <c r="B6409">
        <v>5</v>
      </c>
      <c r="C6409">
        <v>2020</v>
      </c>
      <c r="D6409" s="16" t="s">
        <v>80</v>
      </c>
      <c r="E6409" s="16" t="s">
        <v>56</v>
      </c>
      <c r="F6409">
        <v>41</v>
      </c>
    </row>
    <row r="6410" spans="1:6" x14ac:dyDescent="0.25">
      <c r="A6410">
        <v>28</v>
      </c>
      <c r="B6410">
        <v>5</v>
      </c>
      <c r="C6410">
        <v>2020</v>
      </c>
      <c r="D6410" s="16" t="s">
        <v>80</v>
      </c>
      <c r="E6410" s="16" t="s">
        <v>56</v>
      </c>
      <c r="F6410">
        <v>52</v>
      </c>
    </row>
    <row r="6411" spans="1:6" x14ac:dyDescent="0.25">
      <c r="A6411">
        <v>28</v>
      </c>
      <c r="B6411">
        <v>5</v>
      </c>
      <c r="C6411">
        <v>2020</v>
      </c>
      <c r="D6411" s="16" t="s">
        <v>80</v>
      </c>
      <c r="E6411" s="16" t="s">
        <v>56</v>
      </c>
      <c r="F6411">
        <v>43</v>
      </c>
    </row>
    <row r="6412" spans="1:6" x14ac:dyDescent="0.25">
      <c r="A6412">
        <v>28</v>
      </c>
      <c r="B6412">
        <v>5</v>
      </c>
      <c r="C6412">
        <v>2020</v>
      </c>
      <c r="D6412" s="16" t="s">
        <v>80</v>
      </c>
      <c r="E6412" s="16" t="s">
        <v>59</v>
      </c>
      <c r="F6412">
        <v>29</v>
      </c>
    </row>
    <row r="6413" spans="1:6" x14ac:dyDescent="0.25">
      <c r="A6413">
        <v>28</v>
      </c>
      <c r="B6413">
        <v>5</v>
      </c>
      <c r="C6413">
        <v>2020</v>
      </c>
      <c r="D6413" s="16" t="s">
        <v>87</v>
      </c>
      <c r="E6413" s="16" t="s">
        <v>59</v>
      </c>
      <c r="F6413">
        <v>73</v>
      </c>
    </row>
    <row r="6414" spans="1:6" x14ac:dyDescent="0.25">
      <c r="A6414">
        <v>28</v>
      </c>
      <c r="B6414">
        <v>5</v>
      </c>
      <c r="C6414">
        <v>2020</v>
      </c>
      <c r="D6414" s="16" t="s">
        <v>89</v>
      </c>
      <c r="E6414" s="16" t="s">
        <v>56</v>
      </c>
      <c r="F6414">
        <v>61</v>
      </c>
    </row>
    <row r="6415" spans="1:6" x14ac:dyDescent="0.25">
      <c r="A6415">
        <v>28</v>
      </c>
      <c r="B6415">
        <v>5</v>
      </c>
      <c r="C6415">
        <v>2020</v>
      </c>
      <c r="D6415" s="16" t="s">
        <v>89</v>
      </c>
      <c r="E6415" s="16" t="s">
        <v>59</v>
      </c>
      <c r="F6415">
        <v>61</v>
      </c>
    </row>
    <row r="6416" spans="1:6" x14ac:dyDescent="0.25">
      <c r="A6416">
        <v>28</v>
      </c>
      <c r="B6416">
        <v>5</v>
      </c>
      <c r="C6416">
        <v>2020</v>
      </c>
      <c r="D6416" s="16" t="s">
        <v>95</v>
      </c>
      <c r="E6416" s="16" t="s">
        <v>56</v>
      </c>
      <c r="F6416">
        <v>32</v>
      </c>
    </row>
    <row r="6417" spans="1:6" x14ac:dyDescent="0.25">
      <c r="A6417">
        <v>28</v>
      </c>
      <c r="B6417">
        <v>5</v>
      </c>
      <c r="C6417">
        <v>2020</v>
      </c>
      <c r="D6417" s="16" t="s">
        <v>104</v>
      </c>
      <c r="E6417" s="16" t="s">
        <v>56</v>
      </c>
      <c r="F6417">
        <v>45</v>
      </c>
    </row>
    <row r="6418" spans="1:6" x14ac:dyDescent="0.25">
      <c r="A6418">
        <v>28</v>
      </c>
      <c r="B6418">
        <v>5</v>
      </c>
      <c r="C6418">
        <v>2020</v>
      </c>
      <c r="D6418" s="16" t="s">
        <v>108</v>
      </c>
      <c r="E6418" s="16" t="s">
        <v>56</v>
      </c>
      <c r="F6418">
        <v>41</v>
      </c>
    </row>
    <row r="6419" spans="1:6" x14ac:dyDescent="0.25">
      <c r="A6419">
        <v>28</v>
      </c>
      <c r="B6419">
        <v>5</v>
      </c>
      <c r="C6419">
        <v>2020</v>
      </c>
      <c r="D6419" s="16" t="s">
        <v>108</v>
      </c>
      <c r="E6419" s="16" t="s">
        <v>59</v>
      </c>
      <c r="F6419">
        <v>50</v>
      </c>
    </row>
    <row r="6420" spans="1:6" x14ac:dyDescent="0.25">
      <c r="A6420">
        <v>28</v>
      </c>
      <c r="B6420">
        <v>5</v>
      </c>
      <c r="C6420">
        <v>2020</v>
      </c>
      <c r="D6420" s="16" t="s">
        <v>108</v>
      </c>
      <c r="E6420" s="16" t="s">
        <v>59</v>
      </c>
      <c r="F6420">
        <v>16</v>
      </c>
    </row>
    <row r="6421" spans="1:6" x14ac:dyDescent="0.25">
      <c r="A6421">
        <v>28</v>
      </c>
      <c r="B6421">
        <v>5</v>
      </c>
      <c r="C6421">
        <v>2020</v>
      </c>
      <c r="D6421" s="16" t="s">
        <v>111</v>
      </c>
      <c r="E6421" s="16" t="s">
        <v>56</v>
      </c>
      <c r="F6421">
        <v>48</v>
      </c>
    </row>
    <row r="6422" spans="1:6" x14ac:dyDescent="0.25">
      <c r="A6422">
        <v>28</v>
      </c>
      <c r="B6422">
        <v>5</v>
      </c>
      <c r="C6422">
        <v>2020</v>
      </c>
      <c r="D6422" s="16" t="s">
        <v>111</v>
      </c>
      <c r="E6422" s="16" t="s">
        <v>56</v>
      </c>
      <c r="F6422">
        <v>80</v>
      </c>
    </row>
    <row r="6423" spans="1:6" x14ac:dyDescent="0.25">
      <c r="A6423">
        <v>28</v>
      </c>
      <c r="B6423">
        <v>5</v>
      </c>
      <c r="C6423">
        <v>2020</v>
      </c>
      <c r="D6423" s="16" t="s">
        <v>116</v>
      </c>
      <c r="E6423" s="16" t="s">
        <v>56</v>
      </c>
      <c r="F6423">
        <v>50</v>
      </c>
    </row>
    <row r="6424" spans="1:6" x14ac:dyDescent="0.25">
      <c r="A6424">
        <v>28</v>
      </c>
      <c r="B6424">
        <v>5</v>
      </c>
      <c r="C6424">
        <v>2020</v>
      </c>
      <c r="D6424" s="16" t="s">
        <v>124</v>
      </c>
      <c r="E6424" s="16" t="s">
        <v>59</v>
      </c>
      <c r="F6424">
        <v>64</v>
      </c>
    </row>
    <row r="6425" spans="1:6" x14ac:dyDescent="0.25">
      <c r="A6425">
        <v>28</v>
      </c>
      <c r="B6425">
        <v>5</v>
      </c>
      <c r="C6425">
        <v>2020</v>
      </c>
      <c r="D6425" s="16" t="s">
        <v>175</v>
      </c>
      <c r="E6425" s="16" t="s">
        <v>59</v>
      </c>
      <c r="F6425">
        <v>62</v>
      </c>
    </row>
    <row r="6426" spans="1:6" x14ac:dyDescent="0.25">
      <c r="A6426">
        <v>28</v>
      </c>
      <c r="B6426">
        <v>5</v>
      </c>
      <c r="C6426">
        <v>2020</v>
      </c>
      <c r="D6426" s="16" t="s">
        <v>140</v>
      </c>
      <c r="E6426" s="16" t="s">
        <v>59</v>
      </c>
      <c r="F6426">
        <v>59</v>
      </c>
    </row>
    <row r="6427" spans="1:6" x14ac:dyDescent="0.25">
      <c r="A6427">
        <v>28</v>
      </c>
      <c r="B6427">
        <v>5</v>
      </c>
      <c r="C6427">
        <v>2020</v>
      </c>
      <c r="D6427" s="16" t="s">
        <v>150</v>
      </c>
      <c r="E6427" s="16" t="s">
        <v>56</v>
      </c>
      <c r="F6427">
        <v>28</v>
      </c>
    </row>
    <row r="6428" spans="1:6" x14ac:dyDescent="0.25">
      <c r="A6428">
        <v>28</v>
      </c>
      <c r="B6428">
        <v>5</v>
      </c>
      <c r="C6428">
        <v>2020</v>
      </c>
      <c r="D6428" s="16" t="s">
        <v>150</v>
      </c>
      <c r="E6428" s="16" t="s">
        <v>59</v>
      </c>
      <c r="F6428">
        <v>48</v>
      </c>
    </row>
    <row r="6429" spans="1:6" x14ac:dyDescent="0.25">
      <c r="A6429">
        <v>29</v>
      </c>
      <c r="B6429">
        <v>5</v>
      </c>
      <c r="C6429">
        <v>2020</v>
      </c>
      <c r="D6429" s="16" t="s">
        <v>58</v>
      </c>
      <c r="E6429" s="16" t="s">
        <v>56</v>
      </c>
      <c r="F6429">
        <v>28</v>
      </c>
    </row>
    <row r="6430" spans="1:6" x14ac:dyDescent="0.25">
      <c r="A6430">
        <v>29</v>
      </c>
      <c r="B6430">
        <v>5</v>
      </c>
      <c r="C6430">
        <v>2020</v>
      </c>
      <c r="D6430" s="16" t="s">
        <v>66</v>
      </c>
      <c r="E6430" s="16" t="s">
        <v>59</v>
      </c>
      <c r="F6430">
        <v>0</v>
      </c>
    </row>
    <row r="6431" spans="1:6" x14ac:dyDescent="0.25">
      <c r="A6431">
        <v>29</v>
      </c>
      <c r="B6431">
        <v>5</v>
      </c>
      <c r="C6431">
        <v>2020</v>
      </c>
      <c r="D6431" s="16" t="s">
        <v>154</v>
      </c>
      <c r="E6431" s="16" t="s">
        <v>59</v>
      </c>
      <c r="F6431">
        <v>58</v>
      </c>
    </row>
    <row r="6432" spans="1:6" x14ac:dyDescent="0.25">
      <c r="A6432">
        <v>29</v>
      </c>
      <c r="B6432">
        <v>5</v>
      </c>
      <c r="C6432">
        <v>2020</v>
      </c>
      <c r="D6432" s="16" t="s">
        <v>72</v>
      </c>
      <c r="E6432" s="16" t="s">
        <v>59</v>
      </c>
      <c r="F6432">
        <v>56</v>
      </c>
    </row>
    <row r="6433" spans="1:6" x14ac:dyDescent="0.25">
      <c r="A6433">
        <v>29</v>
      </c>
      <c r="B6433">
        <v>5</v>
      </c>
      <c r="C6433">
        <v>2020</v>
      </c>
      <c r="D6433" s="16" t="s">
        <v>206</v>
      </c>
      <c r="E6433" s="16" t="s">
        <v>56</v>
      </c>
      <c r="F6433">
        <v>34</v>
      </c>
    </row>
    <row r="6434" spans="1:6" x14ac:dyDescent="0.25">
      <c r="A6434">
        <v>29</v>
      </c>
      <c r="B6434">
        <v>5</v>
      </c>
      <c r="C6434">
        <v>2020</v>
      </c>
      <c r="D6434" s="16" t="s">
        <v>244</v>
      </c>
      <c r="E6434" s="16" t="s">
        <v>59</v>
      </c>
      <c r="F6434">
        <v>72</v>
      </c>
    </row>
    <row r="6435" spans="1:6" x14ac:dyDescent="0.25">
      <c r="A6435">
        <v>29</v>
      </c>
      <c r="B6435">
        <v>5</v>
      </c>
      <c r="C6435">
        <v>2020</v>
      </c>
      <c r="D6435" s="16" t="s">
        <v>75</v>
      </c>
      <c r="E6435" s="16" t="s">
        <v>56</v>
      </c>
      <c r="F6435">
        <v>41</v>
      </c>
    </row>
    <row r="6436" spans="1:6" x14ac:dyDescent="0.25">
      <c r="A6436">
        <v>29</v>
      </c>
      <c r="B6436">
        <v>5</v>
      </c>
      <c r="C6436">
        <v>2020</v>
      </c>
      <c r="D6436" s="16" t="s">
        <v>80</v>
      </c>
      <c r="E6436" s="16" t="s">
        <v>56</v>
      </c>
      <c r="F6436">
        <v>32</v>
      </c>
    </row>
    <row r="6437" spans="1:6" x14ac:dyDescent="0.25">
      <c r="A6437">
        <v>29</v>
      </c>
      <c r="B6437">
        <v>5</v>
      </c>
      <c r="C6437">
        <v>2020</v>
      </c>
      <c r="D6437" s="16" t="s">
        <v>80</v>
      </c>
      <c r="E6437" s="16" t="s">
        <v>59</v>
      </c>
      <c r="F6437">
        <v>37</v>
      </c>
    </row>
    <row r="6438" spans="1:6" x14ac:dyDescent="0.25">
      <c r="A6438">
        <v>29</v>
      </c>
      <c r="B6438">
        <v>5</v>
      </c>
      <c r="C6438">
        <v>2020</v>
      </c>
      <c r="D6438" s="16" t="s">
        <v>92</v>
      </c>
      <c r="E6438" s="16" t="s">
        <v>56</v>
      </c>
      <c r="F6438">
        <v>30</v>
      </c>
    </row>
    <row r="6439" spans="1:6" x14ac:dyDescent="0.25">
      <c r="A6439">
        <v>29</v>
      </c>
      <c r="B6439">
        <v>5</v>
      </c>
      <c r="C6439">
        <v>2020</v>
      </c>
      <c r="D6439" s="16" t="s">
        <v>95</v>
      </c>
      <c r="E6439" s="16" t="s">
        <v>56</v>
      </c>
      <c r="F6439">
        <v>21</v>
      </c>
    </row>
    <row r="6440" spans="1:6" x14ac:dyDescent="0.25">
      <c r="A6440">
        <v>29</v>
      </c>
      <c r="B6440">
        <v>5</v>
      </c>
      <c r="C6440">
        <v>2020</v>
      </c>
      <c r="D6440" s="16" t="s">
        <v>103</v>
      </c>
      <c r="E6440" s="16" t="s">
        <v>59</v>
      </c>
      <c r="F6440">
        <v>66</v>
      </c>
    </row>
    <row r="6441" spans="1:6" x14ac:dyDescent="0.25">
      <c r="A6441">
        <v>29</v>
      </c>
      <c r="B6441">
        <v>5</v>
      </c>
      <c r="C6441">
        <v>2020</v>
      </c>
      <c r="D6441" s="16" t="s">
        <v>104</v>
      </c>
      <c r="E6441" s="16" t="s">
        <v>59</v>
      </c>
      <c r="F6441">
        <v>26</v>
      </c>
    </row>
    <row r="6442" spans="1:6" x14ac:dyDescent="0.25">
      <c r="A6442">
        <v>29</v>
      </c>
      <c r="B6442">
        <v>5</v>
      </c>
      <c r="C6442">
        <v>2020</v>
      </c>
      <c r="D6442" s="16" t="s">
        <v>105</v>
      </c>
      <c r="E6442" s="16" t="s">
        <v>56</v>
      </c>
      <c r="F6442">
        <v>55</v>
      </c>
    </row>
    <row r="6443" spans="1:6" x14ac:dyDescent="0.25">
      <c r="A6443">
        <v>29</v>
      </c>
      <c r="B6443">
        <v>5</v>
      </c>
      <c r="C6443">
        <v>2020</v>
      </c>
      <c r="D6443" s="16" t="s">
        <v>107</v>
      </c>
      <c r="E6443" s="16" t="s">
        <v>56</v>
      </c>
      <c r="F6443">
        <v>44</v>
      </c>
    </row>
    <row r="6444" spans="1:6" x14ac:dyDescent="0.25">
      <c r="A6444">
        <v>29</v>
      </c>
      <c r="B6444">
        <v>5</v>
      </c>
      <c r="C6444">
        <v>2020</v>
      </c>
      <c r="D6444" s="16" t="s">
        <v>108</v>
      </c>
      <c r="E6444" s="16" t="s">
        <v>59</v>
      </c>
      <c r="F6444">
        <v>36</v>
      </c>
    </row>
    <row r="6445" spans="1:6" x14ac:dyDescent="0.25">
      <c r="A6445">
        <v>29</v>
      </c>
      <c r="B6445">
        <v>5</v>
      </c>
      <c r="C6445">
        <v>2020</v>
      </c>
      <c r="D6445" s="16" t="s">
        <v>111</v>
      </c>
      <c r="E6445" s="16" t="s">
        <v>56</v>
      </c>
      <c r="F6445">
        <v>88</v>
      </c>
    </row>
    <row r="6446" spans="1:6" x14ac:dyDescent="0.25">
      <c r="A6446">
        <v>29</v>
      </c>
      <c r="B6446">
        <v>5</v>
      </c>
      <c r="C6446">
        <v>2020</v>
      </c>
      <c r="D6446" s="16" t="s">
        <v>113</v>
      </c>
      <c r="E6446" s="16" t="s">
        <v>56</v>
      </c>
      <c r="F6446">
        <v>56</v>
      </c>
    </row>
    <row r="6447" spans="1:6" x14ac:dyDescent="0.25">
      <c r="A6447">
        <v>29</v>
      </c>
      <c r="B6447">
        <v>5</v>
      </c>
      <c r="C6447">
        <v>2020</v>
      </c>
      <c r="D6447" s="16" t="s">
        <v>216</v>
      </c>
      <c r="E6447" s="16" t="s">
        <v>59</v>
      </c>
      <c r="F6447">
        <v>32</v>
      </c>
    </row>
    <row r="6448" spans="1:6" x14ac:dyDescent="0.25">
      <c r="A6448">
        <v>29</v>
      </c>
      <c r="B6448">
        <v>5</v>
      </c>
      <c r="C6448">
        <v>2020</v>
      </c>
      <c r="D6448" s="16" t="s">
        <v>216</v>
      </c>
      <c r="E6448" s="16" t="s">
        <v>59</v>
      </c>
      <c r="F6448">
        <v>41</v>
      </c>
    </row>
    <row r="6449" spans="1:6" x14ac:dyDescent="0.25">
      <c r="A6449">
        <v>29</v>
      </c>
      <c r="B6449">
        <v>5</v>
      </c>
      <c r="C6449">
        <v>2020</v>
      </c>
      <c r="D6449" s="16" t="s">
        <v>124</v>
      </c>
      <c r="E6449" s="16" t="s">
        <v>56</v>
      </c>
      <c r="F6449">
        <v>45</v>
      </c>
    </row>
    <row r="6450" spans="1:6" x14ac:dyDescent="0.25">
      <c r="A6450">
        <v>29</v>
      </c>
      <c r="B6450">
        <v>5</v>
      </c>
      <c r="C6450">
        <v>2020</v>
      </c>
      <c r="D6450" s="16" t="s">
        <v>124</v>
      </c>
      <c r="E6450" s="16" t="s">
        <v>59</v>
      </c>
      <c r="F6450">
        <v>45</v>
      </c>
    </row>
    <row r="6451" spans="1:6" x14ac:dyDescent="0.25">
      <c r="A6451">
        <v>29</v>
      </c>
      <c r="B6451">
        <v>5</v>
      </c>
      <c r="C6451">
        <v>2020</v>
      </c>
      <c r="D6451" s="16" t="s">
        <v>124</v>
      </c>
      <c r="E6451" s="16" t="s">
        <v>56</v>
      </c>
      <c r="F6451">
        <v>21</v>
      </c>
    </row>
    <row r="6452" spans="1:6" x14ac:dyDescent="0.25">
      <c r="A6452">
        <v>29</v>
      </c>
      <c r="B6452">
        <v>5</v>
      </c>
      <c r="C6452">
        <v>2020</v>
      </c>
      <c r="D6452" s="16" t="s">
        <v>124</v>
      </c>
      <c r="E6452" s="16" t="s">
        <v>56</v>
      </c>
      <c r="F6452">
        <v>47</v>
      </c>
    </row>
    <row r="6453" spans="1:6" x14ac:dyDescent="0.25">
      <c r="A6453">
        <v>29</v>
      </c>
      <c r="B6453">
        <v>5</v>
      </c>
      <c r="C6453">
        <v>2020</v>
      </c>
      <c r="D6453" s="16" t="s">
        <v>124</v>
      </c>
      <c r="E6453" s="16" t="s">
        <v>59</v>
      </c>
      <c r="F6453">
        <v>26</v>
      </c>
    </row>
    <row r="6454" spans="1:6" x14ac:dyDescent="0.25">
      <c r="A6454">
        <v>29</v>
      </c>
      <c r="B6454">
        <v>5</v>
      </c>
      <c r="C6454">
        <v>2020</v>
      </c>
      <c r="D6454" s="16" t="s">
        <v>124</v>
      </c>
      <c r="E6454" s="16" t="s">
        <v>59</v>
      </c>
      <c r="F6454">
        <v>39</v>
      </c>
    </row>
    <row r="6455" spans="1:6" x14ac:dyDescent="0.25">
      <c r="A6455">
        <v>29</v>
      </c>
      <c r="B6455">
        <v>5</v>
      </c>
      <c r="C6455">
        <v>2020</v>
      </c>
      <c r="D6455" s="16" t="s">
        <v>124</v>
      </c>
      <c r="E6455" s="16" t="s">
        <v>56</v>
      </c>
      <c r="F6455">
        <v>44</v>
      </c>
    </row>
    <row r="6456" spans="1:6" x14ac:dyDescent="0.25">
      <c r="A6456">
        <v>29</v>
      </c>
      <c r="B6456">
        <v>5</v>
      </c>
      <c r="C6456">
        <v>2020</v>
      </c>
      <c r="D6456" s="16" t="s">
        <v>125</v>
      </c>
      <c r="E6456" s="16" t="s">
        <v>59</v>
      </c>
      <c r="F6456">
        <v>63</v>
      </c>
    </row>
    <row r="6457" spans="1:6" x14ac:dyDescent="0.25">
      <c r="A6457">
        <v>29</v>
      </c>
      <c r="B6457">
        <v>5</v>
      </c>
      <c r="C6457">
        <v>2020</v>
      </c>
      <c r="D6457" s="16" t="s">
        <v>125</v>
      </c>
      <c r="E6457" s="16" t="s">
        <v>59</v>
      </c>
      <c r="F6457">
        <v>31</v>
      </c>
    </row>
    <row r="6458" spans="1:6" x14ac:dyDescent="0.25">
      <c r="A6458">
        <v>29</v>
      </c>
      <c r="B6458">
        <v>5</v>
      </c>
      <c r="C6458">
        <v>2020</v>
      </c>
      <c r="D6458" s="16" t="s">
        <v>235</v>
      </c>
      <c r="E6458" s="16" t="s">
        <v>59</v>
      </c>
      <c r="F6458">
        <v>71</v>
      </c>
    </row>
    <row r="6459" spans="1:6" x14ac:dyDescent="0.25">
      <c r="A6459">
        <v>29</v>
      </c>
      <c r="B6459">
        <v>5</v>
      </c>
      <c r="C6459">
        <v>2020</v>
      </c>
      <c r="D6459" s="16" t="s">
        <v>235</v>
      </c>
      <c r="E6459" s="16" t="s">
        <v>59</v>
      </c>
      <c r="F6459">
        <v>45</v>
      </c>
    </row>
    <row r="6460" spans="1:6" x14ac:dyDescent="0.25">
      <c r="A6460">
        <v>29</v>
      </c>
      <c r="B6460">
        <v>5</v>
      </c>
      <c r="C6460">
        <v>2020</v>
      </c>
      <c r="D6460" s="16" t="s">
        <v>171</v>
      </c>
      <c r="E6460" s="16" t="s">
        <v>59</v>
      </c>
      <c r="F6460">
        <v>45</v>
      </c>
    </row>
    <row r="6461" spans="1:6" x14ac:dyDescent="0.25">
      <c r="A6461">
        <v>29</v>
      </c>
      <c r="B6461">
        <v>5</v>
      </c>
      <c r="C6461">
        <v>2020</v>
      </c>
      <c r="D6461" s="16" t="s">
        <v>132</v>
      </c>
      <c r="E6461" s="16" t="s">
        <v>59</v>
      </c>
      <c r="F6461">
        <v>73</v>
      </c>
    </row>
    <row r="6462" spans="1:6" x14ac:dyDescent="0.25">
      <c r="A6462">
        <v>29</v>
      </c>
      <c r="B6462">
        <v>5</v>
      </c>
      <c r="C6462">
        <v>2020</v>
      </c>
      <c r="D6462" s="16" t="s">
        <v>132</v>
      </c>
      <c r="E6462" s="16" t="s">
        <v>56</v>
      </c>
      <c r="F6462">
        <v>72</v>
      </c>
    </row>
    <row r="6463" spans="1:6" x14ac:dyDescent="0.25">
      <c r="A6463">
        <v>29</v>
      </c>
      <c r="B6463">
        <v>5</v>
      </c>
      <c r="C6463">
        <v>2020</v>
      </c>
      <c r="D6463" s="16" t="s">
        <v>218</v>
      </c>
      <c r="E6463" s="16" t="s">
        <v>56</v>
      </c>
      <c r="F6463">
        <v>40</v>
      </c>
    </row>
    <row r="6464" spans="1:6" x14ac:dyDescent="0.25">
      <c r="A6464">
        <v>29</v>
      </c>
      <c r="B6464">
        <v>5</v>
      </c>
      <c r="C6464">
        <v>2020</v>
      </c>
      <c r="D6464" s="16" t="s">
        <v>137</v>
      </c>
      <c r="E6464" s="16" t="s">
        <v>56</v>
      </c>
      <c r="F6464">
        <v>29</v>
      </c>
    </row>
    <row r="6465" spans="1:6" x14ac:dyDescent="0.25">
      <c r="A6465">
        <v>29</v>
      </c>
      <c r="B6465">
        <v>5</v>
      </c>
      <c r="C6465">
        <v>2020</v>
      </c>
      <c r="D6465" s="16" t="s">
        <v>140</v>
      </c>
      <c r="E6465" s="16" t="s">
        <v>59</v>
      </c>
      <c r="F6465">
        <v>23</v>
      </c>
    </row>
    <row r="6466" spans="1:6" x14ac:dyDescent="0.25">
      <c r="A6466">
        <v>29</v>
      </c>
      <c r="B6466">
        <v>5</v>
      </c>
      <c r="C6466">
        <v>2020</v>
      </c>
      <c r="D6466" s="16" t="s">
        <v>141</v>
      </c>
      <c r="E6466" s="16" t="s">
        <v>56</v>
      </c>
      <c r="F6466">
        <v>68</v>
      </c>
    </row>
    <row r="6467" spans="1:6" x14ac:dyDescent="0.25">
      <c r="A6467">
        <v>29</v>
      </c>
      <c r="B6467">
        <v>5</v>
      </c>
      <c r="C6467">
        <v>2020</v>
      </c>
      <c r="D6467" s="16" t="s">
        <v>219</v>
      </c>
      <c r="E6467" s="16" t="s">
        <v>56</v>
      </c>
      <c r="F6467">
        <v>34</v>
      </c>
    </row>
    <row r="6468" spans="1:6" x14ac:dyDescent="0.25">
      <c r="A6468">
        <v>29</v>
      </c>
      <c r="B6468">
        <v>5</v>
      </c>
      <c r="C6468">
        <v>2020</v>
      </c>
      <c r="D6468" s="16" t="s">
        <v>219</v>
      </c>
      <c r="E6468" s="16" t="s">
        <v>56</v>
      </c>
      <c r="F6468">
        <v>67</v>
      </c>
    </row>
    <row r="6469" spans="1:6" x14ac:dyDescent="0.25">
      <c r="A6469">
        <v>29</v>
      </c>
      <c r="B6469">
        <v>5</v>
      </c>
      <c r="C6469">
        <v>2020</v>
      </c>
      <c r="D6469" s="16" t="s">
        <v>219</v>
      </c>
      <c r="E6469" s="16" t="s">
        <v>56</v>
      </c>
      <c r="F6469">
        <v>54</v>
      </c>
    </row>
    <row r="6470" spans="1:6" x14ac:dyDescent="0.25">
      <c r="A6470">
        <v>29</v>
      </c>
      <c r="B6470">
        <v>5</v>
      </c>
      <c r="C6470">
        <v>2020</v>
      </c>
      <c r="D6470" s="16" t="s">
        <v>219</v>
      </c>
      <c r="E6470" s="16" t="s">
        <v>59</v>
      </c>
      <c r="F6470">
        <v>35</v>
      </c>
    </row>
    <row r="6471" spans="1:6" x14ac:dyDescent="0.25">
      <c r="A6471">
        <v>29</v>
      </c>
      <c r="B6471">
        <v>5</v>
      </c>
      <c r="C6471">
        <v>2020</v>
      </c>
      <c r="D6471" s="16" t="s">
        <v>219</v>
      </c>
      <c r="E6471" s="16" t="s">
        <v>59</v>
      </c>
      <c r="F6471">
        <v>61</v>
      </c>
    </row>
    <row r="6472" spans="1:6" x14ac:dyDescent="0.25">
      <c r="A6472">
        <v>29</v>
      </c>
      <c r="B6472">
        <v>5</v>
      </c>
      <c r="C6472">
        <v>2020</v>
      </c>
      <c r="D6472" s="16" t="s">
        <v>219</v>
      </c>
      <c r="E6472" s="16" t="s">
        <v>56</v>
      </c>
      <c r="F6472">
        <v>53</v>
      </c>
    </row>
    <row r="6473" spans="1:6" x14ac:dyDescent="0.25">
      <c r="A6473">
        <v>29</v>
      </c>
      <c r="B6473">
        <v>5</v>
      </c>
      <c r="C6473">
        <v>2020</v>
      </c>
      <c r="D6473" s="16" t="s">
        <v>144</v>
      </c>
      <c r="E6473" s="16" t="s">
        <v>56</v>
      </c>
      <c r="F6473">
        <v>46</v>
      </c>
    </row>
    <row r="6474" spans="1:6" x14ac:dyDescent="0.25">
      <c r="A6474">
        <v>29</v>
      </c>
      <c r="B6474">
        <v>5</v>
      </c>
      <c r="C6474">
        <v>2020</v>
      </c>
      <c r="D6474" s="16" t="s">
        <v>144</v>
      </c>
      <c r="E6474" s="16" t="s">
        <v>56</v>
      </c>
      <c r="F6474">
        <v>50</v>
      </c>
    </row>
    <row r="6475" spans="1:6" x14ac:dyDescent="0.25">
      <c r="A6475">
        <v>29</v>
      </c>
      <c r="B6475">
        <v>5</v>
      </c>
      <c r="C6475">
        <v>2020</v>
      </c>
      <c r="D6475" s="16" t="s">
        <v>144</v>
      </c>
      <c r="E6475" s="16" t="s">
        <v>59</v>
      </c>
      <c r="F6475">
        <v>45</v>
      </c>
    </row>
    <row r="6476" spans="1:6" x14ac:dyDescent="0.25">
      <c r="A6476">
        <v>29</v>
      </c>
      <c r="B6476">
        <v>5</v>
      </c>
      <c r="C6476">
        <v>2020</v>
      </c>
      <c r="D6476" s="16" t="s">
        <v>144</v>
      </c>
      <c r="E6476" s="16" t="s">
        <v>59</v>
      </c>
      <c r="F6476">
        <v>36</v>
      </c>
    </row>
    <row r="6477" spans="1:6" x14ac:dyDescent="0.25">
      <c r="A6477">
        <v>29</v>
      </c>
      <c r="B6477">
        <v>5</v>
      </c>
      <c r="C6477">
        <v>2020</v>
      </c>
      <c r="D6477" s="16" t="s">
        <v>144</v>
      </c>
      <c r="E6477" s="16" t="s">
        <v>56</v>
      </c>
      <c r="F6477">
        <v>39</v>
      </c>
    </row>
    <row r="6478" spans="1:6" x14ac:dyDescent="0.25">
      <c r="A6478">
        <v>29</v>
      </c>
      <c r="B6478">
        <v>5</v>
      </c>
      <c r="C6478">
        <v>2020</v>
      </c>
      <c r="D6478" s="16" t="s">
        <v>145</v>
      </c>
      <c r="E6478" s="16" t="s">
        <v>56</v>
      </c>
      <c r="F6478">
        <v>27</v>
      </c>
    </row>
    <row r="6479" spans="1:6" x14ac:dyDescent="0.25">
      <c r="A6479">
        <v>29</v>
      </c>
      <c r="B6479">
        <v>5</v>
      </c>
      <c r="C6479">
        <v>2020</v>
      </c>
      <c r="D6479" s="16" t="s">
        <v>145</v>
      </c>
      <c r="E6479" s="16" t="s">
        <v>59</v>
      </c>
      <c r="F6479">
        <v>57</v>
      </c>
    </row>
    <row r="6480" spans="1:6" x14ac:dyDescent="0.25">
      <c r="A6480">
        <v>29</v>
      </c>
      <c r="B6480">
        <v>5</v>
      </c>
      <c r="C6480">
        <v>2020</v>
      </c>
      <c r="D6480" s="16" t="s">
        <v>145</v>
      </c>
      <c r="E6480" s="16" t="s">
        <v>56</v>
      </c>
      <c r="F6480">
        <v>43</v>
      </c>
    </row>
    <row r="6481" spans="1:6" x14ac:dyDescent="0.25">
      <c r="A6481">
        <v>29</v>
      </c>
      <c r="B6481">
        <v>5</v>
      </c>
      <c r="C6481">
        <v>2020</v>
      </c>
      <c r="D6481" s="16" t="s">
        <v>145</v>
      </c>
      <c r="E6481" s="16" t="s">
        <v>56</v>
      </c>
      <c r="F6481">
        <v>47</v>
      </c>
    </row>
    <row r="6482" spans="1:6" x14ac:dyDescent="0.25">
      <c r="A6482">
        <v>29</v>
      </c>
      <c r="B6482">
        <v>5</v>
      </c>
      <c r="C6482">
        <v>2020</v>
      </c>
      <c r="D6482" s="16" t="s">
        <v>148</v>
      </c>
      <c r="E6482" s="16" t="s">
        <v>56</v>
      </c>
      <c r="F6482">
        <v>43</v>
      </c>
    </row>
    <row r="6483" spans="1:6" x14ac:dyDescent="0.25">
      <c r="A6483">
        <v>30</v>
      </c>
      <c r="B6483">
        <v>5</v>
      </c>
      <c r="C6483">
        <v>2020</v>
      </c>
      <c r="D6483" s="16" t="s">
        <v>307</v>
      </c>
      <c r="E6483" s="16" t="s">
        <v>56</v>
      </c>
      <c r="F6483">
        <v>85</v>
      </c>
    </row>
    <row r="6484" spans="1:6" x14ac:dyDescent="0.25">
      <c r="A6484">
        <v>30</v>
      </c>
      <c r="B6484">
        <v>5</v>
      </c>
      <c r="C6484">
        <v>2020</v>
      </c>
      <c r="D6484" s="16" t="s">
        <v>80</v>
      </c>
      <c r="E6484" s="16" t="s">
        <v>56</v>
      </c>
      <c r="F6484">
        <v>46</v>
      </c>
    </row>
    <row r="6485" spans="1:6" x14ac:dyDescent="0.25">
      <c r="A6485">
        <v>30</v>
      </c>
      <c r="B6485">
        <v>5</v>
      </c>
      <c r="C6485">
        <v>2020</v>
      </c>
      <c r="D6485" s="16" t="s">
        <v>80</v>
      </c>
      <c r="E6485" s="16" t="s">
        <v>59</v>
      </c>
      <c r="F6485">
        <v>73</v>
      </c>
    </row>
    <row r="6486" spans="1:6" x14ac:dyDescent="0.25">
      <c r="A6486">
        <v>30</v>
      </c>
      <c r="B6486">
        <v>5</v>
      </c>
      <c r="C6486">
        <v>2020</v>
      </c>
      <c r="D6486" s="16" t="s">
        <v>95</v>
      </c>
      <c r="E6486" s="16" t="s">
        <v>59</v>
      </c>
      <c r="F6486">
        <v>24</v>
      </c>
    </row>
    <row r="6487" spans="1:6" x14ac:dyDescent="0.25">
      <c r="A6487">
        <v>30</v>
      </c>
      <c r="B6487">
        <v>5</v>
      </c>
      <c r="C6487">
        <v>2020</v>
      </c>
      <c r="D6487" s="16" t="s">
        <v>95</v>
      </c>
      <c r="E6487" s="16" t="s">
        <v>59</v>
      </c>
      <c r="F6487">
        <v>39</v>
      </c>
    </row>
    <row r="6488" spans="1:6" x14ac:dyDescent="0.25">
      <c r="A6488">
        <v>30</v>
      </c>
      <c r="B6488">
        <v>5</v>
      </c>
      <c r="C6488">
        <v>2020</v>
      </c>
      <c r="D6488" s="16" t="s">
        <v>95</v>
      </c>
      <c r="E6488" s="16" t="s">
        <v>59</v>
      </c>
      <c r="F6488">
        <v>28</v>
      </c>
    </row>
    <row r="6489" spans="1:6" x14ac:dyDescent="0.25">
      <c r="A6489">
        <v>30</v>
      </c>
      <c r="B6489">
        <v>5</v>
      </c>
      <c r="C6489">
        <v>2020</v>
      </c>
      <c r="D6489" s="16" t="s">
        <v>104</v>
      </c>
      <c r="E6489" s="16" t="s">
        <v>59</v>
      </c>
      <c r="F6489">
        <v>36</v>
      </c>
    </row>
    <row r="6490" spans="1:6" x14ac:dyDescent="0.25">
      <c r="A6490">
        <v>30</v>
      </c>
      <c r="B6490">
        <v>5</v>
      </c>
      <c r="C6490">
        <v>2020</v>
      </c>
      <c r="D6490" s="16" t="s">
        <v>104</v>
      </c>
      <c r="E6490" s="16" t="s">
        <v>56</v>
      </c>
      <c r="F6490">
        <v>52</v>
      </c>
    </row>
    <row r="6491" spans="1:6" x14ac:dyDescent="0.25">
      <c r="A6491">
        <v>30</v>
      </c>
      <c r="B6491">
        <v>5</v>
      </c>
      <c r="C6491">
        <v>2020</v>
      </c>
      <c r="D6491" s="16" t="s">
        <v>105</v>
      </c>
      <c r="E6491" s="16" t="s">
        <v>59</v>
      </c>
      <c r="F6491">
        <v>51</v>
      </c>
    </row>
    <row r="6492" spans="1:6" x14ac:dyDescent="0.25">
      <c r="A6492">
        <v>30</v>
      </c>
      <c r="B6492">
        <v>5</v>
      </c>
      <c r="C6492">
        <v>2020</v>
      </c>
      <c r="D6492" s="16" t="s">
        <v>105</v>
      </c>
      <c r="E6492" s="16" t="s">
        <v>59</v>
      </c>
      <c r="F6492">
        <v>62</v>
      </c>
    </row>
    <row r="6493" spans="1:6" x14ac:dyDescent="0.25">
      <c r="A6493">
        <v>30</v>
      </c>
      <c r="B6493">
        <v>5</v>
      </c>
      <c r="C6493">
        <v>2020</v>
      </c>
      <c r="D6493" s="16" t="s">
        <v>107</v>
      </c>
      <c r="E6493" s="16" t="s">
        <v>56</v>
      </c>
      <c r="F6493">
        <v>47</v>
      </c>
    </row>
    <row r="6494" spans="1:6" x14ac:dyDescent="0.25">
      <c r="A6494">
        <v>30</v>
      </c>
      <c r="B6494">
        <v>5</v>
      </c>
      <c r="C6494">
        <v>2020</v>
      </c>
      <c r="D6494" s="16" t="s">
        <v>111</v>
      </c>
      <c r="E6494" s="16" t="s">
        <v>56</v>
      </c>
      <c r="F6494">
        <v>37</v>
      </c>
    </row>
    <row r="6495" spans="1:6" x14ac:dyDescent="0.25">
      <c r="A6495">
        <v>30</v>
      </c>
      <c r="B6495">
        <v>5</v>
      </c>
      <c r="C6495">
        <v>2020</v>
      </c>
      <c r="D6495" s="16" t="s">
        <v>113</v>
      </c>
      <c r="E6495" s="16" t="s">
        <v>56</v>
      </c>
      <c r="F6495">
        <v>61</v>
      </c>
    </row>
    <row r="6496" spans="1:6" x14ac:dyDescent="0.25">
      <c r="A6496">
        <v>30</v>
      </c>
      <c r="B6496">
        <v>5</v>
      </c>
      <c r="C6496">
        <v>2020</v>
      </c>
      <c r="D6496" s="16" t="s">
        <v>113</v>
      </c>
      <c r="E6496" s="16" t="s">
        <v>56</v>
      </c>
      <c r="F6496">
        <v>45</v>
      </c>
    </row>
    <row r="6497" spans="1:6" x14ac:dyDescent="0.25">
      <c r="A6497">
        <v>30</v>
      </c>
      <c r="B6497">
        <v>5</v>
      </c>
      <c r="C6497">
        <v>2020</v>
      </c>
      <c r="D6497" s="16" t="s">
        <v>113</v>
      </c>
      <c r="E6497" s="16" t="s">
        <v>56</v>
      </c>
      <c r="F6497">
        <v>44</v>
      </c>
    </row>
    <row r="6498" spans="1:6" x14ac:dyDescent="0.25">
      <c r="A6498">
        <v>30</v>
      </c>
      <c r="B6498">
        <v>5</v>
      </c>
      <c r="C6498">
        <v>2020</v>
      </c>
      <c r="D6498" s="16" t="s">
        <v>113</v>
      </c>
      <c r="E6498" s="16" t="s">
        <v>59</v>
      </c>
      <c r="F6498">
        <v>51</v>
      </c>
    </row>
    <row r="6499" spans="1:6" x14ac:dyDescent="0.25">
      <c r="A6499">
        <v>30</v>
      </c>
      <c r="B6499">
        <v>5</v>
      </c>
      <c r="C6499">
        <v>2020</v>
      </c>
      <c r="D6499" s="16" t="s">
        <v>116</v>
      </c>
      <c r="E6499" s="16" t="s">
        <v>56</v>
      </c>
      <c r="F6499">
        <v>17</v>
      </c>
    </row>
    <row r="6500" spans="1:6" x14ac:dyDescent="0.25">
      <c r="A6500">
        <v>30</v>
      </c>
      <c r="B6500">
        <v>5</v>
      </c>
      <c r="C6500">
        <v>2020</v>
      </c>
      <c r="D6500" s="16" t="s">
        <v>124</v>
      </c>
      <c r="E6500" s="16" t="s">
        <v>59</v>
      </c>
      <c r="F6500">
        <v>51</v>
      </c>
    </row>
    <row r="6501" spans="1:6" x14ac:dyDescent="0.25">
      <c r="A6501">
        <v>30</v>
      </c>
      <c r="B6501">
        <v>5</v>
      </c>
      <c r="C6501">
        <v>2020</v>
      </c>
      <c r="D6501" s="16" t="s">
        <v>124</v>
      </c>
      <c r="E6501" s="16" t="s">
        <v>59</v>
      </c>
      <c r="F6501">
        <v>43</v>
      </c>
    </row>
    <row r="6502" spans="1:6" x14ac:dyDescent="0.25">
      <c r="A6502">
        <v>30</v>
      </c>
      <c r="B6502">
        <v>5</v>
      </c>
      <c r="C6502">
        <v>2020</v>
      </c>
      <c r="D6502" s="16" t="s">
        <v>171</v>
      </c>
      <c r="E6502" s="16" t="s">
        <v>56</v>
      </c>
      <c r="F6502">
        <v>31</v>
      </c>
    </row>
    <row r="6503" spans="1:6" x14ac:dyDescent="0.25">
      <c r="A6503">
        <v>30</v>
      </c>
      <c r="B6503">
        <v>5</v>
      </c>
      <c r="C6503">
        <v>2020</v>
      </c>
      <c r="D6503" s="16" t="s">
        <v>131</v>
      </c>
      <c r="E6503" s="16" t="s">
        <v>56</v>
      </c>
      <c r="F6503">
        <v>59</v>
      </c>
    </row>
    <row r="6504" spans="1:6" x14ac:dyDescent="0.25">
      <c r="A6504">
        <v>30</v>
      </c>
      <c r="B6504">
        <v>5</v>
      </c>
      <c r="C6504">
        <v>2020</v>
      </c>
      <c r="D6504" s="16" t="s">
        <v>137</v>
      </c>
      <c r="E6504" s="16" t="s">
        <v>56</v>
      </c>
      <c r="F6504">
        <v>69</v>
      </c>
    </row>
    <row r="6505" spans="1:6" x14ac:dyDescent="0.25">
      <c r="A6505">
        <v>30</v>
      </c>
      <c r="B6505">
        <v>5</v>
      </c>
      <c r="C6505">
        <v>2020</v>
      </c>
      <c r="D6505" s="16" t="s">
        <v>140</v>
      </c>
      <c r="E6505" s="16" t="s">
        <v>56</v>
      </c>
      <c r="F6505">
        <v>37</v>
      </c>
    </row>
    <row r="6506" spans="1:6" x14ac:dyDescent="0.25">
      <c r="A6506">
        <v>30</v>
      </c>
      <c r="B6506">
        <v>5</v>
      </c>
      <c r="C6506">
        <v>2020</v>
      </c>
      <c r="D6506" s="16" t="s">
        <v>140</v>
      </c>
      <c r="E6506" s="16" t="s">
        <v>59</v>
      </c>
      <c r="F6506">
        <v>12</v>
      </c>
    </row>
    <row r="6507" spans="1:6" x14ac:dyDescent="0.25">
      <c r="A6507">
        <v>30</v>
      </c>
      <c r="B6507">
        <v>5</v>
      </c>
      <c r="C6507">
        <v>2020</v>
      </c>
      <c r="D6507" s="16" t="s">
        <v>150</v>
      </c>
      <c r="E6507" s="16" t="s">
        <v>56</v>
      </c>
      <c r="F6507">
        <v>47</v>
      </c>
    </row>
    <row r="6508" spans="1:6" x14ac:dyDescent="0.25">
      <c r="A6508">
        <v>30</v>
      </c>
      <c r="B6508">
        <v>5</v>
      </c>
      <c r="C6508">
        <v>2020</v>
      </c>
      <c r="D6508" s="16" t="s">
        <v>150</v>
      </c>
      <c r="E6508" s="16" t="s">
        <v>59</v>
      </c>
      <c r="F6508">
        <v>57</v>
      </c>
    </row>
    <row r="6509" spans="1:6" x14ac:dyDescent="0.25">
      <c r="A6509">
        <v>30</v>
      </c>
      <c r="B6509">
        <v>5</v>
      </c>
      <c r="C6509">
        <v>2020</v>
      </c>
      <c r="D6509" s="16" t="s">
        <v>150</v>
      </c>
      <c r="E6509" s="16" t="s">
        <v>59</v>
      </c>
      <c r="F6509">
        <v>30</v>
      </c>
    </row>
    <row r="6510" spans="1:6" x14ac:dyDescent="0.25">
      <c r="A6510">
        <v>31</v>
      </c>
      <c r="B6510">
        <v>5</v>
      </c>
      <c r="C6510">
        <v>2020</v>
      </c>
      <c r="D6510" s="16" t="s">
        <v>154</v>
      </c>
      <c r="E6510" s="16" t="s">
        <v>59</v>
      </c>
      <c r="F6510">
        <v>53</v>
      </c>
    </row>
    <row r="6511" spans="1:6" x14ac:dyDescent="0.25">
      <c r="A6511">
        <v>31</v>
      </c>
      <c r="B6511">
        <v>5</v>
      </c>
      <c r="C6511">
        <v>2020</v>
      </c>
      <c r="D6511" s="16" t="s">
        <v>206</v>
      </c>
      <c r="E6511" s="16" t="s">
        <v>56</v>
      </c>
      <c r="F6511">
        <v>32</v>
      </c>
    </row>
    <row r="6512" spans="1:6" x14ac:dyDescent="0.25">
      <c r="A6512">
        <v>31</v>
      </c>
      <c r="B6512">
        <v>5</v>
      </c>
      <c r="C6512">
        <v>2020</v>
      </c>
      <c r="D6512" s="16" t="s">
        <v>75</v>
      </c>
      <c r="E6512" s="16" t="s">
        <v>59</v>
      </c>
      <c r="F6512">
        <v>71</v>
      </c>
    </row>
    <row r="6513" spans="1:6" x14ac:dyDescent="0.25">
      <c r="A6513">
        <v>31</v>
      </c>
      <c r="B6513">
        <v>5</v>
      </c>
      <c r="C6513">
        <v>2020</v>
      </c>
      <c r="D6513" s="16" t="s">
        <v>80</v>
      </c>
      <c r="E6513" s="16" t="s">
        <v>59</v>
      </c>
      <c r="F6513">
        <v>34</v>
      </c>
    </row>
    <row r="6514" spans="1:6" x14ac:dyDescent="0.25">
      <c r="A6514">
        <v>31</v>
      </c>
      <c r="B6514">
        <v>5</v>
      </c>
      <c r="C6514">
        <v>2020</v>
      </c>
      <c r="D6514" s="16" t="s">
        <v>87</v>
      </c>
      <c r="E6514" s="16" t="s">
        <v>59</v>
      </c>
      <c r="F6514">
        <v>31</v>
      </c>
    </row>
    <row r="6515" spans="1:6" x14ac:dyDescent="0.25">
      <c r="A6515">
        <v>31</v>
      </c>
      <c r="B6515">
        <v>5</v>
      </c>
      <c r="C6515">
        <v>2020</v>
      </c>
      <c r="D6515" s="16" t="s">
        <v>95</v>
      </c>
      <c r="E6515" s="16" t="s">
        <v>59</v>
      </c>
      <c r="F6515">
        <v>48</v>
      </c>
    </row>
    <row r="6516" spans="1:6" x14ac:dyDescent="0.25">
      <c r="A6516">
        <v>31</v>
      </c>
      <c r="B6516">
        <v>5</v>
      </c>
      <c r="C6516">
        <v>2020</v>
      </c>
      <c r="D6516" s="16" t="s">
        <v>95</v>
      </c>
      <c r="E6516" s="16" t="s">
        <v>56</v>
      </c>
      <c r="F6516">
        <v>54</v>
      </c>
    </row>
    <row r="6517" spans="1:6" x14ac:dyDescent="0.25">
      <c r="A6517">
        <v>31</v>
      </c>
      <c r="B6517">
        <v>5</v>
      </c>
      <c r="C6517">
        <v>2020</v>
      </c>
      <c r="D6517" s="16" t="s">
        <v>95</v>
      </c>
      <c r="E6517" s="16" t="s">
        <v>56</v>
      </c>
      <c r="F6517">
        <v>56</v>
      </c>
    </row>
    <row r="6518" spans="1:6" x14ac:dyDescent="0.25">
      <c r="A6518">
        <v>31</v>
      </c>
      <c r="B6518">
        <v>5</v>
      </c>
      <c r="C6518">
        <v>2020</v>
      </c>
      <c r="D6518" s="16" t="s">
        <v>95</v>
      </c>
      <c r="E6518" s="16" t="s">
        <v>56</v>
      </c>
      <c r="F6518">
        <v>27</v>
      </c>
    </row>
    <row r="6519" spans="1:6" x14ac:dyDescent="0.25">
      <c r="A6519">
        <v>31</v>
      </c>
      <c r="B6519">
        <v>5</v>
      </c>
      <c r="C6519">
        <v>2020</v>
      </c>
      <c r="D6519" s="16" t="s">
        <v>103</v>
      </c>
      <c r="E6519" s="16" t="s">
        <v>56</v>
      </c>
      <c r="F6519">
        <v>43</v>
      </c>
    </row>
    <row r="6520" spans="1:6" x14ac:dyDescent="0.25">
      <c r="A6520">
        <v>31</v>
      </c>
      <c r="B6520">
        <v>5</v>
      </c>
      <c r="C6520">
        <v>2020</v>
      </c>
      <c r="D6520" s="16" t="s">
        <v>104</v>
      </c>
      <c r="E6520" s="16" t="s">
        <v>56</v>
      </c>
      <c r="F6520">
        <v>27</v>
      </c>
    </row>
    <row r="6521" spans="1:6" x14ac:dyDescent="0.25">
      <c r="A6521">
        <v>31</v>
      </c>
      <c r="B6521">
        <v>5</v>
      </c>
      <c r="C6521">
        <v>2020</v>
      </c>
      <c r="D6521" s="16" t="s">
        <v>104</v>
      </c>
      <c r="E6521" s="16" t="s">
        <v>59</v>
      </c>
      <c r="F6521">
        <v>43</v>
      </c>
    </row>
    <row r="6522" spans="1:6" x14ac:dyDescent="0.25">
      <c r="A6522">
        <v>31</v>
      </c>
      <c r="B6522">
        <v>5</v>
      </c>
      <c r="C6522">
        <v>2020</v>
      </c>
      <c r="D6522" s="16" t="s">
        <v>107</v>
      </c>
      <c r="E6522" s="16" t="s">
        <v>59</v>
      </c>
      <c r="F6522">
        <v>25</v>
      </c>
    </row>
    <row r="6523" spans="1:6" x14ac:dyDescent="0.25">
      <c r="A6523">
        <v>31</v>
      </c>
      <c r="B6523">
        <v>5</v>
      </c>
      <c r="C6523">
        <v>2020</v>
      </c>
      <c r="D6523" s="16" t="s">
        <v>107</v>
      </c>
      <c r="E6523" s="16" t="s">
        <v>56</v>
      </c>
      <c r="F6523">
        <v>22</v>
      </c>
    </row>
    <row r="6524" spans="1:6" x14ac:dyDescent="0.25">
      <c r="A6524">
        <v>31</v>
      </c>
      <c r="B6524">
        <v>5</v>
      </c>
      <c r="C6524">
        <v>2020</v>
      </c>
      <c r="D6524" s="16" t="s">
        <v>109</v>
      </c>
      <c r="E6524" s="16" t="s">
        <v>59</v>
      </c>
      <c r="F6524">
        <v>88</v>
      </c>
    </row>
    <row r="6525" spans="1:6" x14ac:dyDescent="0.25">
      <c r="A6525">
        <v>31</v>
      </c>
      <c r="B6525">
        <v>5</v>
      </c>
      <c r="C6525">
        <v>2020</v>
      </c>
      <c r="D6525" s="16" t="s">
        <v>110</v>
      </c>
      <c r="E6525" s="16" t="s">
        <v>56</v>
      </c>
      <c r="F6525">
        <v>70</v>
      </c>
    </row>
    <row r="6526" spans="1:6" x14ac:dyDescent="0.25">
      <c r="A6526">
        <v>31</v>
      </c>
      <c r="B6526">
        <v>5</v>
      </c>
      <c r="C6526">
        <v>2020</v>
      </c>
      <c r="D6526" s="16" t="s">
        <v>113</v>
      </c>
      <c r="E6526" s="16" t="s">
        <v>56</v>
      </c>
      <c r="F6526">
        <v>53</v>
      </c>
    </row>
    <row r="6527" spans="1:6" x14ac:dyDescent="0.25">
      <c r="A6527">
        <v>31</v>
      </c>
      <c r="B6527">
        <v>5</v>
      </c>
      <c r="C6527">
        <v>2020</v>
      </c>
      <c r="D6527" s="16" t="s">
        <v>167</v>
      </c>
      <c r="E6527" s="16" t="s">
        <v>56</v>
      </c>
      <c r="F6527">
        <v>64</v>
      </c>
    </row>
    <row r="6528" spans="1:6" x14ac:dyDescent="0.25">
      <c r="A6528">
        <v>31</v>
      </c>
      <c r="B6528">
        <v>5</v>
      </c>
      <c r="C6528">
        <v>2020</v>
      </c>
      <c r="D6528" s="16" t="s">
        <v>124</v>
      </c>
      <c r="E6528" s="16" t="s">
        <v>59</v>
      </c>
      <c r="F6528">
        <v>52</v>
      </c>
    </row>
    <row r="6529" spans="1:6" x14ac:dyDescent="0.25">
      <c r="A6529">
        <v>31</v>
      </c>
      <c r="B6529">
        <v>5</v>
      </c>
      <c r="C6529">
        <v>2020</v>
      </c>
      <c r="D6529" s="16" t="s">
        <v>124</v>
      </c>
      <c r="E6529" s="16" t="s">
        <v>56</v>
      </c>
      <c r="F6529">
        <v>5</v>
      </c>
    </row>
    <row r="6530" spans="1:6" x14ac:dyDescent="0.25">
      <c r="A6530">
        <v>31</v>
      </c>
      <c r="B6530">
        <v>5</v>
      </c>
      <c r="C6530">
        <v>2020</v>
      </c>
      <c r="D6530" s="16" t="s">
        <v>124</v>
      </c>
      <c r="E6530" s="16" t="s">
        <v>59</v>
      </c>
      <c r="F6530">
        <v>47</v>
      </c>
    </row>
    <row r="6531" spans="1:6" x14ac:dyDescent="0.25">
      <c r="A6531">
        <v>31</v>
      </c>
      <c r="B6531">
        <v>5</v>
      </c>
      <c r="C6531">
        <v>2020</v>
      </c>
      <c r="D6531" s="16" t="s">
        <v>124</v>
      </c>
      <c r="E6531" s="16" t="s">
        <v>59</v>
      </c>
      <c r="F6531">
        <v>39</v>
      </c>
    </row>
    <row r="6532" spans="1:6" x14ac:dyDescent="0.25">
      <c r="A6532">
        <v>31</v>
      </c>
      <c r="B6532">
        <v>5</v>
      </c>
      <c r="C6532">
        <v>2020</v>
      </c>
      <c r="D6532" s="16" t="s">
        <v>125</v>
      </c>
      <c r="E6532" s="16" t="s">
        <v>56</v>
      </c>
      <c r="F6532">
        <v>39</v>
      </c>
    </row>
    <row r="6533" spans="1:6" x14ac:dyDescent="0.25">
      <c r="A6533">
        <v>31</v>
      </c>
      <c r="B6533">
        <v>5</v>
      </c>
      <c r="C6533">
        <v>2020</v>
      </c>
      <c r="D6533" s="16" t="s">
        <v>134</v>
      </c>
      <c r="E6533" s="16" t="s">
        <v>59</v>
      </c>
      <c r="F6533">
        <v>73</v>
      </c>
    </row>
    <row r="6534" spans="1:6" x14ac:dyDescent="0.25">
      <c r="A6534">
        <v>31</v>
      </c>
      <c r="B6534">
        <v>5</v>
      </c>
      <c r="C6534">
        <v>2020</v>
      </c>
      <c r="D6534" s="16" t="s">
        <v>175</v>
      </c>
      <c r="E6534" s="16" t="s">
        <v>56</v>
      </c>
      <c r="F6534">
        <v>71</v>
      </c>
    </row>
    <row r="6535" spans="1:6" x14ac:dyDescent="0.25">
      <c r="A6535">
        <v>31</v>
      </c>
      <c r="B6535">
        <v>5</v>
      </c>
      <c r="C6535">
        <v>2020</v>
      </c>
      <c r="D6535" s="16" t="s">
        <v>175</v>
      </c>
      <c r="E6535" s="16" t="s">
        <v>56</v>
      </c>
      <c r="F6535">
        <v>53</v>
      </c>
    </row>
    <row r="6536" spans="1:6" x14ac:dyDescent="0.25">
      <c r="A6536">
        <v>31</v>
      </c>
      <c r="B6536">
        <v>5</v>
      </c>
      <c r="C6536">
        <v>2020</v>
      </c>
      <c r="D6536" s="16" t="s">
        <v>137</v>
      </c>
      <c r="E6536" s="16" t="s">
        <v>56</v>
      </c>
      <c r="F6536">
        <v>83</v>
      </c>
    </row>
    <row r="6537" spans="1:6" x14ac:dyDescent="0.25">
      <c r="A6537">
        <v>31</v>
      </c>
      <c r="B6537">
        <v>5</v>
      </c>
      <c r="C6537">
        <v>2020</v>
      </c>
      <c r="D6537" s="16" t="s">
        <v>137</v>
      </c>
      <c r="E6537" s="16" t="s">
        <v>59</v>
      </c>
      <c r="F6537">
        <v>73</v>
      </c>
    </row>
    <row r="6538" spans="1:6" x14ac:dyDescent="0.25">
      <c r="A6538">
        <v>31</v>
      </c>
      <c r="B6538">
        <v>5</v>
      </c>
      <c r="C6538">
        <v>2020</v>
      </c>
      <c r="D6538" s="16" t="s">
        <v>219</v>
      </c>
      <c r="E6538" s="16" t="s">
        <v>59</v>
      </c>
      <c r="F6538">
        <v>59</v>
      </c>
    </row>
    <row r="6539" spans="1:6" x14ac:dyDescent="0.25">
      <c r="A6539">
        <v>31</v>
      </c>
      <c r="B6539">
        <v>5</v>
      </c>
      <c r="C6539">
        <v>2020</v>
      </c>
      <c r="D6539" s="16" t="s">
        <v>219</v>
      </c>
      <c r="E6539" s="16" t="s">
        <v>56</v>
      </c>
      <c r="F6539">
        <v>46</v>
      </c>
    </row>
    <row r="6540" spans="1:6" x14ac:dyDescent="0.25">
      <c r="A6540">
        <v>31</v>
      </c>
      <c r="B6540">
        <v>5</v>
      </c>
      <c r="C6540">
        <v>2020</v>
      </c>
      <c r="D6540" s="16" t="s">
        <v>219</v>
      </c>
      <c r="E6540" s="16" t="s">
        <v>56</v>
      </c>
      <c r="F6540">
        <v>58</v>
      </c>
    </row>
    <row r="6541" spans="1:6" x14ac:dyDescent="0.25">
      <c r="A6541">
        <v>1</v>
      </c>
      <c r="B6541">
        <v>6</v>
      </c>
      <c r="C6541">
        <v>2020</v>
      </c>
      <c r="D6541" s="16" t="s">
        <v>64</v>
      </c>
      <c r="E6541" s="16" t="s">
        <v>56</v>
      </c>
      <c r="F6541">
        <v>43</v>
      </c>
    </row>
    <row r="6542" spans="1:6" x14ac:dyDescent="0.25">
      <c r="A6542">
        <v>1</v>
      </c>
      <c r="B6542">
        <v>6</v>
      </c>
      <c r="C6542">
        <v>2020</v>
      </c>
      <c r="D6542" s="16" t="s">
        <v>80</v>
      </c>
      <c r="E6542" s="16" t="s">
        <v>56</v>
      </c>
      <c r="F6542">
        <v>37</v>
      </c>
    </row>
    <row r="6543" spans="1:6" x14ac:dyDescent="0.25">
      <c r="A6543">
        <v>1</v>
      </c>
      <c r="B6543">
        <v>6</v>
      </c>
      <c r="C6543">
        <v>2020</v>
      </c>
      <c r="D6543" s="16" t="s">
        <v>80</v>
      </c>
      <c r="E6543" s="16" t="s">
        <v>59</v>
      </c>
      <c r="F6543">
        <v>9</v>
      </c>
    </row>
    <row r="6544" spans="1:6" x14ac:dyDescent="0.25">
      <c r="A6544">
        <v>1</v>
      </c>
      <c r="B6544">
        <v>6</v>
      </c>
      <c r="C6544">
        <v>2020</v>
      </c>
      <c r="D6544" s="16" t="s">
        <v>80</v>
      </c>
      <c r="E6544" s="16" t="s">
        <v>59</v>
      </c>
      <c r="F6544">
        <v>47</v>
      </c>
    </row>
    <row r="6545" spans="1:6" x14ac:dyDescent="0.25">
      <c r="A6545">
        <v>1</v>
      </c>
      <c r="B6545">
        <v>6</v>
      </c>
      <c r="C6545">
        <v>2020</v>
      </c>
      <c r="D6545" s="16" t="s">
        <v>80</v>
      </c>
      <c r="E6545" s="16" t="s">
        <v>59</v>
      </c>
      <c r="F6545">
        <v>34</v>
      </c>
    </row>
    <row r="6546" spans="1:6" x14ac:dyDescent="0.25">
      <c r="A6546">
        <v>1</v>
      </c>
      <c r="B6546">
        <v>6</v>
      </c>
      <c r="C6546">
        <v>2020</v>
      </c>
      <c r="D6546" s="16" t="s">
        <v>100</v>
      </c>
      <c r="E6546" s="16" t="s">
        <v>56</v>
      </c>
      <c r="F6546">
        <v>54</v>
      </c>
    </row>
    <row r="6547" spans="1:6" x14ac:dyDescent="0.25">
      <c r="A6547">
        <v>1</v>
      </c>
      <c r="B6547">
        <v>6</v>
      </c>
      <c r="C6547">
        <v>2020</v>
      </c>
      <c r="D6547" s="16" t="s">
        <v>104</v>
      </c>
      <c r="E6547" s="16" t="s">
        <v>59</v>
      </c>
      <c r="F6547">
        <v>39</v>
      </c>
    </row>
    <row r="6548" spans="1:6" x14ac:dyDescent="0.25">
      <c r="A6548">
        <v>1</v>
      </c>
      <c r="B6548">
        <v>6</v>
      </c>
      <c r="C6548">
        <v>2020</v>
      </c>
      <c r="D6548" s="16" t="s">
        <v>104</v>
      </c>
      <c r="E6548" s="16" t="s">
        <v>59</v>
      </c>
      <c r="F6548">
        <v>32</v>
      </c>
    </row>
    <row r="6549" spans="1:6" x14ac:dyDescent="0.25">
      <c r="A6549">
        <v>1</v>
      </c>
      <c r="B6549">
        <v>6</v>
      </c>
      <c r="C6549">
        <v>2020</v>
      </c>
      <c r="D6549" s="16" t="s">
        <v>113</v>
      </c>
      <c r="E6549" s="16" t="s">
        <v>56</v>
      </c>
      <c r="F6549">
        <v>58</v>
      </c>
    </row>
    <row r="6550" spans="1:6" x14ac:dyDescent="0.25">
      <c r="A6550">
        <v>1</v>
      </c>
      <c r="B6550">
        <v>6</v>
      </c>
      <c r="C6550">
        <v>2020</v>
      </c>
      <c r="D6550" s="16" t="s">
        <v>216</v>
      </c>
      <c r="E6550" s="16" t="s">
        <v>56</v>
      </c>
      <c r="F6550">
        <v>27</v>
      </c>
    </row>
    <row r="6551" spans="1:6" x14ac:dyDescent="0.25">
      <c r="A6551">
        <v>1</v>
      </c>
      <c r="B6551">
        <v>6</v>
      </c>
      <c r="C6551">
        <v>2020</v>
      </c>
      <c r="D6551" s="16" t="s">
        <v>116</v>
      </c>
      <c r="E6551" s="16" t="s">
        <v>59</v>
      </c>
      <c r="F6551">
        <v>28</v>
      </c>
    </row>
    <row r="6552" spans="1:6" x14ac:dyDescent="0.25">
      <c r="A6552">
        <v>1</v>
      </c>
      <c r="B6552">
        <v>6</v>
      </c>
      <c r="C6552">
        <v>2020</v>
      </c>
      <c r="D6552" s="16" t="s">
        <v>117</v>
      </c>
      <c r="E6552" s="16" t="s">
        <v>56</v>
      </c>
      <c r="F6552">
        <v>20</v>
      </c>
    </row>
    <row r="6553" spans="1:6" x14ac:dyDescent="0.25">
      <c r="A6553">
        <v>1</v>
      </c>
      <c r="B6553">
        <v>6</v>
      </c>
      <c r="C6553">
        <v>2020</v>
      </c>
      <c r="D6553" s="16" t="s">
        <v>235</v>
      </c>
      <c r="E6553" s="16" t="s">
        <v>56</v>
      </c>
      <c r="F6553">
        <v>43</v>
      </c>
    </row>
    <row r="6554" spans="1:6" x14ac:dyDescent="0.25">
      <c r="A6554">
        <v>1</v>
      </c>
      <c r="B6554">
        <v>6</v>
      </c>
      <c r="C6554">
        <v>2020</v>
      </c>
      <c r="D6554" s="16" t="s">
        <v>170</v>
      </c>
      <c r="E6554" s="16" t="s">
        <v>59</v>
      </c>
      <c r="F6554">
        <v>24</v>
      </c>
    </row>
    <row r="6555" spans="1:6" x14ac:dyDescent="0.25">
      <c r="A6555">
        <v>1</v>
      </c>
      <c r="B6555">
        <v>6</v>
      </c>
      <c r="C6555">
        <v>2020</v>
      </c>
      <c r="D6555" s="16" t="s">
        <v>129</v>
      </c>
      <c r="E6555" s="16" t="s">
        <v>56</v>
      </c>
      <c r="F6555">
        <v>43</v>
      </c>
    </row>
    <row r="6556" spans="1:6" x14ac:dyDescent="0.25">
      <c r="A6556">
        <v>1</v>
      </c>
      <c r="B6556">
        <v>6</v>
      </c>
      <c r="C6556">
        <v>2020</v>
      </c>
      <c r="D6556" s="16" t="s">
        <v>219</v>
      </c>
      <c r="E6556" s="16" t="s">
        <v>56</v>
      </c>
      <c r="F6556">
        <v>81</v>
      </c>
    </row>
    <row r="6557" spans="1:6" x14ac:dyDescent="0.25">
      <c r="A6557">
        <v>1</v>
      </c>
      <c r="B6557">
        <v>6</v>
      </c>
      <c r="C6557">
        <v>2020</v>
      </c>
      <c r="D6557" s="16" t="s">
        <v>145</v>
      </c>
      <c r="E6557" s="16" t="s">
        <v>59</v>
      </c>
      <c r="F6557">
        <v>53</v>
      </c>
    </row>
    <row r="6558" spans="1:6" x14ac:dyDescent="0.25">
      <c r="A6558">
        <v>1</v>
      </c>
      <c r="B6558">
        <v>6</v>
      </c>
      <c r="C6558">
        <v>2020</v>
      </c>
      <c r="D6558" s="16" t="s">
        <v>186</v>
      </c>
      <c r="E6558" s="16" t="s">
        <v>106</v>
      </c>
      <c r="F6558">
        <v>0</v>
      </c>
    </row>
    <row r="6559" spans="1:6" x14ac:dyDescent="0.25">
      <c r="A6559">
        <v>2</v>
      </c>
      <c r="B6559">
        <v>6</v>
      </c>
      <c r="C6559">
        <v>2020</v>
      </c>
      <c r="D6559" s="16" t="s">
        <v>80</v>
      </c>
      <c r="E6559" s="16" t="s">
        <v>59</v>
      </c>
      <c r="F6559">
        <v>33</v>
      </c>
    </row>
    <row r="6560" spans="1:6" x14ac:dyDescent="0.25">
      <c r="A6560">
        <v>2</v>
      </c>
      <c r="B6560">
        <v>6</v>
      </c>
      <c r="C6560">
        <v>2020</v>
      </c>
      <c r="D6560" s="16" t="s">
        <v>93</v>
      </c>
      <c r="E6560" s="16" t="s">
        <v>59</v>
      </c>
      <c r="F6560">
        <v>80</v>
      </c>
    </row>
    <row r="6561" spans="1:6" x14ac:dyDescent="0.25">
      <c r="A6561">
        <v>2</v>
      </c>
      <c r="B6561">
        <v>6</v>
      </c>
      <c r="C6561">
        <v>2020</v>
      </c>
      <c r="D6561" s="16" t="s">
        <v>95</v>
      </c>
      <c r="E6561" s="16" t="s">
        <v>56</v>
      </c>
      <c r="F6561">
        <v>69</v>
      </c>
    </row>
    <row r="6562" spans="1:6" x14ac:dyDescent="0.25">
      <c r="A6562">
        <v>2</v>
      </c>
      <c r="B6562">
        <v>6</v>
      </c>
      <c r="C6562">
        <v>2020</v>
      </c>
      <c r="D6562" s="16" t="s">
        <v>95</v>
      </c>
      <c r="E6562" s="16" t="s">
        <v>59</v>
      </c>
      <c r="F6562">
        <v>71</v>
      </c>
    </row>
    <row r="6563" spans="1:6" x14ac:dyDescent="0.25">
      <c r="A6563">
        <v>2</v>
      </c>
      <c r="B6563">
        <v>6</v>
      </c>
      <c r="C6563">
        <v>2020</v>
      </c>
      <c r="D6563" s="16" t="s">
        <v>95</v>
      </c>
      <c r="E6563" s="16" t="s">
        <v>56</v>
      </c>
      <c r="F6563">
        <v>19</v>
      </c>
    </row>
    <row r="6564" spans="1:6" x14ac:dyDescent="0.25">
      <c r="A6564">
        <v>2</v>
      </c>
      <c r="B6564">
        <v>6</v>
      </c>
      <c r="C6564">
        <v>2020</v>
      </c>
      <c r="D6564" s="16" t="s">
        <v>95</v>
      </c>
      <c r="E6564" s="16" t="s">
        <v>59</v>
      </c>
      <c r="F6564">
        <v>59</v>
      </c>
    </row>
    <row r="6565" spans="1:6" x14ac:dyDescent="0.25">
      <c r="A6565">
        <v>2</v>
      </c>
      <c r="B6565">
        <v>6</v>
      </c>
      <c r="C6565">
        <v>2020</v>
      </c>
      <c r="D6565" s="16" t="s">
        <v>95</v>
      </c>
      <c r="E6565" s="16" t="s">
        <v>59</v>
      </c>
      <c r="F6565">
        <v>35</v>
      </c>
    </row>
    <row r="6566" spans="1:6" x14ac:dyDescent="0.25">
      <c r="A6566">
        <v>2</v>
      </c>
      <c r="B6566">
        <v>6</v>
      </c>
      <c r="C6566">
        <v>2020</v>
      </c>
      <c r="D6566" s="16" t="s">
        <v>95</v>
      </c>
      <c r="E6566" s="16" t="s">
        <v>56</v>
      </c>
      <c r="F6566">
        <v>20</v>
      </c>
    </row>
    <row r="6567" spans="1:6" x14ac:dyDescent="0.25">
      <c r="A6567">
        <v>2</v>
      </c>
      <c r="B6567">
        <v>6</v>
      </c>
      <c r="C6567">
        <v>2020</v>
      </c>
      <c r="D6567" s="16" t="s">
        <v>95</v>
      </c>
      <c r="E6567" s="16" t="s">
        <v>59</v>
      </c>
      <c r="F6567">
        <v>48</v>
      </c>
    </row>
    <row r="6568" spans="1:6" x14ac:dyDescent="0.25">
      <c r="A6568">
        <v>2</v>
      </c>
      <c r="B6568">
        <v>6</v>
      </c>
      <c r="C6568">
        <v>2020</v>
      </c>
      <c r="D6568" s="16" t="s">
        <v>95</v>
      </c>
      <c r="E6568" s="16" t="s">
        <v>56</v>
      </c>
      <c r="F6568">
        <v>20</v>
      </c>
    </row>
    <row r="6569" spans="1:6" x14ac:dyDescent="0.25">
      <c r="A6569">
        <v>2</v>
      </c>
      <c r="B6569">
        <v>6</v>
      </c>
      <c r="C6569">
        <v>2020</v>
      </c>
      <c r="D6569" s="16" t="s">
        <v>104</v>
      </c>
      <c r="E6569" s="16" t="s">
        <v>56</v>
      </c>
      <c r="F6569">
        <v>52</v>
      </c>
    </row>
    <row r="6570" spans="1:6" x14ac:dyDescent="0.25">
      <c r="A6570">
        <v>2</v>
      </c>
      <c r="B6570">
        <v>6</v>
      </c>
      <c r="C6570">
        <v>2020</v>
      </c>
      <c r="D6570" s="16" t="s">
        <v>104</v>
      </c>
      <c r="E6570" s="16" t="s">
        <v>59</v>
      </c>
      <c r="F6570">
        <v>85</v>
      </c>
    </row>
    <row r="6571" spans="1:6" x14ac:dyDescent="0.25">
      <c r="A6571">
        <v>2</v>
      </c>
      <c r="B6571">
        <v>6</v>
      </c>
      <c r="C6571">
        <v>2020</v>
      </c>
      <c r="D6571" s="16" t="s">
        <v>104</v>
      </c>
      <c r="E6571" s="16" t="s">
        <v>59</v>
      </c>
      <c r="F6571">
        <v>20</v>
      </c>
    </row>
    <row r="6572" spans="1:6" x14ac:dyDescent="0.25">
      <c r="A6572">
        <v>2</v>
      </c>
      <c r="B6572">
        <v>6</v>
      </c>
      <c r="C6572">
        <v>2020</v>
      </c>
      <c r="D6572" s="16" t="s">
        <v>121</v>
      </c>
      <c r="E6572" s="16" t="s">
        <v>59</v>
      </c>
      <c r="F6572">
        <v>27</v>
      </c>
    </row>
    <row r="6573" spans="1:6" x14ac:dyDescent="0.25">
      <c r="A6573">
        <v>2</v>
      </c>
      <c r="B6573">
        <v>6</v>
      </c>
      <c r="C6573">
        <v>2020</v>
      </c>
      <c r="D6573" s="16" t="s">
        <v>121</v>
      </c>
      <c r="E6573" s="16" t="s">
        <v>59</v>
      </c>
      <c r="F6573">
        <v>29</v>
      </c>
    </row>
    <row r="6574" spans="1:6" x14ac:dyDescent="0.25">
      <c r="A6574">
        <v>2</v>
      </c>
      <c r="B6574">
        <v>6</v>
      </c>
      <c r="C6574">
        <v>2020</v>
      </c>
      <c r="D6574" s="16" t="s">
        <v>124</v>
      </c>
      <c r="E6574" s="16" t="s">
        <v>56</v>
      </c>
      <c r="F6574">
        <v>43</v>
      </c>
    </row>
    <row r="6575" spans="1:6" x14ac:dyDescent="0.25">
      <c r="A6575">
        <v>2</v>
      </c>
      <c r="B6575">
        <v>6</v>
      </c>
      <c r="C6575">
        <v>2020</v>
      </c>
      <c r="D6575" s="16" t="s">
        <v>125</v>
      </c>
      <c r="E6575" s="16" t="s">
        <v>56</v>
      </c>
      <c r="F6575">
        <v>50</v>
      </c>
    </row>
    <row r="6576" spans="1:6" x14ac:dyDescent="0.25">
      <c r="A6576">
        <v>2</v>
      </c>
      <c r="B6576">
        <v>6</v>
      </c>
      <c r="C6576">
        <v>2020</v>
      </c>
      <c r="D6576" s="16" t="s">
        <v>125</v>
      </c>
      <c r="E6576" s="16" t="s">
        <v>56</v>
      </c>
      <c r="F6576">
        <v>68</v>
      </c>
    </row>
    <row r="6577" spans="1:6" x14ac:dyDescent="0.25">
      <c r="A6577">
        <v>2</v>
      </c>
      <c r="B6577">
        <v>6</v>
      </c>
      <c r="C6577">
        <v>2020</v>
      </c>
      <c r="D6577" s="16" t="s">
        <v>175</v>
      </c>
      <c r="E6577" s="16" t="s">
        <v>59</v>
      </c>
      <c r="F6577">
        <v>56</v>
      </c>
    </row>
    <row r="6578" spans="1:6" x14ac:dyDescent="0.25">
      <c r="A6578">
        <v>2</v>
      </c>
      <c r="B6578">
        <v>6</v>
      </c>
      <c r="C6578">
        <v>2020</v>
      </c>
      <c r="D6578" s="16" t="s">
        <v>219</v>
      </c>
      <c r="E6578" s="16" t="s">
        <v>59</v>
      </c>
      <c r="F6578">
        <v>44</v>
      </c>
    </row>
    <row r="6579" spans="1:6" x14ac:dyDescent="0.25">
      <c r="A6579">
        <v>2</v>
      </c>
      <c r="B6579">
        <v>6</v>
      </c>
      <c r="C6579">
        <v>2020</v>
      </c>
      <c r="D6579" s="16" t="s">
        <v>219</v>
      </c>
      <c r="E6579" s="16" t="s">
        <v>59</v>
      </c>
      <c r="F6579">
        <v>49</v>
      </c>
    </row>
    <row r="6580" spans="1:6" x14ac:dyDescent="0.25">
      <c r="A6580">
        <v>2</v>
      </c>
      <c r="B6580">
        <v>6</v>
      </c>
      <c r="C6580">
        <v>2020</v>
      </c>
      <c r="D6580" s="16" t="s">
        <v>219</v>
      </c>
      <c r="E6580" s="16" t="s">
        <v>59</v>
      </c>
      <c r="F6580">
        <v>67</v>
      </c>
    </row>
    <row r="6581" spans="1:6" x14ac:dyDescent="0.25">
      <c r="A6581">
        <v>2</v>
      </c>
      <c r="B6581">
        <v>6</v>
      </c>
      <c r="C6581">
        <v>2020</v>
      </c>
      <c r="D6581" s="16" t="s">
        <v>145</v>
      </c>
      <c r="E6581" s="16" t="s">
        <v>56</v>
      </c>
      <c r="F6581">
        <v>45</v>
      </c>
    </row>
    <row r="6582" spans="1:6" x14ac:dyDescent="0.25">
      <c r="A6582">
        <v>2</v>
      </c>
      <c r="B6582">
        <v>6</v>
      </c>
      <c r="C6582">
        <v>2020</v>
      </c>
      <c r="D6582" s="16" t="s">
        <v>186</v>
      </c>
      <c r="E6582" s="16" t="s">
        <v>56</v>
      </c>
      <c r="F6582">
        <v>69</v>
      </c>
    </row>
    <row r="6583" spans="1:6" x14ac:dyDescent="0.25">
      <c r="A6583">
        <v>3</v>
      </c>
      <c r="B6583">
        <v>6</v>
      </c>
      <c r="C6583">
        <v>2020</v>
      </c>
      <c r="D6583" s="16" t="s">
        <v>66</v>
      </c>
      <c r="E6583" s="16" t="s">
        <v>56</v>
      </c>
      <c r="F6583">
        <v>72</v>
      </c>
    </row>
    <row r="6584" spans="1:6" x14ac:dyDescent="0.25">
      <c r="A6584">
        <v>3</v>
      </c>
      <c r="B6584">
        <v>6</v>
      </c>
      <c r="C6584">
        <v>2020</v>
      </c>
      <c r="D6584" s="16" t="s">
        <v>72</v>
      </c>
      <c r="E6584" s="16" t="s">
        <v>59</v>
      </c>
      <c r="F6584">
        <v>54</v>
      </c>
    </row>
    <row r="6585" spans="1:6" x14ac:dyDescent="0.25">
      <c r="A6585">
        <v>3</v>
      </c>
      <c r="B6585">
        <v>6</v>
      </c>
      <c r="C6585">
        <v>2020</v>
      </c>
      <c r="D6585" s="16" t="s">
        <v>244</v>
      </c>
      <c r="E6585" s="16" t="s">
        <v>56</v>
      </c>
      <c r="F6585">
        <v>2</v>
      </c>
    </row>
    <row r="6586" spans="1:6" x14ac:dyDescent="0.25">
      <c r="A6586">
        <v>3</v>
      </c>
      <c r="B6586">
        <v>6</v>
      </c>
      <c r="C6586">
        <v>2020</v>
      </c>
      <c r="D6586" s="16" t="s">
        <v>244</v>
      </c>
      <c r="E6586" s="16" t="s">
        <v>56</v>
      </c>
      <c r="F6586">
        <v>31</v>
      </c>
    </row>
    <row r="6587" spans="1:6" x14ac:dyDescent="0.25">
      <c r="A6587">
        <v>3</v>
      </c>
      <c r="B6587">
        <v>6</v>
      </c>
      <c r="C6587">
        <v>2020</v>
      </c>
      <c r="D6587" s="16" t="s">
        <v>75</v>
      </c>
      <c r="E6587" s="16" t="s">
        <v>56</v>
      </c>
      <c r="F6587">
        <v>25</v>
      </c>
    </row>
    <row r="6588" spans="1:6" x14ac:dyDescent="0.25">
      <c r="A6588">
        <v>3</v>
      </c>
      <c r="B6588">
        <v>6</v>
      </c>
      <c r="C6588">
        <v>2020</v>
      </c>
      <c r="D6588" s="16" t="s">
        <v>75</v>
      </c>
      <c r="E6588" s="16" t="s">
        <v>56</v>
      </c>
      <c r="F6588">
        <v>67</v>
      </c>
    </row>
    <row r="6589" spans="1:6" x14ac:dyDescent="0.25">
      <c r="A6589">
        <v>3</v>
      </c>
      <c r="B6589">
        <v>6</v>
      </c>
      <c r="C6589">
        <v>2020</v>
      </c>
      <c r="D6589" s="16" t="s">
        <v>80</v>
      </c>
      <c r="E6589" s="16" t="s">
        <v>59</v>
      </c>
      <c r="F6589">
        <v>1</v>
      </c>
    </row>
    <row r="6590" spans="1:6" x14ac:dyDescent="0.25">
      <c r="A6590">
        <v>3</v>
      </c>
      <c r="B6590">
        <v>6</v>
      </c>
      <c r="C6590">
        <v>2020</v>
      </c>
      <c r="D6590" s="16" t="s">
        <v>80</v>
      </c>
      <c r="E6590" s="16" t="s">
        <v>56</v>
      </c>
      <c r="F6590">
        <v>66</v>
      </c>
    </row>
    <row r="6591" spans="1:6" x14ac:dyDescent="0.25">
      <c r="A6591">
        <v>3</v>
      </c>
      <c r="B6591">
        <v>6</v>
      </c>
      <c r="C6591">
        <v>2020</v>
      </c>
      <c r="D6591" s="16" t="s">
        <v>80</v>
      </c>
      <c r="E6591" s="16" t="s">
        <v>59</v>
      </c>
      <c r="F6591">
        <v>66</v>
      </c>
    </row>
    <row r="6592" spans="1:6" x14ac:dyDescent="0.25">
      <c r="A6592">
        <v>3</v>
      </c>
      <c r="B6592">
        <v>6</v>
      </c>
      <c r="C6592">
        <v>2020</v>
      </c>
      <c r="D6592" s="16" t="s">
        <v>80</v>
      </c>
      <c r="E6592" s="16" t="s">
        <v>59</v>
      </c>
      <c r="F6592">
        <v>55</v>
      </c>
    </row>
    <row r="6593" spans="1:6" x14ac:dyDescent="0.25">
      <c r="A6593">
        <v>3</v>
      </c>
      <c r="B6593">
        <v>6</v>
      </c>
      <c r="C6593">
        <v>2020</v>
      </c>
      <c r="D6593" s="16" t="s">
        <v>256</v>
      </c>
      <c r="E6593" s="16" t="s">
        <v>56</v>
      </c>
      <c r="F6593">
        <v>20</v>
      </c>
    </row>
    <row r="6594" spans="1:6" x14ac:dyDescent="0.25">
      <c r="A6594">
        <v>3</v>
      </c>
      <c r="B6594">
        <v>6</v>
      </c>
      <c r="C6594">
        <v>2020</v>
      </c>
      <c r="D6594" s="16" t="s">
        <v>82</v>
      </c>
      <c r="E6594" s="16" t="s">
        <v>59</v>
      </c>
      <c r="F6594">
        <v>20</v>
      </c>
    </row>
    <row r="6595" spans="1:6" x14ac:dyDescent="0.25">
      <c r="A6595">
        <v>3</v>
      </c>
      <c r="B6595">
        <v>6</v>
      </c>
      <c r="C6595">
        <v>2020</v>
      </c>
      <c r="D6595" s="16" t="s">
        <v>82</v>
      </c>
      <c r="E6595" s="16" t="s">
        <v>56</v>
      </c>
      <c r="F6595">
        <v>59</v>
      </c>
    </row>
    <row r="6596" spans="1:6" x14ac:dyDescent="0.25">
      <c r="A6596">
        <v>3</v>
      </c>
      <c r="B6596">
        <v>6</v>
      </c>
      <c r="C6596">
        <v>2020</v>
      </c>
      <c r="D6596" s="16" t="s">
        <v>308</v>
      </c>
      <c r="E6596" s="16" t="s">
        <v>59</v>
      </c>
      <c r="F6596">
        <v>20</v>
      </c>
    </row>
    <row r="6597" spans="1:6" x14ac:dyDescent="0.25">
      <c r="A6597">
        <v>3</v>
      </c>
      <c r="B6597">
        <v>6</v>
      </c>
      <c r="C6597">
        <v>2020</v>
      </c>
      <c r="D6597" s="16" t="s">
        <v>89</v>
      </c>
      <c r="E6597" s="16" t="s">
        <v>59</v>
      </c>
      <c r="F6597">
        <v>73</v>
      </c>
    </row>
    <row r="6598" spans="1:6" x14ac:dyDescent="0.25">
      <c r="A6598">
        <v>3</v>
      </c>
      <c r="B6598">
        <v>6</v>
      </c>
      <c r="C6598">
        <v>2020</v>
      </c>
      <c r="D6598" s="16" t="s">
        <v>95</v>
      </c>
      <c r="E6598" s="16" t="s">
        <v>59</v>
      </c>
      <c r="F6598">
        <v>49</v>
      </c>
    </row>
    <row r="6599" spans="1:6" x14ac:dyDescent="0.25">
      <c r="A6599">
        <v>3</v>
      </c>
      <c r="B6599">
        <v>6</v>
      </c>
      <c r="C6599">
        <v>2020</v>
      </c>
      <c r="D6599" s="16" t="s">
        <v>95</v>
      </c>
      <c r="E6599" s="16" t="s">
        <v>56</v>
      </c>
      <c r="F6599">
        <v>23</v>
      </c>
    </row>
    <row r="6600" spans="1:6" x14ac:dyDescent="0.25">
      <c r="A6600">
        <v>3</v>
      </c>
      <c r="B6600">
        <v>6</v>
      </c>
      <c r="C6600">
        <v>2020</v>
      </c>
      <c r="D6600" s="16" t="s">
        <v>95</v>
      </c>
      <c r="E6600" s="16" t="s">
        <v>59</v>
      </c>
      <c r="F6600">
        <v>44</v>
      </c>
    </row>
    <row r="6601" spans="1:6" x14ac:dyDescent="0.25">
      <c r="A6601">
        <v>3</v>
      </c>
      <c r="B6601">
        <v>6</v>
      </c>
      <c r="C6601">
        <v>2020</v>
      </c>
      <c r="D6601" s="16" t="s">
        <v>95</v>
      </c>
      <c r="E6601" s="16" t="s">
        <v>59</v>
      </c>
      <c r="F6601">
        <v>66</v>
      </c>
    </row>
    <row r="6602" spans="1:6" x14ac:dyDescent="0.25">
      <c r="A6602">
        <v>3</v>
      </c>
      <c r="B6602">
        <v>6</v>
      </c>
      <c r="C6602">
        <v>2020</v>
      </c>
      <c r="D6602" s="16" t="s">
        <v>103</v>
      </c>
      <c r="E6602" s="16" t="s">
        <v>59</v>
      </c>
      <c r="F6602">
        <v>37</v>
      </c>
    </row>
    <row r="6603" spans="1:6" x14ac:dyDescent="0.25">
      <c r="A6603">
        <v>3</v>
      </c>
      <c r="B6603">
        <v>6</v>
      </c>
      <c r="C6603">
        <v>2020</v>
      </c>
      <c r="D6603" s="16" t="s">
        <v>104</v>
      </c>
      <c r="E6603" s="16" t="s">
        <v>56</v>
      </c>
      <c r="F6603">
        <v>34</v>
      </c>
    </row>
    <row r="6604" spans="1:6" x14ac:dyDescent="0.25">
      <c r="A6604">
        <v>3</v>
      </c>
      <c r="B6604">
        <v>6</v>
      </c>
      <c r="C6604">
        <v>2020</v>
      </c>
      <c r="D6604" s="16" t="s">
        <v>104</v>
      </c>
      <c r="E6604" s="16" t="s">
        <v>56</v>
      </c>
      <c r="F6604">
        <v>28</v>
      </c>
    </row>
    <row r="6605" spans="1:6" x14ac:dyDescent="0.25">
      <c r="A6605">
        <v>3</v>
      </c>
      <c r="B6605">
        <v>6</v>
      </c>
      <c r="C6605">
        <v>2020</v>
      </c>
      <c r="D6605" s="16" t="s">
        <v>215</v>
      </c>
      <c r="E6605" s="16" t="s">
        <v>59</v>
      </c>
      <c r="F6605">
        <v>32</v>
      </c>
    </row>
    <row r="6606" spans="1:6" x14ac:dyDescent="0.25">
      <c r="A6606">
        <v>3</v>
      </c>
      <c r="B6606">
        <v>6</v>
      </c>
      <c r="C6606">
        <v>2020</v>
      </c>
      <c r="D6606" s="16" t="s">
        <v>107</v>
      </c>
      <c r="E6606" s="16" t="s">
        <v>56</v>
      </c>
      <c r="F6606">
        <v>70</v>
      </c>
    </row>
    <row r="6607" spans="1:6" x14ac:dyDescent="0.25">
      <c r="A6607">
        <v>3</v>
      </c>
      <c r="B6607">
        <v>6</v>
      </c>
      <c r="C6607">
        <v>2020</v>
      </c>
      <c r="D6607" s="16" t="s">
        <v>107</v>
      </c>
      <c r="E6607" s="16" t="s">
        <v>59</v>
      </c>
      <c r="F6607">
        <v>18</v>
      </c>
    </row>
    <row r="6608" spans="1:6" x14ac:dyDescent="0.25">
      <c r="A6608">
        <v>3</v>
      </c>
      <c r="B6608">
        <v>6</v>
      </c>
      <c r="C6608">
        <v>2020</v>
      </c>
      <c r="D6608" s="16" t="s">
        <v>107</v>
      </c>
      <c r="E6608" s="16" t="s">
        <v>59</v>
      </c>
      <c r="F6608">
        <v>18</v>
      </c>
    </row>
    <row r="6609" spans="1:6" x14ac:dyDescent="0.25">
      <c r="A6609">
        <v>3</v>
      </c>
      <c r="B6609">
        <v>6</v>
      </c>
      <c r="C6609">
        <v>2020</v>
      </c>
      <c r="D6609" s="16" t="s">
        <v>107</v>
      </c>
      <c r="E6609" s="16" t="s">
        <v>56</v>
      </c>
      <c r="F6609">
        <v>47</v>
      </c>
    </row>
    <row r="6610" spans="1:6" x14ac:dyDescent="0.25">
      <c r="A6610">
        <v>3</v>
      </c>
      <c r="B6610">
        <v>6</v>
      </c>
      <c r="C6610">
        <v>2020</v>
      </c>
      <c r="D6610" s="16" t="s">
        <v>107</v>
      </c>
      <c r="E6610" s="16" t="s">
        <v>56</v>
      </c>
      <c r="F6610">
        <v>70</v>
      </c>
    </row>
    <row r="6611" spans="1:6" x14ac:dyDescent="0.25">
      <c r="A6611">
        <v>3</v>
      </c>
      <c r="B6611">
        <v>6</v>
      </c>
      <c r="C6611">
        <v>2020</v>
      </c>
      <c r="D6611" s="16" t="s">
        <v>107</v>
      </c>
      <c r="E6611" s="16" t="s">
        <v>59</v>
      </c>
      <c r="F6611">
        <v>84</v>
      </c>
    </row>
    <row r="6612" spans="1:6" x14ac:dyDescent="0.25">
      <c r="A6612">
        <v>3</v>
      </c>
      <c r="B6612">
        <v>6</v>
      </c>
      <c r="C6612">
        <v>2020</v>
      </c>
      <c r="D6612" s="16" t="s">
        <v>107</v>
      </c>
      <c r="E6612" s="16" t="s">
        <v>59</v>
      </c>
      <c r="F6612">
        <v>44</v>
      </c>
    </row>
    <row r="6613" spans="1:6" x14ac:dyDescent="0.25">
      <c r="A6613">
        <v>3</v>
      </c>
      <c r="B6613">
        <v>6</v>
      </c>
      <c r="C6613">
        <v>2020</v>
      </c>
      <c r="D6613" s="16" t="s">
        <v>108</v>
      </c>
      <c r="E6613" s="16" t="s">
        <v>56</v>
      </c>
      <c r="F6613">
        <v>75</v>
      </c>
    </row>
    <row r="6614" spans="1:6" x14ac:dyDescent="0.25">
      <c r="A6614">
        <v>3</v>
      </c>
      <c r="B6614">
        <v>6</v>
      </c>
      <c r="C6614">
        <v>2020</v>
      </c>
      <c r="D6614" s="16" t="s">
        <v>108</v>
      </c>
      <c r="E6614" s="16" t="s">
        <v>59</v>
      </c>
      <c r="F6614">
        <v>31</v>
      </c>
    </row>
    <row r="6615" spans="1:6" x14ac:dyDescent="0.25">
      <c r="A6615">
        <v>3</v>
      </c>
      <c r="B6615">
        <v>6</v>
      </c>
      <c r="C6615">
        <v>2020</v>
      </c>
      <c r="D6615" s="16" t="s">
        <v>108</v>
      </c>
      <c r="E6615" s="16" t="s">
        <v>56</v>
      </c>
      <c r="F6615">
        <v>29</v>
      </c>
    </row>
    <row r="6616" spans="1:6" x14ac:dyDescent="0.25">
      <c r="A6616">
        <v>3</v>
      </c>
      <c r="B6616">
        <v>6</v>
      </c>
      <c r="C6616">
        <v>2020</v>
      </c>
      <c r="D6616" s="16" t="s">
        <v>108</v>
      </c>
      <c r="E6616" s="16" t="s">
        <v>56</v>
      </c>
      <c r="F6616">
        <v>50</v>
      </c>
    </row>
    <row r="6617" spans="1:6" x14ac:dyDescent="0.25">
      <c r="A6617">
        <v>3</v>
      </c>
      <c r="B6617">
        <v>6</v>
      </c>
      <c r="C6617">
        <v>2020</v>
      </c>
      <c r="D6617" s="16" t="s">
        <v>110</v>
      </c>
      <c r="E6617" s="16" t="s">
        <v>59</v>
      </c>
      <c r="F6617">
        <v>36</v>
      </c>
    </row>
    <row r="6618" spans="1:6" x14ac:dyDescent="0.25">
      <c r="A6618">
        <v>3</v>
      </c>
      <c r="B6618">
        <v>6</v>
      </c>
      <c r="C6618">
        <v>2020</v>
      </c>
      <c r="D6618" s="16" t="s">
        <v>111</v>
      </c>
      <c r="E6618" s="16" t="s">
        <v>56</v>
      </c>
      <c r="F6618">
        <v>84</v>
      </c>
    </row>
    <row r="6619" spans="1:6" x14ac:dyDescent="0.25">
      <c r="A6619">
        <v>3</v>
      </c>
      <c r="B6619">
        <v>6</v>
      </c>
      <c r="C6619">
        <v>2020</v>
      </c>
      <c r="D6619" s="16" t="s">
        <v>117</v>
      </c>
      <c r="E6619" s="16" t="s">
        <v>56</v>
      </c>
      <c r="F6619">
        <v>65</v>
      </c>
    </row>
    <row r="6620" spans="1:6" x14ac:dyDescent="0.25">
      <c r="A6620">
        <v>3</v>
      </c>
      <c r="B6620">
        <v>6</v>
      </c>
      <c r="C6620">
        <v>2020</v>
      </c>
      <c r="D6620" s="16" t="s">
        <v>119</v>
      </c>
      <c r="E6620" s="16" t="s">
        <v>59</v>
      </c>
      <c r="F6620">
        <v>46</v>
      </c>
    </row>
    <row r="6621" spans="1:6" x14ac:dyDescent="0.25">
      <c r="A6621">
        <v>3</v>
      </c>
      <c r="B6621">
        <v>6</v>
      </c>
      <c r="C6621">
        <v>2020</v>
      </c>
      <c r="D6621" s="16" t="s">
        <v>124</v>
      </c>
      <c r="E6621" s="16" t="s">
        <v>56</v>
      </c>
      <c r="F6621">
        <v>12</v>
      </c>
    </row>
    <row r="6622" spans="1:6" x14ac:dyDescent="0.25">
      <c r="A6622">
        <v>3</v>
      </c>
      <c r="B6622">
        <v>6</v>
      </c>
      <c r="C6622">
        <v>2020</v>
      </c>
      <c r="D6622" s="16" t="s">
        <v>124</v>
      </c>
      <c r="E6622" s="16" t="s">
        <v>59</v>
      </c>
      <c r="F6622">
        <v>33</v>
      </c>
    </row>
    <row r="6623" spans="1:6" x14ac:dyDescent="0.25">
      <c r="A6623">
        <v>3</v>
      </c>
      <c r="B6623">
        <v>6</v>
      </c>
      <c r="C6623">
        <v>2020</v>
      </c>
      <c r="D6623" s="16" t="s">
        <v>124</v>
      </c>
      <c r="E6623" s="16" t="s">
        <v>59</v>
      </c>
      <c r="F6623">
        <v>57</v>
      </c>
    </row>
    <row r="6624" spans="1:6" x14ac:dyDescent="0.25">
      <c r="A6624">
        <v>3</v>
      </c>
      <c r="B6624">
        <v>6</v>
      </c>
      <c r="C6624">
        <v>2020</v>
      </c>
      <c r="D6624" s="16" t="s">
        <v>124</v>
      </c>
      <c r="E6624" s="16" t="s">
        <v>59</v>
      </c>
      <c r="F6624">
        <v>58</v>
      </c>
    </row>
    <row r="6625" spans="1:6" x14ac:dyDescent="0.25">
      <c r="A6625">
        <v>3</v>
      </c>
      <c r="B6625">
        <v>6</v>
      </c>
      <c r="C6625">
        <v>2020</v>
      </c>
      <c r="D6625" s="16" t="s">
        <v>125</v>
      </c>
      <c r="E6625" s="16" t="s">
        <v>56</v>
      </c>
      <c r="F6625">
        <v>65</v>
      </c>
    </row>
    <row r="6626" spans="1:6" x14ac:dyDescent="0.25">
      <c r="A6626">
        <v>3</v>
      </c>
      <c r="B6626">
        <v>6</v>
      </c>
      <c r="C6626">
        <v>2020</v>
      </c>
      <c r="D6626" s="16" t="s">
        <v>129</v>
      </c>
      <c r="E6626" s="16" t="s">
        <v>56</v>
      </c>
      <c r="F6626">
        <v>23</v>
      </c>
    </row>
    <row r="6627" spans="1:6" x14ac:dyDescent="0.25">
      <c r="A6627">
        <v>3</v>
      </c>
      <c r="B6627">
        <v>6</v>
      </c>
      <c r="C6627">
        <v>2020</v>
      </c>
      <c r="D6627" s="16" t="s">
        <v>171</v>
      </c>
      <c r="E6627" s="16" t="s">
        <v>56</v>
      </c>
      <c r="F6627">
        <v>24</v>
      </c>
    </row>
    <row r="6628" spans="1:6" x14ac:dyDescent="0.25">
      <c r="A6628">
        <v>3</v>
      </c>
      <c r="B6628">
        <v>6</v>
      </c>
      <c r="C6628">
        <v>2020</v>
      </c>
      <c r="D6628" s="16" t="s">
        <v>171</v>
      </c>
      <c r="E6628" s="16" t="s">
        <v>56</v>
      </c>
      <c r="F6628">
        <v>30</v>
      </c>
    </row>
    <row r="6629" spans="1:6" x14ac:dyDescent="0.25">
      <c r="A6629">
        <v>3</v>
      </c>
      <c r="B6629">
        <v>6</v>
      </c>
      <c r="C6629">
        <v>2020</v>
      </c>
      <c r="D6629" s="16" t="s">
        <v>171</v>
      </c>
      <c r="E6629" s="16" t="s">
        <v>56</v>
      </c>
      <c r="F6629">
        <v>58</v>
      </c>
    </row>
    <row r="6630" spans="1:6" x14ac:dyDescent="0.25">
      <c r="A6630">
        <v>3</v>
      </c>
      <c r="B6630">
        <v>6</v>
      </c>
      <c r="C6630">
        <v>2020</v>
      </c>
      <c r="D6630" s="16" t="s">
        <v>131</v>
      </c>
      <c r="E6630" s="16" t="s">
        <v>56</v>
      </c>
      <c r="F6630">
        <v>59</v>
      </c>
    </row>
    <row r="6631" spans="1:6" x14ac:dyDescent="0.25">
      <c r="A6631">
        <v>3</v>
      </c>
      <c r="B6631">
        <v>6</v>
      </c>
      <c r="C6631">
        <v>2020</v>
      </c>
      <c r="D6631" s="16" t="s">
        <v>242</v>
      </c>
      <c r="E6631" s="16" t="s">
        <v>56</v>
      </c>
      <c r="F6631">
        <v>21</v>
      </c>
    </row>
    <row r="6632" spans="1:6" x14ac:dyDescent="0.25">
      <c r="A6632">
        <v>3</v>
      </c>
      <c r="B6632">
        <v>6</v>
      </c>
      <c r="C6632">
        <v>2020</v>
      </c>
      <c r="D6632" s="16" t="s">
        <v>242</v>
      </c>
      <c r="E6632" s="16" t="s">
        <v>59</v>
      </c>
      <c r="F6632">
        <v>2</v>
      </c>
    </row>
    <row r="6633" spans="1:6" x14ac:dyDescent="0.25">
      <c r="A6633">
        <v>3</v>
      </c>
      <c r="B6633">
        <v>6</v>
      </c>
      <c r="C6633">
        <v>2020</v>
      </c>
      <c r="D6633" s="16" t="s">
        <v>242</v>
      </c>
      <c r="E6633" s="16" t="s">
        <v>59</v>
      </c>
      <c r="F6633">
        <v>20</v>
      </c>
    </row>
    <row r="6634" spans="1:6" x14ac:dyDescent="0.25">
      <c r="A6634">
        <v>3</v>
      </c>
      <c r="B6634">
        <v>6</v>
      </c>
      <c r="C6634">
        <v>2020</v>
      </c>
      <c r="D6634" s="16" t="s">
        <v>242</v>
      </c>
      <c r="E6634" s="16" t="s">
        <v>59</v>
      </c>
      <c r="F6634">
        <v>25</v>
      </c>
    </row>
    <row r="6635" spans="1:6" x14ac:dyDescent="0.25">
      <c r="A6635">
        <v>3</v>
      </c>
      <c r="B6635">
        <v>6</v>
      </c>
      <c r="C6635">
        <v>2020</v>
      </c>
      <c r="D6635" s="16" t="s">
        <v>242</v>
      </c>
      <c r="E6635" s="16" t="s">
        <v>56</v>
      </c>
      <c r="F6635">
        <v>22</v>
      </c>
    </row>
    <row r="6636" spans="1:6" x14ac:dyDescent="0.25">
      <c r="A6636">
        <v>3</v>
      </c>
      <c r="B6636">
        <v>6</v>
      </c>
      <c r="C6636">
        <v>2020</v>
      </c>
      <c r="D6636" s="16" t="s">
        <v>242</v>
      </c>
      <c r="E6636" s="16" t="s">
        <v>56</v>
      </c>
      <c r="F6636">
        <v>65</v>
      </c>
    </row>
    <row r="6637" spans="1:6" x14ac:dyDescent="0.25">
      <c r="A6637">
        <v>3</v>
      </c>
      <c r="B6637">
        <v>6</v>
      </c>
      <c r="C6637">
        <v>2020</v>
      </c>
      <c r="D6637" s="16" t="s">
        <v>175</v>
      </c>
      <c r="E6637" s="16" t="s">
        <v>56</v>
      </c>
      <c r="F6637">
        <v>61</v>
      </c>
    </row>
    <row r="6638" spans="1:6" x14ac:dyDescent="0.25">
      <c r="A6638">
        <v>3</v>
      </c>
      <c r="B6638">
        <v>6</v>
      </c>
      <c r="C6638">
        <v>2020</v>
      </c>
      <c r="D6638" s="16" t="s">
        <v>140</v>
      </c>
      <c r="E6638" s="16" t="s">
        <v>59</v>
      </c>
      <c r="F6638">
        <v>42</v>
      </c>
    </row>
    <row r="6639" spans="1:6" x14ac:dyDescent="0.25">
      <c r="A6639">
        <v>3</v>
      </c>
      <c r="B6639">
        <v>6</v>
      </c>
      <c r="C6639">
        <v>2020</v>
      </c>
      <c r="D6639" s="16" t="s">
        <v>140</v>
      </c>
      <c r="E6639" s="16" t="s">
        <v>56</v>
      </c>
      <c r="F6639">
        <v>32</v>
      </c>
    </row>
    <row r="6640" spans="1:6" x14ac:dyDescent="0.25">
      <c r="A6640">
        <v>3</v>
      </c>
      <c r="B6640">
        <v>6</v>
      </c>
      <c r="C6640">
        <v>2020</v>
      </c>
      <c r="D6640" s="16" t="s">
        <v>219</v>
      </c>
      <c r="E6640" s="16" t="s">
        <v>56</v>
      </c>
      <c r="F6640">
        <v>64</v>
      </c>
    </row>
    <row r="6641" spans="1:6" x14ac:dyDescent="0.25">
      <c r="A6641">
        <v>3</v>
      </c>
      <c r="B6641">
        <v>6</v>
      </c>
      <c r="C6641">
        <v>2020</v>
      </c>
      <c r="D6641" s="16" t="s">
        <v>219</v>
      </c>
      <c r="E6641" s="16" t="s">
        <v>59</v>
      </c>
      <c r="F6641">
        <v>62</v>
      </c>
    </row>
    <row r="6642" spans="1:6" x14ac:dyDescent="0.25">
      <c r="A6642">
        <v>3</v>
      </c>
      <c r="B6642">
        <v>6</v>
      </c>
      <c r="C6642">
        <v>2020</v>
      </c>
      <c r="D6642" s="16" t="s">
        <v>219</v>
      </c>
      <c r="E6642" s="16" t="s">
        <v>59</v>
      </c>
      <c r="F6642">
        <v>58</v>
      </c>
    </row>
    <row r="6643" spans="1:6" x14ac:dyDescent="0.25">
      <c r="A6643">
        <v>3</v>
      </c>
      <c r="B6643">
        <v>6</v>
      </c>
      <c r="C6643">
        <v>2020</v>
      </c>
      <c r="D6643" s="16" t="s">
        <v>219</v>
      </c>
      <c r="E6643" s="16" t="s">
        <v>59</v>
      </c>
      <c r="F6643">
        <v>50</v>
      </c>
    </row>
    <row r="6644" spans="1:6" x14ac:dyDescent="0.25">
      <c r="A6644">
        <v>3</v>
      </c>
      <c r="B6644">
        <v>6</v>
      </c>
      <c r="C6644">
        <v>2020</v>
      </c>
      <c r="D6644" s="16" t="s">
        <v>219</v>
      </c>
      <c r="E6644" s="16" t="s">
        <v>59</v>
      </c>
      <c r="F6644">
        <v>37</v>
      </c>
    </row>
    <row r="6645" spans="1:6" x14ac:dyDescent="0.25">
      <c r="A6645">
        <v>3</v>
      </c>
      <c r="B6645">
        <v>6</v>
      </c>
      <c r="C6645">
        <v>2020</v>
      </c>
      <c r="D6645" s="16" t="s">
        <v>219</v>
      </c>
      <c r="E6645" s="16" t="s">
        <v>56</v>
      </c>
      <c r="F6645">
        <v>51</v>
      </c>
    </row>
    <row r="6646" spans="1:6" x14ac:dyDescent="0.25">
      <c r="A6646">
        <v>3</v>
      </c>
      <c r="B6646">
        <v>6</v>
      </c>
      <c r="C6646">
        <v>2020</v>
      </c>
      <c r="D6646" s="16" t="s">
        <v>145</v>
      </c>
      <c r="E6646" s="16" t="s">
        <v>56</v>
      </c>
      <c r="F6646">
        <v>31</v>
      </c>
    </row>
    <row r="6647" spans="1:6" x14ac:dyDescent="0.25">
      <c r="A6647">
        <v>3</v>
      </c>
      <c r="B6647">
        <v>6</v>
      </c>
      <c r="C6647">
        <v>2020</v>
      </c>
      <c r="D6647" s="16" t="s">
        <v>145</v>
      </c>
      <c r="E6647" s="16" t="s">
        <v>59</v>
      </c>
      <c r="F6647">
        <v>78</v>
      </c>
    </row>
    <row r="6648" spans="1:6" x14ac:dyDescent="0.25">
      <c r="A6648">
        <v>3</v>
      </c>
      <c r="B6648">
        <v>6</v>
      </c>
      <c r="C6648">
        <v>2020</v>
      </c>
      <c r="D6648" s="16" t="s">
        <v>150</v>
      </c>
      <c r="E6648" s="16" t="s">
        <v>56</v>
      </c>
      <c r="F6648">
        <v>27</v>
      </c>
    </row>
    <row r="6649" spans="1:6" x14ac:dyDescent="0.25">
      <c r="A6649">
        <v>3</v>
      </c>
      <c r="B6649">
        <v>6</v>
      </c>
      <c r="C6649">
        <v>2020</v>
      </c>
      <c r="D6649" s="16" t="s">
        <v>150</v>
      </c>
      <c r="E6649" s="16" t="s">
        <v>56</v>
      </c>
      <c r="F6649">
        <v>46</v>
      </c>
    </row>
    <row r="6650" spans="1:6" x14ac:dyDescent="0.25">
      <c r="A6650">
        <v>3</v>
      </c>
      <c r="B6650">
        <v>6</v>
      </c>
      <c r="C6650">
        <v>2020</v>
      </c>
      <c r="D6650" s="16" t="s">
        <v>150</v>
      </c>
      <c r="E6650" s="16" t="s">
        <v>59</v>
      </c>
      <c r="F6650">
        <v>31</v>
      </c>
    </row>
    <row r="6651" spans="1:6" x14ac:dyDescent="0.25">
      <c r="A6651">
        <v>3</v>
      </c>
      <c r="B6651">
        <v>6</v>
      </c>
      <c r="C6651">
        <v>2020</v>
      </c>
      <c r="D6651" s="16" t="s">
        <v>150</v>
      </c>
      <c r="E6651" s="16" t="s">
        <v>56</v>
      </c>
      <c r="F6651">
        <v>50</v>
      </c>
    </row>
    <row r="6652" spans="1:6" x14ac:dyDescent="0.25">
      <c r="A6652">
        <v>4</v>
      </c>
      <c r="B6652">
        <v>6</v>
      </c>
      <c r="C6652">
        <v>2020</v>
      </c>
      <c r="D6652" s="16" t="s">
        <v>202</v>
      </c>
      <c r="E6652" s="16" t="s">
        <v>59</v>
      </c>
      <c r="F6652">
        <v>86</v>
      </c>
    </row>
    <row r="6653" spans="1:6" x14ac:dyDescent="0.25">
      <c r="A6653">
        <v>4</v>
      </c>
      <c r="B6653">
        <v>6</v>
      </c>
      <c r="C6653">
        <v>2020</v>
      </c>
      <c r="D6653" s="16" t="s">
        <v>80</v>
      </c>
      <c r="E6653" s="16" t="s">
        <v>59</v>
      </c>
      <c r="F6653">
        <v>43</v>
      </c>
    </row>
    <row r="6654" spans="1:6" x14ac:dyDescent="0.25">
      <c r="A6654">
        <v>4</v>
      </c>
      <c r="B6654">
        <v>6</v>
      </c>
      <c r="C6654">
        <v>2020</v>
      </c>
      <c r="D6654" s="16" t="s">
        <v>90</v>
      </c>
      <c r="E6654" s="16" t="s">
        <v>59</v>
      </c>
      <c r="F6654">
        <v>69</v>
      </c>
    </row>
    <row r="6655" spans="1:6" x14ac:dyDescent="0.25">
      <c r="A6655">
        <v>4</v>
      </c>
      <c r="B6655">
        <v>6</v>
      </c>
      <c r="C6655">
        <v>2020</v>
      </c>
      <c r="D6655" s="16" t="s">
        <v>95</v>
      </c>
      <c r="E6655" s="16" t="s">
        <v>59</v>
      </c>
      <c r="F6655">
        <v>44</v>
      </c>
    </row>
    <row r="6656" spans="1:6" x14ac:dyDescent="0.25">
      <c r="A6656">
        <v>4</v>
      </c>
      <c r="B6656">
        <v>6</v>
      </c>
      <c r="C6656">
        <v>2020</v>
      </c>
      <c r="D6656" s="16" t="s">
        <v>95</v>
      </c>
      <c r="E6656" s="16" t="s">
        <v>59</v>
      </c>
      <c r="F6656">
        <v>40</v>
      </c>
    </row>
    <row r="6657" spans="1:6" x14ac:dyDescent="0.25">
      <c r="A6657">
        <v>4</v>
      </c>
      <c r="B6657">
        <v>6</v>
      </c>
      <c r="C6657">
        <v>2020</v>
      </c>
      <c r="D6657" s="16" t="s">
        <v>104</v>
      </c>
      <c r="E6657" s="16" t="s">
        <v>59</v>
      </c>
      <c r="F6657">
        <v>55</v>
      </c>
    </row>
    <row r="6658" spans="1:6" x14ac:dyDescent="0.25">
      <c r="A6658">
        <v>4</v>
      </c>
      <c r="B6658">
        <v>6</v>
      </c>
      <c r="C6658">
        <v>2020</v>
      </c>
      <c r="D6658" s="16" t="s">
        <v>104</v>
      </c>
      <c r="E6658" s="16" t="s">
        <v>56</v>
      </c>
      <c r="F6658">
        <v>52</v>
      </c>
    </row>
    <row r="6659" spans="1:6" x14ac:dyDescent="0.25">
      <c r="A6659">
        <v>4</v>
      </c>
      <c r="B6659">
        <v>6</v>
      </c>
      <c r="C6659">
        <v>2020</v>
      </c>
      <c r="D6659" s="16" t="s">
        <v>104</v>
      </c>
      <c r="E6659" s="16" t="s">
        <v>56</v>
      </c>
      <c r="F6659">
        <v>40</v>
      </c>
    </row>
    <row r="6660" spans="1:6" x14ac:dyDescent="0.25">
      <c r="A6660">
        <v>4</v>
      </c>
      <c r="B6660">
        <v>6</v>
      </c>
      <c r="C6660">
        <v>2020</v>
      </c>
      <c r="D6660" s="16" t="s">
        <v>104</v>
      </c>
      <c r="E6660" s="16" t="s">
        <v>56</v>
      </c>
      <c r="F6660">
        <v>80</v>
      </c>
    </row>
    <row r="6661" spans="1:6" x14ac:dyDescent="0.25">
      <c r="A6661">
        <v>4</v>
      </c>
      <c r="B6661">
        <v>6</v>
      </c>
      <c r="C6661">
        <v>2020</v>
      </c>
      <c r="D6661" s="16" t="s">
        <v>104</v>
      </c>
      <c r="E6661" s="16" t="s">
        <v>59</v>
      </c>
      <c r="F6661">
        <v>46</v>
      </c>
    </row>
    <row r="6662" spans="1:6" x14ac:dyDescent="0.25">
      <c r="A6662">
        <v>4</v>
      </c>
      <c r="B6662">
        <v>6</v>
      </c>
      <c r="C6662">
        <v>2020</v>
      </c>
      <c r="D6662" s="16" t="s">
        <v>215</v>
      </c>
      <c r="E6662" s="16" t="s">
        <v>56</v>
      </c>
      <c r="F6662">
        <v>58</v>
      </c>
    </row>
    <row r="6663" spans="1:6" x14ac:dyDescent="0.25">
      <c r="A6663">
        <v>4</v>
      </c>
      <c r="B6663">
        <v>6</v>
      </c>
      <c r="C6663">
        <v>2020</v>
      </c>
      <c r="D6663" s="16" t="s">
        <v>105</v>
      </c>
      <c r="E6663" s="16" t="s">
        <v>59</v>
      </c>
      <c r="F6663">
        <v>43</v>
      </c>
    </row>
    <row r="6664" spans="1:6" x14ac:dyDescent="0.25">
      <c r="A6664">
        <v>4</v>
      </c>
      <c r="B6664">
        <v>6</v>
      </c>
      <c r="C6664">
        <v>2020</v>
      </c>
      <c r="D6664" s="16" t="s">
        <v>108</v>
      </c>
      <c r="E6664" s="16" t="s">
        <v>59</v>
      </c>
      <c r="F6664">
        <v>32</v>
      </c>
    </row>
    <row r="6665" spans="1:6" x14ac:dyDescent="0.25">
      <c r="A6665">
        <v>4</v>
      </c>
      <c r="B6665">
        <v>6</v>
      </c>
      <c r="C6665">
        <v>2020</v>
      </c>
      <c r="D6665" s="16" t="s">
        <v>108</v>
      </c>
      <c r="E6665" s="16" t="s">
        <v>59</v>
      </c>
      <c r="F6665">
        <v>48</v>
      </c>
    </row>
    <row r="6666" spans="1:6" x14ac:dyDescent="0.25">
      <c r="A6666">
        <v>4</v>
      </c>
      <c r="B6666">
        <v>6</v>
      </c>
      <c r="C6666">
        <v>2020</v>
      </c>
      <c r="D6666" s="16" t="s">
        <v>108</v>
      </c>
      <c r="E6666" s="16" t="s">
        <v>56</v>
      </c>
      <c r="F6666">
        <v>81</v>
      </c>
    </row>
    <row r="6667" spans="1:6" x14ac:dyDescent="0.25">
      <c r="A6667">
        <v>4</v>
      </c>
      <c r="B6667">
        <v>6</v>
      </c>
      <c r="C6667">
        <v>2020</v>
      </c>
      <c r="D6667" s="16" t="s">
        <v>108</v>
      </c>
      <c r="E6667" s="16" t="s">
        <v>56</v>
      </c>
      <c r="F6667">
        <v>87</v>
      </c>
    </row>
    <row r="6668" spans="1:6" x14ac:dyDescent="0.25">
      <c r="A6668">
        <v>4</v>
      </c>
      <c r="B6668">
        <v>6</v>
      </c>
      <c r="C6668">
        <v>2020</v>
      </c>
      <c r="D6668" s="16" t="s">
        <v>108</v>
      </c>
      <c r="E6668" s="16" t="s">
        <v>56</v>
      </c>
      <c r="F6668">
        <v>71</v>
      </c>
    </row>
    <row r="6669" spans="1:6" x14ac:dyDescent="0.25">
      <c r="A6669">
        <v>4</v>
      </c>
      <c r="B6669">
        <v>6</v>
      </c>
      <c r="C6669">
        <v>2020</v>
      </c>
      <c r="D6669" s="16" t="s">
        <v>108</v>
      </c>
      <c r="E6669" s="16" t="s">
        <v>56</v>
      </c>
      <c r="F6669">
        <v>90</v>
      </c>
    </row>
    <row r="6670" spans="1:6" x14ac:dyDescent="0.25">
      <c r="A6670">
        <v>4</v>
      </c>
      <c r="B6670">
        <v>6</v>
      </c>
      <c r="C6670">
        <v>2020</v>
      </c>
      <c r="D6670" s="16" t="s">
        <v>108</v>
      </c>
      <c r="E6670" s="16" t="s">
        <v>56</v>
      </c>
      <c r="F6670">
        <v>61</v>
      </c>
    </row>
    <row r="6671" spans="1:6" x14ac:dyDescent="0.25">
      <c r="A6671">
        <v>4</v>
      </c>
      <c r="B6671">
        <v>6</v>
      </c>
      <c r="C6671">
        <v>2020</v>
      </c>
      <c r="D6671" s="16" t="s">
        <v>108</v>
      </c>
      <c r="E6671" s="16" t="s">
        <v>56</v>
      </c>
      <c r="F6671">
        <v>77</v>
      </c>
    </row>
    <row r="6672" spans="1:6" x14ac:dyDescent="0.25">
      <c r="A6672">
        <v>4</v>
      </c>
      <c r="B6672">
        <v>6</v>
      </c>
      <c r="C6672">
        <v>2020</v>
      </c>
      <c r="D6672" s="16" t="s">
        <v>108</v>
      </c>
      <c r="E6672" s="16" t="s">
        <v>56</v>
      </c>
      <c r="F6672">
        <v>85</v>
      </c>
    </row>
    <row r="6673" spans="1:6" x14ac:dyDescent="0.25">
      <c r="A6673">
        <v>4</v>
      </c>
      <c r="B6673">
        <v>6</v>
      </c>
      <c r="C6673">
        <v>2020</v>
      </c>
      <c r="D6673" s="16" t="s">
        <v>108</v>
      </c>
      <c r="E6673" s="16" t="s">
        <v>56</v>
      </c>
      <c r="F6673">
        <v>87</v>
      </c>
    </row>
    <row r="6674" spans="1:6" x14ac:dyDescent="0.25">
      <c r="A6674">
        <v>4</v>
      </c>
      <c r="B6674">
        <v>6</v>
      </c>
      <c r="C6674">
        <v>2020</v>
      </c>
      <c r="D6674" s="16" t="s">
        <v>108</v>
      </c>
      <c r="E6674" s="16" t="s">
        <v>56</v>
      </c>
      <c r="F6674">
        <v>89</v>
      </c>
    </row>
    <row r="6675" spans="1:6" x14ac:dyDescent="0.25">
      <c r="A6675">
        <v>4</v>
      </c>
      <c r="B6675">
        <v>6</v>
      </c>
      <c r="C6675">
        <v>2020</v>
      </c>
      <c r="D6675" s="16" t="s">
        <v>108</v>
      </c>
      <c r="E6675" s="16" t="s">
        <v>56</v>
      </c>
      <c r="F6675">
        <v>87</v>
      </c>
    </row>
    <row r="6676" spans="1:6" x14ac:dyDescent="0.25">
      <c r="A6676">
        <v>4</v>
      </c>
      <c r="B6676">
        <v>6</v>
      </c>
      <c r="C6676">
        <v>2020</v>
      </c>
      <c r="D6676" s="16" t="s">
        <v>108</v>
      </c>
      <c r="E6676" s="16" t="s">
        <v>56</v>
      </c>
      <c r="F6676">
        <v>73</v>
      </c>
    </row>
    <row r="6677" spans="1:6" x14ac:dyDescent="0.25">
      <c r="A6677">
        <v>4</v>
      </c>
      <c r="B6677">
        <v>6</v>
      </c>
      <c r="C6677">
        <v>2020</v>
      </c>
      <c r="D6677" s="16" t="s">
        <v>108</v>
      </c>
      <c r="E6677" s="16" t="s">
        <v>56</v>
      </c>
      <c r="F6677">
        <v>70</v>
      </c>
    </row>
    <row r="6678" spans="1:6" x14ac:dyDescent="0.25">
      <c r="A6678">
        <v>4</v>
      </c>
      <c r="B6678">
        <v>6</v>
      </c>
      <c r="C6678">
        <v>2020</v>
      </c>
      <c r="D6678" s="16" t="s">
        <v>108</v>
      </c>
      <c r="E6678" s="16" t="s">
        <v>56</v>
      </c>
      <c r="F6678">
        <v>80</v>
      </c>
    </row>
    <row r="6679" spans="1:6" x14ac:dyDescent="0.25">
      <c r="A6679">
        <v>4</v>
      </c>
      <c r="B6679">
        <v>6</v>
      </c>
      <c r="C6679">
        <v>2020</v>
      </c>
      <c r="D6679" s="16" t="s">
        <v>108</v>
      </c>
      <c r="E6679" s="16" t="s">
        <v>56</v>
      </c>
      <c r="F6679">
        <v>83</v>
      </c>
    </row>
    <row r="6680" spans="1:6" x14ac:dyDescent="0.25">
      <c r="A6680">
        <v>4</v>
      </c>
      <c r="B6680">
        <v>6</v>
      </c>
      <c r="C6680">
        <v>2020</v>
      </c>
      <c r="D6680" s="16" t="s">
        <v>108</v>
      </c>
      <c r="E6680" s="16" t="s">
        <v>56</v>
      </c>
      <c r="F6680">
        <v>85</v>
      </c>
    </row>
    <row r="6681" spans="1:6" x14ac:dyDescent="0.25">
      <c r="A6681">
        <v>4</v>
      </c>
      <c r="B6681">
        <v>6</v>
      </c>
      <c r="C6681">
        <v>2020</v>
      </c>
      <c r="D6681" s="16" t="s">
        <v>108</v>
      </c>
      <c r="E6681" s="16" t="s">
        <v>56</v>
      </c>
      <c r="F6681">
        <v>83</v>
      </c>
    </row>
    <row r="6682" spans="1:6" x14ac:dyDescent="0.25">
      <c r="A6682">
        <v>4</v>
      </c>
      <c r="B6682">
        <v>6</v>
      </c>
      <c r="C6682">
        <v>2020</v>
      </c>
      <c r="D6682" s="16" t="s">
        <v>108</v>
      </c>
      <c r="E6682" s="16" t="s">
        <v>56</v>
      </c>
      <c r="F6682">
        <v>90</v>
      </c>
    </row>
    <row r="6683" spans="1:6" x14ac:dyDescent="0.25">
      <c r="A6683">
        <v>4</v>
      </c>
      <c r="B6683">
        <v>6</v>
      </c>
      <c r="C6683">
        <v>2020</v>
      </c>
      <c r="D6683" s="16" t="s">
        <v>108</v>
      </c>
      <c r="E6683" s="16" t="s">
        <v>56</v>
      </c>
      <c r="F6683">
        <v>41</v>
      </c>
    </row>
    <row r="6684" spans="1:6" x14ac:dyDescent="0.25">
      <c r="A6684">
        <v>4</v>
      </c>
      <c r="B6684">
        <v>6</v>
      </c>
      <c r="C6684">
        <v>2020</v>
      </c>
      <c r="D6684" s="16" t="s">
        <v>108</v>
      </c>
      <c r="E6684" s="16" t="s">
        <v>56</v>
      </c>
      <c r="F6684">
        <v>53</v>
      </c>
    </row>
    <row r="6685" spans="1:6" x14ac:dyDescent="0.25">
      <c r="A6685">
        <v>4</v>
      </c>
      <c r="B6685">
        <v>6</v>
      </c>
      <c r="C6685">
        <v>2020</v>
      </c>
      <c r="D6685" s="16" t="s">
        <v>108</v>
      </c>
      <c r="E6685" s="16" t="s">
        <v>56</v>
      </c>
      <c r="F6685">
        <v>21</v>
      </c>
    </row>
    <row r="6686" spans="1:6" x14ac:dyDescent="0.25">
      <c r="A6686">
        <v>4</v>
      </c>
      <c r="B6686">
        <v>6</v>
      </c>
      <c r="C6686">
        <v>2020</v>
      </c>
      <c r="D6686" s="16" t="s">
        <v>110</v>
      </c>
      <c r="E6686" s="16" t="s">
        <v>56</v>
      </c>
      <c r="F6686">
        <v>63</v>
      </c>
    </row>
    <row r="6687" spans="1:6" x14ac:dyDescent="0.25">
      <c r="A6687">
        <v>4</v>
      </c>
      <c r="B6687">
        <v>6</v>
      </c>
      <c r="C6687">
        <v>2020</v>
      </c>
      <c r="D6687" s="16" t="s">
        <v>116</v>
      </c>
      <c r="E6687" s="16" t="s">
        <v>59</v>
      </c>
      <c r="F6687">
        <v>77</v>
      </c>
    </row>
    <row r="6688" spans="1:6" x14ac:dyDescent="0.25">
      <c r="A6688">
        <v>4</v>
      </c>
      <c r="B6688">
        <v>6</v>
      </c>
      <c r="C6688">
        <v>2020</v>
      </c>
      <c r="D6688" s="16" t="s">
        <v>120</v>
      </c>
      <c r="E6688" s="16" t="s">
        <v>56</v>
      </c>
      <c r="F6688">
        <v>80</v>
      </c>
    </row>
    <row r="6689" spans="1:6" x14ac:dyDescent="0.25">
      <c r="A6689">
        <v>4</v>
      </c>
      <c r="B6689">
        <v>6</v>
      </c>
      <c r="C6689">
        <v>2020</v>
      </c>
      <c r="D6689" s="16" t="s">
        <v>121</v>
      </c>
      <c r="E6689" s="16" t="s">
        <v>59</v>
      </c>
      <c r="F6689">
        <v>29</v>
      </c>
    </row>
    <row r="6690" spans="1:6" x14ac:dyDescent="0.25">
      <c r="A6690">
        <v>4</v>
      </c>
      <c r="B6690">
        <v>6</v>
      </c>
      <c r="C6690">
        <v>2020</v>
      </c>
      <c r="D6690" s="16" t="s">
        <v>127</v>
      </c>
      <c r="E6690" s="16" t="s">
        <v>56</v>
      </c>
      <c r="F6690">
        <v>62</v>
      </c>
    </row>
    <row r="6691" spans="1:6" x14ac:dyDescent="0.25">
      <c r="A6691">
        <v>4</v>
      </c>
      <c r="B6691">
        <v>6</v>
      </c>
      <c r="C6691">
        <v>2020</v>
      </c>
      <c r="D6691" s="16" t="s">
        <v>128</v>
      </c>
      <c r="E6691" s="16" t="s">
        <v>56</v>
      </c>
      <c r="F6691">
        <v>23</v>
      </c>
    </row>
    <row r="6692" spans="1:6" x14ac:dyDescent="0.25">
      <c r="A6692">
        <v>4</v>
      </c>
      <c r="B6692">
        <v>6</v>
      </c>
      <c r="C6692">
        <v>2020</v>
      </c>
      <c r="D6692" s="16" t="s">
        <v>182</v>
      </c>
      <c r="E6692" s="16" t="s">
        <v>59</v>
      </c>
      <c r="F6692">
        <v>45</v>
      </c>
    </row>
    <row r="6693" spans="1:6" x14ac:dyDescent="0.25">
      <c r="A6693">
        <v>4</v>
      </c>
      <c r="B6693">
        <v>6</v>
      </c>
      <c r="C6693">
        <v>2020</v>
      </c>
      <c r="D6693" s="16" t="s">
        <v>217</v>
      </c>
      <c r="E6693" s="16" t="s">
        <v>59</v>
      </c>
      <c r="F6693">
        <v>78</v>
      </c>
    </row>
    <row r="6694" spans="1:6" x14ac:dyDescent="0.25">
      <c r="A6694">
        <v>4</v>
      </c>
      <c r="B6694">
        <v>6</v>
      </c>
      <c r="C6694">
        <v>2020</v>
      </c>
      <c r="D6694" s="16" t="s">
        <v>142</v>
      </c>
      <c r="E6694" s="16" t="s">
        <v>56</v>
      </c>
      <c r="F6694">
        <v>90</v>
      </c>
    </row>
    <row r="6695" spans="1:6" x14ac:dyDescent="0.25">
      <c r="A6695">
        <v>4</v>
      </c>
      <c r="B6695">
        <v>6</v>
      </c>
      <c r="C6695">
        <v>2020</v>
      </c>
      <c r="D6695" s="16" t="s">
        <v>147</v>
      </c>
      <c r="E6695" s="16" t="s">
        <v>59</v>
      </c>
      <c r="F6695">
        <v>38</v>
      </c>
    </row>
    <row r="6696" spans="1:6" x14ac:dyDescent="0.25">
      <c r="A6696">
        <v>4</v>
      </c>
      <c r="B6696">
        <v>6</v>
      </c>
      <c r="C6696">
        <v>2020</v>
      </c>
      <c r="D6696" s="16" t="s">
        <v>150</v>
      </c>
      <c r="E6696" s="16" t="s">
        <v>56</v>
      </c>
      <c r="F6696">
        <v>60</v>
      </c>
    </row>
    <row r="6697" spans="1:6" x14ac:dyDescent="0.25">
      <c r="A6697">
        <v>4</v>
      </c>
      <c r="B6697">
        <v>6</v>
      </c>
      <c r="C6697">
        <v>2020</v>
      </c>
      <c r="D6697" s="16" t="s">
        <v>150</v>
      </c>
      <c r="E6697" s="16" t="s">
        <v>56</v>
      </c>
      <c r="F6697">
        <v>34</v>
      </c>
    </row>
    <row r="6698" spans="1:6" x14ac:dyDescent="0.25">
      <c r="A6698">
        <v>4</v>
      </c>
      <c r="B6698">
        <v>6</v>
      </c>
      <c r="C6698">
        <v>2020</v>
      </c>
      <c r="D6698" s="16" t="s">
        <v>150</v>
      </c>
      <c r="E6698" s="16" t="s">
        <v>56</v>
      </c>
      <c r="F6698">
        <v>41</v>
      </c>
    </row>
    <row r="6699" spans="1:6" x14ac:dyDescent="0.25">
      <c r="A6699">
        <v>4</v>
      </c>
      <c r="B6699">
        <v>6</v>
      </c>
      <c r="C6699">
        <v>2020</v>
      </c>
      <c r="D6699" s="16" t="s">
        <v>150</v>
      </c>
      <c r="E6699" s="16" t="s">
        <v>59</v>
      </c>
      <c r="F6699">
        <v>28</v>
      </c>
    </row>
    <row r="6700" spans="1:6" x14ac:dyDescent="0.25">
      <c r="A6700">
        <v>5</v>
      </c>
      <c r="B6700">
        <v>6</v>
      </c>
      <c r="C6700">
        <v>2020</v>
      </c>
      <c r="D6700" s="16" t="s">
        <v>65</v>
      </c>
      <c r="E6700" s="16" t="s">
        <v>56</v>
      </c>
      <c r="F6700">
        <v>27</v>
      </c>
    </row>
    <row r="6701" spans="1:6" x14ac:dyDescent="0.25">
      <c r="A6701">
        <v>5</v>
      </c>
      <c r="B6701">
        <v>6</v>
      </c>
      <c r="C6701">
        <v>2020</v>
      </c>
      <c r="D6701" s="16" t="s">
        <v>206</v>
      </c>
      <c r="E6701" s="16" t="s">
        <v>56</v>
      </c>
      <c r="F6701">
        <v>69</v>
      </c>
    </row>
    <row r="6702" spans="1:6" x14ac:dyDescent="0.25">
      <c r="A6702">
        <v>5</v>
      </c>
      <c r="B6702">
        <v>6</v>
      </c>
      <c r="C6702">
        <v>2020</v>
      </c>
      <c r="D6702" s="16" t="s">
        <v>244</v>
      </c>
      <c r="E6702" s="16" t="s">
        <v>56</v>
      </c>
      <c r="F6702">
        <v>1</v>
      </c>
    </row>
    <row r="6703" spans="1:6" x14ac:dyDescent="0.25">
      <c r="A6703">
        <v>5</v>
      </c>
      <c r="B6703">
        <v>6</v>
      </c>
      <c r="C6703">
        <v>2020</v>
      </c>
      <c r="D6703" s="16" t="s">
        <v>244</v>
      </c>
      <c r="E6703" s="16" t="s">
        <v>56</v>
      </c>
      <c r="F6703">
        <v>56</v>
      </c>
    </row>
    <row r="6704" spans="1:6" x14ac:dyDescent="0.25">
      <c r="A6704">
        <v>5</v>
      </c>
      <c r="B6704">
        <v>6</v>
      </c>
      <c r="C6704">
        <v>2020</v>
      </c>
      <c r="D6704" s="16" t="s">
        <v>244</v>
      </c>
      <c r="E6704" s="16" t="s">
        <v>59</v>
      </c>
      <c r="F6704">
        <v>55</v>
      </c>
    </row>
    <row r="6705" spans="1:6" x14ac:dyDescent="0.25">
      <c r="A6705">
        <v>5</v>
      </c>
      <c r="B6705">
        <v>6</v>
      </c>
      <c r="C6705">
        <v>2020</v>
      </c>
      <c r="D6705" s="16" t="s">
        <v>75</v>
      </c>
      <c r="E6705" s="16" t="s">
        <v>59</v>
      </c>
      <c r="F6705">
        <v>28</v>
      </c>
    </row>
    <row r="6706" spans="1:6" x14ac:dyDescent="0.25">
      <c r="A6706">
        <v>5</v>
      </c>
      <c r="B6706">
        <v>6</v>
      </c>
      <c r="C6706">
        <v>2020</v>
      </c>
      <c r="D6706" s="16" t="s">
        <v>75</v>
      </c>
      <c r="E6706" s="16" t="s">
        <v>59</v>
      </c>
      <c r="F6706">
        <v>30</v>
      </c>
    </row>
    <row r="6707" spans="1:6" x14ac:dyDescent="0.25">
      <c r="A6707">
        <v>5</v>
      </c>
      <c r="B6707">
        <v>6</v>
      </c>
      <c r="C6707">
        <v>2020</v>
      </c>
      <c r="D6707" s="16" t="s">
        <v>75</v>
      </c>
      <c r="E6707" s="16" t="s">
        <v>59</v>
      </c>
      <c r="F6707">
        <v>35</v>
      </c>
    </row>
    <row r="6708" spans="1:6" x14ac:dyDescent="0.25">
      <c r="A6708">
        <v>5</v>
      </c>
      <c r="B6708">
        <v>6</v>
      </c>
      <c r="C6708">
        <v>2020</v>
      </c>
      <c r="D6708" s="16" t="s">
        <v>80</v>
      </c>
      <c r="E6708" s="16" t="s">
        <v>59</v>
      </c>
      <c r="F6708">
        <v>56</v>
      </c>
    </row>
    <row r="6709" spans="1:6" x14ac:dyDescent="0.25">
      <c r="A6709">
        <v>5</v>
      </c>
      <c r="B6709">
        <v>6</v>
      </c>
      <c r="C6709">
        <v>2020</v>
      </c>
      <c r="D6709" s="16" t="s">
        <v>80</v>
      </c>
      <c r="E6709" s="16" t="s">
        <v>59</v>
      </c>
      <c r="F6709">
        <v>57</v>
      </c>
    </row>
    <row r="6710" spans="1:6" x14ac:dyDescent="0.25">
      <c r="A6710">
        <v>5</v>
      </c>
      <c r="B6710">
        <v>6</v>
      </c>
      <c r="C6710">
        <v>2020</v>
      </c>
      <c r="D6710" s="16" t="s">
        <v>82</v>
      </c>
      <c r="E6710" s="16" t="s">
        <v>59</v>
      </c>
      <c r="F6710">
        <v>61</v>
      </c>
    </row>
    <row r="6711" spans="1:6" x14ac:dyDescent="0.25">
      <c r="A6711">
        <v>5</v>
      </c>
      <c r="B6711">
        <v>6</v>
      </c>
      <c r="C6711">
        <v>2020</v>
      </c>
      <c r="D6711" s="16" t="s">
        <v>88</v>
      </c>
      <c r="E6711" s="16" t="s">
        <v>56</v>
      </c>
      <c r="F6711">
        <v>25</v>
      </c>
    </row>
    <row r="6712" spans="1:6" x14ac:dyDescent="0.25">
      <c r="A6712">
        <v>5</v>
      </c>
      <c r="B6712">
        <v>6</v>
      </c>
      <c r="C6712">
        <v>2020</v>
      </c>
      <c r="D6712" s="16" t="s">
        <v>89</v>
      </c>
      <c r="E6712" s="16" t="s">
        <v>56</v>
      </c>
      <c r="F6712">
        <v>24</v>
      </c>
    </row>
    <row r="6713" spans="1:6" x14ac:dyDescent="0.25">
      <c r="A6713">
        <v>5</v>
      </c>
      <c r="B6713">
        <v>6</v>
      </c>
      <c r="C6713">
        <v>2020</v>
      </c>
      <c r="D6713" s="16" t="s">
        <v>91</v>
      </c>
      <c r="E6713" s="16" t="s">
        <v>56</v>
      </c>
      <c r="F6713">
        <v>68</v>
      </c>
    </row>
    <row r="6714" spans="1:6" x14ac:dyDescent="0.25">
      <c r="A6714">
        <v>5</v>
      </c>
      <c r="B6714">
        <v>6</v>
      </c>
      <c r="C6714">
        <v>2020</v>
      </c>
      <c r="D6714" s="16" t="s">
        <v>93</v>
      </c>
      <c r="E6714" s="16" t="s">
        <v>56</v>
      </c>
      <c r="F6714">
        <v>52</v>
      </c>
    </row>
    <row r="6715" spans="1:6" x14ac:dyDescent="0.25">
      <c r="A6715">
        <v>5</v>
      </c>
      <c r="B6715">
        <v>6</v>
      </c>
      <c r="C6715">
        <v>2020</v>
      </c>
      <c r="D6715" s="16" t="s">
        <v>93</v>
      </c>
      <c r="E6715" s="16" t="s">
        <v>59</v>
      </c>
      <c r="F6715">
        <v>35</v>
      </c>
    </row>
    <row r="6716" spans="1:6" x14ac:dyDescent="0.25">
      <c r="A6716">
        <v>5</v>
      </c>
      <c r="B6716">
        <v>6</v>
      </c>
      <c r="C6716">
        <v>2020</v>
      </c>
      <c r="D6716" s="16" t="s">
        <v>95</v>
      </c>
      <c r="E6716" s="16" t="s">
        <v>56</v>
      </c>
      <c r="F6716">
        <v>55</v>
      </c>
    </row>
    <row r="6717" spans="1:6" x14ac:dyDescent="0.25">
      <c r="A6717">
        <v>5</v>
      </c>
      <c r="B6717">
        <v>6</v>
      </c>
      <c r="C6717">
        <v>2020</v>
      </c>
      <c r="D6717" s="16" t="s">
        <v>95</v>
      </c>
      <c r="E6717" s="16" t="s">
        <v>59</v>
      </c>
      <c r="F6717">
        <v>62</v>
      </c>
    </row>
    <row r="6718" spans="1:6" x14ac:dyDescent="0.25">
      <c r="A6718">
        <v>5</v>
      </c>
      <c r="B6718">
        <v>6</v>
      </c>
      <c r="C6718">
        <v>2020</v>
      </c>
      <c r="D6718" s="16" t="s">
        <v>95</v>
      </c>
      <c r="E6718" s="16" t="s">
        <v>59</v>
      </c>
      <c r="F6718">
        <v>39</v>
      </c>
    </row>
    <row r="6719" spans="1:6" x14ac:dyDescent="0.25">
      <c r="A6719">
        <v>5</v>
      </c>
      <c r="B6719">
        <v>6</v>
      </c>
      <c r="C6719">
        <v>2020</v>
      </c>
      <c r="D6719" s="16" t="s">
        <v>95</v>
      </c>
      <c r="E6719" s="16" t="s">
        <v>56</v>
      </c>
      <c r="F6719">
        <v>52</v>
      </c>
    </row>
    <row r="6720" spans="1:6" x14ac:dyDescent="0.25">
      <c r="A6720">
        <v>5</v>
      </c>
      <c r="B6720">
        <v>6</v>
      </c>
      <c r="C6720">
        <v>2020</v>
      </c>
      <c r="D6720" s="16" t="s">
        <v>95</v>
      </c>
      <c r="E6720" s="16" t="s">
        <v>59</v>
      </c>
      <c r="F6720">
        <v>22</v>
      </c>
    </row>
    <row r="6721" spans="1:6" x14ac:dyDescent="0.25">
      <c r="A6721">
        <v>5</v>
      </c>
      <c r="B6721">
        <v>6</v>
      </c>
      <c r="C6721">
        <v>2020</v>
      </c>
      <c r="D6721" s="16" t="s">
        <v>95</v>
      </c>
      <c r="E6721" s="16" t="s">
        <v>59</v>
      </c>
      <c r="F6721">
        <v>41</v>
      </c>
    </row>
    <row r="6722" spans="1:6" x14ac:dyDescent="0.25">
      <c r="A6722">
        <v>5</v>
      </c>
      <c r="B6722">
        <v>6</v>
      </c>
      <c r="C6722">
        <v>2020</v>
      </c>
      <c r="D6722" s="16" t="s">
        <v>95</v>
      </c>
      <c r="E6722" s="16" t="s">
        <v>59</v>
      </c>
      <c r="F6722">
        <v>24</v>
      </c>
    </row>
    <row r="6723" spans="1:6" x14ac:dyDescent="0.25">
      <c r="A6723">
        <v>5</v>
      </c>
      <c r="B6723">
        <v>6</v>
      </c>
      <c r="C6723">
        <v>2020</v>
      </c>
      <c r="D6723" s="16" t="s">
        <v>95</v>
      </c>
      <c r="E6723" s="16" t="s">
        <v>56</v>
      </c>
      <c r="F6723">
        <v>18</v>
      </c>
    </row>
    <row r="6724" spans="1:6" x14ac:dyDescent="0.25">
      <c r="A6724">
        <v>5</v>
      </c>
      <c r="B6724">
        <v>6</v>
      </c>
      <c r="C6724">
        <v>2020</v>
      </c>
      <c r="D6724" s="16" t="s">
        <v>95</v>
      </c>
      <c r="E6724" s="16" t="s">
        <v>56</v>
      </c>
      <c r="F6724">
        <v>27</v>
      </c>
    </row>
    <row r="6725" spans="1:6" x14ac:dyDescent="0.25">
      <c r="A6725">
        <v>5</v>
      </c>
      <c r="B6725">
        <v>6</v>
      </c>
      <c r="C6725">
        <v>2020</v>
      </c>
      <c r="D6725" s="16" t="s">
        <v>95</v>
      </c>
      <c r="E6725" s="16" t="s">
        <v>56</v>
      </c>
      <c r="F6725">
        <v>31</v>
      </c>
    </row>
    <row r="6726" spans="1:6" x14ac:dyDescent="0.25">
      <c r="A6726">
        <v>5</v>
      </c>
      <c r="B6726">
        <v>6</v>
      </c>
      <c r="C6726">
        <v>2020</v>
      </c>
      <c r="D6726" s="16" t="s">
        <v>95</v>
      </c>
      <c r="E6726" s="16" t="s">
        <v>59</v>
      </c>
      <c r="F6726">
        <v>30</v>
      </c>
    </row>
    <row r="6727" spans="1:6" x14ac:dyDescent="0.25">
      <c r="A6727">
        <v>5</v>
      </c>
      <c r="B6727">
        <v>6</v>
      </c>
      <c r="C6727">
        <v>2020</v>
      </c>
      <c r="D6727" s="16" t="s">
        <v>95</v>
      </c>
      <c r="E6727" s="16" t="s">
        <v>56</v>
      </c>
      <c r="F6727">
        <v>39</v>
      </c>
    </row>
    <row r="6728" spans="1:6" x14ac:dyDescent="0.25">
      <c r="A6728">
        <v>5</v>
      </c>
      <c r="B6728">
        <v>6</v>
      </c>
      <c r="C6728">
        <v>2020</v>
      </c>
      <c r="D6728" s="16" t="s">
        <v>95</v>
      </c>
      <c r="E6728" s="16" t="s">
        <v>59</v>
      </c>
      <c r="F6728">
        <v>55</v>
      </c>
    </row>
    <row r="6729" spans="1:6" x14ac:dyDescent="0.25">
      <c r="A6729">
        <v>5</v>
      </c>
      <c r="B6729">
        <v>6</v>
      </c>
      <c r="C6729">
        <v>2020</v>
      </c>
      <c r="D6729" s="16" t="s">
        <v>95</v>
      </c>
      <c r="E6729" s="16" t="s">
        <v>56</v>
      </c>
      <c r="F6729">
        <v>63</v>
      </c>
    </row>
    <row r="6730" spans="1:6" x14ac:dyDescent="0.25">
      <c r="A6730">
        <v>5</v>
      </c>
      <c r="B6730">
        <v>6</v>
      </c>
      <c r="C6730">
        <v>2020</v>
      </c>
      <c r="D6730" s="16" t="s">
        <v>95</v>
      </c>
      <c r="E6730" s="16" t="s">
        <v>59</v>
      </c>
      <c r="F6730">
        <v>33</v>
      </c>
    </row>
    <row r="6731" spans="1:6" x14ac:dyDescent="0.25">
      <c r="A6731">
        <v>5</v>
      </c>
      <c r="B6731">
        <v>6</v>
      </c>
      <c r="C6731">
        <v>2020</v>
      </c>
      <c r="D6731" s="16" t="s">
        <v>103</v>
      </c>
      <c r="E6731" s="16" t="s">
        <v>59</v>
      </c>
      <c r="F6731">
        <v>83</v>
      </c>
    </row>
    <row r="6732" spans="1:6" x14ac:dyDescent="0.25">
      <c r="A6732">
        <v>5</v>
      </c>
      <c r="B6732">
        <v>6</v>
      </c>
      <c r="C6732">
        <v>2020</v>
      </c>
      <c r="D6732" s="16" t="s">
        <v>104</v>
      </c>
      <c r="E6732" s="16" t="s">
        <v>59</v>
      </c>
      <c r="F6732">
        <v>62</v>
      </c>
    </row>
    <row r="6733" spans="1:6" x14ac:dyDescent="0.25">
      <c r="A6733">
        <v>5</v>
      </c>
      <c r="B6733">
        <v>6</v>
      </c>
      <c r="C6733">
        <v>2020</v>
      </c>
      <c r="D6733" s="16" t="s">
        <v>104</v>
      </c>
      <c r="E6733" s="16" t="s">
        <v>56</v>
      </c>
      <c r="F6733">
        <v>50</v>
      </c>
    </row>
    <row r="6734" spans="1:6" x14ac:dyDescent="0.25">
      <c r="A6734">
        <v>5</v>
      </c>
      <c r="B6734">
        <v>6</v>
      </c>
      <c r="C6734">
        <v>2020</v>
      </c>
      <c r="D6734" s="16" t="s">
        <v>104</v>
      </c>
      <c r="E6734" s="16" t="s">
        <v>56</v>
      </c>
      <c r="F6734">
        <v>84</v>
      </c>
    </row>
    <row r="6735" spans="1:6" x14ac:dyDescent="0.25">
      <c r="A6735">
        <v>5</v>
      </c>
      <c r="B6735">
        <v>6</v>
      </c>
      <c r="C6735">
        <v>2020</v>
      </c>
      <c r="D6735" s="16" t="s">
        <v>104</v>
      </c>
      <c r="E6735" s="16" t="s">
        <v>56</v>
      </c>
      <c r="F6735">
        <v>88</v>
      </c>
    </row>
    <row r="6736" spans="1:6" x14ac:dyDescent="0.25">
      <c r="A6736">
        <v>5</v>
      </c>
      <c r="B6736">
        <v>6</v>
      </c>
      <c r="C6736">
        <v>2020</v>
      </c>
      <c r="D6736" s="16" t="s">
        <v>104</v>
      </c>
      <c r="E6736" s="16" t="s">
        <v>59</v>
      </c>
      <c r="F6736">
        <v>60</v>
      </c>
    </row>
    <row r="6737" spans="1:6" x14ac:dyDescent="0.25">
      <c r="A6737">
        <v>5</v>
      </c>
      <c r="B6737">
        <v>6</v>
      </c>
      <c r="C6737">
        <v>2020</v>
      </c>
      <c r="D6737" s="16" t="s">
        <v>104</v>
      </c>
      <c r="E6737" s="16" t="s">
        <v>59</v>
      </c>
      <c r="F6737">
        <v>56</v>
      </c>
    </row>
    <row r="6738" spans="1:6" x14ac:dyDescent="0.25">
      <c r="A6738">
        <v>5</v>
      </c>
      <c r="B6738">
        <v>6</v>
      </c>
      <c r="C6738">
        <v>2020</v>
      </c>
      <c r="D6738" s="16" t="s">
        <v>104</v>
      </c>
      <c r="E6738" s="16" t="s">
        <v>59</v>
      </c>
      <c r="F6738">
        <v>45</v>
      </c>
    </row>
    <row r="6739" spans="1:6" x14ac:dyDescent="0.25">
      <c r="A6739">
        <v>5</v>
      </c>
      <c r="B6739">
        <v>6</v>
      </c>
      <c r="C6739">
        <v>2020</v>
      </c>
      <c r="D6739" s="16" t="s">
        <v>104</v>
      </c>
      <c r="E6739" s="16" t="s">
        <v>56</v>
      </c>
      <c r="F6739">
        <v>38</v>
      </c>
    </row>
    <row r="6740" spans="1:6" x14ac:dyDescent="0.25">
      <c r="A6740">
        <v>5</v>
      </c>
      <c r="B6740">
        <v>6</v>
      </c>
      <c r="C6740">
        <v>2020</v>
      </c>
      <c r="D6740" s="16" t="s">
        <v>105</v>
      </c>
      <c r="E6740" s="16" t="s">
        <v>56</v>
      </c>
      <c r="F6740">
        <v>45</v>
      </c>
    </row>
    <row r="6741" spans="1:6" x14ac:dyDescent="0.25">
      <c r="A6741">
        <v>5</v>
      </c>
      <c r="B6741">
        <v>6</v>
      </c>
      <c r="C6741">
        <v>2020</v>
      </c>
      <c r="D6741" s="16" t="s">
        <v>105</v>
      </c>
      <c r="E6741" s="16" t="s">
        <v>59</v>
      </c>
      <c r="F6741">
        <v>32</v>
      </c>
    </row>
    <row r="6742" spans="1:6" x14ac:dyDescent="0.25">
      <c r="A6742">
        <v>5</v>
      </c>
      <c r="B6742">
        <v>6</v>
      </c>
      <c r="C6742">
        <v>2020</v>
      </c>
      <c r="D6742" s="16" t="s">
        <v>107</v>
      </c>
      <c r="E6742" s="16" t="s">
        <v>59</v>
      </c>
      <c r="F6742">
        <v>66</v>
      </c>
    </row>
    <row r="6743" spans="1:6" x14ac:dyDescent="0.25">
      <c r="A6743">
        <v>5</v>
      </c>
      <c r="B6743">
        <v>6</v>
      </c>
      <c r="C6743">
        <v>2020</v>
      </c>
      <c r="D6743" s="16" t="s">
        <v>107</v>
      </c>
      <c r="E6743" s="16" t="s">
        <v>56</v>
      </c>
      <c r="F6743">
        <v>26</v>
      </c>
    </row>
    <row r="6744" spans="1:6" x14ac:dyDescent="0.25">
      <c r="A6744">
        <v>5</v>
      </c>
      <c r="B6744">
        <v>6</v>
      </c>
      <c r="C6744">
        <v>2020</v>
      </c>
      <c r="D6744" s="16" t="s">
        <v>107</v>
      </c>
      <c r="E6744" s="16" t="s">
        <v>56</v>
      </c>
      <c r="F6744">
        <v>58</v>
      </c>
    </row>
    <row r="6745" spans="1:6" x14ac:dyDescent="0.25">
      <c r="A6745">
        <v>5</v>
      </c>
      <c r="B6745">
        <v>6</v>
      </c>
      <c r="C6745">
        <v>2020</v>
      </c>
      <c r="D6745" s="16" t="s">
        <v>107</v>
      </c>
      <c r="E6745" s="16" t="s">
        <v>56</v>
      </c>
      <c r="F6745">
        <v>35</v>
      </c>
    </row>
    <row r="6746" spans="1:6" x14ac:dyDescent="0.25">
      <c r="A6746">
        <v>5</v>
      </c>
      <c r="B6746">
        <v>6</v>
      </c>
      <c r="C6746">
        <v>2020</v>
      </c>
      <c r="D6746" s="16" t="s">
        <v>107</v>
      </c>
      <c r="E6746" s="16" t="s">
        <v>59</v>
      </c>
      <c r="F6746">
        <v>54</v>
      </c>
    </row>
    <row r="6747" spans="1:6" x14ac:dyDescent="0.25">
      <c r="A6747">
        <v>5</v>
      </c>
      <c r="B6747">
        <v>6</v>
      </c>
      <c r="C6747">
        <v>2020</v>
      </c>
      <c r="D6747" s="16" t="s">
        <v>107</v>
      </c>
      <c r="E6747" s="16" t="s">
        <v>56</v>
      </c>
      <c r="F6747">
        <v>48</v>
      </c>
    </row>
    <row r="6748" spans="1:6" x14ac:dyDescent="0.25">
      <c r="A6748">
        <v>5</v>
      </c>
      <c r="B6748">
        <v>6</v>
      </c>
      <c r="C6748">
        <v>2020</v>
      </c>
      <c r="D6748" s="16" t="s">
        <v>107</v>
      </c>
      <c r="E6748" s="16" t="s">
        <v>56</v>
      </c>
      <c r="F6748">
        <v>7</v>
      </c>
    </row>
    <row r="6749" spans="1:6" x14ac:dyDescent="0.25">
      <c r="A6749">
        <v>5</v>
      </c>
      <c r="B6749">
        <v>6</v>
      </c>
      <c r="C6749">
        <v>2020</v>
      </c>
      <c r="D6749" s="16" t="s">
        <v>108</v>
      </c>
      <c r="E6749" s="16" t="s">
        <v>56</v>
      </c>
      <c r="F6749">
        <v>41</v>
      </c>
    </row>
    <row r="6750" spans="1:6" x14ac:dyDescent="0.25">
      <c r="A6750">
        <v>5</v>
      </c>
      <c r="B6750">
        <v>6</v>
      </c>
      <c r="C6750">
        <v>2020</v>
      </c>
      <c r="D6750" s="16" t="s">
        <v>108</v>
      </c>
      <c r="E6750" s="16" t="s">
        <v>59</v>
      </c>
      <c r="F6750">
        <v>24</v>
      </c>
    </row>
    <row r="6751" spans="1:6" x14ac:dyDescent="0.25">
      <c r="A6751">
        <v>5</v>
      </c>
      <c r="B6751">
        <v>6</v>
      </c>
      <c r="C6751">
        <v>2020</v>
      </c>
      <c r="D6751" s="16" t="s">
        <v>110</v>
      </c>
      <c r="E6751" s="16" t="s">
        <v>56</v>
      </c>
      <c r="F6751">
        <v>38</v>
      </c>
    </row>
    <row r="6752" spans="1:6" x14ac:dyDescent="0.25">
      <c r="A6752">
        <v>5</v>
      </c>
      <c r="B6752">
        <v>6</v>
      </c>
      <c r="C6752">
        <v>2020</v>
      </c>
      <c r="D6752" s="16" t="s">
        <v>110</v>
      </c>
      <c r="E6752" s="16" t="s">
        <v>56</v>
      </c>
      <c r="F6752">
        <v>59</v>
      </c>
    </row>
    <row r="6753" spans="1:6" x14ac:dyDescent="0.25">
      <c r="A6753">
        <v>5</v>
      </c>
      <c r="B6753">
        <v>6</v>
      </c>
      <c r="C6753">
        <v>2020</v>
      </c>
      <c r="D6753" s="16" t="s">
        <v>111</v>
      </c>
      <c r="E6753" s="16" t="s">
        <v>59</v>
      </c>
      <c r="F6753">
        <v>58</v>
      </c>
    </row>
    <row r="6754" spans="1:6" x14ac:dyDescent="0.25">
      <c r="A6754">
        <v>5</v>
      </c>
      <c r="B6754">
        <v>6</v>
      </c>
      <c r="C6754">
        <v>2020</v>
      </c>
      <c r="D6754" s="16" t="s">
        <v>116</v>
      </c>
      <c r="E6754" s="16" t="s">
        <v>59</v>
      </c>
      <c r="F6754">
        <v>29</v>
      </c>
    </row>
    <row r="6755" spans="1:6" x14ac:dyDescent="0.25">
      <c r="A6755">
        <v>5</v>
      </c>
      <c r="B6755">
        <v>6</v>
      </c>
      <c r="C6755">
        <v>2020</v>
      </c>
      <c r="D6755" s="16" t="s">
        <v>116</v>
      </c>
      <c r="E6755" s="16" t="s">
        <v>56</v>
      </c>
      <c r="F6755">
        <v>42</v>
      </c>
    </row>
    <row r="6756" spans="1:6" x14ac:dyDescent="0.25">
      <c r="A6756">
        <v>5</v>
      </c>
      <c r="B6756">
        <v>6</v>
      </c>
      <c r="C6756">
        <v>2020</v>
      </c>
      <c r="D6756" s="16" t="s">
        <v>119</v>
      </c>
      <c r="E6756" s="16" t="s">
        <v>59</v>
      </c>
      <c r="F6756">
        <v>27</v>
      </c>
    </row>
    <row r="6757" spans="1:6" x14ac:dyDescent="0.25">
      <c r="A6757">
        <v>5</v>
      </c>
      <c r="B6757">
        <v>6</v>
      </c>
      <c r="C6757">
        <v>2020</v>
      </c>
      <c r="D6757" s="16" t="s">
        <v>121</v>
      </c>
      <c r="E6757" s="16" t="s">
        <v>59</v>
      </c>
      <c r="F6757">
        <v>63</v>
      </c>
    </row>
    <row r="6758" spans="1:6" x14ac:dyDescent="0.25">
      <c r="A6758">
        <v>5</v>
      </c>
      <c r="B6758">
        <v>6</v>
      </c>
      <c r="C6758">
        <v>2020</v>
      </c>
      <c r="D6758" s="16" t="s">
        <v>124</v>
      </c>
      <c r="E6758" s="16" t="s">
        <v>59</v>
      </c>
      <c r="F6758">
        <v>16</v>
      </c>
    </row>
    <row r="6759" spans="1:6" x14ac:dyDescent="0.25">
      <c r="A6759">
        <v>5</v>
      </c>
      <c r="B6759">
        <v>6</v>
      </c>
      <c r="C6759">
        <v>2020</v>
      </c>
      <c r="D6759" s="16" t="s">
        <v>124</v>
      </c>
      <c r="E6759" s="16" t="s">
        <v>59</v>
      </c>
      <c r="F6759">
        <v>52</v>
      </c>
    </row>
    <row r="6760" spans="1:6" x14ac:dyDescent="0.25">
      <c r="A6760">
        <v>5</v>
      </c>
      <c r="B6760">
        <v>6</v>
      </c>
      <c r="C6760">
        <v>2020</v>
      </c>
      <c r="D6760" s="16" t="s">
        <v>125</v>
      </c>
      <c r="E6760" s="16" t="s">
        <v>59</v>
      </c>
      <c r="F6760">
        <v>68</v>
      </c>
    </row>
    <row r="6761" spans="1:6" x14ac:dyDescent="0.25">
      <c r="A6761">
        <v>5</v>
      </c>
      <c r="B6761">
        <v>6</v>
      </c>
      <c r="C6761">
        <v>2020</v>
      </c>
      <c r="D6761" s="16" t="s">
        <v>125</v>
      </c>
      <c r="E6761" s="16" t="s">
        <v>56</v>
      </c>
      <c r="F6761">
        <v>54</v>
      </c>
    </row>
    <row r="6762" spans="1:6" x14ac:dyDescent="0.25">
      <c r="A6762">
        <v>5</v>
      </c>
      <c r="B6762">
        <v>6</v>
      </c>
      <c r="C6762">
        <v>2020</v>
      </c>
      <c r="D6762" s="16" t="s">
        <v>235</v>
      </c>
      <c r="E6762" s="16" t="s">
        <v>56</v>
      </c>
      <c r="F6762">
        <v>93</v>
      </c>
    </row>
    <row r="6763" spans="1:6" x14ac:dyDescent="0.25">
      <c r="A6763">
        <v>5</v>
      </c>
      <c r="B6763">
        <v>6</v>
      </c>
      <c r="C6763">
        <v>2020</v>
      </c>
      <c r="D6763" s="16" t="s">
        <v>182</v>
      </c>
      <c r="E6763" s="16" t="s">
        <v>56</v>
      </c>
      <c r="F6763">
        <v>17</v>
      </c>
    </row>
    <row r="6764" spans="1:6" x14ac:dyDescent="0.25">
      <c r="A6764">
        <v>5</v>
      </c>
      <c r="B6764">
        <v>6</v>
      </c>
      <c r="C6764">
        <v>2020</v>
      </c>
      <c r="D6764" s="16" t="s">
        <v>182</v>
      </c>
      <c r="E6764" s="16" t="s">
        <v>59</v>
      </c>
      <c r="F6764">
        <v>51</v>
      </c>
    </row>
    <row r="6765" spans="1:6" x14ac:dyDescent="0.25">
      <c r="A6765">
        <v>5</v>
      </c>
      <c r="B6765">
        <v>6</v>
      </c>
      <c r="C6765">
        <v>2020</v>
      </c>
      <c r="D6765" s="16" t="s">
        <v>182</v>
      </c>
      <c r="E6765" s="16" t="s">
        <v>59</v>
      </c>
      <c r="F6765">
        <v>43</v>
      </c>
    </row>
    <row r="6766" spans="1:6" x14ac:dyDescent="0.25">
      <c r="A6766">
        <v>5</v>
      </c>
      <c r="B6766">
        <v>6</v>
      </c>
      <c r="C6766">
        <v>2020</v>
      </c>
      <c r="D6766" s="16" t="s">
        <v>182</v>
      </c>
      <c r="E6766" s="16" t="s">
        <v>59</v>
      </c>
      <c r="F6766">
        <v>64</v>
      </c>
    </row>
    <row r="6767" spans="1:6" x14ac:dyDescent="0.25">
      <c r="A6767">
        <v>5</v>
      </c>
      <c r="B6767">
        <v>6</v>
      </c>
      <c r="C6767">
        <v>2020</v>
      </c>
      <c r="D6767" s="16" t="s">
        <v>129</v>
      </c>
      <c r="E6767" s="16" t="s">
        <v>56</v>
      </c>
      <c r="F6767">
        <v>36</v>
      </c>
    </row>
    <row r="6768" spans="1:6" x14ac:dyDescent="0.25">
      <c r="A6768">
        <v>5</v>
      </c>
      <c r="B6768">
        <v>6</v>
      </c>
      <c r="C6768">
        <v>2020</v>
      </c>
      <c r="D6768" s="16" t="s">
        <v>129</v>
      </c>
      <c r="E6768" s="16" t="s">
        <v>56</v>
      </c>
      <c r="F6768">
        <v>67</v>
      </c>
    </row>
    <row r="6769" spans="1:6" x14ac:dyDescent="0.25">
      <c r="A6769">
        <v>5</v>
      </c>
      <c r="B6769">
        <v>6</v>
      </c>
      <c r="C6769">
        <v>2020</v>
      </c>
      <c r="D6769" s="16" t="s">
        <v>129</v>
      </c>
      <c r="E6769" s="16" t="s">
        <v>59</v>
      </c>
      <c r="F6769">
        <v>37</v>
      </c>
    </row>
    <row r="6770" spans="1:6" x14ac:dyDescent="0.25">
      <c r="A6770">
        <v>5</v>
      </c>
      <c r="B6770">
        <v>6</v>
      </c>
      <c r="C6770">
        <v>2020</v>
      </c>
      <c r="D6770" s="16" t="s">
        <v>129</v>
      </c>
      <c r="E6770" s="16" t="s">
        <v>56</v>
      </c>
      <c r="F6770">
        <v>51</v>
      </c>
    </row>
    <row r="6771" spans="1:6" x14ac:dyDescent="0.25">
      <c r="A6771">
        <v>5</v>
      </c>
      <c r="B6771">
        <v>6</v>
      </c>
      <c r="C6771">
        <v>2020</v>
      </c>
      <c r="D6771" s="16" t="s">
        <v>242</v>
      </c>
      <c r="E6771" s="16" t="s">
        <v>56</v>
      </c>
      <c r="F6771">
        <v>45</v>
      </c>
    </row>
    <row r="6772" spans="1:6" x14ac:dyDescent="0.25">
      <c r="A6772">
        <v>5</v>
      </c>
      <c r="B6772">
        <v>6</v>
      </c>
      <c r="C6772">
        <v>2020</v>
      </c>
      <c r="D6772" s="16" t="s">
        <v>242</v>
      </c>
      <c r="E6772" s="16" t="s">
        <v>56</v>
      </c>
      <c r="F6772">
        <v>49</v>
      </c>
    </row>
    <row r="6773" spans="1:6" x14ac:dyDescent="0.25">
      <c r="A6773">
        <v>5</v>
      </c>
      <c r="B6773">
        <v>6</v>
      </c>
      <c r="C6773">
        <v>2020</v>
      </c>
      <c r="D6773" s="16" t="s">
        <v>242</v>
      </c>
      <c r="E6773" s="16" t="s">
        <v>59</v>
      </c>
      <c r="F6773">
        <v>47</v>
      </c>
    </row>
    <row r="6774" spans="1:6" x14ac:dyDescent="0.25">
      <c r="A6774">
        <v>5</v>
      </c>
      <c r="B6774">
        <v>6</v>
      </c>
      <c r="C6774">
        <v>2020</v>
      </c>
      <c r="D6774" s="16" t="s">
        <v>242</v>
      </c>
      <c r="E6774" s="16" t="s">
        <v>59</v>
      </c>
      <c r="F6774">
        <v>22</v>
      </c>
    </row>
    <row r="6775" spans="1:6" x14ac:dyDescent="0.25">
      <c r="A6775">
        <v>5</v>
      </c>
      <c r="B6775">
        <v>6</v>
      </c>
      <c r="C6775">
        <v>2020</v>
      </c>
      <c r="D6775" s="16" t="s">
        <v>242</v>
      </c>
      <c r="E6775" s="16" t="s">
        <v>59</v>
      </c>
      <c r="F6775">
        <v>26</v>
      </c>
    </row>
    <row r="6776" spans="1:6" x14ac:dyDescent="0.25">
      <c r="A6776">
        <v>5</v>
      </c>
      <c r="B6776">
        <v>6</v>
      </c>
      <c r="C6776">
        <v>2020</v>
      </c>
      <c r="D6776" s="16" t="s">
        <v>140</v>
      </c>
      <c r="E6776" s="16" t="s">
        <v>59</v>
      </c>
      <c r="F6776">
        <v>81</v>
      </c>
    </row>
    <row r="6777" spans="1:6" x14ac:dyDescent="0.25">
      <c r="A6777">
        <v>5</v>
      </c>
      <c r="B6777">
        <v>6</v>
      </c>
      <c r="C6777">
        <v>2020</v>
      </c>
      <c r="D6777" s="16" t="s">
        <v>141</v>
      </c>
      <c r="E6777" s="16" t="s">
        <v>56</v>
      </c>
      <c r="F6777">
        <v>64</v>
      </c>
    </row>
    <row r="6778" spans="1:6" x14ac:dyDescent="0.25">
      <c r="A6778">
        <v>5</v>
      </c>
      <c r="B6778">
        <v>6</v>
      </c>
      <c r="C6778">
        <v>2020</v>
      </c>
      <c r="D6778" s="16" t="s">
        <v>141</v>
      </c>
      <c r="E6778" s="16" t="s">
        <v>56</v>
      </c>
      <c r="F6778">
        <v>38</v>
      </c>
    </row>
    <row r="6779" spans="1:6" x14ac:dyDescent="0.25">
      <c r="A6779">
        <v>5</v>
      </c>
      <c r="B6779">
        <v>6</v>
      </c>
      <c r="C6779">
        <v>2020</v>
      </c>
      <c r="D6779" s="16" t="s">
        <v>141</v>
      </c>
      <c r="E6779" s="16" t="s">
        <v>59</v>
      </c>
      <c r="F6779">
        <v>33</v>
      </c>
    </row>
    <row r="6780" spans="1:6" x14ac:dyDescent="0.25">
      <c r="A6780">
        <v>5</v>
      </c>
      <c r="B6780">
        <v>6</v>
      </c>
      <c r="C6780">
        <v>2020</v>
      </c>
      <c r="D6780" s="16" t="s">
        <v>219</v>
      </c>
      <c r="E6780" s="16" t="s">
        <v>56</v>
      </c>
      <c r="F6780">
        <v>72</v>
      </c>
    </row>
    <row r="6781" spans="1:6" x14ac:dyDescent="0.25">
      <c r="A6781">
        <v>5</v>
      </c>
      <c r="B6781">
        <v>6</v>
      </c>
      <c r="C6781">
        <v>2020</v>
      </c>
      <c r="D6781" s="16" t="s">
        <v>219</v>
      </c>
      <c r="E6781" s="16" t="s">
        <v>59</v>
      </c>
      <c r="F6781">
        <v>46</v>
      </c>
    </row>
    <row r="6782" spans="1:6" x14ac:dyDescent="0.25">
      <c r="A6782">
        <v>5</v>
      </c>
      <c r="B6782">
        <v>6</v>
      </c>
      <c r="C6782">
        <v>2020</v>
      </c>
      <c r="D6782" s="16" t="s">
        <v>219</v>
      </c>
      <c r="E6782" s="16" t="s">
        <v>56</v>
      </c>
      <c r="F6782">
        <v>54</v>
      </c>
    </row>
    <row r="6783" spans="1:6" x14ac:dyDescent="0.25">
      <c r="A6783">
        <v>5</v>
      </c>
      <c r="B6783">
        <v>6</v>
      </c>
      <c r="C6783">
        <v>2020</v>
      </c>
      <c r="D6783" s="16" t="s">
        <v>219</v>
      </c>
      <c r="E6783" s="16" t="s">
        <v>59</v>
      </c>
      <c r="F6783">
        <v>55</v>
      </c>
    </row>
    <row r="6784" spans="1:6" x14ac:dyDescent="0.25">
      <c r="A6784">
        <v>5</v>
      </c>
      <c r="B6784">
        <v>6</v>
      </c>
      <c r="C6784">
        <v>2020</v>
      </c>
      <c r="D6784" s="16" t="s">
        <v>219</v>
      </c>
      <c r="E6784" s="16" t="s">
        <v>56</v>
      </c>
      <c r="F6784">
        <v>57</v>
      </c>
    </row>
    <row r="6785" spans="1:6" x14ac:dyDescent="0.25">
      <c r="A6785">
        <v>5</v>
      </c>
      <c r="B6785">
        <v>6</v>
      </c>
      <c r="C6785">
        <v>2020</v>
      </c>
      <c r="D6785" s="16" t="s">
        <v>219</v>
      </c>
      <c r="E6785" s="16" t="s">
        <v>56</v>
      </c>
      <c r="F6785">
        <v>52</v>
      </c>
    </row>
    <row r="6786" spans="1:6" x14ac:dyDescent="0.25">
      <c r="A6786">
        <v>5</v>
      </c>
      <c r="B6786">
        <v>6</v>
      </c>
      <c r="C6786">
        <v>2020</v>
      </c>
      <c r="D6786" s="16" t="s">
        <v>219</v>
      </c>
      <c r="E6786" s="16" t="s">
        <v>59</v>
      </c>
      <c r="F6786">
        <v>50</v>
      </c>
    </row>
    <row r="6787" spans="1:6" x14ac:dyDescent="0.25">
      <c r="A6787">
        <v>5</v>
      </c>
      <c r="B6787">
        <v>6</v>
      </c>
      <c r="C6787">
        <v>2020</v>
      </c>
      <c r="D6787" s="16" t="s">
        <v>219</v>
      </c>
      <c r="E6787" s="16" t="s">
        <v>56</v>
      </c>
      <c r="F6787">
        <v>69</v>
      </c>
    </row>
    <row r="6788" spans="1:6" x14ac:dyDescent="0.25">
      <c r="A6788">
        <v>5</v>
      </c>
      <c r="B6788">
        <v>6</v>
      </c>
      <c r="C6788">
        <v>2020</v>
      </c>
      <c r="D6788" s="16" t="s">
        <v>219</v>
      </c>
      <c r="E6788" s="16" t="s">
        <v>59</v>
      </c>
      <c r="F6788">
        <v>31</v>
      </c>
    </row>
    <row r="6789" spans="1:6" x14ac:dyDescent="0.25">
      <c r="A6789">
        <v>5</v>
      </c>
      <c r="B6789">
        <v>6</v>
      </c>
      <c r="C6789">
        <v>2020</v>
      </c>
      <c r="D6789" s="16" t="s">
        <v>219</v>
      </c>
      <c r="E6789" s="16" t="s">
        <v>56</v>
      </c>
      <c r="F6789">
        <v>53</v>
      </c>
    </row>
    <row r="6790" spans="1:6" x14ac:dyDescent="0.25">
      <c r="A6790">
        <v>5</v>
      </c>
      <c r="B6790">
        <v>6</v>
      </c>
      <c r="C6790">
        <v>2020</v>
      </c>
      <c r="D6790" s="16" t="s">
        <v>219</v>
      </c>
      <c r="E6790" s="16" t="s">
        <v>56</v>
      </c>
      <c r="F6790">
        <v>64</v>
      </c>
    </row>
    <row r="6791" spans="1:6" x14ac:dyDescent="0.25">
      <c r="A6791">
        <v>5</v>
      </c>
      <c r="B6791">
        <v>6</v>
      </c>
      <c r="C6791">
        <v>2020</v>
      </c>
      <c r="D6791" s="16" t="s">
        <v>219</v>
      </c>
      <c r="E6791" s="16" t="s">
        <v>59</v>
      </c>
      <c r="F6791">
        <v>44</v>
      </c>
    </row>
    <row r="6792" spans="1:6" x14ac:dyDescent="0.25">
      <c r="A6792">
        <v>5</v>
      </c>
      <c r="B6792">
        <v>6</v>
      </c>
      <c r="C6792">
        <v>2020</v>
      </c>
      <c r="D6792" s="16" t="s">
        <v>145</v>
      </c>
      <c r="E6792" s="16" t="s">
        <v>56</v>
      </c>
      <c r="F6792">
        <v>59</v>
      </c>
    </row>
    <row r="6793" spans="1:6" x14ac:dyDescent="0.25">
      <c r="A6793">
        <v>5</v>
      </c>
      <c r="B6793">
        <v>6</v>
      </c>
      <c r="C6793">
        <v>2020</v>
      </c>
      <c r="D6793" s="16" t="s">
        <v>147</v>
      </c>
      <c r="E6793" s="16" t="s">
        <v>56</v>
      </c>
      <c r="F6793">
        <v>31</v>
      </c>
    </row>
    <row r="6794" spans="1:6" x14ac:dyDescent="0.25">
      <c r="A6794">
        <v>5</v>
      </c>
      <c r="B6794">
        <v>6</v>
      </c>
      <c r="C6794">
        <v>2020</v>
      </c>
      <c r="D6794" s="16" t="s">
        <v>150</v>
      </c>
      <c r="E6794" s="16" t="s">
        <v>56</v>
      </c>
      <c r="F6794">
        <v>40</v>
      </c>
    </row>
    <row r="6795" spans="1:6" x14ac:dyDescent="0.25">
      <c r="A6795">
        <v>5</v>
      </c>
      <c r="B6795">
        <v>6</v>
      </c>
      <c r="C6795">
        <v>2020</v>
      </c>
      <c r="D6795" s="16" t="s">
        <v>186</v>
      </c>
      <c r="E6795" s="16" t="s">
        <v>59</v>
      </c>
      <c r="F6795">
        <v>54</v>
      </c>
    </row>
    <row r="6796" spans="1:6" x14ac:dyDescent="0.25">
      <c r="A6796">
        <v>6</v>
      </c>
      <c r="B6796">
        <v>6</v>
      </c>
      <c r="C6796">
        <v>2020</v>
      </c>
      <c r="D6796" s="16" t="s">
        <v>58</v>
      </c>
      <c r="E6796" s="16" t="s">
        <v>56</v>
      </c>
      <c r="F6796">
        <v>48</v>
      </c>
    </row>
    <row r="6797" spans="1:6" x14ac:dyDescent="0.25">
      <c r="A6797">
        <v>6</v>
      </c>
      <c r="B6797">
        <v>6</v>
      </c>
      <c r="C6797">
        <v>2020</v>
      </c>
      <c r="D6797" s="16" t="s">
        <v>75</v>
      </c>
      <c r="E6797" s="16" t="s">
        <v>59</v>
      </c>
      <c r="F6797">
        <v>40</v>
      </c>
    </row>
    <row r="6798" spans="1:6" x14ac:dyDescent="0.25">
      <c r="A6798">
        <v>6</v>
      </c>
      <c r="B6798">
        <v>6</v>
      </c>
      <c r="C6798">
        <v>2020</v>
      </c>
      <c r="D6798" s="16" t="s">
        <v>75</v>
      </c>
      <c r="E6798" s="16" t="s">
        <v>56</v>
      </c>
      <c r="F6798">
        <v>34</v>
      </c>
    </row>
    <row r="6799" spans="1:6" x14ac:dyDescent="0.25">
      <c r="A6799">
        <v>6</v>
      </c>
      <c r="B6799">
        <v>6</v>
      </c>
      <c r="C6799">
        <v>2020</v>
      </c>
      <c r="D6799" s="16" t="s">
        <v>75</v>
      </c>
      <c r="E6799" s="16" t="s">
        <v>59</v>
      </c>
      <c r="F6799">
        <v>58</v>
      </c>
    </row>
    <row r="6800" spans="1:6" x14ac:dyDescent="0.25">
      <c r="A6800">
        <v>6</v>
      </c>
      <c r="B6800">
        <v>6</v>
      </c>
      <c r="C6800">
        <v>2020</v>
      </c>
      <c r="D6800" s="16" t="s">
        <v>76</v>
      </c>
      <c r="E6800" s="16" t="s">
        <v>59</v>
      </c>
      <c r="F6800">
        <v>40</v>
      </c>
    </row>
    <row r="6801" spans="1:6" x14ac:dyDescent="0.25">
      <c r="A6801">
        <v>6</v>
      </c>
      <c r="B6801">
        <v>6</v>
      </c>
      <c r="C6801">
        <v>2020</v>
      </c>
      <c r="D6801" s="16" t="s">
        <v>238</v>
      </c>
      <c r="E6801" s="16" t="s">
        <v>56</v>
      </c>
      <c r="F6801">
        <v>48</v>
      </c>
    </row>
    <row r="6802" spans="1:6" x14ac:dyDescent="0.25">
      <c r="A6802">
        <v>6</v>
      </c>
      <c r="B6802">
        <v>6</v>
      </c>
      <c r="C6802">
        <v>2020</v>
      </c>
      <c r="D6802" s="16" t="s">
        <v>89</v>
      </c>
      <c r="E6802" s="16" t="s">
        <v>59</v>
      </c>
      <c r="F6802">
        <v>38</v>
      </c>
    </row>
    <row r="6803" spans="1:6" x14ac:dyDescent="0.25">
      <c r="A6803">
        <v>6</v>
      </c>
      <c r="B6803">
        <v>6</v>
      </c>
      <c r="C6803">
        <v>2020</v>
      </c>
      <c r="D6803" s="16" t="s">
        <v>91</v>
      </c>
      <c r="E6803" s="16" t="s">
        <v>56</v>
      </c>
      <c r="F6803">
        <v>32</v>
      </c>
    </row>
    <row r="6804" spans="1:6" x14ac:dyDescent="0.25">
      <c r="A6804">
        <v>6</v>
      </c>
      <c r="B6804">
        <v>6</v>
      </c>
      <c r="C6804">
        <v>2020</v>
      </c>
      <c r="D6804" s="16" t="s">
        <v>95</v>
      </c>
      <c r="E6804" s="16" t="s">
        <v>59</v>
      </c>
      <c r="F6804">
        <v>68</v>
      </c>
    </row>
    <row r="6805" spans="1:6" x14ac:dyDescent="0.25">
      <c r="A6805">
        <v>6</v>
      </c>
      <c r="B6805">
        <v>6</v>
      </c>
      <c r="C6805">
        <v>2020</v>
      </c>
      <c r="D6805" s="16" t="s">
        <v>95</v>
      </c>
      <c r="E6805" s="16" t="s">
        <v>56</v>
      </c>
      <c r="F6805">
        <v>60</v>
      </c>
    </row>
    <row r="6806" spans="1:6" x14ac:dyDescent="0.25">
      <c r="A6806">
        <v>6</v>
      </c>
      <c r="B6806">
        <v>6</v>
      </c>
      <c r="C6806">
        <v>2020</v>
      </c>
      <c r="D6806" s="16" t="s">
        <v>95</v>
      </c>
      <c r="E6806" s="16" t="s">
        <v>59</v>
      </c>
      <c r="F6806">
        <v>43</v>
      </c>
    </row>
    <row r="6807" spans="1:6" x14ac:dyDescent="0.25">
      <c r="A6807">
        <v>6</v>
      </c>
      <c r="B6807">
        <v>6</v>
      </c>
      <c r="C6807">
        <v>2020</v>
      </c>
      <c r="D6807" s="16" t="s">
        <v>95</v>
      </c>
      <c r="E6807" s="16" t="s">
        <v>56</v>
      </c>
      <c r="F6807">
        <v>38</v>
      </c>
    </row>
    <row r="6808" spans="1:6" x14ac:dyDescent="0.25">
      <c r="A6808">
        <v>6</v>
      </c>
      <c r="B6808">
        <v>6</v>
      </c>
      <c r="C6808">
        <v>2020</v>
      </c>
      <c r="D6808" s="16" t="s">
        <v>95</v>
      </c>
      <c r="E6808" s="16" t="s">
        <v>56</v>
      </c>
      <c r="F6808">
        <v>46</v>
      </c>
    </row>
    <row r="6809" spans="1:6" x14ac:dyDescent="0.25">
      <c r="A6809">
        <v>6</v>
      </c>
      <c r="B6809">
        <v>6</v>
      </c>
      <c r="C6809">
        <v>2020</v>
      </c>
      <c r="D6809" s="16" t="s">
        <v>95</v>
      </c>
      <c r="E6809" s="16" t="s">
        <v>56</v>
      </c>
      <c r="F6809">
        <v>42</v>
      </c>
    </row>
    <row r="6810" spans="1:6" x14ac:dyDescent="0.25">
      <c r="A6810">
        <v>6</v>
      </c>
      <c r="B6810">
        <v>6</v>
      </c>
      <c r="C6810">
        <v>2020</v>
      </c>
      <c r="D6810" s="16" t="s">
        <v>95</v>
      </c>
      <c r="E6810" s="16" t="s">
        <v>56</v>
      </c>
      <c r="F6810">
        <v>37</v>
      </c>
    </row>
    <row r="6811" spans="1:6" x14ac:dyDescent="0.25">
      <c r="A6811">
        <v>6</v>
      </c>
      <c r="B6811">
        <v>6</v>
      </c>
      <c r="C6811">
        <v>2020</v>
      </c>
      <c r="D6811" s="16" t="s">
        <v>95</v>
      </c>
      <c r="E6811" s="16" t="s">
        <v>56</v>
      </c>
      <c r="F6811">
        <v>19</v>
      </c>
    </row>
    <row r="6812" spans="1:6" x14ac:dyDescent="0.25">
      <c r="A6812">
        <v>6</v>
      </c>
      <c r="B6812">
        <v>6</v>
      </c>
      <c r="C6812">
        <v>2020</v>
      </c>
      <c r="D6812" s="16" t="s">
        <v>95</v>
      </c>
      <c r="E6812" s="16" t="s">
        <v>59</v>
      </c>
      <c r="F6812">
        <v>15</v>
      </c>
    </row>
    <row r="6813" spans="1:6" x14ac:dyDescent="0.25">
      <c r="A6813">
        <v>6</v>
      </c>
      <c r="B6813">
        <v>6</v>
      </c>
      <c r="C6813">
        <v>2020</v>
      </c>
      <c r="D6813" s="16" t="s">
        <v>95</v>
      </c>
      <c r="E6813" s="16" t="s">
        <v>56</v>
      </c>
      <c r="F6813">
        <v>39</v>
      </c>
    </row>
    <row r="6814" spans="1:6" x14ac:dyDescent="0.25">
      <c r="A6814">
        <v>6</v>
      </c>
      <c r="B6814">
        <v>6</v>
      </c>
      <c r="C6814">
        <v>2020</v>
      </c>
      <c r="D6814" s="16" t="s">
        <v>95</v>
      </c>
      <c r="E6814" s="16" t="s">
        <v>59</v>
      </c>
      <c r="F6814">
        <v>64</v>
      </c>
    </row>
    <row r="6815" spans="1:6" x14ac:dyDescent="0.25">
      <c r="A6815">
        <v>6</v>
      </c>
      <c r="B6815">
        <v>6</v>
      </c>
      <c r="C6815">
        <v>2020</v>
      </c>
      <c r="D6815" s="16" t="s">
        <v>95</v>
      </c>
      <c r="E6815" s="16" t="s">
        <v>59</v>
      </c>
      <c r="F6815">
        <v>42</v>
      </c>
    </row>
    <row r="6816" spans="1:6" x14ac:dyDescent="0.25">
      <c r="A6816">
        <v>6</v>
      </c>
      <c r="B6816">
        <v>6</v>
      </c>
      <c r="C6816">
        <v>2020</v>
      </c>
      <c r="D6816" s="16" t="s">
        <v>95</v>
      </c>
      <c r="E6816" s="16" t="s">
        <v>56</v>
      </c>
      <c r="F6816">
        <v>84</v>
      </c>
    </row>
    <row r="6817" spans="1:6" x14ac:dyDescent="0.25">
      <c r="A6817">
        <v>6</v>
      </c>
      <c r="B6817">
        <v>6</v>
      </c>
      <c r="C6817">
        <v>2020</v>
      </c>
      <c r="D6817" s="16" t="s">
        <v>95</v>
      </c>
      <c r="E6817" s="16" t="s">
        <v>56</v>
      </c>
      <c r="F6817">
        <v>42</v>
      </c>
    </row>
    <row r="6818" spans="1:6" x14ac:dyDescent="0.25">
      <c r="A6818">
        <v>6</v>
      </c>
      <c r="B6818">
        <v>6</v>
      </c>
      <c r="C6818">
        <v>2020</v>
      </c>
      <c r="D6818" s="16" t="s">
        <v>95</v>
      </c>
      <c r="E6818" s="16" t="s">
        <v>56</v>
      </c>
      <c r="F6818">
        <v>56</v>
      </c>
    </row>
    <row r="6819" spans="1:6" x14ac:dyDescent="0.25">
      <c r="A6819">
        <v>6</v>
      </c>
      <c r="B6819">
        <v>6</v>
      </c>
      <c r="C6819">
        <v>2020</v>
      </c>
      <c r="D6819" s="16" t="s">
        <v>104</v>
      </c>
      <c r="E6819" s="16" t="s">
        <v>59</v>
      </c>
      <c r="F6819">
        <v>56</v>
      </c>
    </row>
    <row r="6820" spans="1:6" x14ac:dyDescent="0.25">
      <c r="A6820">
        <v>6</v>
      </c>
      <c r="B6820">
        <v>6</v>
      </c>
      <c r="C6820">
        <v>2020</v>
      </c>
      <c r="D6820" s="16" t="s">
        <v>104</v>
      </c>
      <c r="E6820" s="16" t="s">
        <v>59</v>
      </c>
      <c r="F6820">
        <v>44</v>
      </c>
    </row>
    <row r="6821" spans="1:6" x14ac:dyDescent="0.25">
      <c r="A6821">
        <v>6</v>
      </c>
      <c r="B6821">
        <v>6</v>
      </c>
      <c r="C6821">
        <v>2020</v>
      </c>
      <c r="D6821" s="16" t="s">
        <v>104</v>
      </c>
      <c r="E6821" s="16" t="s">
        <v>59</v>
      </c>
      <c r="F6821">
        <v>65</v>
      </c>
    </row>
    <row r="6822" spans="1:6" x14ac:dyDescent="0.25">
      <c r="A6822">
        <v>6</v>
      </c>
      <c r="B6822">
        <v>6</v>
      </c>
      <c r="C6822">
        <v>2020</v>
      </c>
      <c r="D6822" s="16" t="s">
        <v>104</v>
      </c>
      <c r="E6822" s="16" t="s">
        <v>56</v>
      </c>
      <c r="F6822">
        <v>65</v>
      </c>
    </row>
    <row r="6823" spans="1:6" x14ac:dyDescent="0.25">
      <c r="A6823">
        <v>6</v>
      </c>
      <c r="B6823">
        <v>6</v>
      </c>
      <c r="C6823">
        <v>2020</v>
      </c>
      <c r="D6823" s="16" t="s">
        <v>104</v>
      </c>
      <c r="E6823" s="16" t="s">
        <v>59</v>
      </c>
      <c r="F6823">
        <v>48</v>
      </c>
    </row>
    <row r="6824" spans="1:6" x14ac:dyDescent="0.25">
      <c r="A6824">
        <v>6</v>
      </c>
      <c r="B6824">
        <v>6</v>
      </c>
      <c r="C6824">
        <v>2020</v>
      </c>
      <c r="D6824" s="16" t="s">
        <v>104</v>
      </c>
      <c r="E6824" s="16" t="s">
        <v>56</v>
      </c>
      <c r="F6824">
        <v>50</v>
      </c>
    </row>
    <row r="6825" spans="1:6" x14ac:dyDescent="0.25">
      <c r="A6825">
        <v>6</v>
      </c>
      <c r="B6825">
        <v>6</v>
      </c>
      <c r="C6825">
        <v>2020</v>
      </c>
      <c r="D6825" s="16" t="s">
        <v>104</v>
      </c>
      <c r="E6825" s="16" t="s">
        <v>59</v>
      </c>
      <c r="F6825">
        <v>28</v>
      </c>
    </row>
    <row r="6826" spans="1:6" x14ac:dyDescent="0.25">
      <c r="A6826">
        <v>6</v>
      </c>
      <c r="B6826">
        <v>6</v>
      </c>
      <c r="C6826">
        <v>2020</v>
      </c>
      <c r="D6826" s="16" t="s">
        <v>104</v>
      </c>
      <c r="E6826" s="16" t="s">
        <v>56</v>
      </c>
      <c r="F6826">
        <v>28</v>
      </c>
    </row>
    <row r="6827" spans="1:6" x14ac:dyDescent="0.25">
      <c r="A6827">
        <v>6</v>
      </c>
      <c r="B6827">
        <v>6</v>
      </c>
      <c r="C6827">
        <v>2020</v>
      </c>
      <c r="D6827" s="16" t="s">
        <v>104</v>
      </c>
      <c r="E6827" s="16" t="s">
        <v>59</v>
      </c>
      <c r="F6827">
        <v>31</v>
      </c>
    </row>
    <row r="6828" spans="1:6" x14ac:dyDescent="0.25">
      <c r="A6828">
        <v>6</v>
      </c>
      <c r="B6828">
        <v>6</v>
      </c>
      <c r="C6828">
        <v>2020</v>
      </c>
      <c r="D6828" s="16" t="s">
        <v>104</v>
      </c>
      <c r="E6828" s="16" t="s">
        <v>59</v>
      </c>
      <c r="F6828">
        <v>38</v>
      </c>
    </row>
    <row r="6829" spans="1:6" x14ac:dyDescent="0.25">
      <c r="A6829">
        <v>6</v>
      </c>
      <c r="B6829">
        <v>6</v>
      </c>
      <c r="C6829">
        <v>2020</v>
      </c>
      <c r="D6829" s="16" t="s">
        <v>105</v>
      </c>
      <c r="E6829" s="16" t="s">
        <v>59</v>
      </c>
      <c r="F6829">
        <v>38</v>
      </c>
    </row>
    <row r="6830" spans="1:6" x14ac:dyDescent="0.25">
      <c r="A6830">
        <v>6</v>
      </c>
      <c r="B6830">
        <v>6</v>
      </c>
      <c r="C6830">
        <v>2020</v>
      </c>
      <c r="D6830" s="16" t="s">
        <v>105</v>
      </c>
      <c r="E6830" s="16" t="s">
        <v>56</v>
      </c>
      <c r="F6830">
        <v>57</v>
      </c>
    </row>
    <row r="6831" spans="1:6" x14ac:dyDescent="0.25">
      <c r="A6831">
        <v>6</v>
      </c>
      <c r="B6831">
        <v>6</v>
      </c>
      <c r="C6831">
        <v>2020</v>
      </c>
      <c r="D6831" s="16" t="s">
        <v>105</v>
      </c>
      <c r="E6831" s="16" t="s">
        <v>59</v>
      </c>
      <c r="F6831">
        <v>18</v>
      </c>
    </row>
    <row r="6832" spans="1:6" x14ac:dyDescent="0.25">
      <c r="A6832">
        <v>6</v>
      </c>
      <c r="B6832">
        <v>6</v>
      </c>
      <c r="C6832">
        <v>2020</v>
      </c>
      <c r="D6832" s="16" t="s">
        <v>105</v>
      </c>
      <c r="E6832" s="16" t="s">
        <v>59</v>
      </c>
      <c r="F6832">
        <v>23</v>
      </c>
    </row>
    <row r="6833" spans="1:6" x14ac:dyDescent="0.25">
      <c r="A6833">
        <v>6</v>
      </c>
      <c r="B6833">
        <v>6</v>
      </c>
      <c r="C6833">
        <v>2020</v>
      </c>
      <c r="D6833" s="16" t="s">
        <v>108</v>
      </c>
      <c r="E6833" s="16" t="s">
        <v>56</v>
      </c>
      <c r="F6833">
        <v>23</v>
      </c>
    </row>
    <row r="6834" spans="1:6" x14ac:dyDescent="0.25">
      <c r="A6834">
        <v>6</v>
      </c>
      <c r="B6834">
        <v>6</v>
      </c>
      <c r="C6834">
        <v>2020</v>
      </c>
      <c r="D6834" s="16" t="s">
        <v>108</v>
      </c>
      <c r="E6834" s="16" t="s">
        <v>56</v>
      </c>
      <c r="F6834">
        <v>19</v>
      </c>
    </row>
    <row r="6835" spans="1:6" x14ac:dyDescent="0.25">
      <c r="A6835">
        <v>6</v>
      </c>
      <c r="B6835">
        <v>6</v>
      </c>
      <c r="C6835">
        <v>2020</v>
      </c>
      <c r="D6835" s="16" t="s">
        <v>108</v>
      </c>
      <c r="E6835" s="16" t="s">
        <v>59</v>
      </c>
      <c r="F6835">
        <v>36</v>
      </c>
    </row>
    <row r="6836" spans="1:6" x14ac:dyDescent="0.25">
      <c r="A6836">
        <v>6</v>
      </c>
      <c r="B6836">
        <v>6</v>
      </c>
      <c r="C6836">
        <v>2020</v>
      </c>
      <c r="D6836" s="16" t="s">
        <v>108</v>
      </c>
      <c r="E6836" s="16" t="s">
        <v>56</v>
      </c>
      <c r="F6836">
        <v>33</v>
      </c>
    </row>
    <row r="6837" spans="1:6" x14ac:dyDescent="0.25">
      <c r="A6837">
        <v>6</v>
      </c>
      <c r="B6837">
        <v>6</v>
      </c>
      <c r="C6837">
        <v>2020</v>
      </c>
      <c r="D6837" s="16" t="s">
        <v>108</v>
      </c>
      <c r="E6837" s="16" t="s">
        <v>56</v>
      </c>
      <c r="F6837">
        <v>44</v>
      </c>
    </row>
    <row r="6838" spans="1:6" x14ac:dyDescent="0.25">
      <c r="A6838">
        <v>6</v>
      </c>
      <c r="B6838">
        <v>6</v>
      </c>
      <c r="C6838">
        <v>2020</v>
      </c>
      <c r="D6838" s="16" t="s">
        <v>108</v>
      </c>
      <c r="E6838" s="16" t="s">
        <v>56</v>
      </c>
      <c r="F6838">
        <v>17</v>
      </c>
    </row>
    <row r="6839" spans="1:6" x14ac:dyDescent="0.25">
      <c r="A6839">
        <v>6</v>
      </c>
      <c r="B6839">
        <v>6</v>
      </c>
      <c r="C6839">
        <v>2020</v>
      </c>
      <c r="D6839" s="16" t="s">
        <v>108</v>
      </c>
      <c r="E6839" s="16" t="s">
        <v>56</v>
      </c>
      <c r="F6839">
        <v>4</v>
      </c>
    </row>
    <row r="6840" spans="1:6" x14ac:dyDescent="0.25">
      <c r="A6840">
        <v>6</v>
      </c>
      <c r="B6840">
        <v>6</v>
      </c>
      <c r="C6840">
        <v>2020</v>
      </c>
      <c r="D6840" s="16" t="s">
        <v>109</v>
      </c>
      <c r="E6840" s="16" t="s">
        <v>56</v>
      </c>
      <c r="F6840">
        <v>23</v>
      </c>
    </row>
    <row r="6841" spans="1:6" x14ac:dyDescent="0.25">
      <c r="A6841">
        <v>6</v>
      </c>
      <c r="B6841">
        <v>6</v>
      </c>
      <c r="C6841">
        <v>2020</v>
      </c>
      <c r="D6841" s="16" t="s">
        <v>111</v>
      </c>
      <c r="E6841" s="16" t="s">
        <v>56</v>
      </c>
      <c r="F6841">
        <v>2</v>
      </c>
    </row>
    <row r="6842" spans="1:6" x14ac:dyDescent="0.25">
      <c r="A6842">
        <v>6</v>
      </c>
      <c r="B6842">
        <v>6</v>
      </c>
      <c r="C6842">
        <v>2020</v>
      </c>
      <c r="D6842" s="16" t="s">
        <v>111</v>
      </c>
      <c r="E6842" s="16" t="s">
        <v>59</v>
      </c>
      <c r="F6842">
        <v>57</v>
      </c>
    </row>
    <row r="6843" spans="1:6" x14ac:dyDescent="0.25">
      <c r="A6843">
        <v>6</v>
      </c>
      <c r="B6843">
        <v>6</v>
      </c>
      <c r="C6843">
        <v>2020</v>
      </c>
      <c r="D6843" s="16" t="s">
        <v>111</v>
      </c>
      <c r="E6843" s="16" t="s">
        <v>59</v>
      </c>
      <c r="F6843">
        <v>49</v>
      </c>
    </row>
    <row r="6844" spans="1:6" x14ac:dyDescent="0.25">
      <c r="A6844">
        <v>6</v>
      </c>
      <c r="B6844">
        <v>6</v>
      </c>
      <c r="C6844">
        <v>2020</v>
      </c>
      <c r="D6844" s="16" t="s">
        <v>112</v>
      </c>
      <c r="E6844" s="16" t="s">
        <v>59</v>
      </c>
      <c r="F6844">
        <v>37</v>
      </c>
    </row>
    <row r="6845" spans="1:6" x14ac:dyDescent="0.25">
      <c r="A6845">
        <v>6</v>
      </c>
      <c r="B6845">
        <v>6</v>
      </c>
      <c r="C6845">
        <v>2020</v>
      </c>
      <c r="D6845" s="16" t="s">
        <v>216</v>
      </c>
      <c r="E6845" s="16" t="s">
        <v>56</v>
      </c>
      <c r="F6845">
        <v>45</v>
      </c>
    </row>
    <row r="6846" spans="1:6" x14ac:dyDescent="0.25">
      <c r="A6846">
        <v>6</v>
      </c>
      <c r="B6846">
        <v>6</v>
      </c>
      <c r="C6846">
        <v>2020</v>
      </c>
      <c r="D6846" s="16" t="s">
        <v>216</v>
      </c>
      <c r="E6846" s="16" t="s">
        <v>59</v>
      </c>
      <c r="F6846">
        <v>35</v>
      </c>
    </row>
    <row r="6847" spans="1:6" x14ac:dyDescent="0.25">
      <c r="A6847">
        <v>6</v>
      </c>
      <c r="B6847">
        <v>6</v>
      </c>
      <c r="C6847">
        <v>2020</v>
      </c>
      <c r="D6847" s="16" t="s">
        <v>116</v>
      </c>
      <c r="E6847" s="16" t="s">
        <v>59</v>
      </c>
      <c r="F6847">
        <v>30</v>
      </c>
    </row>
    <row r="6848" spans="1:6" x14ac:dyDescent="0.25">
      <c r="A6848">
        <v>6</v>
      </c>
      <c r="B6848">
        <v>6</v>
      </c>
      <c r="C6848">
        <v>2020</v>
      </c>
      <c r="D6848" s="16" t="s">
        <v>121</v>
      </c>
      <c r="E6848" s="16" t="s">
        <v>59</v>
      </c>
      <c r="F6848">
        <v>33</v>
      </c>
    </row>
    <row r="6849" spans="1:6" x14ac:dyDescent="0.25">
      <c r="A6849">
        <v>6</v>
      </c>
      <c r="B6849">
        <v>6</v>
      </c>
      <c r="C6849">
        <v>2020</v>
      </c>
      <c r="D6849" s="16" t="s">
        <v>121</v>
      </c>
      <c r="E6849" s="16" t="s">
        <v>59</v>
      </c>
      <c r="F6849">
        <v>39</v>
      </c>
    </row>
    <row r="6850" spans="1:6" x14ac:dyDescent="0.25">
      <c r="A6850">
        <v>6</v>
      </c>
      <c r="B6850">
        <v>6</v>
      </c>
      <c r="C6850">
        <v>2020</v>
      </c>
      <c r="D6850" s="16" t="s">
        <v>124</v>
      </c>
      <c r="E6850" s="16" t="s">
        <v>59</v>
      </c>
      <c r="F6850">
        <v>61</v>
      </c>
    </row>
    <row r="6851" spans="1:6" x14ac:dyDescent="0.25">
      <c r="A6851">
        <v>6</v>
      </c>
      <c r="B6851">
        <v>6</v>
      </c>
      <c r="C6851">
        <v>2020</v>
      </c>
      <c r="D6851" s="16" t="s">
        <v>124</v>
      </c>
      <c r="E6851" s="16" t="s">
        <v>56</v>
      </c>
      <c r="F6851">
        <v>50</v>
      </c>
    </row>
    <row r="6852" spans="1:6" x14ac:dyDescent="0.25">
      <c r="A6852">
        <v>6</v>
      </c>
      <c r="B6852">
        <v>6</v>
      </c>
      <c r="C6852">
        <v>2020</v>
      </c>
      <c r="D6852" s="16" t="s">
        <v>124</v>
      </c>
      <c r="E6852" s="16" t="s">
        <v>59</v>
      </c>
      <c r="F6852">
        <v>22</v>
      </c>
    </row>
    <row r="6853" spans="1:6" x14ac:dyDescent="0.25">
      <c r="A6853">
        <v>6</v>
      </c>
      <c r="B6853">
        <v>6</v>
      </c>
      <c r="C6853">
        <v>2020</v>
      </c>
      <c r="D6853" s="16" t="s">
        <v>124</v>
      </c>
      <c r="E6853" s="16" t="s">
        <v>59</v>
      </c>
      <c r="F6853">
        <v>1</v>
      </c>
    </row>
    <row r="6854" spans="1:6" x14ac:dyDescent="0.25">
      <c r="A6854">
        <v>6</v>
      </c>
      <c r="B6854">
        <v>6</v>
      </c>
      <c r="C6854">
        <v>2020</v>
      </c>
      <c r="D6854" s="16" t="s">
        <v>124</v>
      </c>
      <c r="E6854" s="16" t="s">
        <v>56</v>
      </c>
      <c r="F6854">
        <v>25</v>
      </c>
    </row>
    <row r="6855" spans="1:6" x14ac:dyDescent="0.25">
      <c r="A6855">
        <v>6</v>
      </c>
      <c r="B6855">
        <v>6</v>
      </c>
      <c r="C6855">
        <v>2020</v>
      </c>
      <c r="D6855" s="16" t="s">
        <v>125</v>
      </c>
      <c r="E6855" s="16" t="s">
        <v>56</v>
      </c>
      <c r="F6855">
        <v>81</v>
      </c>
    </row>
    <row r="6856" spans="1:6" x14ac:dyDescent="0.25">
      <c r="A6856">
        <v>6</v>
      </c>
      <c r="B6856">
        <v>6</v>
      </c>
      <c r="C6856">
        <v>2020</v>
      </c>
      <c r="D6856" s="16" t="s">
        <v>182</v>
      </c>
      <c r="E6856" s="16" t="s">
        <v>56</v>
      </c>
      <c r="F6856">
        <v>50</v>
      </c>
    </row>
    <row r="6857" spans="1:6" x14ac:dyDescent="0.25">
      <c r="A6857">
        <v>6</v>
      </c>
      <c r="B6857">
        <v>6</v>
      </c>
      <c r="C6857">
        <v>2020</v>
      </c>
      <c r="D6857" s="16" t="s">
        <v>182</v>
      </c>
      <c r="E6857" s="16" t="s">
        <v>59</v>
      </c>
      <c r="F6857">
        <v>17</v>
      </c>
    </row>
    <row r="6858" spans="1:6" x14ac:dyDescent="0.25">
      <c r="A6858">
        <v>6</v>
      </c>
      <c r="B6858">
        <v>6</v>
      </c>
      <c r="C6858">
        <v>2020</v>
      </c>
      <c r="D6858" s="16" t="s">
        <v>182</v>
      </c>
      <c r="E6858" s="16" t="s">
        <v>56</v>
      </c>
      <c r="F6858">
        <v>21</v>
      </c>
    </row>
    <row r="6859" spans="1:6" x14ac:dyDescent="0.25">
      <c r="A6859">
        <v>6</v>
      </c>
      <c r="B6859">
        <v>6</v>
      </c>
      <c r="C6859">
        <v>2020</v>
      </c>
      <c r="D6859" s="16" t="s">
        <v>242</v>
      </c>
      <c r="E6859" s="16" t="s">
        <v>56</v>
      </c>
      <c r="F6859">
        <v>43</v>
      </c>
    </row>
    <row r="6860" spans="1:6" x14ac:dyDescent="0.25">
      <c r="A6860">
        <v>6</v>
      </c>
      <c r="B6860">
        <v>6</v>
      </c>
      <c r="C6860">
        <v>2020</v>
      </c>
      <c r="D6860" s="16" t="s">
        <v>309</v>
      </c>
      <c r="E6860" s="16" t="s">
        <v>59</v>
      </c>
      <c r="F6860">
        <v>27</v>
      </c>
    </row>
    <row r="6861" spans="1:6" x14ac:dyDescent="0.25">
      <c r="A6861">
        <v>6</v>
      </c>
      <c r="B6861">
        <v>6</v>
      </c>
      <c r="C6861">
        <v>2020</v>
      </c>
      <c r="D6861" s="16" t="s">
        <v>140</v>
      </c>
      <c r="E6861" s="16" t="s">
        <v>59</v>
      </c>
      <c r="F6861">
        <v>47</v>
      </c>
    </row>
    <row r="6862" spans="1:6" x14ac:dyDescent="0.25">
      <c r="A6862">
        <v>6</v>
      </c>
      <c r="B6862">
        <v>6</v>
      </c>
      <c r="C6862">
        <v>2020</v>
      </c>
      <c r="D6862" s="16" t="s">
        <v>140</v>
      </c>
      <c r="E6862" s="16" t="s">
        <v>56</v>
      </c>
      <c r="F6862">
        <v>43</v>
      </c>
    </row>
    <row r="6863" spans="1:6" x14ac:dyDescent="0.25">
      <c r="A6863">
        <v>6</v>
      </c>
      <c r="B6863">
        <v>6</v>
      </c>
      <c r="C6863">
        <v>2020</v>
      </c>
      <c r="D6863" s="16" t="s">
        <v>141</v>
      </c>
      <c r="E6863" s="16" t="s">
        <v>56</v>
      </c>
      <c r="F6863">
        <v>26</v>
      </c>
    </row>
    <row r="6864" spans="1:6" x14ac:dyDescent="0.25">
      <c r="A6864">
        <v>6</v>
      </c>
      <c r="B6864">
        <v>6</v>
      </c>
      <c r="C6864">
        <v>2020</v>
      </c>
      <c r="D6864" s="16" t="s">
        <v>142</v>
      </c>
      <c r="E6864" s="16" t="s">
        <v>59</v>
      </c>
      <c r="F6864">
        <v>57</v>
      </c>
    </row>
    <row r="6865" spans="1:6" x14ac:dyDescent="0.25">
      <c r="A6865">
        <v>6</v>
      </c>
      <c r="B6865">
        <v>6</v>
      </c>
      <c r="C6865">
        <v>2020</v>
      </c>
      <c r="D6865" s="16" t="s">
        <v>145</v>
      </c>
      <c r="E6865" s="16" t="s">
        <v>56</v>
      </c>
      <c r="F6865">
        <v>40</v>
      </c>
    </row>
    <row r="6866" spans="1:6" x14ac:dyDescent="0.25">
      <c r="A6866">
        <v>6</v>
      </c>
      <c r="B6866">
        <v>6</v>
      </c>
      <c r="C6866">
        <v>2020</v>
      </c>
      <c r="D6866" s="16" t="s">
        <v>145</v>
      </c>
      <c r="E6866" s="16" t="s">
        <v>59</v>
      </c>
      <c r="F6866">
        <v>39</v>
      </c>
    </row>
    <row r="6867" spans="1:6" x14ac:dyDescent="0.25">
      <c r="A6867">
        <v>6</v>
      </c>
      <c r="B6867">
        <v>6</v>
      </c>
      <c r="C6867">
        <v>2020</v>
      </c>
      <c r="D6867" s="16" t="s">
        <v>145</v>
      </c>
      <c r="E6867" s="16" t="s">
        <v>59</v>
      </c>
      <c r="F6867">
        <v>61</v>
      </c>
    </row>
    <row r="6868" spans="1:6" x14ac:dyDescent="0.25">
      <c r="A6868">
        <v>6</v>
      </c>
      <c r="B6868">
        <v>6</v>
      </c>
      <c r="C6868">
        <v>2020</v>
      </c>
      <c r="D6868" s="16" t="s">
        <v>150</v>
      </c>
      <c r="E6868" s="16" t="s">
        <v>59</v>
      </c>
      <c r="F6868">
        <v>43</v>
      </c>
    </row>
    <row r="6869" spans="1:6" x14ac:dyDescent="0.25">
      <c r="A6869">
        <v>6</v>
      </c>
      <c r="B6869">
        <v>6</v>
      </c>
      <c r="C6869">
        <v>2020</v>
      </c>
      <c r="D6869" s="16" t="s">
        <v>186</v>
      </c>
      <c r="E6869" s="16" t="s">
        <v>59</v>
      </c>
      <c r="F6869">
        <v>40</v>
      </c>
    </row>
    <row r="6870" spans="1:6" x14ac:dyDescent="0.25">
      <c r="A6870">
        <v>7</v>
      </c>
      <c r="B6870">
        <v>6</v>
      </c>
      <c r="C6870">
        <v>2020</v>
      </c>
      <c r="D6870" s="16" t="s">
        <v>65</v>
      </c>
      <c r="E6870" s="16" t="s">
        <v>56</v>
      </c>
      <c r="F6870">
        <v>52</v>
      </c>
    </row>
    <row r="6871" spans="1:6" x14ac:dyDescent="0.25">
      <c r="A6871">
        <v>7</v>
      </c>
      <c r="B6871">
        <v>6</v>
      </c>
      <c r="C6871">
        <v>2020</v>
      </c>
      <c r="D6871" s="16" t="s">
        <v>66</v>
      </c>
      <c r="E6871" s="16" t="s">
        <v>56</v>
      </c>
      <c r="F6871">
        <v>72</v>
      </c>
    </row>
    <row r="6872" spans="1:6" x14ac:dyDescent="0.25">
      <c r="A6872">
        <v>7</v>
      </c>
      <c r="B6872">
        <v>6</v>
      </c>
      <c r="C6872">
        <v>2020</v>
      </c>
      <c r="D6872" s="16" t="s">
        <v>72</v>
      </c>
      <c r="E6872" s="16" t="s">
        <v>56</v>
      </c>
      <c r="F6872">
        <v>75</v>
      </c>
    </row>
    <row r="6873" spans="1:6" x14ac:dyDescent="0.25">
      <c r="A6873">
        <v>7</v>
      </c>
      <c r="B6873">
        <v>6</v>
      </c>
      <c r="C6873">
        <v>2020</v>
      </c>
      <c r="D6873" s="16" t="s">
        <v>206</v>
      </c>
      <c r="E6873" s="16" t="s">
        <v>56</v>
      </c>
      <c r="F6873">
        <v>34</v>
      </c>
    </row>
    <row r="6874" spans="1:6" x14ac:dyDescent="0.25">
      <c r="A6874">
        <v>7</v>
      </c>
      <c r="B6874">
        <v>6</v>
      </c>
      <c r="C6874">
        <v>2020</v>
      </c>
      <c r="D6874" s="16" t="s">
        <v>206</v>
      </c>
      <c r="E6874" s="16" t="s">
        <v>59</v>
      </c>
      <c r="F6874">
        <v>12</v>
      </c>
    </row>
    <row r="6875" spans="1:6" x14ac:dyDescent="0.25">
      <c r="A6875">
        <v>7</v>
      </c>
      <c r="B6875">
        <v>6</v>
      </c>
      <c r="C6875">
        <v>2020</v>
      </c>
      <c r="D6875" s="16" t="s">
        <v>206</v>
      </c>
      <c r="E6875" s="16" t="s">
        <v>59</v>
      </c>
      <c r="F6875">
        <v>37</v>
      </c>
    </row>
    <row r="6876" spans="1:6" x14ac:dyDescent="0.25">
      <c r="A6876">
        <v>7</v>
      </c>
      <c r="B6876">
        <v>6</v>
      </c>
      <c r="C6876">
        <v>2020</v>
      </c>
      <c r="D6876" s="16" t="s">
        <v>206</v>
      </c>
      <c r="E6876" s="16" t="s">
        <v>59</v>
      </c>
      <c r="F6876">
        <v>40</v>
      </c>
    </row>
    <row r="6877" spans="1:6" x14ac:dyDescent="0.25">
      <c r="A6877">
        <v>7</v>
      </c>
      <c r="B6877">
        <v>6</v>
      </c>
      <c r="C6877">
        <v>2020</v>
      </c>
      <c r="D6877" s="16" t="s">
        <v>244</v>
      </c>
      <c r="E6877" s="16" t="s">
        <v>59</v>
      </c>
      <c r="F6877">
        <v>39</v>
      </c>
    </row>
    <row r="6878" spans="1:6" x14ac:dyDescent="0.25">
      <c r="A6878">
        <v>7</v>
      </c>
      <c r="B6878">
        <v>6</v>
      </c>
      <c r="C6878">
        <v>2020</v>
      </c>
      <c r="D6878" s="16" t="s">
        <v>75</v>
      </c>
      <c r="E6878" s="16" t="s">
        <v>59</v>
      </c>
      <c r="F6878">
        <v>34</v>
      </c>
    </row>
    <row r="6879" spans="1:6" x14ac:dyDescent="0.25">
      <c r="A6879">
        <v>7</v>
      </c>
      <c r="B6879">
        <v>6</v>
      </c>
      <c r="C6879">
        <v>2020</v>
      </c>
      <c r="D6879" s="16" t="s">
        <v>75</v>
      </c>
      <c r="E6879" s="16" t="s">
        <v>56</v>
      </c>
      <c r="F6879">
        <v>46</v>
      </c>
    </row>
    <row r="6880" spans="1:6" x14ac:dyDescent="0.25">
      <c r="A6880">
        <v>7</v>
      </c>
      <c r="B6880">
        <v>6</v>
      </c>
      <c r="C6880">
        <v>2020</v>
      </c>
      <c r="D6880" s="16" t="s">
        <v>75</v>
      </c>
      <c r="E6880" s="16" t="s">
        <v>56</v>
      </c>
      <c r="F6880">
        <v>34</v>
      </c>
    </row>
    <row r="6881" spans="1:6" x14ac:dyDescent="0.25">
      <c r="A6881">
        <v>7</v>
      </c>
      <c r="B6881">
        <v>6</v>
      </c>
      <c r="C6881">
        <v>2020</v>
      </c>
      <c r="D6881" s="16" t="s">
        <v>89</v>
      </c>
      <c r="E6881" s="16" t="s">
        <v>56</v>
      </c>
      <c r="F6881">
        <v>45</v>
      </c>
    </row>
    <row r="6882" spans="1:6" x14ac:dyDescent="0.25">
      <c r="A6882">
        <v>7</v>
      </c>
      <c r="B6882">
        <v>6</v>
      </c>
      <c r="C6882">
        <v>2020</v>
      </c>
      <c r="D6882" s="16" t="s">
        <v>95</v>
      </c>
      <c r="E6882" s="16" t="s">
        <v>56</v>
      </c>
      <c r="F6882">
        <v>61</v>
      </c>
    </row>
    <row r="6883" spans="1:6" x14ac:dyDescent="0.25">
      <c r="A6883">
        <v>7</v>
      </c>
      <c r="B6883">
        <v>6</v>
      </c>
      <c r="C6883">
        <v>2020</v>
      </c>
      <c r="D6883" s="16" t="s">
        <v>95</v>
      </c>
      <c r="E6883" s="16" t="s">
        <v>56</v>
      </c>
      <c r="F6883">
        <v>62</v>
      </c>
    </row>
    <row r="6884" spans="1:6" x14ac:dyDescent="0.25">
      <c r="A6884">
        <v>7</v>
      </c>
      <c r="B6884">
        <v>6</v>
      </c>
      <c r="C6884">
        <v>2020</v>
      </c>
      <c r="D6884" s="16" t="s">
        <v>189</v>
      </c>
      <c r="E6884" s="16" t="s">
        <v>56</v>
      </c>
      <c r="F6884">
        <v>76</v>
      </c>
    </row>
    <row r="6885" spans="1:6" x14ac:dyDescent="0.25">
      <c r="A6885">
        <v>7</v>
      </c>
      <c r="B6885">
        <v>6</v>
      </c>
      <c r="C6885">
        <v>2020</v>
      </c>
      <c r="D6885" s="16" t="s">
        <v>189</v>
      </c>
      <c r="E6885" s="16" t="s">
        <v>56</v>
      </c>
      <c r="F6885">
        <v>34</v>
      </c>
    </row>
    <row r="6886" spans="1:6" x14ac:dyDescent="0.25">
      <c r="A6886">
        <v>7</v>
      </c>
      <c r="B6886">
        <v>6</v>
      </c>
      <c r="C6886">
        <v>2020</v>
      </c>
      <c r="D6886" s="16" t="s">
        <v>105</v>
      </c>
      <c r="E6886" s="16" t="s">
        <v>59</v>
      </c>
      <c r="F6886">
        <v>27</v>
      </c>
    </row>
    <row r="6887" spans="1:6" x14ac:dyDescent="0.25">
      <c r="A6887">
        <v>7</v>
      </c>
      <c r="B6887">
        <v>6</v>
      </c>
      <c r="C6887">
        <v>2020</v>
      </c>
      <c r="D6887" s="16" t="s">
        <v>105</v>
      </c>
      <c r="E6887" s="16" t="s">
        <v>56</v>
      </c>
      <c r="F6887">
        <v>29</v>
      </c>
    </row>
    <row r="6888" spans="1:6" x14ac:dyDescent="0.25">
      <c r="A6888">
        <v>7</v>
      </c>
      <c r="B6888">
        <v>6</v>
      </c>
      <c r="C6888">
        <v>2020</v>
      </c>
      <c r="D6888" s="16" t="s">
        <v>105</v>
      </c>
      <c r="E6888" s="16" t="s">
        <v>56</v>
      </c>
      <c r="F6888">
        <v>37</v>
      </c>
    </row>
    <row r="6889" spans="1:6" x14ac:dyDescent="0.25">
      <c r="A6889">
        <v>7</v>
      </c>
      <c r="B6889">
        <v>6</v>
      </c>
      <c r="C6889">
        <v>2020</v>
      </c>
      <c r="D6889" s="16" t="s">
        <v>107</v>
      </c>
      <c r="E6889" s="16" t="s">
        <v>56</v>
      </c>
      <c r="F6889">
        <v>49</v>
      </c>
    </row>
    <row r="6890" spans="1:6" x14ac:dyDescent="0.25">
      <c r="A6890">
        <v>7</v>
      </c>
      <c r="B6890">
        <v>6</v>
      </c>
      <c r="C6890">
        <v>2020</v>
      </c>
      <c r="D6890" s="16" t="s">
        <v>107</v>
      </c>
      <c r="E6890" s="16" t="s">
        <v>59</v>
      </c>
      <c r="F6890">
        <v>70</v>
      </c>
    </row>
    <row r="6891" spans="1:6" x14ac:dyDescent="0.25">
      <c r="A6891">
        <v>7</v>
      </c>
      <c r="B6891">
        <v>6</v>
      </c>
      <c r="C6891">
        <v>2020</v>
      </c>
      <c r="D6891" s="16" t="s">
        <v>107</v>
      </c>
      <c r="E6891" s="16" t="s">
        <v>56</v>
      </c>
      <c r="F6891">
        <v>38</v>
      </c>
    </row>
    <row r="6892" spans="1:6" x14ac:dyDescent="0.25">
      <c r="A6892">
        <v>7</v>
      </c>
      <c r="B6892">
        <v>6</v>
      </c>
      <c r="C6892">
        <v>2020</v>
      </c>
      <c r="D6892" s="16" t="s">
        <v>107</v>
      </c>
      <c r="E6892" s="16" t="s">
        <v>59</v>
      </c>
      <c r="F6892">
        <v>29</v>
      </c>
    </row>
    <row r="6893" spans="1:6" x14ac:dyDescent="0.25">
      <c r="A6893">
        <v>7</v>
      </c>
      <c r="B6893">
        <v>6</v>
      </c>
      <c r="C6893">
        <v>2020</v>
      </c>
      <c r="D6893" s="16" t="s">
        <v>107</v>
      </c>
      <c r="E6893" s="16" t="s">
        <v>59</v>
      </c>
      <c r="F6893">
        <v>25</v>
      </c>
    </row>
    <row r="6894" spans="1:6" x14ac:dyDescent="0.25">
      <c r="A6894">
        <v>7</v>
      </c>
      <c r="B6894">
        <v>6</v>
      </c>
      <c r="C6894">
        <v>2020</v>
      </c>
      <c r="D6894" s="16" t="s">
        <v>108</v>
      </c>
      <c r="E6894" s="16" t="s">
        <v>59</v>
      </c>
      <c r="F6894">
        <v>33</v>
      </c>
    </row>
    <row r="6895" spans="1:6" x14ac:dyDescent="0.25">
      <c r="A6895">
        <v>7</v>
      </c>
      <c r="B6895">
        <v>6</v>
      </c>
      <c r="C6895">
        <v>2020</v>
      </c>
      <c r="D6895" s="16" t="s">
        <v>108</v>
      </c>
      <c r="E6895" s="16" t="s">
        <v>56</v>
      </c>
      <c r="F6895">
        <v>37</v>
      </c>
    </row>
    <row r="6896" spans="1:6" x14ac:dyDescent="0.25">
      <c r="A6896">
        <v>7</v>
      </c>
      <c r="B6896">
        <v>6</v>
      </c>
      <c r="C6896">
        <v>2020</v>
      </c>
      <c r="D6896" s="16" t="s">
        <v>108</v>
      </c>
      <c r="E6896" s="16" t="s">
        <v>59</v>
      </c>
      <c r="F6896">
        <v>33</v>
      </c>
    </row>
    <row r="6897" spans="1:6" x14ac:dyDescent="0.25">
      <c r="A6897">
        <v>7</v>
      </c>
      <c r="B6897">
        <v>6</v>
      </c>
      <c r="C6897">
        <v>2020</v>
      </c>
      <c r="D6897" s="16" t="s">
        <v>110</v>
      </c>
      <c r="E6897" s="16" t="s">
        <v>59</v>
      </c>
      <c r="F6897">
        <v>44</v>
      </c>
    </row>
    <row r="6898" spans="1:6" x14ac:dyDescent="0.25">
      <c r="A6898">
        <v>7</v>
      </c>
      <c r="B6898">
        <v>6</v>
      </c>
      <c r="C6898">
        <v>2020</v>
      </c>
      <c r="D6898" s="16" t="s">
        <v>110</v>
      </c>
      <c r="E6898" s="16" t="s">
        <v>59</v>
      </c>
      <c r="F6898">
        <v>21</v>
      </c>
    </row>
    <row r="6899" spans="1:6" x14ac:dyDescent="0.25">
      <c r="A6899">
        <v>7</v>
      </c>
      <c r="B6899">
        <v>6</v>
      </c>
      <c r="C6899">
        <v>2020</v>
      </c>
      <c r="D6899" s="16" t="s">
        <v>110</v>
      </c>
      <c r="E6899" s="16" t="s">
        <v>59</v>
      </c>
      <c r="F6899">
        <v>27</v>
      </c>
    </row>
    <row r="6900" spans="1:6" x14ac:dyDescent="0.25">
      <c r="A6900">
        <v>7</v>
      </c>
      <c r="B6900">
        <v>6</v>
      </c>
      <c r="C6900">
        <v>2020</v>
      </c>
      <c r="D6900" s="16" t="s">
        <v>191</v>
      </c>
      <c r="E6900" s="16" t="s">
        <v>56</v>
      </c>
      <c r="F6900">
        <v>69</v>
      </c>
    </row>
    <row r="6901" spans="1:6" x14ac:dyDescent="0.25">
      <c r="A6901">
        <v>7</v>
      </c>
      <c r="B6901">
        <v>6</v>
      </c>
      <c r="C6901">
        <v>2020</v>
      </c>
      <c r="D6901" s="16" t="s">
        <v>116</v>
      </c>
      <c r="E6901" s="16" t="s">
        <v>59</v>
      </c>
      <c r="F6901">
        <v>43</v>
      </c>
    </row>
    <row r="6902" spans="1:6" x14ac:dyDescent="0.25">
      <c r="A6902">
        <v>7</v>
      </c>
      <c r="B6902">
        <v>6</v>
      </c>
      <c r="C6902">
        <v>2020</v>
      </c>
      <c r="D6902" s="16" t="s">
        <v>116</v>
      </c>
      <c r="E6902" s="16" t="s">
        <v>59</v>
      </c>
      <c r="F6902">
        <v>14</v>
      </c>
    </row>
    <row r="6903" spans="1:6" x14ac:dyDescent="0.25">
      <c r="A6903">
        <v>7</v>
      </c>
      <c r="B6903">
        <v>6</v>
      </c>
      <c r="C6903">
        <v>2020</v>
      </c>
      <c r="D6903" s="16" t="s">
        <v>116</v>
      </c>
      <c r="E6903" s="16" t="s">
        <v>59</v>
      </c>
      <c r="F6903">
        <v>33</v>
      </c>
    </row>
    <row r="6904" spans="1:6" x14ac:dyDescent="0.25">
      <c r="A6904">
        <v>7</v>
      </c>
      <c r="B6904">
        <v>6</v>
      </c>
      <c r="C6904">
        <v>2020</v>
      </c>
      <c r="D6904" s="16" t="s">
        <v>121</v>
      </c>
      <c r="E6904" s="16" t="s">
        <v>56</v>
      </c>
      <c r="F6904">
        <v>40</v>
      </c>
    </row>
    <row r="6905" spans="1:6" x14ac:dyDescent="0.25">
      <c r="A6905">
        <v>7</v>
      </c>
      <c r="B6905">
        <v>6</v>
      </c>
      <c r="C6905">
        <v>2020</v>
      </c>
      <c r="D6905" s="16" t="s">
        <v>121</v>
      </c>
      <c r="E6905" s="16" t="s">
        <v>59</v>
      </c>
      <c r="F6905">
        <v>22</v>
      </c>
    </row>
    <row r="6906" spans="1:6" x14ac:dyDescent="0.25">
      <c r="A6906">
        <v>7</v>
      </c>
      <c r="B6906">
        <v>6</v>
      </c>
      <c r="C6906">
        <v>2020</v>
      </c>
      <c r="D6906" s="16" t="s">
        <v>121</v>
      </c>
      <c r="E6906" s="16" t="s">
        <v>59</v>
      </c>
      <c r="F6906">
        <v>33</v>
      </c>
    </row>
    <row r="6907" spans="1:6" x14ac:dyDescent="0.25">
      <c r="A6907">
        <v>7</v>
      </c>
      <c r="B6907">
        <v>6</v>
      </c>
      <c r="C6907">
        <v>2020</v>
      </c>
      <c r="D6907" s="16" t="s">
        <v>121</v>
      </c>
      <c r="E6907" s="16" t="s">
        <v>56</v>
      </c>
      <c r="F6907">
        <v>64</v>
      </c>
    </row>
    <row r="6908" spans="1:6" x14ac:dyDescent="0.25">
      <c r="A6908">
        <v>7</v>
      </c>
      <c r="B6908">
        <v>6</v>
      </c>
      <c r="C6908">
        <v>2020</v>
      </c>
      <c r="D6908" s="16" t="s">
        <v>121</v>
      </c>
      <c r="E6908" s="16" t="s">
        <v>56</v>
      </c>
      <c r="F6908">
        <v>33</v>
      </c>
    </row>
    <row r="6909" spans="1:6" x14ac:dyDescent="0.25">
      <c r="A6909">
        <v>7</v>
      </c>
      <c r="B6909">
        <v>6</v>
      </c>
      <c r="C6909">
        <v>2020</v>
      </c>
      <c r="D6909" s="16" t="s">
        <v>171</v>
      </c>
      <c r="E6909" s="16" t="s">
        <v>59</v>
      </c>
      <c r="F6909">
        <v>62</v>
      </c>
    </row>
    <row r="6910" spans="1:6" x14ac:dyDescent="0.25">
      <c r="A6910">
        <v>7</v>
      </c>
      <c r="B6910">
        <v>6</v>
      </c>
      <c r="C6910">
        <v>2020</v>
      </c>
      <c r="D6910" s="16" t="s">
        <v>171</v>
      </c>
      <c r="E6910" s="16" t="s">
        <v>59</v>
      </c>
      <c r="F6910">
        <v>32</v>
      </c>
    </row>
    <row r="6911" spans="1:6" x14ac:dyDescent="0.25">
      <c r="A6911">
        <v>7</v>
      </c>
      <c r="B6911">
        <v>6</v>
      </c>
      <c r="C6911">
        <v>2020</v>
      </c>
      <c r="D6911" s="16" t="s">
        <v>131</v>
      </c>
      <c r="E6911" s="16" t="s">
        <v>59</v>
      </c>
      <c r="F6911">
        <v>48</v>
      </c>
    </row>
    <row r="6912" spans="1:6" x14ac:dyDescent="0.25">
      <c r="A6912">
        <v>7</v>
      </c>
      <c r="B6912">
        <v>6</v>
      </c>
      <c r="C6912">
        <v>2020</v>
      </c>
      <c r="D6912" s="16" t="s">
        <v>132</v>
      </c>
      <c r="E6912" s="16" t="s">
        <v>59</v>
      </c>
      <c r="F6912">
        <v>49</v>
      </c>
    </row>
    <row r="6913" spans="1:6" x14ac:dyDescent="0.25">
      <c r="A6913">
        <v>7</v>
      </c>
      <c r="B6913">
        <v>6</v>
      </c>
      <c r="C6913">
        <v>2020</v>
      </c>
      <c r="D6913" s="16" t="s">
        <v>242</v>
      </c>
      <c r="E6913" s="16" t="s">
        <v>59</v>
      </c>
      <c r="F6913">
        <v>47</v>
      </c>
    </row>
    <row r="6914" spans="1:6" x14ac:dyDescent="0.25">
      <c r="A6914">
        <v>7</v>
      </c>
      <c r="B6914">
        <v>6</v>
      </c>
      <c r="C6914">
        <v>2020</v>
      </c>
      <c r="D6914" s="16" t="s">
        <v>242</v>
      </c>
      <c r="E6914" s="16" t="s">
        <v>59</v>
      </c>
      <c r="F6914">
        <v>76</v>
      </c>
    </row>
    <row r="6915" spans="1:6" x14ac:dyDescent="0.25">
      <c r="A6915">
        <v>7</v>
      </c>
      <c r="B6915">
        <v>6</v>
      </c>
      <c r="C6915">
        <v>2020</v>
      </c>
      <c r="D6915" s="16" t="s">
        <v>242</v>
      </c>
      <c r="E6915" s="16" t="s">
        <v>56</v>
      </c>
      <c r="F6915">
        <v>15</v>
      </c>
    </row>
    <row r="6916" spans="1:6" x14ac:dyDescent="0.25">
      <c r="A6916">
        <v>7</v>
      </c>
      <c r="B6916">
        <v>6</v>
      </c>
      <c r="C6916">
        <v>2020</v>
      </c>
      <c r="D6916" s="16" t="s">
        <v>242</v>
      </c>
      <c r="E6916" s="16" t="s">
        <v>56</v>
      </c>
      <c r="F6916">
        <v>45</v>
      </c>
    </row>
    <row r="6917" spans="1:6" x14ac:dyDescent="0.25">
      <c r="A6917">
        <v>7</v>
      </c>
      <c r="B6917">
        <v>6</v>
      </c>
      <c r="C6917">
        <v>2020</v>
      </c>
      <c r="D6917" s="16" t="s">
        <v>175</v>
      </c>
      <c r="E6917" s="16" t="s">
        <v>56</v>
      </c>
      <c r="F6917">
        <v>46</v>
      </c>
    </row>
    <row r="6918" spans="1:6" x14ac:dyDescent="0.25">
      <c r="A6918">
        <v>7</v>
      </c>
      <c r="B6918">
        <v>6</v>
      </c>
      <c r="C6918">
        <v>2020</v>
      </c>
      <c r="D6918" s="16" t="s">
        <v>137</v>
      </c>
      <c r="E6918" s="16" t="s">
        <v>56</v>
      </c>
      <c r="F6918">
        <v>38</v>
      </c>
    </row>
    <row r="6919" spans="1:6" x14ac:dyDescent="0.25">
      <c r="A6919">
        <v>7</v>
      </c>
      <c r="B6919">
        <v>6</v>
      </c>
      <c r="C6919">
        <v>2020</v>
      </c>
      <c r="D6919" s="16" t="s">
        <v>137</v>
      </c>
      <c r="E6919" s="16" t="s">
        <v>59</v>
      </c>
      <c r="F6919">
        <v>72</v>
      </c>
    </row>
    <row r="6920" spans="1:6" x14ac:dyDescent="0.25">
      <c r="A6920">
        <v>7</v>
      </c>
      <c r="B6920">
        <v>6</v>
      </c>
      <c r="C6920">
        <v>2020</v>
      </c>
      <c r="D6920" s="16" t="s">
        <v>184</v>
      </c>
      <c r="E6920" s="16" t="s">
        <v>56</v>
      </c>
      <c r="F6920">
        <v>53</v>
      </c>
    </row>
    <row r="6921" spans="1:6" x14ac:dyDescent="0.25">
      <c r="A6921">
        <v>7</v>
      </c>
      <c r="B6921">
        <v>6</v>
      </c>
      <c r="C6921">
        <v>2020</v>
      </c>
      <c r="D6921" s="16" t="s">
        <v>184</v>
      </c>
      <c r="E6921" s="16" t="s">
        <v>56</v>
      </c>
      <c r="F6921">
        <v>70</v>
      </c>
    </row>
    <row r="6922" spans="1:6" x14ac:dyDescent="0.25">
      <c r="A6922">
        <v>7</v>
      </c>
      <c r="B6922">
        <v>6</v>
      </c>
      <c r="C6922">
        <v>2020</v>
      </c>
      <c r="D6922" s="16" t="s">
        <v>140</v>
      </c>
      <c r="E6922" s="16" t="s">
        <v>59</v>
      </c>
      <c r="F6922">
        <v>32</v>
      </c>
    </row>
    <row r="6923" spans="1:6" x14ac:dyDescent="0.25">
      <c r="A6923">
        <v>7</v>
      </c>
      <c r="B6923">
        <v>6</v>
      </c>
      <c r="C6923">
        <v>2020</v>
      </c>
      <c r="D6923" s="16" t="s">
        <v>140</v>
      </c>
      <c r="E6923" s="16" t="s">
        <v>56</v>
      </c>
      <c r="F6923">
        <v>57</v>
      </c>
    </row>
    <row r="6924" spans="1:6" x14ac:dyDescent="0.25">
      <c r="A6924">
        <v>7</v>
      </c>
      <c r="B6924">
        <v>6</v>
      </c>
      <c r="C6924">
        <v>2020</v>
      </c>
      <c r="D6924" s="16" t="s">
        <v>140</v>
      </c>
      <c r="E6924" s="16" t="s">
        <v>56</v>
      </c>
      <c r="F6924">
        <v>64</v>
      </c>
    </row>
    <row r="6925" spans="1:6" x14ac:dyDescent="0.25">
      <c r="A6925">
        <v>7</v>
      </c>
      <c r="B6925">
        <v>6</v>
      </c>
      <c r="C6925">
        <v>2020</v>
      </c>
      <c r="D6925" s="16" t="s">
        <v>140</v>
      </c>
      <c r="E6925" s="16" t="s">
        <v>59</v>
      </c>
      <c r="F6925">
        <v>26</v>
      </c>
    </row>
    <row r="6926" spans="1:6" x14ac:dyDescent="0.25">
      <c r="A6926">
        <v>7</v>
      </c>
      <c r="B6926">
        <v>6</v>
      </c>
      <c r="C6926">
        <v>2020</v>
      </c>
      <c r="D6926" s="16" t="s">
        <v>141</v>
      </c>
      <c r="E6926" s="16" t="s">
        <v>56</v>
      </c>
      <c r="F6926">
        <v>39</v>
      </c>
    </row>
    <row r="6927" spans="1:6" x14ac:dyDescent="0.25">
      <c r="A6927">
        <v>7</v>
      </c>
      <c r="B6927">
        <v>6</v>
      </c>
      <c r="C6927">
        <v>2020</v>
      </c>
      <c r="D6927" s="16" t="s">
        <v>219</v>
      </c>
      <c r="E6927" s="16" t="s">
        <v>59</v>
      </c>
      <c r="F6927">
        <v>51</v>
      </c>
    </row>
    <row r="6928" spans="1:6" x14ac:dyDescent="0.25">
      <c r="A6928">
        <v>7</v>
      </c>
      <c r="B6928">
        <v>6</v>
      </c>
      <c r="C6928">
        <v>2020</v>
      </c>
      <c r="D6928" s="16" t="s">
        <v>219</v>
      </c>
      <c r="E6928" s="16" t="s">
        <v>59</v>
      </c>
      <c r="F6928">
        <v>56</v>
      </c>
    </row>
    <row r="6929" spans="1:6" x14ac:dyDescent="0.25">
      <c r="A6929">
        <v>7</v>
      </c>
      <c r="B6929">
        <v>6</v>
      </c>
      <c r="C6929">
        <v>2020</v>
      </c>
      <c r="D6929" s="16" t="s">
        <v>219</v>
      </c>
      <c r="E6929" s="16" t="s">
        <v>59</v>
      </c>
      <c r="F6929">
        <v>39</v>
      </c>
    </row>
    <row r="6930" spans="1:6" x14ac:dyDescent="0.25">
      <c r="A6930">
        <v>7</v>
      </c>
      <c r="B6930">
        <v>6</v>
      </c>
      <c r="C6930">
        <v>2020</v>
      </c>
      <c r="D6930" s="16" t="s">
        <v>219</v>
      </c>
      <c r="E6930" s="16" t="s">
        <v>56</v>
      </c>
      <c r="F6930">
        <v>42</v>
      </c>
    </row>
    <row r="6931" spans="1:6" x14ac:dyDescent="0.25">
      <c r="A6931">
        <v>7</v>
      </c>
      <c r="B6931">
        <v>6</v>
      </c>
      <c r="C6931">
        <v>2020</v>
      </c>
      <c r="D6931" s="16" t="s">
        <v>219</v>
      </c>
      <c r="E6931" s="16" t="s">
        <v>59</v>
      </c>
      <c r="F6931">
        <v>57</v>
      </c>
    </row>
    <row r="6932" spans="1:6" x14ac:dyDescent="0.25">
      <c r="A6932">
        <v>7</v>
      </c>
      <c r="B6932">
        <v>6</v>
      </c>
      <c r="C6932">
        <v>2020</v>
      </c>
      <c r="D6932" s="16" t="s">
        <v>219</v>
      </c>
      <c r="E6932" s="16" t="s">
        <v>59</v>
      </c>
      <c r="F6932">
        <v>52</v>
      </c>
    </row>
    <row r="6933" spans="1:6" x14ac:dyDescent="0.25">
      <c r="A6933">
        <v>7</v>
      </c>
      <c r="B6933">
        <v>6</v>
      </c>
      <c r="C6933">
        <v>2020</v>
      </c>
      <c r="D6933" s="16" t="s">
        <v>219</v>
      </c>
      <c r="E6933" s="16" t="s">
        <v>56</v>
      </c>
      <c r="F6933">
        <v>78</v>
      </c>
    </row>
    <row r="6934" spans="1:6" x14ac:dyDescent="0.25">
      <c r="A6934">
        <v>7</v>
      </c>
      <c r="B6934">
        <v>6</v>
      </c>
      <c r="C6934">
        <v>2020</v>
      </c>
      <c r="D6934" s="16" t="s">
        <v>219</v>
      </c>
      <c r="E6934" s="16" t="s">
        <v>59</v>
      </c>
      <c r="F6934">
        <v>23</v>
      </c>
    </row>
    <row r="6935" spans="1:6" x14ac:dyDescent="0.25">
      <c r="A6935">
        <v>7</v>
      </c>
      <c r="B6935">
        <v>6</v>
      </c>
      <c r="C6935">
        <v>2020</v>
      </c>
      <c r="D6935" s="16" t="s">
        <v>219</v>
      </c>
      <c r="E6935" s="16" t="s">
        <v>59</v>
      </c>
      <c r="F6935">
        <v>52</v>
      </c>
    </row>
    <row r="6936" spans="1:6" x14ac:dyDescent="0.25">
      <c r="A6936">
        <v>7</v>
      </c>
      <c r="B6936">
        <v>6</v>
      </c>
      <c r="C6936">
        <v>2020</v>
      </c>
      <c r="D6936" s="16" t="s">
        <v>219</v>
      </c>
      <c r="E6936" s="16" t="s">
        <v>56</v>
      </c>
      <c r="F6936">
        <v>33</v>
      </c>
    </row>
    <row r="6937" spans="1:6" x14ac:dyDescent="0.25">
      <c r="A6937">
        <v>7</v>
      </c>
      <c r="B6937">
        <v>6</v>
      </c>
      <c r="C6937">
        <v>2020</v>
      </c>
      <c r="D6937" s="16" t="s">
        <v>219</v>
      </c>
      <c r="E6937" s="16" t="s">
        <v>56</v>
      </c>
      <c r="F6937">
        <v>42</v>
      </c>
    </row>
    <row r="6938" spans="1:6" x14ac:dyDescent="0.25">
      <c r="A6938">
        <v>7</v>
      </c>
      <c r="B6938">
        <v>6</v>
      </c>
      <c r="C6938">
        <v>2020</v>
      </c>
      <c r="D6938" s="16" t="s">
        <v>219</v>
      </c>
      <c r="E6938" s="16" t="s">
        <v>59</v>
      </c>
      <c r="F6938">
        <v>45</v>
      </c>
    </row>
    <row r="6939" spans="1:6" x14ac:dyDescent="0.25">
      <c r="A6939">
        <v>7</v>
      </c>
      <c r="B6939">
        <v>6</v>
      </c>
      <c r="C6939">
        <v>2020</v>
      </c>
      <c r="D6939" s="16" t="s">
        <v>219</v>
      </c>
      <c r="E6939" s="16" t="s">
        <v>59</v>
      </c>
      <c r="F6939">
        <v>53</v>
      </c>
    </row>
    <row r="6940" spans="1:6" x14ac:dyDescent="0.25">
      <c r="A6940">
        <v>7</v>
      </c>
      <c r="B6940">
        <v>6</v>
      </c>
      <c r="C6940">
        <v>2020</v>
      </c>
      <c r="D6940" s="16" t="s">
        <v>219</v>
      </c>
      <c r="E6940" s="16" t="s">
        <v>59</v>
      </c>
      <c r="F6940">
        <v>74</v>
      </c>
    </row>
    <row r="6941" spans="1:6" x14ac:dyDescent="0.25">
      <c r="A6941">
        <v>7</v>
      </c>
      <c r="B6941">
        <v>6</v>
      </c>
      <c r="C6941">
        <v>2020</v>
      </c>
      <c r="D6941" s="16" t="s">
        <v>219</v>
      </c>
      <c r="E6941" s="16" t="s">
        <v>59</v>
      </c>
      <c r="F6941">
        <v>16</v>
      </c>
    </row>
    <row r="6942" spans="1:6" x14ac:dyDescent="0.25">
      <c r="A6942">
        <v>7</v>
      </c>
      <c r="B6942">
        <v>6</v>
      </c>
      <c r="C6942">
        <v>2020</v>
      </c>
      <c r="D6942" s="16" t="s">
        <v>219</v>
      </c>
      <c r="E6942" s="16" t="s">
        <v>59</v>
      </c>
      <c r="F6942">
        <v>68</v>
      </c>
    </row>
    <row r="6943" spans="1:6" x14ac:dyDescent="0.25">
      <c r="A6943">
        <v>7</v>
      </c>
      <c r="B6943">
        <v>6</v>
      </c>
      <c r="C6943">
        <v>2020</v>
      </c>
      <c r="D6943" s="16" t="s">
        <v>219</v>
      </c>
      <c r="E6943" s="16" t="s">
        <v>56</v>
      </c>
      <c r="F6943">
        <v>3</v>
      </c>
    </row>
    <row r="6944" spans="1:6" x14ac:dyDescent="0.25">
      <c r="A6944">
        <v>7</v>
      </c>
      <c r="B6944">
        <v>6</v>
      </c>
      <c r="C6944">
        <v>2020</v>
      </c>
      <c r="D6944" s="16" t="s">
        <v>219</v>
      </c>
      <c r="E6944" s="16" t="s">
        <v>59</v>
      </c>
      <c r="F6944">
        <v>66</v>
      </c>
    </row>
    <row r="6945" spans="1:6" x14ac:dyDescent="0.25">
      <c r="A6945">
        <v>7</v>
      </c>
      <c r="B6945">
        <v>6</v>
      </c>
      <c r="C6945">
        <v>2020</v>
      </c>
      <c r="D6945" s="16" t="s">
        <v>219</v>
      </c>
      <c r="E6945" s="16" t="s">
        <v>59</v>
      </c>
      <c r="F6945">
        <v>12</v>
      </c>
    </row>
    <row r="6946" spans="1:6" x14ac:dyDescent="0.25">
      <c r="A6946">
        <v>7</v>
      </c>
      <c r="B6946">
        <v>6</v>
      </c>
      <c r="C6946">
        <v>2020</v>
      </c>
      <c r="D6946" s="16" t="s">
        <v>145</v>
      </c>
      <c r="E6946" s="16" t="s">
        <v>59</v>
      </c>
      <c r="F6946">
        <v>32</v>
      </c>
    </row>
    <row r="6947" spans="1:6" x14ac:dyDescent="0.25">
      <c r="A6947">
        <v>7</v>
      </c>
      <c r="B6947">
        <v>6</v>
      </c>
      <c r="C6947">
        <v>2020</v>
      </c>
      <c r="D6947" s="16" t="s">
        <v>145</v>
      </c>
      <c r="E6947" s="16" t="s">
        <v>59</v>
      </c>
      <c r="F6947">
        <v>88</v>
      </c>
    </row>
    <row r="6948" spans="1:6" x14ac:dyDescent="0.25">
      <c r="A6948">
        <v>7</v>
      </c>
      <c r="B6948">
        <v>6</v>
      </c>
      <c r="C6948">
        <v>2020</v>
      </c>
      <c r="D6948" s="16" t="s">
        <v>150</v>
      </c>
      <c r="E6948" s="16" t="s">
        <v>56</v>
      </c>
      <c r="F6948">
        <v>29</v>
      </c>
    </row>
    <row r="6949" spans="1:6" x14ac:dyDescent="0.25">
      <c r="A6949">
        <v>7</v>
      </c>
      <c r="B6949">
        <v>6</v>
      </c>
      <c r="C6949">
        <v>2020</v>
      </c>
      <c r="D6949" s="16" t="s">
        <v>150</v>
      </c>
      <c r="E6949" s="16" t="s">
        <v>59</v>
      </c>
      <c r="F6949">
        <v>31</v>
      </c>
    </row>
    <row r="6950" spans="1:6" x14ac:dyDescent="0.25">
      <c r="A6950">
        <v>7</v>
      </c>
      <c r="B6950">
        <v>6</v>
      </c>
      <c r="C6950">
        <v>2020</v>
      </c>
      <c r="D6950" s="16" t="s">
        <v>150</v>
      </c>
      <c r="E6950" s="16" t="s">
        <v>59</v>
      </c>
      <c r="F6950">
        <v>63</v>
      </c>
    </row>
    <row r="6951" spans="1:6" x14ac:dyDescent="0.25">
      <c r="A6951">
        <v>7</v>
      </c>
      <c r="B6951">
        <v>6</v>
      </c>
      <c r="C6951">
        <v>2020</v>
      </c>
      <c r="D6951" s="16" t="s">
        <v>186</v>
      </c>
      <c r="E6951" s="16" t="s">
        <v>56</v>
      </c>
      <c r="F695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opLeftCell="B43" workbookViewId="0">
      <selection activeCell="D20" sqref="D20"/>
    </sheetView>
  </sheetViews>
  <sheetFormatPr defaultRowHeight="14.3" x14ac:dyDescent="0.25"/>
  <cols>
    <col min="4" max="4" width="9" style="2"/>
    <col min="5" max="5" width="9.375" style="28" bestFit="1" customWidth="1"/>
    <col min="6" max="6" width="10.75" style="55" bestFit="1" customWidth="1"/>
    <col min="7" max="8" width="9.375" style="28" customWidth="1"/>
    <col min="11" max="11" width="9.875" hidden="1" customWidth="1"/>
    <col min="12" max="12" width="10" hidden="1" customWidth="1"/>
    <col min="13" max="13" width="11.125" hidden="1" customWidth="1"/>
    <col min="14" max="14" width="10.75" hidden="1" customWidth="1"/>
  </cols>
  <sheetData>
    <row r="1" spans="1:16" x14ac:dyDescent="0.25">
      <c r="A1" t="str">
        <f>CONCATENATE("Cases by Age distribution, based on ",COUNTA(SerbiaCitiesData!F2:F51647)-COUNTIF(SerbiaCitiesData!F2:F51647,"=0")," data",CHAR(10),"(percentage, average and normal distribution)")</f>
        <v>Cases by Age distribution, based on 6867 data
(percentage, average and normal distribution)</v>
      </c>
    </row>
    <row r="2" spans="1:16" s="51" customFormat="1" ht="42.8" x14ac:dyDescent="0.25">
      <c r="B2" s="51" t="s">
        <v>290</v>
      </c>
      <c r="C2" s="51" t="s">
        <v>296</v>
      </c>
      <c r="D2" s="52" t="s">
        <v>295</v>
      </c>
      <c r="E2" s="53"/>
      <c r="F2" s="54" t="s">
        <v>300</v>
      </c>
      <c r="G2" s="53" t="s">
        <v>297</v>
      </c>
      <c r="H2" s="53" t="s">
        <v>298</v>
      </c>
      <c r="I2" s="51" t="s">
        <v>291</v>
      </c>
      <c r="J2" s="51" t="s">
        <v>292</v>
      </c>
      <c r="K2" s="51" t="s">
        <v>266</v>
      </c>
      <c r="L2" s="51" t="s">
        <v>293</v>
      </c>
      <c r="M2" s="51" t="s">
        <v>21</v>
      </c>
      <c r="N2" s="51" t="s">
        <v>294</v>
      </c>
      <c r="O2" s="73" t="str">
        <f>CONCATENATE("Average, based on ",COUNTA(SerbiaCitiesData!F2:F51647)-COUNTIF(SerbiaCitiesData!F2:F51647,"=0")," data")</f>
        <v>Average, based on 6867 data</v>
      </c>
      <c r="P2" s="73"/>
    </row>
    <row r="3" spans="1:16" s="51" customFormat="1" ht="28.55" x14ac:dyDescent="0.25">
      <c r="A3" s="51" t="s">
        <v>297</v>
      </c>
      <c r="C3" s="53">
        <f>ROUND(SUMPRODUCT(B6:B105,C6:C105)/SUM(B6:B105),2)</f>
        <v>65.239999999999995</v>
      </c>
      <c r="D3" s="53"/>
      <c r="E3" s="53"/>
      <c r="F3" s="54"/>
      <c r="G3" s="53"/>
      <c r="H3" s="53"/>
      <c r="O3" s="51" t="s">
        <v>302</v>
      </c>
      <c r="P3" s="51" t="s">
        <v>303</v>
      </c>
    </row>
    <row r="4" spans="1:16" s="51" customFormat="1" x14ac:dyDescent="0.25">
      <c r="A4" s="51" t="s">
        <v>298</v>
      </c>
      <c r="C4" s="53">
        <f t="array" ref="C4">MATCH(SUM($C$6:$C$105)/2,SUMIF($B$6:$B$105,"&lt;= "&amp;$B$6:$B$105,$C$6:$C$105))</f>
        <v>47</v>
      </c>
      <c r="D4" s="52"/>
      <c r="E4" s="53"/>
      <c r="F4" s="54"/>
      <c r="G4" s="53"/>
      <c r="H4" s="53"/>
      <c r="O4" s="53">
        <f>C3</f>
        <v>65.239999999999995</v>
      </c>
      <c r="P4" s="51">
        <f>AVERAGE(C6:C105)</f>
        <v>68.23</v>
      </c>
    </row>
    <row r="5" spans="1:16" s="51" customFormat="1" ht="16.3" customHeight="1" x14ac:dyDescent="0.25">
      <c r="A5" s="51" t="s">
        <v>299</v>
      </c>
      <c r="C5" s="53">
        <f>STDEV(C6:C105)</f>
        <v>45.445239552452556</v>
      </c>
      <c r="D5" s="52"/>
      <c r="E5" s="53"/>
      <c r="F5" s="54"/>
      <c r="G5" s="53"/>
      <c r="H5" s="53"/>
    </row>
    <row r="6" spans="1:16" x14ac:dyDescent="0.25">
      <c r="B6">
        <v>1</v>
      </c>
      <c r="C6">
        <f>COUNTIF(SerbiaCitiesData!F2:F7709,B6)</f>
        <v>17</v>
      </c>
      <c r="D6" s="2">
        <f>COUNTIF(SerbiaCitiesData!F2:F7709,B6)/COUNTA(SerbiaCitiesData!F2:F7709)</f>
        <v>2.4460431654676259E-3</v>
      </c>
      <c r="E6" s="28">
        <f>C4-3*C5</f>
        <v>-89.33571865735766</v>
      </c>
      <c r="F6" s="56">
        <f t="shared" ref="F6:F37" si="0">_xlfn.NORM.DIST(E6,C$4,C$5,FALSE)</f>
        <v>9.752063044629352E-5</v>
      </c>
      <c r="G6" s="28">
        <f>C$3</f>
        <v>65.239999999999995</v>
      </c>
      <c r="H6" s="28">
        <f>C$4</f>
        <v>47</v>
      </c>
    </row>
    <row r="7" spans="1:16" x14ac:dyDescent="0.25">
      <c r="B7">
        <f>B6+1</f>
        <v>2</v>
      </c>
      <c r="C7">
        <f>COUNTIF(SerbiaCitiesData!F3:F7710,B7)</f>
        <v>28</v>
      </c>
      <c r="D7" s="2">
        <f>COUNTIF(SerbiaCitiesData!F3:F7710,B7)/COUNTA(SerbiaCitiesData!F3:F7710)</f>
        <v>4.029356741977263E-3</v>
      </c>
      <c r="E7" s="28">
        <f>E6+(E$105-E$6)/99</f>
        <v>-86.58146171478478</v>
      </c>
      <c r="F7" s="56">
        <f t="shared" si="0"/>
        <v>1.1675124782131923E-4</v>
      </c>
    </row>
    <row r="8" spans="1:16" x14ac:dyDescent="0.25">
      <c r="B8">
        <f t="shared" ref="B8:B71" si="1">B7+1</f>
        <v>3</v>
      </c>
      <c r="C8">
        <f>COUNTIF(SerbiaCitiesData!F4:F7711,B8)</f>
        <v>22</v>
      </c>
      <c r="D8" s="2">
        <f>COUNTIF(SerbiaCitiesData!F4:F7711,B8)/COUNTA(SerbiaCitiesData!F4:F7711)</f>
        <v>3.1663788140472078E-3</v>
      </c>
      <c r="E8" s="28">
        <f t="shared" ref="E8:E71" si="2">E7+(E$105-E$6)/99</f>
        <v>-83.8272047722119</v>
      </c>
      <c r="F8" s="56">
        <f t="shared" si="0"/>
        <v>1.392615924331994E-4</v>
      </c>
    </row>
    <row r="9" spans="1:16" x14ac:dyDescent="0.25">
      <c r="B9">
        <f t="shared" si="1"/>
        <v>4</v>
      </c>
      <c r="C9">
        <f>COUNTIF(SerbiaCitiesData!F5:F7712,B9)</f>
        <v>14</v>
      </c>
      <c r="D9" s="2">
        <f>COUNTIF(SerbiaCitiesData!F5:F7712,B9)/COUNTA(SerbiaCitiesData!F5:F7712)</f>
        <v>2.0152583849143515E-3</v>
      </c>
      <c r="E9" s="28">
        <f t="shared" si="2"/>
        <v>-81.07294782963902</v>
      </c>
      <c r="F9" s="56">
        <f t="shared" si="0"/>
        <v>1.6550304108372589E-4</v>
      </c>
    </row>
    <row r="10" spans="1:16" x14ac:dyDescent="0.25">
      <c r="B10">
        <f t="shared" si="1"/>
        <v>5</v>
      </c>
      <c r="C10">
        <f>COUNTIF(SerbiaCitiesData!F6:F7713,B10)</f>
        <v>20</v>
      </c>
      <c r="D10" s="2">
        <f>COUNTIF(SerbiaCitiesData!F6:F7713,B10)/COUNTA(SerbiaCitiesData!F6:F7713)</f>
        <v>2.8793550244745176E-3</v>
      </c>
      <c r="E10" s="28">
        <f t="shared" si="2"/>
        <v>-78.31869088706614</v>
      </c>
      <c r="F10" s="56">
        <f t="shared" si="0"/>
        <v>1.9596810581528582E-4</v>
      </c>
    </row>
    <row r="11" spans="1:16" x14ac:dyDescent="0.25">
      <c r="B11">
        <f t="shared" si="1"/>
        <v>6</v>
      </c>
      <c r="C11">
        <f>COUNTIF(SerbiaCitiesData!F7:F7714,B11)</f>
        <v>14</v>
      </c>
      <c r="D11" s="2">
        <f>COUNTIF(SerbiaCitiesData!F7:F7714,B11)/COUNTA(SerbiaCitiesData!F7:F7714)</f>
        <v>2.0158387329013679E-3</v>
      </c>
      <c r="E11" s="28">
        <f t="shared" si="2"/>
        <v>-75.56443394449326</v>
      </c>
      <c r="F11" s="56">
        <f t="shared" si="0"/>
        <v>2.3119029904163397E-4</v>
      </c>
    </row>
    <row r="12" spans="1:16" x14ac:dyDescent="0.25">
      <c r="B12">
        <f t="shared" si="1"/>
        <v>7</v>
      </c>
      <c r="C12">
        <f>COUNTIF(SerbiaCitiesData!F8:F7715,B12)</f>
        <v>16</v>
      </c>
      <c r="D12" s="2">
        <f>COUNTIF(SerbiaCitiesData!F8:F7715,B12)/COUNTA(SerbiaCitiesData!F8:F7715)</f>
        <v>2.304147465437788E-3</v>
      </c>
      <c r="E12" s="28">
        <f t="shared" si="2"/>
        <v>-72.81017700192038</v>
      </c>
      <c r="F12" s="56">
        <f t="shared" si="0"/>
        <v>2.7174315534782208E-4</v>
      </c>
    </row>
    <row r="13" spans="1:16" x14ac:dyDescent="0.25">
      <c r="B13">
        <f t="shared" si="1"/>
        <v>8</v>
      </c>
      <c r="C13">
        <f>COUNTIF(SerbiaCitiesData!F9:F7716,B13)</f>
        <v>16</v>
      </c>
      <c r="D13" s="2">
        <f>COUNTIF(SerbiaCitiesData!F9:F7716,B13)/COUNTA(SerbiaCitiesData!F9:F7716)</f>
        <v>2.3044793317009938E-3</v>
      </c>
      <c r="E13" s="28">
        <f t="shared" si="2"/>
        <v>-70.0559200593475</v>
      </c>
      <c r="F13" s="56">
        <f t="shared" si="0"/>
        <v>3.1823827842169844E-4</v>
      </c>
    </row>
    <row r="14" spans="1:16" x14ac:dyDescent="0.25">
      <c r="B14">
        <f t="shared" si="1"/>
        <v>9</v>
      </c>
      <c r="C14">
        <f>COUNTIF(SerbiaCitiesData!F10:F7717,B14)</f>
        <v>17</v>
      </c>
      <c r="D14" s="2">
        <f>COUNTIF(SerbiaCitiesData!F10:F7717,B14)/COUNTA(SerbiaCitiesData!F10:F7717)</f>
        <v>2.4488619994237973E-3</v>
      </c>
      <c r="E14" s="28">
        <f t="shared" si="2"/>
        <v>-67.30166311677462</v>
      </c>
      <c r="F14" s="56">
        <f t="shared" si="0"/>
        <v>3.7132228485990107E-4</v>
      </c>
    </row>
    <row r="15" spans="1:16" x14ac:dyDescent="0.25">
      <c r="B15">
        <f t="shared" si="1"/>
        <v>10</v>
      </c>
      <c r="C15">
        <f>COUNTIF(SerbiaCitiesData!F11:F7718,B15)</f>
        <v>15</v>
      </c>
      <c r="D15" s="2">
        <f>COUNTIF(SerbiaCitiesData!F11:F7718,B15)/COUNTA(SerbiaCitiesData!F11:F7718)</f>
        <v>2.1610718916582625E-3</v>
      </c>
      <c r="E15" s="28">
        <f t="shared" si="2"/>
        <v>-64.54740617420174</v>
      </c>
      <c r="F15" s="56">
        <f t="shared" si="0"/>
        <v>4.3167252453593186E-4</v>
      </c>
    </row>
    <row r="16" spans="1:16" x14ac:dyDescent="0.25">
      <c r="B16">
        <f t="shared" si="1"/>
        <v>11</v>
      </c>
      <c r="C16">
        <f>COUNTIF(SerbiaCitiesData!F12:F7719,B16)</f>
        <v>14</v>
      </c>
      <c r="D16" s="2">
        <f>COUNTIF(SerbiaCitiesData!F12:F7719,B16)/COUNTA(SerbiaCitiesData!F12:F7719)</f>
        <v>2.0172910662824206E-3</v>
      </c>
      <c r="E16" s="28">
        <f t="shared" si="2"/>
        <v>-61.79314923162886</v>
      </c>
      <c r="F16" s="56">
        <f t="shared" si="0"/>
        <v>4.9999147036885073E-4</v>
      </c>
    </row>
    <row r="17" spans="2:6" x14ac:dyDescent="0.25">
      <c r="B17">
        <f t="shared" si="1"/>
        <v>12</v>
      </c>
      <c r="C17">
        <f>COUNTIF(SerbiaCitiesData!F13:F7720,B17)</f>
        <v>30</v>
      </c>
      <c r="D17" s="2">
        <f>COUNTIF(SerbiaCitiesData!F13:F7720,B17)/COUNTA(SerbiaCitiesData!F13:F7720)</f>
        <v>4.3233895373973198E-3</v>
      </c>
      <c r="E17" s="28">
        <f t="shared" si="2"/>
        <v>-59.03889228905598</v>
      </c>
      <c r="F17" s="56">
        <f t="shared" si="0"/>
        <v>5.769996891191293E-4</v>
      </c>
    </row>
    <row r="18" spans="2:6" x14ac:dyDescent="0.25">
      <c r="B18">
        <f t="shared" si="1"/>
        <v>13</v>
      </c>
      <c r="C18">
        <f>COUNTIF(SerbiaCitiesData!F14:F7721,B18)</f>
        <v>17</v>
      </c>
      <c r="D18" s="2">
        <f>COUNTIF(SerbiaCitiesData!F14:F7721,B18)/COUNTA(SerbiaCitiesData!F14:F7721)</f>
        <v>2.4502738541366388E-3</v>
      </c>
      <c r="E18" s="28">
        <f t="shared" si="2"/>
        <v>-56.2846353464831</v>
      </c>
      <c r="F18" s="56">
        <f t="shared" si="0"/>
        <v>6.6342732954465292E-4</v>
      </c>
    </row>
    <row r="19" spans="2:6" x14ac:dyDescent="0.25">
      <c r="B19">
        <f t="shared" si="1"/>
        <v>14</v>
      </c>
      <c r="C19">
        <f>COUNTIF(SerbiaCitiesData!F15:F7722,B19)</f>
        <v>18</v>
      </c>
      <c r="D19" s="2">
        <f>COUNTIF(SerbiaCitiesData!F15:F7722,B19)/COUNTA(SerbiaCitiesData!F15:F7722)</f>
        <v>2.5947816058815051E-3</v>
      </c>
      <c r="E19" s="28">
        <f t="shared" si="2"/>
        <v>-53.53037840391022</v>
      </c>
      <c r="F19" s="56">
        <f t="shared" si="0"/>
        <v>7.6000409496942772E-4</v>
      </c>
    </row>
    <row r="20" spans="2:6" x14ac:dyDescent="0.25">
      <c r="B20">
        <f t="shared" si="1"/>
        <v>15</v>
      </c>
      <c r="C20">
        <f>COUNTIF(SerbiaCitiesData!F16:F7723,B20)</f>
        <v>26</v>
      </c>
      <c r="D20" s="2">
        <f>COUNTIF(SerbiaCitiesData!F16:F7723,B20)/COUNTA(SerbiaCitiesData!F16:F7723)</f>
        <v>3.7485582468281429E-3</v>
      </c>
      <c r="E20" s="28">
        <f t="shared" si="2"/>
        <v>-50.77612146133734</v>
      </c>
      <c r="F20" s="56">
        <f t="shared" si="0"/>
        <v>8.6744770392349678E-4</v>
      </c>
    </row>
    <row r="21" spans="2:6" x14ac:dyDescent="0.25">
      <c r="B21">
        <f t="shared" si="1"/>
        <v>16</v>
      </c>
      <c r="C21">
        <f>COUNTIF(SerbiaCitiesData!F17:F7724,B21)</f>
        <v>24</v>
      </c>
      <c r="D21" s="2">
        <f>COUNTIF(SerbiaCitiesData!F17:F7724,B21)/COUNTA(SerbiaCitiesData!F17:F7724)</f>
        <v>3.4607065609228551E-3</v>
      </c>
      <c r="E21" s="28">
        <f t="shared" si="2"/>
        <v>-48.02186451876446</v>
      </c>
      <c r="F21" s="56">
        <f t="shared" si="0"/>
        <v>9.8645088462677877E-4</v>
      </c>
    </row>
    <row r="22" spans="2:6" x14ac:dyDescent="0.25">
      <c r="B22">
        <f t="shared" si="1"/>
        <v>17</v>
      </c>
      <c r="C22">
        <f>COUNTIF(SerbiaCitiesData!F18:F7725,B22)</f>
        <v>34</v>
      </c>
      <c r="D22" s="2">
        <f>COUNTIF(SerbiaCitiesData!F18:F7725,B22)/COUNTA(SerbiaCitiesData!F18:F7725)</f>
        <v>4.9033746755119704E-3</v>
      </c>
      <c r="E22" s="28">
        <f t="shared" si="2"/>
        <v>-45.26760757619158</v>
      </c>
      <c r="F22" s="56">
        <f t="shared" si="0"/>
        <v>1.1176669960597195E-3</v>
      </c>
    </row>
    <row r="23" spans="2:6" x14ac:dyDescent="0.25">
      <c r="B23">
        <f t="shared" si="1"/>
        <v>18</v>
      </c>
      <c r="C23">
        <f>COUNTIF(SerbiaCitiesData!F19:F7726,B23)</f>
        <v>32</v>
      </c>
      <c r="D23" s="2">
        <f>COUNTIF(SerbiaCitiesData!F19:F7726,B23)/COUNTA(SerbiaCitiesData!F19:F7726)</f>
        <v>4.6156065195442093E-3</v>
      </c>
      <c r="E23" s="28">
        <f t="shared" si="2"/>
        <v>-42.5133506336187</v>
      </c>
      <c r="F23" s="56">
        <f t="shared" si="0"/>
        <v>1.26169441925009E-3</v>
      </c>
    </row>
    <row r="24" spans="2:6" x14ac:dyDescent="0.25">
      <c r="B24">
        <f t="shared" si="1"/>
        <v>19</v>
      </c>
      <c r="C24">
        <f>COUNTIF(SerbiaCitiesData!F20:F7727,B24)</f>
        <v>38</v>
      </c>
      <c r="D24" s="2">
        <f>COUNTIF(SerbiaCitiesData!F20:F7727,B24)/COUNTA(SerbiaCitiesData!F20:F7727)</f>
        <v>5.4818234275822277E-3</v>
      </c>
      <c r="E24" s="28">
        <f t="shared" si="2"/>
        <v>-39.75909369104582</v>
      </c>
      <c r="F24" s="56">
        <f t="shared" si="0"/>
        <v>1.4190599159786448E-3</v>
      </c>
    </row>
    <row r="25" spans="2:6" x14ac:dyDescent="0.25">
      <c r="B25">
        <f t="shared" si="1"/>
        <v>20</v>
      </c>
      <c r="C25">
        <f>COUNTIF(SerbiaCitiesData!F21:F7728,B25)</f>
        <v>49</v>
      </c>
      <c r="D25" s="2">
        <f>COUNTIF(SerbiaCitiesData!F21:F7728,B25)/COUNTA(SerbiaCitiesData!F21:F7728)</f>
        <v>7.0696869138652434E-3</v>
      </c>
      <c r="E25" s="28">
        <f t="shared" si="2"/>
        <v>-37.00483674847294</v>
      </c>
      <c r="F25" s="56">
        <f t="shared" si="0"/>
        <v>1.5902012068595764E-3</v>
      </c>
    </row>
    <row r="26" spans="2:6" x14ac:dyDescent="0.25">
      <c r="B26">
        <f t="shared" si="1"/>
        <v>21</v>
      </c>
      <c r="C26">
        <f>COUNTIF(SerbiaCitiesData!F22:F7729,B26)</f>
        <v>55</v>
      </c>
      <c r="D26" s="2">
        <f>COUNTIF(SerbiaCitiesData!F22:F7729,B26)/COUNTA(SerbiaCitiesData!F22:F7729)</f>
        <v>7.9365079365079361E-3</v>
      </c>
      <c r="E26" s="28">
        <f t="shared" si="2"/>
        <v>-34.25057980590006</v>
      </c>
      <c r="F26" s="56">
        <f t="shared" si="0"/>
        <v>1.7754490749253657E-3</v>
      </c>
    </row>
    <row r="27" spans="2:6" x14ac:dyDescent="0.25">
      <c r="B27">
        <f t="shared" si="1"/>
        <v>22</v>
      </c>
      <c r="C27">
        <f>COUNTIF(SerbiaCitiesData!F23:F7730,B27)</f>
        <v>56</v>
      </c>
      <c r="D27" s="2">
        <f>COUNTIF(SerbiaCitiesData!F23:F7730,B27)/COUNTA(SerbiaCitiesData!F23:F7730)</f>
        <v>8.0819743108673688E-3</v>
      </c>
      <c r="E27" s="28">
        <f t="shared" si="2"/>
        <v>-31.496322863327176</v>
      </c>
      <c r="F27" s="56">
        <f t="shared" si="0"/>
        <v>1.9750093524697971E-3</v>
      </c>
    </row>
    <row r="28" spans="2:6" x14ac:dyDescent="0.25">
      <c r="B28">
        <f t="shared" si="1"/>
        <v>23</v>
      </c>
      <c r="C28">
        <f>COUNTIF(SerbiaCitiesData!F24:F7731,B28)</f>
        <v>78</v>
      </c>
      <c r="D28" s="2">
        <f>COUNTIF(SerbiaCitiesData!F24:F7731,B28)/COUNTA(SerbiaCitiesData!F24:F7731)</f>
        <v>1.1258660508083142E-2</v>
      </c>
      <c r="E28" s="28">
        <f t="shared" si="2"/>
        <v>-28.742065920754293</v>
      </c>
      <c r="F28" s="56">
        <f t="shared" si="0"/>
        <v>2.1889451958534132E-3</v>
      </c>
    </row>
    <row r="29" spans="2:6" x14ac:dyDescent="0.25">
      <c r="B29">
        <f t="shared" si="1"/>
        <v>24</v>
      </c>
      <c r="C29">
        <f>COUNTIF(SerbiaCitiesData!F25:F7732,B29)</f>
        <v>74</v>
      </c>
      <c r="D29" s="2">
        <f>COUNTIF(SerbiaCitiesData!F25:F7732,B29)/COUNTA(SerbiaCitiesData!F25:F7732)</f>
        <v>1.0682835282228959E-2</v>
      </c>
      <c r="E29" s="28">
        <f t="shared" si="2"/>
        <v>-25.987808978181409</v>
      </c>
      <c r="F29" s="56">
        <f t="shared" si="0"/>
        <v>2.4171600930452527E-3</v>
      </c>
    </row>
    <row r="30" spans="2:6" x14ac:dyDescent="0.25">
      <c r="B30">
        <f t="shared" si="1"/>
        <v>25</v>
      </c>
      <c r="C30">
        <f>COUNTIF(SerbiaCitiesData!F26:F7733,B30)</f>
        <v>94</v>
      </c>
      <c r="D30" s="2">
        <f>COUNTIF(SerbiaCitiesData!F26:F7733,B30)/COUNTA(SerbiaCitiesData!F26:F7733)</f>
        <v>1.3572047357782269E-2</v>
      </c>
      <c r="E30" s="28">
        <f t="shared" si="2"/>
        <v>-23.233552035608525</v>
      </c>
      <c r="F30" s="56">
        <f t="shared" si="0"/>
        <v>2.6593820796567131E-3</v>
      </c>
    </row>
    <row r="31" spans="2:6" x14ac:dyDescent="0.25">
      <c r="B31">
        <f t="shared" si="1"/>
        <v>26</v>
      </c>
      <c r="C31">
        <f>COUNTIF(SerbiaCitiesData!F27:F7734,B31)</f>
        <v>103</v>
      </c>
      <c r="D31" s="2">
        <f>COUNTIF(SerbiaCitiesData!F27:F7734,B31)/COUNTA(SerbiaCitiesData!F27:F7734)</f>
        <v>1.4873646209386282E-2</v>
      </c>
      <c r="E31" s="28">
        <f t="shared" si="2"/>
        <v>-20.479295093035642</v>
      </c>
      <c r="F31" s="56">
        <f t="shared" si="0"/>
        <v>2.9151496590054658E-3</v>
      </c>
    </row>
    <row r="32" spans="2:6" x14ac:dyDescent="0.25">
      <c r="B32">
        <f t="shared" si="1"/>
        <v>27</v>
      </c>
      <c r="C32">
        <f>COUNTIF(SerbiaCitiesData!F28:F7735,B32)</f>
        <v>98</v>
      </c>
      <c r="D32" s="2">
        <f>COUNTIF(SerbiaCitiesData!F28:F7735,B32)/COUNTA(SerbiaCitiesData!F28:F7735)</f>
        <v>1.4153668399768921E-2</v>
      </c>
      <c r="E32" s="28">
        <f t="shared" si="2"/>
        <v>-17.725038150462758</v>
      </c>
      <c r="F32" s="56">
        <f t="shared" si="0"/>
        <v>3.1837999284117314E-3</v>
      </c>
    </row>
    <row r="33" spans="2:6" x14ac:dyDescent="0.25">
      <c r="B33">
        <f t="shared" si="1"/>
        <v>28</v>
      </c>
      <c r="C33">
        <f>COUNTIF(SerbiaCitiesData!F29:F7736,B33)</f>
        <v>78</v>
      </c>
      <c r="D33" s="2">
        <f>COUNTIF(SerbiaCitiesData!F29:F7736,B33)/COUNTA(SerbiaCitiesData!F29:F7736)</f>
        <v>1.1266791853242813E-2</v>
      </c>
      <c r="E33" s="28">
        <f t="shared" si="2"/>
        <v>-14.970781207889877</v>
      </c>
      <c r="F33" s="56">
        <f t="shared" si="0"/>
        <v>3.4644594058553442E-3</v>
      </c>
    </row>
    <row r="34" spans="2:6" x14ac:dyDescent="0.25">
      <c r="B34">
        <f t="shared" si="1"/>
        <v>29</v>
      </c>
      <c r="C34">
        <f>COUNTIF(SerbiaCitiesData!F30:F7737,B34)</f>
        <v>98</v>
      </c>
      <c r="D34" s="2">
        <f>COUNTIF(SerbiaCitiesData!F30:F7737,B34)/COUNTA(SerbiaCitiesData!F30:F7737)</f>
        <v>1.4157757873446981E-2</v>
      </c>
      <c r="E34" s="28">
        <f t="shared" si="2"/>
        <v>-12.216524265316995</v>
      </c>
      <c r="F34" s="56">
        <f t="shared" si="0"/>
        <v>3.756038027086074E-3</v>
      </c>
    </row>
    <row r="35" spans="2:6" x14ac:dyDescent="0.25">
      <c r="B35">
        <f t="shared" si="1"/>
        <v>30</v>
      </c>
      <c r="C35">
        <f>COUNTIF(SerbiaCitiesData!F31:F7738,B35)</f>
        <v>98</v>
      </c>
      <c r="D35" s="2">
        <f>COUNTIF(SerbiaCitiesData!F31:F7738,B35)/COUNTA(SerbiaCitiesData!F31:F7738)</f>
        <v>1.4159803496604537E-2</v>
      </c>
      <c r="E35" s="28">
        <f t="shared" si="2"/>
        <v>-9.462267322744113</v>
      </c>
      <c r="F35" s="56">
        <f t="shared" si="0"/>
        <v>4.057226742546916E-3</v>
      </c>
    </row>
    <row r="36" spans="2:6" x14ac:dyDescent="0.25">
      <c r="B36">
        <f t="shared" si="1"/>
        <v>31</v>
      </c>
      <c r="C36">
        <f>COUNTIF(SerbiaCitiesData!F32:F7739,B36)</f>
        <v>125</v>
      </c>
      <c r="D36" s="2">
        <f>COUNTIF(SerbiaCitiesData!F32:F7739,B36)/COUNTA(SerbiaCitiesData!F32:F7739)</f>
        <v>1.8063583815028903E-2</v>
      </c>
      <c r="E36" s="28">
        <f t="shared" si="2"/>
        <v>-6.7080103801712312</v>
      </c>
      <c r="F36" s="56">
        <f t="shared" si="0"/>
        <v>4.3664990858734718E-3</v>
      </c>
    </row>
    <row r="37" spans="2:6" x14ac:dyDescent="0.25">
      <c r="B37">
        <f t="shared" si="1"/>
        <v>32</v>
      </c>
      <c r="C37">
        <f>COUNTIF(SerbiaCitiesData!F33:F7740,B37)</f>
        <v>108</v>
      </c>
      <c r="D37" s="2">
        <f>COUNTIF(SerbiaCitiesData!F33:F7740,B37)/COUNTA(SerbiaCitiesData!F33:F7740)</f>
        <v>1.5609192079780315E-2</v>
      </c>
      <c r="E37" s="28">
        <f t="shared" si="2"/>
        <v>-3.953753437598349</v>
      </c>
      <c r="F37" s="56">
        <f t="shared" si="0"/>
        <v>4.6821170117329891E-3</v>
      </c>
    </row>
    <row r="38" spans="2:6" x14ac:dyDescent="0.25">
      <c r="B38">
        <f t="shared" si="1"/>
        <v>33</v>
      </c>
      <c r="C38">
        <f>COUNTIF(SerbiaCitiesData!F34:F7741,B38)</f>
        <v>121</v>
      </c>
      <c r="D38" s="2">
        <f>COUNTIF(SerbiaCitiesData!F34:F7741,B38)/COUNTA(SerbiaCitiesData!F34:F7741)</f>
        <v>1.7490604220873084E-2</v>
      </c>
      <c r="E38" s="28">
        <f t="shared" si="2"/>
        <v>-1.1994964950254667</v>
      </c>
      <c r="F38" s="56">
        <f t="shared" ref="F38:F69" si="3">_xlfn.NORM.DIST(E38,C$4,C$5,FALSE)</f>
        <v>5.0021412114900545E-3</v>
      </c>
    </row>
    <row r="39" spans="2:6" x14ac:dyDescent="0.25">
      <c r="B39">
        <f t="shared" si="1"/>
        <v>34</v>
      </c>
      <c r="C39">
        <f>COUNTIF(SerbiaCitiesData!F35:F7742,B39)</f>
        <v>118</v>
      </c>
      <c r="D39" s="2">
        <f>COUNTIF(SerbiaCitiesData!F35:F7742,B39)/COUNTA(SerbiaCitiesData!F35:F7742)</f>
        <v>1.7059418823189242E-2</v>
      </c>
      <c r="E39" s="28">
        <f t="shared" si="2"/>
        <v>1.5547604475474155</v>
      </c>
      <c r="F39" s="56">
        <f t="shared" si="3"/>
        <v>5.3244460124335447E-3</v>
      </c>
    </row>
    <row r="40" spans="2:6" x14ac:dyDescent="0.25">
      <c r="B40">
        <f t="shared" si="1"/>
        <v>35</v>
      </c>
      <c r="C40">
        <f>COUNTIF(SerbiaCitiesData!F36:F7743,B40)</f>
        <v>101</v>
      </c>
      <c r="D40" s="2">
        <f>COUNTIF(SerbiaCitiesData!F36:F7743,B40)/COUNTA(SerbiaCitiesData!F36:F7743)</f>
        <v>1.4603817235396183E-2</v>
      </c>
      <c r="E40" s="28">
        <f t="shared" si="2"/>
        <v>4.3090173901202977</v>
      </c>
      <c r="F40" s="56">
        <f t="shared" si="3"/>
        <v>5.6467388525272937E-3</v>
      </c>
    </row>
    <row r="41" spans="2:6" x14ac:dyDescent="0.25">
      <c r="B41">
        <f t="shared" si="1"/>
        <v>36</v>
      </c>
      <c r="C41">
        <f>COUNTIF(SerbiaCitiesData!F37:F7744,B41)</f>
        <v>119</v>
      </c>
      <c r="D41" s="2">
        <f>COUNTIF(SerbiaCitiesData!F37:F7744,B41)/COUNTA(SerbiaCitiesData!F37:F7744)</f>
        <v>1.7208966015907448E-2</v>
      </c>
      <c r="E41" s="28">
        <f t="shared" si="2"/>
        <v>7.0632743326931795</v>
      </c>
      <c r="F41" s="56">
        <f t="shared" si="3"/>
        <v>5.966584200915376E-3</v>
      </c>
    </row>
    <row r="42" spans="2:6" x14ac:dyDescent="0.25">
      <c r="B42">
        <f t="shared" si="1"/>
        <v>37</v>
      </c>
      <c r="C42">
        <f>COUNTIF(SerbiaCitiesData!F38:F7745,B42)</f>
        <v>138</v>
      </c>
      <c r="D42" s="2">
        <f>COUNTIF(SerbiaCitiesData!F38:F7745,B42)/COUNTA(SerbiaCitiesData!F38:F7745)</f>
        <v>1.9959502458779289E-2</v>
      </c>
      <c r="E42" s="28">
        <f t="shared" si="2"/>
        <v>9.8175312752660613</v>
      </c>
      <c r="F42" s="56">
        <f t="shared" si="3"/>
        <v>6.2814316683032943E-3</v>
      </c>
    </row>
    <row r="43" spans="2:6" x14ac:dyDescent="0.25">
      <c r="B43">
        <f t="shared" si="1"/>
        <v>38</v>
      </c>
      <c r="C43">
        <f>COUNTIF(SerbiaCitiesData!F39:F7746,B43)</f>
        <v>121</v>
      </c>
      <c r="D43" s="2">
        <f>COUNTIF(SerbiaCitiesData!F39:F7746,B43)/COUNTA(SerbiaCitiesData!F39:F7746)</f>
        <v>1.7503254737451179E-2</v>
      </c>
      <c r="E43" s="28">
        <f t="shared" si="2"/>
        <v>12.571788217838943</v>
      </c>
      <c r="F43" s="56">
        <f t="shared" si="3"/>
        <v>6.5886479248394797E-3</v>
      </c>
    </row>
    <row r="44" spans="2:6" x14ac:dyDescent="0.25">
      <c r="B44">
        <f t="shared" si="1"/>
        <v>39</v>
      </c>
      <c r="C44">
        <f>COUNTIF(SerbiaCitiesData!F40:F7747,B44)</f>
        <v>127</v>
      </c>
      <c r="D44" s="2">
        <f>COUNTIF(SerbiaCitiesData!F40:F7747,B44)/COUNTA(SerbiaCitiesData!F40:F7747)</f>
        <v>1.8373842592592591E-2</v>
      </c>
      <c r="E44" s="28">
        <f t="shared" si="2"/>
        <v>15.326045160411825</v>
      </c>
      <c r="F44" s="56">
        <f t="shared" si="3"/>
        <v>6.8855519204988405E-3</v>
      </c>
    </row>
    <row r="45" spans="2:6" x14ac:dyDescent="0.25">
      <c r="B45">
        <f t="shared" si="1"/>
        <v>40</v>
      </c>
      <c r="C45">
        <f>COUNTIF(SerbiaCitiesData!F41:F7748,B45)</f>
        <v>124</v>
      </c>
      <c r="D45" s="2">
        <f>COUNTIF(SerbiaCitiesData!F41:F7748,B45)/COUNTA(SerbiaCitiesData!F41:F7748)</f>
        <v>1.7942410649688902E-2</v>
      </c>
      <c r="E45" s="28">
        <f t="shared" si="2"/>
        <v>18.080302102984707</v>
      </c>
      <c r="F45" s="56">
        <f t="shared" si="3"/>
        <v>7.1694527885948055E-3</v>
      </c>
    </row>
    <row r="46" spans="2:6" x14ac:dyDescent="0.25">
      <c r="B46">
        <f t="shared" si="1"/>
        <v>41</v>
      </c>
      <c r="C46">
        <f>COUNTIF(SerbiaCitiesData!F42:F7749,B46)</f>
        <v>107</v>
      </c>
      <c r="D46" s="2">
        <f>COUNTIF(SerbiaCitiesData!F42:F7749,B46)/COUNTA(SerbiaCitiesData!F42:F7749)</f>
        <v>1.5484804630969609E-2</v>
      </c>
      <c r="E46" s="28">
        <f t="shared" si="2"/>
        <v>20.83455904555759</v>
      </c>
      <c r="F46" s="56">
        <f t="shared" si="3"/>
        <v>7.4376897112290556E-3</v>
      </c>
    </row>
    <row r="47" spans="2:6" x14ac:dyDescent="0.25">
      <c r="B47">
        <f t="shared" si="1"/>
        <v>42</v>
      </c>
      <c r="C47">
        <f>COUNTIF(SerbiaCitiesData!F43:F7750,B47)</f>
        <v>108</v>
      </c>
      <c r="D47" s="2">
        <f>COUNTIF(SerbiaCitiesData!F43:F7750,B47)/COUNTA(SerbiaCitiesData!F43:F7750)</f>
        <v>1.5631784628745114E-2</v>
      </c>
      <c r="E47" s="28">
        <f t="shared" si="2"/>
        <v>23.588815988130474</v>
      </c>
      <c r="F47" s="56">
        <f t="shared" si="3"/>
        <v>7.6876729402958971E-3</v>
      </c>
    </row>
    <row r="48" spans="2:6" x14ac:dyDescent="0.25">
      <c r="B48">
        <f t="shared" si="1"/>
        <v>43</v>
      </c>
      <c r="C48">
        <f>COUNTIF(SerbiaCitiesData!F44:F7751,B48)</f>
        <v>109</v>
      </c>
      <c r="D48" s="2">
        <f>COUNTIF(SerbiaCitiesData!F44:F7751,B48)/COUNTA(SerbiaCitiesData!F44:F7751)</f>
        <v>1.5778807180081067E-2</v>
      </c>
      <c r="E48" s="28">
        <f t="shared" si="2"/>
        <v>26.343072930703357</v>
      </c>
      <c r="F48" s="56">
        <f t="shared" si="3"/>
        <v>7.9169251027351329E-3</v>
      </c>
    </row>
    <row r="49" spans="2:6" x14ac:dyDescent="0.25">
      <c r="B49">
        <f t="shared" si="1"/>
        <v>44</v>
      </c>
      <c r="C49">
        <f>COUNTIF(SerbiaCitiesData!F45:F7752,B49)</f>
        <v>119</v>
      </c>
      <c r="D49" s="2">
        <f>COUNTIF(SerbiaCitiesData!F45:F7752,B49)/COUNTA(SerbiaCitiesData!F45:F7752)</f>
        <v>1.7228898219197916E-2</v>
      </c>
      <c r="E49" s="28">
        <f t="shared" si="2"/>
        <v>29.097329873276241</v>
      </c>
      <c r="F49" s="56">
        <f t="shared" si="3"/>
        <v>8.1231218771246408E-3</v>
      </c>
    </row>
    <row r="50" spans="2:6" x14ac:dyDescent="0.25">
      <c r="B50">
        <f t="shared" si="1"/>
        <v>45</v>
      </c>
      <c r="C50">
        <f>COUNTIF(SerbiaCitiesData!F46:F7753,B50)</f>
        <v>125</v>
      </c>
      <c r="D50" s="2">
        <f>COUNTIF(SerbiaCitiesData!F46:F7753,B50)/COUNTA(SerbiaCitiesData!F46:F7753)</f>
        <v>1.8100202722270489E-2</v>
      </c>
      <c r="E50" s="28">
        <f t="shared" si="2"/>
        <v>31.851586815849124</v>
      </c>
      <c r="F50" s="56">
        <f t="shared" si="3"/>
        <v>8.304131112730085E-3</v>
      </c>
    </row>
    <row r="51" spans="2:6" x14ac:dyDescent="0.25">
      <c r="B51">
        <f t="shared" si="1"/>
        <v>46</v>
      </c>
      <c r="C51">
        <f>COUNTIF(SerbiaCitiesData!F47:F7754,B51)</f>
        <v>133</v>
      </c>
      <c r="D51" s="2">
        <f>COUNTIF(SerbiaCitiesData!F47:F7754,B51)/COUNTA(SerbiaCitiesData!F47:F7754)</f>
        <v>1.9261404779145546E-2</v>
      </c>
      <c r="E51" s="28">
        <f t="shared" si="2"/>
        <v>34.605843758422004</v>
      </c>
      <c r="F51" s="56">
        <f t="shared" si="3"/>
        <v>8.4580494732261792E-3</v>
      </c>
    </row>
    <row r="52" spans="2:6" x14ac:dyDescent="0.25">
      <c r="B52">
        <f t="shared" si="1"/>
        <v>47</v>
      </c>
      <c r="C52">
        <f>COUNTIF(SerbiaCitiesData!F48:F7755,B52)</f>
        <v>125</v>
      </c>
      <c r="D52" s="2">
        <f>COUNTIF(SerbiaCitiesData!F48:F7755,B52)/COUNTA(SerbiaCitiesData!F48:F7755)</f>
        <v>1.8105446118192352E-2</v>
      </c>
      <c r="E52" s="28">
        <f t="shared" si="2"/>
        <v>37.360100700994884</v>
      </c>
      <c r="F52" s="56">
        <f t="shared" si="3"/>
        <v>8.5832357259570391E-3</v>
      </c>
    </row>
    <row r="53" spans="2:6" x14ac:dyDescent="0.25">
      <c r="B53">
        <f t="shared" si="1"/>
        <v>48</v>
      </c>
      <c r="C53">
        <f>COUNTIF(SerbiaCitiesData!F49:F7756,B53)</f>
        <v>141</v>
      </c>
      <c r="D53" s="2">
        <f>COUNTIF(SerbiaCitiesData!F49:F7756,B53)/COUNTA(SerbiaCitiesData!F49:F7756)</f>
        <v>2.0425901781833986E-2</v>
      </c>
      <c r="E53" s="28">
        <f t="shared" si="2"/>
        <v>40.114357643567764</v>
      </c>
      <c r="F53" s="56">
        <f t="shared" si="3"/>
        <v>8.6783398632923406E-3</v>
      </c>
    </row>
    <row r="54" spans="2:6" x14ac:dyDescent="0.25">
      <c r="B54">
        <f t="shared" si="1"/>
        <v>49</v>
      </c>
      <c r="C54">
        <f>COUNTIF(SerbiaCitiesData!F50:F7757,B54)</f>
        <v>120</v>
      </c>
      <c r="D54" s="2">
        <f>COUNTIF(SerbiaCitiesData!F50:F7757,B54)/COUNTA(SerbiaCitiesData!F50:F7757)</f>
        <v>1.7386264850767892E-2</v>
      </c>
      <c r="E54" s="28">
        <f t="shared" si="2"/>
        <v>42.868614586140644</v>
      </c>
      <c r="F54" s="56">
        <f t="shared" si="3"/>
        <v>8.7423273338274373E-3</v>
      </c>
    </row>
    <row r="55" spans="2:6" x14ac:dyDescent="0.25">
      <c r="B55">
        <f t="shared" si="1"/>
        <v>50</v>
      </c>
      <c r="C55">
        <f>COUNTIF(SerbiaCitiesData!F51:F7758,B55)</f>
        <v>134</v>
      </c>
      <c r="D55" s="2">
        <f>COUNTIF(SerbiaCitiesData!F51:F7758,B55)/COUNTA(SerbiaCitiesData!F51:F7758)</f>
        <v>1.9417475728155338E-2</v>
      </c>
      <c r="E55" s="28">
        <f t="shared" si="2"/>
        <v>45.622871528713524</v>
      </c>
      <c r="F55" s="56">
        <f t="shared" si="3"/>
        <v>8.7744977753609794E-3</v>
      </c>
    </row>
    <row r="56" spans="2:6" x14ac:dyDescent="0.25">
      <c r="B56">
        <f t="shared" si="1"/>
        <v>51</v>
      </c>
      <c r="C56">
        <f>COUNTIF(SerbiaCitiesData!F52:F7759,B56)</f>
        <v>135</v>
      </c>
      <c r="D56" s="2">
        <f>COUNTIF(SerbiaCitiesData!F52:F7759,B56)/COUNTA(SerbiaCitiesData!F52:F7759)</f>
        <v>1.9565217391304349E-2</v>
      </c>
      <c r="E56" s="28">
        <f t="shared" si="2"/>
        <v>48.377128471286404</v>
      </c>
      <c r="F56" s="56">
        <f t="shared" si="3"/>
        <v>8.7744977753609794E-3</v>
      </c>
    </row>
    <row r="57" spans="2:6" x14ac:dyDescent="0.25">
      <c r="B57">
        <f t="shared" si="1"/>
        <v>52</v>
      </c>
      <c r="C57">
        <f>COUNTIF(SerbiaCitiesData!F53:F7760,B57)</f>
        <v>124</v>
      </c>
      <c r="D57" s="2">
        <f>COUNTIF(SerbiaCitiesData!F53:F7760,B57)/COUNTA(SerbiaCitiesData!F53:F7760)</f>
        <v>1.7973619365125381E-2</v>
      </c>
      <c r="E57" s="28">
        <f t="shared" si="2"/>
        <v>51.131385413859284</v>
      </c>
      <c r="F57" s="56">
        <f t="shared" si="3"/>
        <v>8.7423273338274373E-3</v>
      </c>
    </row>
    <row r="58" spans="2:6" x14ac:dyDescent="0.25">
      <c r="B58">
        <f t="shared" si="1"/>
        <v>53</v>
      </c>
      <c r="C58">
        <f>COUNTIF(SerbiaCitiesData!F54:F7761,B58)</f>
        <v>128</v>
      </c>
      <c r="D58" s="2">
        <f>COUNTIF(SerbiaCitiesData!F54:F7761,B58)/COUNTA(SerbiaCitiesData!F54:F7761)</f>
        <v>1.8556103218324151E-2</v>
      </c>
      <c r="E58" s="28">
        <f t="shared" si="2"/>
        <v>53.885642356432164</v>
      </c>
      <c r="F58" s="56">
        <f t="shared" si="3"/>
        <v>8.6783398632923423E-3</v>
      </c>
    </row>
    <row r="59" spans="2:6" x14ac:dyDescent="0.25">
      <c r="B59">
        <f t="shared" si="1"/>
        <v>54</v>
      </c>
      <c r="C59">
        <f>COUNTIF(SerbiaCitiesData!F55:F7762,B59)</f>
        <v>121</v>
      </c>
      <c r="D59" s="2">
        <f>COUNTIF(SerbiaCitiesData!F55:F7762,B59)/COUNTA(SerbiaCitiesData!F55:F7762)</f>
        <v>1.7543859649122806E-2</v>
      </c>
      <c r="E59" s="28">
        <f t="shared" si="2"/>
        <v>56.639899299005044</v>
      </c>
      <c r="F59" s="56">
        <f t="shared" si="3"/>
        <v>8.5832357259570426E-3</v>
      </c>
    </row>
    <row r="60" spans="2:6" x14ac:dyDescent="0.25">
      <c r="B60">
        <f t="shared" si="1"/>
        <v>55</v>
      </c>
      <c r="C60">
        <f>COUNTIF(SerbiaCitiesData!F56:F7763,B60)</f>
        <v>119</v>
      </c>
      <c r="D60" s="2">
        <f>COUNTIF(SerbiaCitiesData!F56:F7763,B60)/COUNTA(SerbiaCitiesData!F56:F7763)</f>
        <v>1.7256380510440834E-2</v>
      </c>
      <c r="E60" s="28">
        <f t="shared" si="2"/>
        <v>59.394156241577925</v>
      </c>
      <c r="F60" s="56">
        <f t="shared" si="3"/>
        <v>8.4580494732261844E-3</v>
      </c>
    </row>
    <row r="61" spans="2:6" x14ac:dyDescent="0.25">
      <c r="B61">
        <f t="shared" si="1"/>
        <v>56</v>
      </c>
      <c r="C61">
        <f>COUNTIF(SerbiaCitiesData!F57:F7764,B61)</f>
        <v>118</v>
      </c>
      <c r="D61" s="2">
        <f>COUNTIF(SerbiaCitiesData!F57:F7764,B61)/COUNTA(SerbiaCitiesData!F57:F7764)</f>
        <v>1.7113850616388687E-2</v>
      </c>
      <c r="E61" s="28">
        <f t="shared" si="2"/>
        <v>62.148413184150805</v>
      </c>
      <c r="F61" s="56">
        <f t="shared" si="3"/>
        <v>8.3041311127300885E-3</v>
      </c>
    </row>
    <row r="62" spans="2:6" x14ac:dyDescent="0.25">
      <c r="B62">
        <f t="shared" si="1"/>
        <v>57</v>
      </c>
      <c r="C62">
        <f>COUNTIF(SerbiaCitiesData!F58:F7765,B62)</f>
        <v>113</v>
      </c>
      <c r="D62" s="2">
        <f>COUNTIF(SerbiaCitiesData!F58:F7765,B62)/COUNTA(SerbiaCitiesData!F58:F7765)</f>
        <v>1.6391064693936756E-2</v>
      </c>
      <c r="E62" s="28">
        <f t="shared" si="2"/>
        <v>64.902670126723692</v>
      </c>
      <c r="F62" s="56">
        <f t="shared" si="3"/>
        <v>8.1231218771246443E-3</v>
      </c>
    </row>
    <row r="63" spans="2:6" x14ac:dyDescent="0.25">
      <c r="B63">
        <f t="shared" si="1"/>
        <v>58</v>
      </c>
      <c r="C63">
        <f>COUNTIF(SerbiaCitiesData!F59:F7766,B63)</f>
        <v>129</v>
      </c>
      <c r="D63" s="2">
        <f>COUNTIF(SerbiaCitiesData!F59:F7766,B63)/COUNTA(SerbiaCitiesData!F59:F7766)</f>
        <v>1.8714638038589873E-2</v>
      </c>
      <c r="E63" s="28">
        <f t="shared" si="2"/>
        <v>67.656927069296572</v>
      </c>
      <c r="F63" s="56">
        <f t="shared" si="3"/>
        <v>7.9169251027351381E-3</v>
      </c>
    </row>
    <row r="64" spans="2:6" x14ac:dyDescent="0.25">
      <c r="B64">
        <f t="shared" si="1"/>
        <v>59</v>
      </c>
      <c r="C64">
        <f>COUNTIF(SerbiaCitiesData!F60:F7767,B64)</f>
        <v>118</v>
      </c>
      <c r="D64" s="2">
        <f>COUNTIF(SerbiaCitiesData!F60:F7767,B64)/COUNTA(SerbiaCitiesData!F60:F7767)</f>
        <v>1.7121300058038306E-2</v>
      </c>
      <c r="E64" s="28">
        <f t="shared" si="2"/>
        <v>70.411184011869452</v>
      </c>
      <c r="F64" s="56">
        <f t="shared" si="3"/>
        <v>7.6876729402959023E-3</v>
      </c>
    </row>
    <row r="65" spans="2:6" x14ac:dyDescent="0.25">
      <c r="B65">
        <f t="shared" si="1"/>
        <v>60</v>
      </c>
      <c r="C65">
        <f>COUNTIF(SerbiaCitiesData!F61:F7768,B65)</f>
        <v>116</v>
      </c>
      <c r="D65" s="2">
        <f>COUNTIF(SerbiaCitiesData!F61:F7768,B65)/COUNTA(SerbiaCitiesData!F61:F7768)</f>
        <v>1.6833551008561893E-2</v>
      </c>
      <c r="E65" s="28">
        <f t="shared" si="2"/>
        <v>73.165440954442332</v>
      </c>
      <c r="F65" s="56">
        <f t="shared" si="3"/>
        <v>7.4376897112290626E-3</v>
      </c>
    </row>
    <row r="66" spans="2:6" x14ac:dyDescent="0.25">
      <c r="B66">
        <f t="shared" si="1"/>
        <v>61</v>
      </c>
      <c r="C66">
        <f>COUNTIF(SerbiaCitiesData!F62:F7769,B66)</f>
        <v>107</v>
      </c>
      <c r="D66" s="2">
        <f>COUNTIF(SerbiaCitiesData!F62:F7769,B66)/COUNTA(SerbiaCitiesData!F62:F7769)</f>
        <v>1.5529753265602322E-2</v>
      </c>
      <c r="E66" s="28">
        <f t="shared" si="2"/>
        <v>75.919697897015212</v>
      </c>
      <c r="F66" s="56">
        <f t="shared" si="3"/>
        <v>7.1694527885948125E-3</v>
      </c>
    </row>
    <row r="67" spans="2:6" x14ac:dyDescent="0.25">
      <c r="B67">
        <f t="shared" si="1"/>
        <v>62</v>
      </c>
      <c r="C67">
        <f>COUNTIF(SerbiaCitiesData!F63:F7770,B67)</f>
        <v>95</v>
      </c>
      <c r="D67" s="2">
        <f>COUNTIF(SerbiaCitiesData!F63:F7770,B67)/COUNTA(SerbiaCitiesData!F63:F7770)</f>
        <v>1.3790100159674844E-2</v>
      </c>
      <c r="E67" s="28">
        <f t="shared" si="2"/>
        <v>78.673954839588092</v>
      </c>
      <c r="F67" s="56">
        <f t="shared" si="3"/>
        <v>6.8855519204988492E-3</v>
      </c>
    </row>
    <row r="68" spans="2:6" x14ac:dyDescent="0.25">
      <c r="B68">
        <f t="shared" si="1"/>
        <v>63</v>
      </c>
      <c r="C68">
        <f>COUNTIF(SerbiaCitiesData!F64:F7771,B68)</f>
        <v>93</v>
      </c>
      <c r="D68" s="2">
        <f>COUNTIF(SerbiaCitiesData!F64:F7771,B68)/COUNTA(SerbiaCitiesData!F64:F7771)</f>
        <v>1.3501742160278746E-2</v>
      </c>
      <c r="E68" s="28">
        <f t="shared" si="2"/>
        <v>81.428211782160972</v>
      </c>
      <c r="F68" s="56">
        <f t="shared" si="3"/>
        <v>6.5886479248394875E-3</v>
      </c>
    </row>
    <row r="69" spans="2:6" x14ac:dyDescent="0.25">
      <c r="B69">
        <f t="shared" si="1"/>
        <v>64</v>
      </c>
      <c r="C69">
        <f>COUNTIF(SerbiaCitiesData!F65:F7772,B69)</f>
        <v>91</v>
      </c>
      <c r="D69" s="2">
        <f>COUNTIF(SerbiaCitiesData!F65:F7772,B69)/COUNTA(SerbiaCitiesData!F65:F7772)</f>
        <v>1.32133004210832E-2</v>
      </c>
      <c r="E69" s="28">
        <f t="shared" si="2"/>
        <v>84.182468724733852</v>
      </c>
      <c r="F69" s="56">
        <f t="shared" si="3"/>
        <v>6.2814316683033038E-3</v>
      </c>
    </row>
    <row r="70" spans="2:6" x14ac:dyDescent="0.25">
      <c r="B70">
        <f t="shared" si="1"/>
        <v>65</v>
      </c>
      <c r="C70">
        <f>COUNTIF(SerbiaCitiesData!F66:F7773,B70)</f>
        <v>92</v>
      </c>
      <c r="D70" s="2">
        <f>COUNTIF(SerbiaCitiesData!F66:F7773,B70)/COUNTA(SerbiaCitiesData!F66:F7773)</f>
        <v>1.336044147545745E-2</v>
      </c>
      <c r="E70" s="28">
        <f t="shared" si="2"/>
        <v>86.936725667306732</v>
      </c>
      <c r="F70" s="56">
        <f t="shared" ref="F70:F101" si="4">_xlfn.NORM.DIST(E70,C$4,C$5,FALSE)</f>
        <v>5.9665842009153872E-3</v>
      </c>
    </row>
    <row r="71" spans="2:6" x14ac:dyDescent="0.25">
      <c r="B71">
        <f t="shared" si="1"/>
        <v>66</v>
      </c>
      <c r="C71">
        <f>COUNTIF(SerbiaCitiesData!F67:F7774,B71)</f>
        <v>107</v>
      </c>
      <c r="D71" s="2">
        <f>COUNTIF(SerbiaCitiesData!F67:F7774,B71)/COUNTA(SerbiaCitiesData!F67:F7774)</f>
        <v>1.5541031227305737E-2</v>
      </c>
      <c r="E71" s="28">
        <f t="shared" si="2"/>
        <v>89.690982609879612</v>
      </c>
      <c r="F71" s="56">
        <f t="shared" si="4"/>
        <v>5.6467388525273058E-3</v>
      </c>
    </row>
    <row r="72" spans="2:6" x14ac:dyDescent="0.25">
      <c r="B72">
        <f t="shared" ref="B72:B105" si="5">B71+1</f>
        <v>67</v>
      </c>
      <c r="C72">
        <f>COUNTIF(SerbiaCitiesData!F68:F7775,B72)</f>
        <v>113</v>
      </c>
      <c r="D72" s="2">
        <f>COUNTIF(SerbiaCitiesData!F68:F7775,B72)/COUNTA(SerbiaCitiesData!F68:F7775)</f>
        <v>1.6414875072632191E-2</v>
      </c>
      <c r="E72" s="28">
        <f t="shared" ref="E72:E104" si="6">E71+(E$105-E$6)/99</f>
        <v>92.445239552452492</v>
      </c>
      <c r="F72" s="56">
        <f t="shared" si="4"/>
        <v>5.324446012433556E-3</v>
      </c>
    </row>
    <row r="73" spans="2:6" x14ac:dyDescent="0.25">
      <c r="B73">
        <f t="shared" si="5"/>
        <v>68</v>
      </c>
      <c r="C73">
        <f>COUNTIF(SerbiaCitiesData!F69:F7776,B73)</f>
        <v>84</v>
      </c>
      <c r="D73" s="2">
        <f>COUNTIF(SerbiaCitiesData!F69:F7776,B73)/COUNTA(SerbiaCitiesData!F69:F7776)</f>
        <v>1.2203980822315851E-2</v>
      </c>
      <c r="E73" s="28">
        <f t="shared" si="6"/>
        <v>95.199496495025372</v>
      </c>
      <c r="F73" s="56">
        <f t="shared" si="4"/>
        <v>5.0021412114900667E-3</v>
      </c>
    </row>
    <row r="74" spans="2:6" x14ac:dyDescent="0.25">
      <c r="B74">
        <f t="shared" si="5"/>
        <v>69</v>
      </c>
      <c r="C74">
        <f>COUNTIF(SerbiaCitiesData!F70:F7777,B74)</f>
        <v>86</v>
      </c>
      <c r="D74" s="2">
        <f>COUNTIF(SerbiaCitiesData!F70:F7777,B74)/COUNTA(SerbiaCitiesData!F70:F7777)</f>
        <v>1.2496367335077013E-2</v>
      </c>
      <c r="E74" s="28">
        <f t="shared" si="6"/>
        <v>97.953753437598252</v>
      </c>
      <c r="F74" s="56">
        <f t="shared" si="4"/>
        <v>4.6821170117330004E-3</v>
      </c>
    </row>
    <row r="75" spans="2:6" x14ac:dyDescent="0.25">
      <c r="B75">
        <f t="shared" si="5"/>
        <v>70</v>
      </c>
      <c r="C75">
        <f>COUNTIF(SerbiaCitiesData!F71:F7778,B75)</f>
        <v>97</v>
      </c>
      <c r="D75" s="2">
        <f>COUNTIF(SerbiaCitiesData!F71:F7778,B75)/COUNTA(SerbiaCitiesData!F71:F7778)</f>
        <v>1.4096788257520709E-2</v>
      </c>
      <c r="E75" s="28">
        <f t="shared" si="6"/>
        <v>100.70801038017113</v>
      </c>
      <c r="F75" s="56">
        <f t="shared" si="4"/>
        <v>4.3664990858734839E-3</v>
      </c>
    </row>
    <row r="76" spans="2:6" x14ac:dyDescent="0.25">
      <c r="B76">
        <f t="shared" si="5"/>
        <v>71</v>
      </c>
      <c r="C76">
        <f>COUNTIF(SerbiaCitiesData!F72:F7779,B76)</f>
        <v>85</v>
      </c>
      <c r="D76" s="2">
        <f>COUNTIF(SerbiaCitiesData!F72:F7779,B76)/COUNTA(SerbiaCitiesData!F72:F7779)</f>
        <v>1.2354651162790697E-2</v>
      </c>
      <c r="E76" s="28">
        <f t="shared" si="6"/>
        <v>103.46226732274401</v>
      </c>
      <c r="F76" s="56">
        <f t="shared" si="4"/>
        <v>4.0572267425469273E-3</v>
      </c>
    </row>
    <row r="77" spans="2:6" x14ac:dyDescent="0.25">
      <c r="B77">
        <f t="shared" si="5"/>
        <v>72</v>
      </c>
      <c r="C77">
        <f>COUNTIF(SerbiaCitiesData!F73:F7780,B77)</f>
        <v>83</v>
      </c>
      <c r="D77" s="2">
        <f>COUNTIF(SerbiaCitiesData!F73:F7780,B77)/COUNTA(SerbiaCitiesData!F73:F7780)</f>
        <v>1.2065707224887338E-2</v>
      </c>
      <c r="E77" s="28">
        <f t="shared" si="6"/>
        <v>106.21652426531689</v>
      </c>
      <c r="F77" s="56">
        <f t="shared" si="4"/>
        <v>3.7560380270860848E-3</v>
      </c>
    </row>
    <row r="78" spans="2:6" x14ac:dyDescent="0.25">
      <c r="B78">
        <f t="shared" si="5"/>
        <v>73</v>
      </c>
      <c r="C78">
        <f>COUNTIF(SerbiaCitiesData!F74:F7781,B78)</f>
        <v>58</v>
      </c>
      <c r="D78" s="2">
        <f>COUNTIF(SerbiaCitiesData!F74:F7781,B78)/COUNTA(SerbiaCitiesData!F74:F7781)</f>
        <v>8.4326839197441123E-3</v>
      </c>
      <c r="E78" s="28">
        <f t="shared" si="6"/>
        <v>108.97078120788977</v>
      </c>
      <c r="F78" s="56">
        <f t="shared" si="4"/>
        <v>3.4644594058553546E-3</v>
      </c>
    </row>
    <row r="79" spans="2:6" x14ac:dyDescent="0.25">
      <c r="B79">
        <f t="shared" si="5"/>
        <v>74</v>
      </c>
      <c r="C79">
        <f>COUNTIF(SerbiaCitiesData!F75:F7782,B79)</f>
        <v>45</v>
      </c>
      <c r="D79" s="2">
        <f>COUNTIF(SerbiaCitiesData!F75:F7782,B79)/COUNTA(SerbiaCitiesData!F75:F7782)</f>
        <v>6.5435509669914205E-3</v>
      </c>
      <c r="E79" s="28">
        <f t="shared" si="6"/>
        <v>111.72503815046265</v>
      </c>
      <c r="F79" s="56">
        <f t="shared" si="4"/>
        <v>3.1837999284117418E-3</v>
      </c>
    </row>
    <row r="80" spans="2:6" x14ac:dyDescent="0.25">
      <c r="B80">
        <f t="shared" si="5"/>
        <v>75</v>
      </c>
      <c r="C80">
        <f>COUNTIF(SerbiaCitiesData!F76:F7783,B80)</f>
        <v>39</v>
      </c>
      <c r="D80" s="2">
        <f>COUNTIF(SerbiaCitiesData!F76:F7783,B80)/COUNTA(SerbiaCitiesData!F76:F7783)</f>
        <v>5.6719022687609071E-3</v>
      </c>
      <c r="E80" s="28">
        <f t="shared" si="6"/>
        <v>114.47929509303553</v>
      </c>
      <c r="F80" s="56">
        <f t="shared" si="4"/>
        <v>2.9151496590054766E-3</v>
      </c>
    </row>
    <row r="81" spans="2:6" x14ac:dyDescent="0.25">
      <c r="B81">
        <f t="shared" si="5"/>
        <v>76</v>
      </c>
      <c r="C81">
        <f>COUNTIF(SerbiaCitiesData!F77:F7784,B81)</f>
        <v>38</v>
      </c>
      <c r="D81" s="2">
        <f>COUNTIF(SerbiaCitiesData!F77:F7784,B81)/COUNTA(SerbiaCitiesData!F77:F7784)</f>
        <v>5.527272727272727E-3</v>
      </c>
      <c r="E81" s="28">
        <f t="shared" si="6"/>
        <v>117.23355203560841</v>
      </c>
      <c r="F81" s="56">
        <f t="shared" si="4"/>
        <v>2.6593820796567231E-3</v>
      </c>
    </row>
    <row r="82" spans="2:6" x14ac:dyDescent="0.25">
      <c r="B82">
        <f t="shared" si="5"/>
        <v>77</v>
      </c>
      <c r="C82">
        <f>COUNTIF(SerbiaCitiesData!F78:F7785,B82)</f>
        <v>50</v>
      </c>
      <c r="D82" s="2">
        <f>COUNTIF(SerbiaCitiesData!F78:F7785,B82)/COUNTA(SerbiaCitiesData!F78:F7785)</f>
        <v>7.2737852778585977E-3</v>
      </c>
      <c r="E82" s="28">
        <f t="shared" si="6"/>
        <v>119.98780897818129</v>
      </c>
      <c r="F82" s="56">
        <f t="shared" si="4"/>
        <v>2.4171600930452627E-3</v>
      </c>
    </row>
    <row r="83" spans="2:6" x14ac:dyDescent="0.25">
      <c r="B83">
        <f t="shared" si="5"/>
        <v>78</v>
      </c>
      <c r="C83">
        <f>COUNTIF(SerbiaCitiesData!F79:F7786,B83)</f>
        <v>43</v>
      </c>
      <c r="D83" s="2">
        <f>COUNTIF(SerbiaCitiesData!F79:F7786,B83)/COUNTA(SerbiaCitiesData!F79:F7786)</f>
        <v>6.256365488142005E-3</v>
      </c>
      <c r="E83" s="28">
        <f t="shared" si="6"/>
        <v>122.74206592075417</v>
      </c>
      <c r="F83" s="56">
        <f t="shared" si="4"/>
        <v>2.1889451958534232E-3</v>
      </c>
    </row>
    <row r="84" spans="2:6" x14ac:dyDescent="0.25">
      <c r="B84">
        <f t="shared" si="5"/>
        <v>79</v>
      </c>
      <c r="C84">
        <f>COUNTIF(SerbiaCitiesData!F80:F7787,B84)</f>
        <v>37</v>
      </c>
      <c r="D84" s="2">
        <f>COUNTIF(SerbiaCitiesData!F80:F7787,B84)/COUNTA(SerbiaCitiesData!F80:F7787)</f>
        <v>5.3841676367869613E-3</v>
      </c>
      <c r="E84" s="28">
        <f t="shared" si="6"/>
        <v>125.49632286332705</v>
      </c>
      <c r="F84" s="56">
        <f t="shared" si="4"/>
        <v>1.9750093524698075E-3</v>
      </c>
    </row>
    <row r="85" spans="2:6" x14ac:dyDescent="0.25">
      <c r="B85">
        <f t="shared" si="5"/>
        <v>80</v>
      </c>
      <c r="C85">
        <f>COUNTIF(SerbiaCitiesData!F81:F7788,B85)</f>
        <v>68</v>
      </c>
      <c r="D85" s="2">
        <f>COUNTIF(SerbiaCitiesData!F81:F7788,B85)/COUNTA(SerbiaCitiesData!F81:F7788)</f>
        <v>9.8966671517974093E-3</v>
      </c>
      <c r="E85" s="28">
        <f t="shared" si="6"/>
        <v>128.25057980589995</v>
      </c>
      <c r="F85" s="56">
        <f t="shared" si="4"/>
        <v>1.775449074925374E-3</v>
      </c>
    </row>
    <row r="86" spans="2:6" x14ac:dyDescent="0.25">
      <c r="B86">
        <f t="shared" si="5"/>
        <v>81</v>
      </c>
      <c r="C86">
        <f>COUNTIF(SerbiaCitiesData!F82:F7789,B86)</f>
        <v>60</v>
      </c>
      <c r="D86" s="2">
        <f>COUNTIF(SerbiaCitiesData!F82:F7789,B86)/COUNTA(SerbiaCitiesData!F82:F7789)</f>
        <v>8.7336244541484712E-3</v>
      </c>
      <c r="E86" s="28">
        <f t="shared" si="6"/>
        <v>131.00483674847283</v>
      </c>
      <c r="F86" s="56">
        <f t="shared" si="4"/>
        <v>1.5902012068595844E-3</v>
      </c>
    </row>
    <row r="87" spans="2:6" x14ac:dyDescent="0.25">
      <c r="B87">
        <f t="shared" si="5"/>
        <v>82</v>
      </c>
      <c r="C87">
        <f>COUNTIF(SerbiaCitiesData!F83:F7790,B87)</f>
        <v>40</v>
      </c>
      <c r="D87" s="2">
        <f>COUNTIF(SerbiaCitiesData!F83:F7790,B87)/COUNTA(SerbiaCitiesData!F83:F7790)</f>
        <v>5.8232639394380547E-3</v>
      </c>
      <c r="E87" s="28">
        <f t="shared" si="6"/>
        <v>133.75909369104571</v>
      </c>
      <c r="F87" s="56">
        <f t="shared" si="4"/>
        <v>1.4190599159786515E-3</v>
      </c>
    </row>
    <row r="88" spans="2:6" x14ac:dyDescent="0.25">
      <c r="B88">
        <f t="shared" si="5"/>
        <v>83</v>
      </c>
      <c r="C88">
        <f>COUNTIF(SerbiaCitiesData!F84:F7791,B88)</f>
        <v>50</v>
      </c>
      <c r="D88" s="2">
        <f>COUNTIF(SerbiaCitiesData!F84:F7791,B88)/COUNTA(SerbiaCitiesData!F84:F7791)</f>
        <v>7.2801397786837509E-3</v>
      </c>
      <c r="E88" s="28">
        <f t="shared" si="6"/>
        <v>136.51335063361859</v>
      </c>
      <c r="F88" s="56">
        <f t="shared" si="4"/>
        <v>1.2616944192500961E-3</v>
      </c>
    </row>
    <row r="89" spans="2:6" x14ac:dyDescent="0.25">
      <c r="B89">
        <f t="shared" si="5"/>
        <v>84</v>
      </c>
      <c r="C89">
        <f>COUNTIF(SerbiaCitiesData!F85:F7792,B89)</f>
        <v>32</v>
      </c>
      <c r="D89" s="2">
        <f>COUNTIF(SerbiaCitiesData!F85:F7792,B89)/COUNTA(SerbiaCitiesData!F85:F7792)</f>
        <v>4.659967962720256E-3</v>
      </c>
      <c r="E89" s="28">
        <f t="shared" si="6"/>
        <v>139.26760757619147</v>
      </c>
      <c r="F89" s="56">
        <f t="shared" si="4"/>
        <v>1.1176669960597245E-3</v>
      </c>
    </row>
    <row r="90" spans="2:6" x14ac:dyDescent="0.25">
      <c r="B90">
        <f t="shared" si="5"/>
        <v>85</v>
      </c>
      <c r="C90">
        <f>COUNTIF(SerbiaCitiesData!F86:F7793,B90)</f>
        <v>34</v>
      </c>
      <c r="D90" s="2">
        <f>COUNTIF(SerbiaCitiesData!F86:F7793,B90)/COUNTA(SerbiaCitiesData!F86:F7793)</f>
        <v>4.9519370812700263E-3</v>
      </c>
      <c r="E90" s="28">
        <f t="shared" si="6"/>
        <v>142.02186451876435</v>
      </c>
      <c r="F90" s="56">
        <f t="shared" si="4"/>
        <v>9.8645088462678311E-4</v>
      </c>
    </row>
    <row r="91" spans="2:6" x14ac:dyDescent="0.25">
      <c r="B91">
        <f t="shared" si="5"/>
        <v>86</v>
      </c>
      <c r="C91">
        <f>COUNTIF(SerbiaCitiesData!F87:F7794,B91)</f>
        <v>39</v>
      </c>
      <c r="D91" s="2">
        <f>COUNTIF(SerbiaCitiesData!F87:F7794,B91)/COUNTA(SerbiaCitiesData!F87:F7794)</f>
        <v>5.6809905316824475E-3</v>
      </c>
      <c r="E91" s="28">
        <f t="shared" si="6"/>
        <v>144.77612146133723</v>
      </c>
      <c r="F91" s="56">
        <f t="shared" si="4"/>
        <v>8.6744770392350112E-4</v>
      </c>
    </row>
    <row r="92" spans="2:6" x14ac:dyDescent="0.25">
      <c r="B92">
        <f t="shared" si="5"/>
        <v>87</v>
      </c>
      <c r="C92">
        <f>COUNTIF(SerbiaCitiesData!F88:F7795,B92)</f>
        <v>30</v>
      </c>
      <c r="D92" s="2">
        <f>COUNTIF(SerbiaCitiesData!F88:F7795,B92)/COUNTA(SerbiaCitiesData!F88:F7795)</f>
        <v>4.370629370629371E-3</v>
      </c>
      <c r="E92" s="28">
        <f t="shared" si="6"/>
        <v>147.53037840391011</v>
      </c>
      <c r="F92" s="56">
        <f t="shared" si="4"/>
        <v>7.600040949694314E-4</v>
      </c>
    </row>
    <row r="93" spans="2:6" x14ac:dyDescent="0.25">
      <c r="B93">
        <f t="shared" si="5"/>
        <v>88</v>
      </c>
      <c r="C93">
        <f>COUNTIF(SerbiaCitiesData!F89:F7796,B93)</f>
        <v>20</v>
      </c>
      <c r="D93" s="2">
        <f>COUNTIF(SerbiaCitiesData!F89:F7796,B93)/COUNTA(SerbiaCitiesData!F89:F7796)</f>
        <v>2.9141774734081304E-3</v>
      </c>
      <c r="E93" s="28">
        <f t="shared" si="6"/>
        <v>150.28463534648299</v>
      </c>
      <c r="F93" s="56">
        <f t="shared" si="4"/>
        <v>6.6342732954465639E-4</v>
      </c>
    </row>
    <row r="94" spans="2:6" x14ac:dyDescent="0.25">
      <c r="B94">
        <f t="shared" si="5"/>
        <v>89</v>
      </c>
      <c r="C94">
        <f>COUNTIF(SerbiaCitiesData!F90:F7797,B94)</f>
        <v>20</v>
      </c>
      <c r="D94" s="2">
        <f>COUNTIF(SerbiaCitiesData!F90:F7797,B94)/COUNTA(SerbiaCitiesData!F90:F7797)</f>
        <v>2.9146021568055959E-3</v>
      </c>
      <c r="E94" s="28">
        <f t="shared" si="6"/>
        <v>153.03889228905587</v>
      </c>
      <c r="F94" s="56">
        <f t="shared" si="4"/>
        <v>5.7699968911913233E-4</v>
      </c>
    </row>
    <row r="95" spans="2:6" x14ac:dyDescent="0.25">
      <c r="B95">
        <f t="shared" si="5"/>
        <v>90</v>
      </c>
      <c r="C95">
        <f>COUNTIF(SerbiaCitiesData!F91:F7798,B95)</f>
        <v>14</v>
      </c>
      <c r="D95" s="2">
        <f>COUNTIF(SerbiaCitiesData!F91:F7798,B95)/COUNTA(SerbiaCitiesData!F91:F7798)</f>
        <v>2.040518874799592E-3</v>
      </c>
      <c r="E95" s="28">
        <f t="shared" si="6"/>
        <v>155.79314923162875</v>
      </c>
      <c r="F95" s="56">
        <f t="shared" si="4"/>
        <v>4.9999147036885387E-4</v>
      </c>
    </row>
    <row r="96" spans="2:6" x14ac:dyDescent="0.25">
      <c r="B96">
        <f t="shared" si="5"/>
        <v>91</v>
      </c>
      <c r="C96">
        <f>COUNTIF(SerbiaCitiesData!F92:F7799,B96)</f>
        <v>12</v>
      </c>
      <c r="D96" s="2">
        <f>COUNTIF(SerbiaCitiesData!F92:F7799,B96)/COUNTA(SerbiaCitiesData!F92:F7799)</f>
        <v>1.749271137026239E-3</v>
      </c>
      <c r="E96" s="28">
        <f t="shared" si="6"/>
        <v>158.54740617420163</v>
      </c>
      <c r="F96" s="56">
        <f t="shared" si="4"/>
        <v>4.3167252453593484E-4</v>
      </c>
    </row>
    <row r="97" spans="2:6" x14ac:dyDescent="0.25">
      <c r="B97">
        <f t="shared" si="5"/>
        <v>92</v>
      </c>
      <c r="C97">
        <f>COUNTIF(SerbiaCitiesData!F93:F7800,B97)</f>
        <v>6</v>
      </c>
      <c r="D97" s="2">
        <f>COUNTIF(SerbiaCitiesData!F93:F7800,B97)/COUNTA(SerbiaCitiesData!F93:F7800)</f>
        <v>8.7476308499781312E-4</v>
      </c>
      <c r="E97" s="28">
        <f t="shared" si="6"/>
        <v>161.30166311677451</v>
      </c>
      <c r="F97" s="56">
        <f t="shared" si="4"/>
        <v>3.7132228485990356E-4</v>
      </c>
    </row>
    <row r="98" spans="2:6" x14ac:dyDescent="0.25">
      <c r="B98">
        <f t="shared" si="5"/>
        <v>93</v>
      </c>
      <c r="C98">
        <f>COUNTIF(SerbiaCitiesData!F94:F7801,B98)</f>
        <v>7</v>
      </c>
      <c r="D98" s="2">
        <f>COUNTIF(SerbiaCitiesData!F94:F7801,B98)/COUNTA(SerbiaCitiesData!F94:F7801)</f>
        <v>1.0207057451151939E-3</v>
      </c>
      <c r="E98" s="28">
        <f t="shared" si="6"/>
        <v>164.05592005934739</v>
      </c>
      <c r="F98" s="56">
        <f t="shared" si="4"/>
        <v>3.182382784217005E-4</v>
      </c>
    </row>
    <row r="99" spans="2:6" x14ac:dyDescent="0.25">
      <c r="B99">
        <f t="shared" si="5"/>
        <v>94</v>
      </c>
      <c r="C99">
        <f>COUNTIF(SerbiaCitiesData!F95:F7802,B99)</f>
        <v>5</v>
      </c>
      <c r="D99" s="2">
        <f>COUNTIF(SerbiaCitiesData!F95:F7802,B99)/COUNTA(SerbiaCitiesData!F95:F7802)</f>
        <v>7.2918185795537403E-4</v>
      </c>
      <c r="E99" s="28">
        <f t="shared" si="6"/>
        <v>166.81017700192027</v>
      </c>
      <c r="F99" s="56">
        <f t="shared" si="4"/>
        <v>2.7174315534782403E-4</v>
      </c>
    </row>
    <row r="100" spans="2:6" x14ac:dyDescent="0.25">
      <c r="B100">
        <f t="shared" si="5"/>
        <v>95</v>
      </c>
      <c r="C100">
        <f>COUNTIF(SerbiaCitiesData!F96:F7803,B100)</f>
        <v>1</v>
      </c>
      <c r="D100" s="2">
        <f>COUNTIF(SerbiaCitiesData!F96:F7803,B100)/COUNTA(SerbiaCitiesData!F96:F7803)</f>
        <v>1.4585764294049007E-4</v>
      </c>
      <c r="E100" s="28">
        <f t="shared" si="6"/>
        <v>169.56443394449315</v>
      </c>
      <c r="F100" s="56">
        <f t="shared" si="4"/>
        <v>2.3119029904163573E-4</v>
      </c>
    </row>
    <row r="101" spans="2:6" x14ac:dyDescent="0.25">
      <c r="B101">
        <f t="shared" si="5"/>
        <v>96</v>
      </c>
      <c r="C101">
        <f>COUNTIF(SerbiaCitiesData!F97:F7804,B101)</f>
        <v>5</v>
      </c>
      <c r="D101" s="2">
        <f>COUNTIF(SerbiaCitiesData!F97:F7804,B101)/COUNTA(SerbiaCitiesData!F97:F7804)</f>
        <v>7.2939460247994166E-4</v>
      </c>
      <c r="E101" s="28">
        <f t="shared" si="6"/>
        <v>172.31869088706603</v>
      </c>
      <c r="F101" s="56">
        <f t="shared" si="4"/>
        <v>1.9596810581528726E-4</v>
      </c>
    </row>
    <row r="102" spans="2:6" x14ac:dyDescent="0.25">
      <c r="B102">
        <f t="shared" si="5"/>
        <v>97</v>
      </c>
      <c r="C102">
        <f>COUNTIF(SerbiaCitiesData!F98:F7805,B102)</f>
        <v>0</v>
      </c>
      <c r="D102" s="2">
        <f>COUNTIF(SerbiaCitiesData!F98:F7805,B102)/COUNTA(SerbiaCitiesData!F98:F7805)</f>
        <v>0</v>
      </c>
      <c r="E102" s="28">
        <f t="shared" si="6"/>
        <v>175.07294782963891</v>
      </c>
      <c r="F102" s="56">
        <f t="shared" ref="F102:F105" si="7">_xlfn.NORM.DIST(E102,C$4,C$5,FALSE)</f>
        <v>1.6550304108372714E-4</v>
      </c>
    </row>
    <row r="103" spans="2:6" x14ac:dyDescent="0.25">
      <c r="B103">
        <f t="shared" si="5"/>
        <v>98</v>
      </c>
      <c r="C103">
        <f>COUNTIF(SerbiaCitiesData!F99:F7806,B103)</f>
        <v>0</v>
      </c>
      <c r="D103" s="2">
        <f>COUNTIF(SerbiaCitiesData!F99:F7806,B103)/COUNTA(SerbiaCitiesData!F99:F7806)</f>
        <v>0</v>
      </c>
      <c r="E103" s="28">
        <f t="shared" si="6"/>
        <v>177.82720477221179</v>
      </c>
      <c r="F103" s="56">
        <f t="shared" si="7"/>
        <v>1.3926159243320051E-4</v>
      </c>
    </row>
    <row r="104" spans="2:6" x14ac:dyDescent="0.25">
      <c r="B104">
        <f t="shared" si="5"/>
        <v>99</v>
      </c>
      <c r="C104">
        <f>COUNTIF(SerbiaCitiesData!F100:F7807,B104)</f>
        <v>0</v>
      </c>
      <c r="D104" s="2">
        <f>COUNTIF(SerbiaCitiesData!F100:F7807,B104)/COUNTA(SerbiaCitiesData!F100:F7807)</f>
        <v>0</v>
      </c>
      <c r="E104" s="28">
        <f t="shared" si="6"/>
        <v>180.58146171478467</v>
      </c>
      <c r="F104" s="56">
        <f t="shared" si="7"/>
        <v>1.1675124782132006E-4</v>
      </c>
    </row>
    <row r="105" spans="2:6" x14ac:dyDescent="0.25">
      <c r="B105">
        <f t="shared" si="5"/>
        <v>100</v>
      </c>
      <c r="C105">
        <f>COUNTIF(SerbiaCitiesData!F101:F7808,B105)</f>
        <v>0</v>
      </c>
      <c r="D105" s="2">
        <f>COUNTIF(SerbiaCitiesData!F101:F7808,B105)/COUNTA(SerbiaCitiesData!F101:F7808)</f>
        <v>0</v>
      </c>
      <c r="E105" s="28">
        <f>C4+3*C5</f>
        <v>183.33571865735766</v>
      </c>
      <c r="F105" s="56">
        <f t="shared" si="7"/>
        <v>9.752063044629352E-5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75" customWidth="1"/>
    <col min="17" max="17" width="9.5" style="3" customWidth="1"/>
    <col min="18" max="18" width="5.625" customWidth="1"/>
    <col min="19" max="19" width="6.625" customWidth="1"/>
    <col min="20" max="21" width="9" style="3" customWidth="1"/>
    <col min="22" max="24" width="5.5" customWidth="1"/>
    <col min="25" max="25" width="5" hidden="1" customWidth="1"/>
    <col min="26" max="26" width="5.25" customWidth="1"/>
    <col min="27" max="27" width="7.375" style="3" customWidth="1"/>
    <col min="28" max="28" width="9.25" style="15" customWidth="1"/>
    <col min="29" max="29" width="5" hidden="1" customWidth="1"/>
    <col min="30" max="30" width="6.375" customWidth="1"/>
    <col min="31" max="31" width="6.25" customWidth="1"/>
    <col min="32" max="32" width="9" style="3" customWidth="1"/>
    <col min="33" max="33" width="6.5" customWidth="1"/>
    <col min="34" max="34" width="5.5" customWidth="1"/>
    <col min="35" max="35" width="8.5" style="3" customWidth="1"/>
    <col min="36" max="36" width="7.625" style="4" customWidth="1"/>
    <col min="37" max="37" width="10.75" customWidth="1"/>
    <col min="38" max="1030" width="8.5" customWidth="1"/>
  </cols>
  <sheetData>
    <row r="1" spans="1:37" s="5" customFormat="1" ht="110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222</v>
      </c>
      <c r="C56" s="4">
        <f t="shared" ca="1" si="0"/>
        <v>-1206</v>
      </c>
      <c r="D56" s="4">
        <f t="shared" si="5"/>
        <v>905</v>
      </c>
      <c r="E56" s="20">
        <f ca="1">OFFSET(SerbiaOfficialData!$F$4,(ROW(E54)*17)-18,0)</f>
        <v>2517</v>
      </c>
      <c r="F56" s="2">
        <f t="shared" ca="1" si="6"/>
        <v>0.3041691842900302</v>
      </c>
      <c r="G56" s="13">
        <f t="shared" ref="G56:G62" ca="1" si="27">AVERAGE(((SUM(E47:E56)-E47)/(SUM(B47:B56)-B47)))</f>
        <v>7.4927567784830271E-2</v>
      </c>
      <c r="H56">
        <v>73363</v>
      </c>
      <c r="I56" s="11">
        <f t="shared" si="3"/>
        <v>5446</v>
      </c>
      <c r="J56" s="12">
        <f t="shared" ca="1" si="1"/>
        <v>0.46217407271391847</v>
      </c>
      <c r="K56" s="13">
        <f t="shared" ca="1" si="12"/>
        <v>0.12907506779758815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0.7567567567567568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0.35585585585585583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79</v>
      </c>
      <c r="AE56" s="10">
        <f t="shared" ca="1" si="23"/>
        <v>-2622</v>
      </c>
      <c r="AF56" s="3">
        <f t="shared" ca="1" si="19"/>
        <v>1.1126126126126126</v>
      </c>
      <c r="AH56" s="4">
        <f t="shared" ca="1" si="20"/>
        <v>-1285</v>
      </c>
      <c r="AI56" s="3">
        <f t="shared" ca="1" si="21"/>
        <v>-5.788288288288288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227</v>
      </c>
      <c r="C57" s="4">
        <f t="shared" ca="1" si="0"/>
        <v>-1238</v>
      </c>
      <c r="D57" s="4">
        <f t="shared" si="5"/>
        <v>922</v>
      </c>
      <c r="E57" s="20">
        <f ca="1">OFFSET(SerbiaOfficialData!$F$4,(ROW(E55)*17)-18,0)</f>
        <v>2470</v>
      </c>
      <c r="F57" s="2">
        <f t="shared" ca="1" si="6"/>
        <v>11.126126126126126</v>
      </c>
      <c r="G57" s="13">
        <f t="shared" ca="1" si="27"/>
        <v>0.12440909431980191</v>
      </c>
      <c r="H57">
        <v>78942</v>
      </c>
      <c r="I57" s="11">
        <f t="shared" si="3"/>
        <v>5579</v>
      </c>
      <c r="J57" s="12">
        <f t="shared" ca="1" si="1"/>
        <v>0.44273167234271377</v>
      </c>
      <c r="K57" s="13">
        <f t="shared" ca="1" si="12"/>
        <v>0.17861567465661191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0.76211453744493396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3.14</v>
      </c>
      <c r="AA57" s="3">
        <f t="shared" ca="1" si="17"/>
        <v>1.3832599118942732E-2</v>
      </c>
      <c r="AB57" s="15">
        <f t="shared" ca="1" si="8"/>
        <v>176.14</v>
      </c>
      <c r="AC57">
        <f t="shared" si="9"/>
        <v>921</v>
      </c>
      <c r="AD57" s="19">
        <f ca="1">OFFSET(SerbiaOfficialData!$F$3,(ROW(AD55)*17)-18,0)</f>
        <v>78</v>
      </c>
      <c r="AE57" s="10">
        <f t="shared" ca="1" si="23"/>
        <v>-1</v>
      </c>
      <c r="AF57" s="3">
        <f t="shared" ca="1" si="19"/>
        <v>1.105726872246696</v>
      </c>
      <c r="AH57" s="4">
        <f t="shared" ca="1" si="20"/>
        <v>-1316</v>
      </c>
      <c r="AI57" s="3">
        <f t="shared" ca="1" si="21"/>
        <v>-5.7973568281938324</v>
      </c>
      <c r="AJ57" s="4">
        <f ca="1">IF(_xlfn.FORECAST.ETS(AK57,$B$9:B56,$AK$9:AK56)&gt;0,_xlfn.FORECAST.ETS(AK57,$B$9:B56,$AK$9:AK56),0)</f>
        <v>1211.3366928508381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285</v>
      </c>
      <c r="C58" s="4">
        <f t="shared" ca="1" si="0"/>
        <v>-1237</v>
      </c>
      <c r="D58" s="4">
        <f t="shared" si="5"/>
        <v>939</v>
      </c>
      <c r="E58" s="20">
        <f ca="1">OFFSET(SerbiaOfficialData!$F$4,(ROW(E56)*17)-18,0)</f>
        <v>2479</v>
      </c>
      <c r="F58" s="2">
        <f t="shared" ca="1" si="6"/>
        <v>10.920704845814978</v>
      </c>
      <c r="G58" s="13">
        <f t="shared" ca="1" si="27"/>
        <v>0.18951673340042396</v>
      </c>
      <c r="H58">
        <v>85645</v>
      </c>
      <c r="I58" s="11">
        <f t="shared" si="3"/>
        <v>6703</v>
      </c>
      <c r="J58" s="12">
        <f t="shared" ca="1" si="1"/>
        <v>0.36983440250634042</v>
      </c>
      <c r="K58" s="13">
        <f t="shared" ca="1" si="12"/>
        <v>0.21968230330106725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0.62807017543859645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3.16</v>
      </c>
      <c r="AA58" s="3">
        <f t="shared" ca="1" si="17"/>
        <v>1.1087719298245615E-2</v>
      </c>
      <c r="AB58" s="15">
        <f t="shared" ca="1" si="8"/>
        <v>182.16</v>
      </c>
      <c r="AC58">
        <f t="shared" si="9"/>
        <v>938</v>
      </c>
      <c r="AD58" s="19">
        <f ca="1">OFFSET(SerbiaOfficialData!$F$3,(ROW(AD56)*17)-18,0)</f>
        <v>71</v>
      </c>
      <c r="AE58" s="10">
        <f t="shared" ca="1" si="23"/>
        <v>-7</v>
      </c>
      <c r="AF58" s="3">
        <f t="shared" ca="1" si="19"/>
        <v>0.8771929824561403</v>
      </c>
      <c r="AH58" s="4">
        <f t="shared" ca="1" si="20"/>
        <v>-1308</v>
      </c>
      <c r="AI58" s="3">
        <f t="shared" ca="1" si="21"/>
        <v>-4.5894736842105264</v>
      </c>
      <c r="AJ58" s="4">
        <f ca="1">IF(_xlfn.FORECAST.ETS(AK58,$B$9:B57,$AK$9:AK57)&gt;0,_xlfn.FORECAST.ETS(AK58,$B$9:B57,$AK$9:AK57),0)</f>
        <v>4949.7224112734721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196</v>
      </c>
      <c r="C59" s="4">
        <f t="shared" ca="1" si="0"/>
        <v>-1368</v>
      </c>
      <c r="D59" s="4">
        <f t="shared" si="5"/>
        <v>956</v>
      </c>
      <c r="E59" s="20">
        <f ca="1">OFFSET(SerbiaOfficialData!$F$4,(ROW(E57)*17)-18,0)</f>
        <v>2375</v>
      </c>
      <c r="F59" s="2">
        <f t="shared" ca="1" si="6"/>
        <v>8.3333333333333339</v>
      </c>
      <c r="G59" s="13">
        <f t="shared" ca="1" si="27"/>
        <v>0.27653638305894179</v>
      </c>
      <c r="H59">
        <v>91551</v>
      </c>
      <c r="I59" s="11">
        <f t="shared" si="3"/>
        <v>5906</v>
      </c>
      <c r="J59" s="12">
        <f t="shared" ca="1" si="1"/>
        <v>0.40213342363697935</v>
      </c>
      <c r="K59" s="13">
        <f t="shared" ca="1" si="12"/>
        <v>0.25636723756262381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0.94387755102040816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2.86</v>
      </c>
      <c r="AA59" s="3">
        <f t="shared" ca="1" si="17"/>
        <v>1.4591836734693877E-2</v>
      </c>
      <c r="AB59" s="15">
        <f t="shared" ca="1" si="8"/>
        <v>187.86</v>
      </c>
      <c r="AC59">
        <f t="shared" si="9"/>
        <v>955</v>
      </c>
      <c r="AD59" s="19">
        <f ca="1">OFFSET(SerbiaOfficialData!$F$3,(ROW(AD57)*17)-18,0)</f>
        <v>65</v>
      </c>
      <c r="AE59" s="10">
        <f t="shared" ca="1" si="23"/>
        <v>-6</v>
      </c>
      <c r="AF59" s="3">
        <f t="shared" ca="1" si="19"/>
        <v>1.2755102040816326</v>
      </c>
      <c r="AH59" s="4">
        <f t="shared" ca="1" si="20"/>
        <v>-1433</v>
      </c>
      <c r="AI59" s="3">
        <f t="shared" ca="1" si="21"/>
        <v>-7.3112244897959187</v>
      </c>
      <c r="AJ59" s="4">
        <f ca="1">IF(_xlfn.FORECAST.ETS(AK59,$B$9:B58,$AK$9:AK58)&gt;0,_xlfn.FORECAST.ETS(AK59,$B$9:B58,$AK$9:AK58),0)</f>
        <v>5510.6035529160836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157</v>
      </c>
      <c r="C60" s="4">
        <f t="shared" ca="1" si="0"/>
        <v>-1458</v>
      </c>
      <c r="D60" s="4">
        <f t="shared" si="5"/>
        <v>973</v>
      </c>
      <c r="E60" s="20">
        <f ca="1">OFFSET(SerbiaOfficialData!$F$4,(ROW(E58)*17)-18,0)</f>
        <v>2286</v>
      </c>
      <c r="F60" s="2">
        <f t="shared" ca="1" si="6"/>
        <v>11.663265306122449</v>
      </c>
      <c r="G60" s="13">
        <f t="shared" ca="1" si="27"/>
        <v>0.40182452703116389</v>
      </c>
      <c r="H60">
        <v>96637</v>
      </c>
      <c r="I60" s="11">
        <f t="shared" si="3"/>
        <v>5086</v>
      </c>
      <c r="J60" s="12">
        <f t="shared" ca="1" si="1"/>
        <v>0.44946913094769958</v>
      </c>
      <c r="K60" s="13">
        <f t="shared" ca="1" si="12"/>
        <v>0.28967404497605542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1.2038216560509554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2.74</v>
      </c>
      <c r="AA60" s="3">
        <f t="shared" ca="1" si="17"/>
        <v>1.7452229299363058E-2</v>
      </c>
      <c r="AB60" s="15">
        <f t="shared" ca="1" si="8"/>
        <v>191.74</v>
      </c>
      <c r="AC60">
        <f t="shared" si="9"/>
        <v>972</v>
      </c>
      <c r="AD60" s="19">
        <f ca="1">OFFSET(SerbiaOfficialData!$F$3,(ROW(AD58)*17)-18,0)</f>
        <v>57</v>
      </c>
      <c r="AE60" s="10">
        <f t="shared" ca="1" si="23"/>
        <v>-8</v>
      </c>
      <c r="AF60" s="3">
        <f t="shared" ca="1" si="19"/>
        <v>1.5668789808917198</v>
      </c>
      <c r="AH60" s="4">
        <f t="shared" ca="1" si="20"/>
        <v>-1515</v>
      </c>
      <c r="AI60" s="3">
        <f t="shared" ca="1" si="21"/>
        <v>-9.6496815286624198</v>
      </c>
      <c r="AJ60" s="4">
        <f ca="1">IF(_xlfn.FORECAST.ETS(AK60,$B$9:B59,$AK$9:AK59)&gt;0,_xlfn.FORECAST.ETS(AK60,$B$9:B59,$AK$9:AK59),0)</f>
        <v>5264.6346162108694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102</v>
      </c>
      <c r="C61" s="4">
        <f t="shared" ca="1" si="0"/>
        <v>-1642</v>
      </c>
      <c r="D61" s="4">
        <f t="shared" si="5"/>
        <v>990</v>
      </c>
      <c r="E61" s="20">
        <f ca="1">OFFSET(SerbiaOfficialData!$F$4,(ROW(E59)*17)-18,0)</f>
        <v>2116</v>
      </c>
      <c r="F61" s="2">
        <f t="shared" ca="1" si="6"/>
        <v>13.477707006369426</v>
      </c>
      <c r="G61" s="13">
        <f t="shared" ca="1" si="27"/>
        <v>0.59462131698635556</v>
      </c>
      <c r="H61">
        <v>101911</v>
      </c>
      <c r="I61" s="11">
        <f t="shared" si="3"/>
        <v>5274</v>
      </c>
      <c r="J61" s="12">
        <f t="shared" ca="1" si="1"/>
        <v>0.40121350018960938</v>
      </c>
      <c r="K61" s="13">
        <f t="shared" ca="1" si="12"/>
        <v>0.3197303504593399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1.892156862745098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2.4900000000000002</v>
      </c>
      <c r="AA61" s="3">
        <f t="shared" ca="1" si="17"/>
        <v>2.4411764705882355E-2</v>
      </c>
      <c r="AB61" s="15">
        <f t="shared" ca="1" si="8"/>
        <v>195.49</v>
      </c>
      <c r="AC61">
        <f t="shared" si="9"/>
        <v>989</v>
      </c>
      <c r="AD61" s="19">
        <f ca="1">OFFSET(SerbiaOfficialData!$F$3,(ROW(AD59)*17)-18,0)</f>
        <v>54</v>
      </c>
      <c r="AE61" s="10">
        <f t="shared" ca="1" si="23"/>
        <v>-3</v>
      </c>
      <c r="AF61" s="3">
        <f t="shared" ca="1" si="19"/>
        <v>2.4215686274509802</v>
      </c>
      <c r="AH61" s="4">
        <f t="shared" ca="1" si="20"/>
        <v>-1696</v>
      </c>
      <c r="AI61" s="3">
        <f t="shared" ca="1" si="21"/>
        <v>-16.627450980392158</v>
      </c>
      <c r="AJ61" s="4">
        <f ca="1">IF(_xlfn.FORECAST.ETS(AK61,$B$9:B60,$AK$9:AK60)&gt;0,_xlfn.FORECAST.ETS(AK61,$B$9:B60,$AK$9:AK60),0)</f>
        <v>5623.0447303528681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93</v>
      </c>
      <c r="C62" s="4">
        <f t="shared" ca="1" si="0"/>
        <v>-1678</v>
      </c>
      <c r="D62" s="4">
        <f t="shared" si="5"/>
        <v>1007</v>
      </c>
      <c r="E62" s="20">
        <f ca="1">OFFSET(SerbiaOfficialData!$F$4,(ROW(E60)*17)-18,0)</f>
        <v>2023</v>
      </c>
      <c r="F62" s="2">
        <f t="shared" ca="1" si="6"/>
        <v>19.833333333333332</v>
      </c>
      <c r="G62" s="13">
        <f t="shared" ca="1" si="27"/>
        <v>0.95244047957270295</v>
      </c>
      <c r="H62">
        <v>106461</v>
      </c>
      <c r="I62" s="11">
        <f t="shared" si="3"/>
        <v>4550</v>
      </c>
      <c r="J62" s="12">
        <f t="shared" ca="1" si="1"/>
        <v>0.44461538461538463</v>
      </c>
      <c r="K62" s="13">
        <f t="shared" ca="1" si="12"/>
        <v>0.36029490789501967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2.118279569892473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2.5499999999999998</v>
      </c>
      <c r="AA62" s="3">
        <f t="shared" ca="1" si="17"/>
        <v>2.7419354838709675E-2</v>
      </c>
      <c r="AB62" s="15">
        <f t="shared" ca="1" si="8"/>
        <v>199.55</v>
      </c>
      <c r="AC62">
        <f t="shared" si="9"/>
        <v>1006</v>
      </c>
      <c r="AD62" s="19">
        <f ca="1">OFFSET(SerbiaOfficialData!$F$3,(ROW(AD60)*17)-18,0)</f>
        <v>53</v>
      </c>
      <c r="AE62" s="10">
        <f t="shared" ca="1" si="23"/>
        <v>-1</v>
      </c>
      <c r="AF62" s="3">
        <f t="shared" ca="1" si="19"/>
        <v>2.6881720430107525</v>
      </c>
      <c r="AH62" s="4">
        <f t="shared" ca="1" si="20"/>
        <v>-1731</v>
      </c>
      <c r="AI62" s="3">
        <f t="shared" ca="1" si="21"/>
        <v>-18.612903225806452</v>
      </c>
      <c r="AJ62" s="4">
        <f ca="1">IF(_xlfn.FORECAST.ETS(AK62,$B$9:B61,$AK$9:AK61)&gt;0,_xlfn.FORECAST.ETS(AK62,$B$9:B61,$AK$9:AK61),0)</f>
        <v>5365.7024917463559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5135.8351709800836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5231.4349637640762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5327.0347565480715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5422.6345493320641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5518.2343421160604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5613.834134900053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5709.4339276840492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5805.0337204680409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5900.6335132520371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5996.2333060360297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6091.833098820026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6187.4328916040186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6283.0326843880148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6378.6324771720074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2020-06-08T06:25:11Z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