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21C96210-EEDF-416D-BE69-4C756D3EDC63}" xr6:coauthVersionLast="44" xr6:coauthVersionMax="44" xr10:uidLastSave="{00000000-0000-0000-0000-000000000000}"/>
  <bookViews>
    <workbookView xWindow="21627" yWindow="-109" windowWidth="26301" windowHeight="14305" tabRatio="500" xr2:uid="{00000000-000D-0000-FFFF-FFFF00000000}"/>
  </bookViews>
  <sheets>
    <sheet name="Data" sheetId="1" r:id="rId1"/>
    <sheet name="Graph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41" i="1" l="1"/>
  <c r="AD41" i="1" s="1"/>
  <c r="AA41" i="1"/>
  <c r="Y41" i="1"/>
  <c r="Y40" i="1"/>
  <c r="S41" i="1"/>
  <c r="R41" i="1"/>
  <c r="S40" i="1"/>
  <c r="R40" i="1"/>
  <c r="S39" i="1"/>
  <c r="R39" i="1"/>
  <c r="O41" i="1"/>
  <c r="O40" i="1"/>
  <c r="O39" i="1"/>
  <c r="D41" i="1"/>
  <c r="F41" i="1"/>
  <c r="E41" i="1"/>
  <c r="F40" i="1"/>
  <c r="E40" i="1"/>
  <c r="F39" i="1"/>
  <c r="E39" i="1"/>
  <c r="C39" i="1"/>
  <c r="H40" i="1"/>
  <c r="I40" i="1" s="1"/>
  <c r="H39" i="1"/>
  <c r="J41" i="1" s="1"/>
  <c r="H41" i="1"/>
  <c r="I41" i="1" s="1"/>
  <c r="A39" i="1"/>
  <c r="A40" i="1" s="1"/>
  <c r="A41" i="1" s="1"/>
  <c r="I39" i="1" l="1"/>
  <c r="J40" i="1"/>
  <c r="J39" i="1"/>
  <c r="AD38" i="1"/>
  <c r="AC38" i="1"/>
  <c r="Y38" i="1"/>
  <c r="O38" i="1"/>
  <c r="H38" i="1"/>
  <c r="D38" i="1"/>
  <c r="C38" i="1"/>
  <c r="E38" i="1" s="1"/>
  <c r="Y37" i="1"/>
  <c r="O37" i="1"/>
  <c r="H37" i="1"/>
  <c r="D37" i="1"/>
  <c r="C37" i="1"/>
  <c r="I37" i="1" s="1"/>
  <c r="Y36" i="1"/>
  <c r="O36" i="1"/>
  <c r="I36" i="1"/>
  <c r="H36" i="1"/>
  <c r="E36" i="1"/>
  <c r="D36" i="1"/>
  <c r="C36" i="1"/>
  <c r="Y35" i="1"/>
  <c r="O35" i="1"/>
  <c r="H35" i="1"/>
  <c r="E35" i="1"/>
  <c r="D35" i="1"/>
  <c r="C35" i="1"/>
  <c r="I35" i="1" s="1"/>
  <c r="Y34" i="1"/>
  <c r="O34" i="1"/>
  <c r="H34" i="1"/>
  <c r="D34" i="1"/>
  <c r="C34" i="1"/>
  <c r="Y33" i="1"/>
  <c r="O33" i="1"/>
  <c r="I33" i="1"/>
  <c r="H33" i="1"/>
  <c r="D33" i="1"/>
  <c r="C33" i="1"/>
  <c r="E33" i="1" s="1"/>
  <c r="Y32" i="1"/>
  <c r="O32" i="1"/>
  <c r="I32" i="1"/>
  <c r="H32" i="1"/>
  <c r="E32" i="1"/>
  <c r="D32" i="1"/>
  <c r="C32" i="1"/>
  <c r="Y31" i="1"/>
  <c r="O31" i="1"/>
  <c r="H31" i="1"/>
  <c r="E31" i="1"/>
  <c r="D31" i="1"/>
  <c r="C31" i="1"/>
  <c r="I31" i="1" s="1"/>
  <c r="Y30" i="1"/>
  <c r="O30" i="1"/>
  <c r="H30" i="1"/>
  <c r="F30" i="1"/>
  <c r="D30" i="1"/>
  <c r="C30" i="1"/>
  <c r="Y29" i="1"/>
  <c r="O29" i="1"/>
  <c r="H29" i="1"/>
  <c r="C29" i="1"/>
  <c r="Y28" i="1"/>
  <c r="O28" i="1"/>
  <c r="H28" i="1"/>
  <c r="C28" i="1"/>
  <c r="I28" i="1" s="1"/>
  <c r="Y27" i="1"/>
  <c r="O27" i="1"/>
  <c r="I27" i="1"/>
  <c r="H27" i="1"/>
  <c r="E27" i="1"/>
  <c r="C27" i="1"/>
  <c r="J35" i="1" s="1"/>
  <c r="Y26" i="1"/>
  <c r="O26" i="1"/>
  <c r="H26" i="1"/>
  <c r="E26" i="1"/>
  <c r="C26" i="1"/>
  <c r="I26" i="1" s="1"/>
  <c r="Y25" i="1"/>
  <c r="O25" i="1"/>
  <c r="H25" i="1"/>
  <c r="C25" i="1"/>
  <c r="J34" i="1" s="1"/>
  <c r="Y24" i="1"/>
  <c r="O24" i="1"/>
  <c r="H24" i="1"/>
  <c r="C24" i="1"/>
  <c r="I24" i="1" s="1"/>
  <c r="Y23" i="1"/>
  <c r="O23" i="1"/>
  <c r="I23" i="1"/>
  <c r="H23" i="1"/>
  <c r="E23" i="1"/>
  <c r="C23" i="1"/>
  <c r="Y22" i="1"/>
  <c r="O22" i="1"/>
  <c r="H22" i="1"/>
  <c r="E22" i="1"/>
  <c r="C22" i="1"/>
  <c r="I22" i="1" s="1"/>
  <c r="Y21" i="1"/>
  <c r="O21" i="1"/>
  <c r="H21" i="1"/>
  <c r="C21" i="1"/>
  <c r="Y20" i="1"/>
  <c r="O20" i="1"/>
  <c r="H20" i="1"/>
  <c r="C20" i="1"/>
  <c r="H19" i="1"/>
  <c r="J28" i="1" s="1"/>
  <c r="F19" i="1"/>
  <c r="C19" i="1"/>
  <c r="E19" i="1" s="1"/>
  <c r="Q18" i="1"/>
  <c r="H18" i="1"/>
  <c r="E18" i="1"/>
  <c r="C18" i="1"/>
  <c r="I18" i="1" s="1"/>
  <c r="H17" i="1"/>
  <c r="C17" i="1"/>
  <c r="J26" i="1" s="1"/>
  <c r="H16" i="1"/>
  <c r="I16" i="1" s="1"/>
  <c r="C16" i="1"/>
  <c r="F25" i="1" s="1"/>
  <c r="H15" i="1"/>
  <c r="C15" i="1"/>
  <c r="H14" i="1"/>
  <c r="E14" i="1"/>
  <c r="C14" i="1"/>
  <c r="I14" i="1" s="1"/>
  <c r="I13" i="1"/>
  <c r="H13" i="1"/>
  <c r="J22" i="1" s="1"/>
  <c r="C13" i="1"/>
  <c r="E13" i="1" s="1"/>
  <c r="I12" i="1"/>
  <c r="H12" i="1"/>
  <c r="C12" i="1"/>
  <c r="H11" i="1"/>
  <c r="C11" i="1"/>
  <c r="I10" i="1"/>
  <c r="H10" i="1"/>
  <c r="E10" i="1"/>
  <c r="C10" i="1"/>
  <c r="H9" i="1"/>
  <c r="C9" i="1"/>
  <c r="J18" i="1" s="1"/>
  <c r="I8" i="1"/>
  <c r="H8" i="1"/>
  <c r="J17" i="1" s="1"/>
  <c r="E8" i="1"/>
  <c r="C8" i="1"/>
  <c r="AC7" i="1"/>
  <c r="I7" i="1"/>
  <c r="H7" i="1"/>
  <c r="E7" i="1"/>
  <c r="C7" i="1"/>
  <c r="AC6" i="1"/>
  <c r="I6" i="1"/>
  <c r="H6" i="1"/>
  <c r="E6" i="1"/>
  <c r="C6" i="1"/>
  <c r="AC5" i="1"/>
  <c r="I5" i="1"/>
  <c r="H5" i="1"/>
  <c r="E5" i="1"/>
  <c r="C5" i="1"/>
  <c r="F1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C4" i="1"/>
  <c r="I4" i="1"/>
  <c r="H4" i="1"/>
  <c r="E4" i="1"/>
  <c r="C4" i="1"/>
  <c r="A4" i="1"/>
  <c r="AC3" i="1"/>
  <c r="I3" i="1"/>
  <c r="H3" i="1"/>
  <c r="AC2" i="1"/>
  <c r="I2" i="1"/>
  <c r="AE37" i="1"/>
  <c r="AE56" i="1"/>
  <c r="AE40" i="1"/>
  <c r="AE59" i="1"/>
  <c r="AE43" i="1"/>
  <c r="AE50" i="1"/>
  <c r="AE52" i="1"/>
  <c r="AE42" i="1"/>
  <c r="AE55" i="1"/>
  <c r="AE39" i="1"/>
  <c r="AE46" i="1"/>
  <c r="AE48" i="1"/>
  <c r="AE53" i="1"/>
  <c r="AE51" i="1"/>
  <c r="AE58" i="1"/>
  <c r="AE57" i="1"/>
  <c r="AE54" i="1"/>
  <c r="AE41" i="1"/>
  <c r="AE60" i="1"/>
  <c r="AE44" i="1"/>
  <c r="AE45" i="1"/>
  <c r="AE47" i="1"/>
  <c r="AE49" i="1"/>
  <c r="A19" i="1" l="1"/>
  <c r="F15" i="1"/>
  <c r="S18" i="1"/>
  <c r="R18" i="1"/>
  <c r="F38" i="1"/>
  <c r="J38" i="1"/>
  <c r="E29" i="1"/>
  <c r="F34" i="1"/>
  <c r="F16" i="1"/>
  <c r="J16" i="1"/>
  <c r="E9" i="1"/>
  <c r="J19" i="1"/>
  <c r="J14" i="1"/>
  <c r="I17" i="1"/>
  <c r="F18" i="1"/>
  <c r="F29" i="1"/>
  <c r="J29" i="1"/>
  <c r="E20" i="1"/>
  <c r="F32" i="1"/>
  <c r="J23" i="1"/>
  <c r="F26" i="1"/>
  <c r="J31" i="1"/>
  <c r="F20" i="1"/>
  <c r="I11" i="1"/>
  <c r="J20" i="1"/>
  <c r="J21" i="1"/>
  <c r="E12" i="1"/>
  <c r="Q19" i="1"/>
  <c r="J30" i="1"/>
  <c r="F37" i="1"/>
  <c r="J37" i="1"/>
  <c r="I29" i="1"/>
  <c r="E30" i="1"/>
  <c r="I30" i="1"/>
  <c r="E34" i="1"/>
  <c r="I34" i="1"/>
  <c r="J32" i="1"/>
  <c r="J15" i="1"/>
  <c r="F17" i="1"/>
  <c r="I9" i="1"/>
  <c r="E11" i="1"/>
  <c r="F24" i="1"/>
  <c r="J25" i="1"/>
  <c r="E16" i="1"/>
  <c r="E17" i="1"/>
  <c r="I20" i="1"/>
  <c r="F21" i="1"/>
  <c r="F22" i="1"/>
  <c r="F33" i="1"/>
  <c r="J33" i="1"/>
  <c r="E24" i="1"/>
  <c r="J36" i="1"/>
  <c r="F36" i="1"/>
  <c r="J27" i="1"/>
  <c r="E28" i="1"/>
  <c r="F31" i="1"/>
  <c r="F35" i="1"/>
  <c r="I15" i="1"/>
  <c r="I19" i="1"/>
  <c r="I21" i="1"/>
  <c r="F23" i="1"/>
  <c r="J24" i="1"/>
  <c r="I25" i="1"/>
  <c r="F27" i="1"/>
  <c r="F28" i="1"/>
  <c r="E37" i="1"/>
  <c r="I38" i="1"/>
  <c r="E15" i="1"/>
  <c r="E21" i="1"/>
  <c r="E25" i="1"/>
  <c r="AE18" i="1"/>
  <c r="S19" i="1" l="1"/>
  <c r="R19" i="1"/>
  <c r="Q20" i="1"/>
  <c r="A20" i="1"/>
  <c r="AE19" i="1"/>
  <c r="A21" i="1" l="1"/>
  <c r="S20" i="1"/>
  <c r="Q21" i="1"/>
  <c r="R20" i="1"/>
  <c r="AE20" i="1"/>
  <c r="S21" i="1" l="1"/>
  <c r="Q22" i="1"/>
  <c r="R21" i="1"/>
  <c r="A22" i="1"/>
  <c r="AE21" i="1"/>
  <c r="A23" i="1" l="1"/>
  <c r="Q23" i="1"/>
  <c r="R22" i="1"/>
  <c r="S22" i="1"/>
  <c r="AE22" i="1"/>
  <c r="A24" i="1" l="1"/>
  <c r="Q24" i="1"/>
  <c r="R23" i="1"/>
  <c r="S23" i="1"/>
  <c r="AE23" i="1"/>
  <c r="S24" i="1" l="1"/>
  <c r="Q25" i="1"/>
  <c r="R24" i="1"/>
  <c r="A25" i="1"/>
  <c r="AE24" i="1"/>
  <c r="A26" i="1" l="1"/>
  <c r="S25" i="1"/>
  <c r="Q26" i="1"/>
  <c r="R25" i="1"/>
  <c r="AE25" i="1"/>
  <c r="A27" i="1" l="1"/>
  <c r="Q27" i="1"/>
  <c r="R26" i="1"/>
  <c r="S26" i="1"/>
  <c r="AE26" i="1"/>
  <c r="A28" i="1" l="1"/>
  <c r="Q28" i="1"/>
  <c r="AA27" i="1"/>
  <c r="AC27" i="1"/>
  <c r="AD27" i="1" s="1"/>
  <c r="S27" i="1"/>
  <c r="R27" i="1"/>
  <c r="AE27" i="1"/>
  <c r="A29" i="1" l="1"/>
  <c r="R28" i="1"/>
  <c r="S28" i="1"/>
  <c r="Q29" i="1"/>
  <c r="AE28" i="1"/>
  <c r="S29" i="1" l="1"/>
  <c r="Q30" i="1"/>
  <c r="AA29" i="1"/>
  <c r="AC29" i="1"/>
  <c r="AD29" i="1" s="1"/>
  <c r="R29" i="1"/>
  <c r="A30" i="1"/>
  <c r="AE29" i="1"/>
  <c r="A31" i="1" l="1"/>
  <c r="S30" i="1"/>
  <c r="Q31" i="1"/>
  <c r="AC30" i="1"/>
  <c r="AD30" i="1" s="1"/>
  <c r="R30" i="1"/>
  <c r="AA30" i="1"/>
  <c r="AE30" i="1"/>
  <c r="A32" i="1" l="1"/>
  <c r="Q32" i="1"/>
  <c r="AC31" i="1"/>
  <c r="AD31" i="1" s="1"/>
  <c r="R31" i="1"/>
  <c r="AA31" i="1"/>
  <c r="S31" i="1"/>
  <c r="AE31" i="1"/>
  <c r="A33" i="1" l="1"/>
  <c r="AA32" i="1"/>
  <c r="S32" i="1"/>
  <c r="Q33" i="1"/>
  <c r="R32" i="1"/>
  <c r="AC32" i="1"/>
  <c r="AD32" i="1" s="1"/>
  <c r="AE32" i="1"/>
  <c r="S33" i="1" l="1"/>
  <c r="Q34" i="1"/>
  <c r="AA33" i="1"/>
  <c r="AC33" i="1"/>
  <c r="AD33" i="1" s="1"/>
  <c r="R33" i="1"/>
  <c r="A34" i="1"/>
  <c r="AE33" i="1"/>
  <c r="A35" i="1" l="1"/>
  <c r="S34" i="1"/>
  <c r="Q35" i="1"/>
  <c r="AC34" i="1"/>
  <c r="AD34" i="1" s="1"/>
  <c r="R34" i="1"/>
  <c r="AA34" i="1"/>
  <c r="AE34" i="1"/>
  <c r="A36" i="1" l="1"/>
  <c r="Q36" i="1"/>
  <c r="AC35" i="1"/>
  <c r="AD35" i="1" s="1"/>
  <c r="R35" i="1"/>
  <c r="AA35" i="1"/>
  <c r="S35" i="1"/>
  <c r="AE35" i="1"/>
  <c r="S36" i="1" l="1"/>
  <c r="Q37" i="1"/>
  <c r="AC36" i="1"/>
  <c r="AD36" i="1" s="1"/>
  <c r="R36" i="1"/>
  <c r="AA36" i="1"/>
  <c r="A37" i="1"/>
  <c r="AE36" i="1"/>
  <c r="A38" i="1" l="1"/>
  <c r="Q38" i="1"/>
  <c r="AC37" i="1"/>
  <c r="AD37" i="1" s="1"/>
  <c r="R37" i="1"/>
  <c r="AA37" i="1"/>
  <c r="S37" i="1"/>
  <c r="AA38" i="1" l="1"/>
  <c r="S38" i="1"/>
  <c r="R38" i="1"/>
  <c r="AE38" i="1"/>
  <c r="AE61" i="1"/>
  <c r="AE65" i="1"/>
  <c r="AE69" i="1"/>
  <c r="AE73" i="1"/>
  <c r="AE62" i="1"/>
  <c r="AE66" i="1"/>
  <c r="AE70" i="1"/>
  <c r="AE74" i="1"/>
  <c r="AE63" i="1"/>
  <c r="AE67" i="1"/>
  <c r="AE71" i="1"/>
  <c r="AE75" i="1"/>
  <c r="AE64" i="1"/>
  <c r="AE68" i="1"/>
  <c r="AE72" i="1"/>
  <c r="AE76" i="1"/>
</calcChain>
</file>

<file path=xl/sharedStrings.xml><?xml version="1.0" encoding="utf-8"?>
<sst xmlns="http://schemas.openxmlformats.org/spreadsheetml/2006/main" count="31" uniqueCount="31">
  <si>
    <t>Date</t>
  </si>
  <si>
    <t>Total</t>
  </si>
  <si>
    <t>New cases</t>
  </si>
  <si>
    <t>Hospit new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</si>
  <si>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</si>
  <si>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</si>
  <si>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</si>
  <si>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</si>
  <si>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</si>
  <si>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</si>
  <si>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</si>
  <si>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</si>
  <si>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</si>
  <si>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</si>
  <si>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</si>
  <si>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</si>
  <si>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</si>
  <si>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</si>
  <si>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</si>
  <si>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</si>
  <si>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</si>
  <si>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</si>
  <si>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Critical(?)</t>
  </si>
  <si>
    <t>Mechanical ventilation</t>
  </si>
  <si>
    <t xml:space="preserve">Percent of critical </t>
  </si>
  <si>
    <t>Hospital</t>
  </si>
  <si>
    <t>Hospitalized rate</t>
  </si>
  <si>
    <t>Temp hospital (BGD Fair)</t>
  </si>
  <si>
    <t>Easy cases rate</t>
  </si>
  <si>
    <t>Forecast</t>
  </si>
  <si>
    <t>Not hospitalized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</si>
</sst>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0" fontId="2" fillId="0" borderId="0" xfId="0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4" fillId="0" borderId="0" xfId="0" applyNumberFormat="1" applyFont="1"/>
    <xf numFmtId="10" fontId="5" fillId="0" borderId="0" xfId="0" applyNumberFormat="1" applyFont="1"/>
    <xf numFmtId="1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BE5D6"/>
      <rgbColor rgb="FFDAE3F3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New cases</c:v>
                </c:pt>
              </c:strCache>
            </c:strRef>
          </c:tx>
          <c:invertIfNegative val="0"/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</c:numCache>
            </c:numRef>
          </c:cat>
          <c:val>
            <c:numRef>
              <c:f>Data!$C$3:$C$100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12-49A7-9330-A6EC118E4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8314768"/>
        <c:axId val="195081600"/>
      </c:barChar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</c:numCache>
            </c:num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 formatCode="0">
                  <c:v>249</c:v>
                </c:pt>
                <c:pt idx="18" formatCode="0">
                  <c:v>303</c:v>
                </c:pt>
                <c:pt idx="19" formatCode="0">
                  <c:v>384</c:v>
                </c:pt>
                <c:pt idx="20" formatCode="0">
                  <c:v>457</c:v>
                </c:pt>
                <c:pt idx="21" formatCode="0">
                  <c:v>528</c:v>
                </c:pt>
                <c:pt idx="22" formatCode="0">
                  <c:v>659</c:v>
                </c:pt>
                <c:pt idx="23" formatCode="0">
                  <c:v>741</c:v>
                </c:pt>
                <c:pt idx="24" formatCode="0">
                  <c:v>785</c:v>
                </c:pt>
                <c:pt idx="25" formatCode="0">
                  <c:v>900</c:v>
                </c:pt>
                <c:pt idx="26" formatCode="0">
                  <c:v>1060</c:v>
                </c:pt>
                <c:pt idx="27" formatCode="0">
                  <c:v>1171</c:v>
                </c:pt>
                <c:pt idx="28" formatCode="0">
                  <c:v>1476</c:v>
                </c:pt>
                <c:pt idx="29" formatCode="0">
                  <c:v>1624</c:v>
                </c:pt>
                <c:pt idx="30" formatCode="0">
                  <c:v>1908</c:v>
                </c:pt>
                <c:pt idx="31" formatCode="0">
                  <c:v>2200</c:v>
                </c:pt>
                <c:pt idx="32" formatCode="0">
                  <c:v>2447</c:v>
                </c:pt>
                <c:pt idx="33" formatCode="0">
                  <c:v>2666</c:v>
                </c:pt>
                <c:pt idx="34" formatCode="0">
                  <c:v>2867</c:v>
                </c:pt>
                <c:pt idx="35" formatCode="0">
                  <c:v>3105</c:v>
                </c:pt>
                <c:pt idx="36" formatCode="0">
                  <c:v>3380</c:v>
                </c:pt>
                <c:pt idx="37" formatCode="0">
                  <c:v>3630</c:v>
                </c:pt>
                <c:pt idx="38" formatCode="0">
                  <c:v>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2-49A7-9330-A6EC118E4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35421"/>
        <c:axId val="52377772"/>
      </c:lineChart>
      <c:dateAx>
        <c:axId val="7533542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377772"/>
        <c:crosses val="autoZero"/>
        <c:auto val="1"/>
        <c:lblOffset val="100"/>
        <c:baseTimeUnit val="days"/>
      </c:dateAx>
      <c:valAx>
        <c:axId val="5237777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5335421"/>
        <c:crosses val="max"/>
        <c:crossBetween val="between"/>
      </c:valAx>
      <c:valAx>
        <c:axId val="195081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68314768"/>
        <c:crosses val="autoZero"/>
        <c:crossBetween val="between"/>
      </c:valAx>
      <c:dateAx>
        <c:axId val="7683147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5081600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50050150451"/>
          <c:y val="0.125855256817963"/>
          <c:w val="0.78991140086927403"/>
          <c:h val="0.63756384311458003"/>
        </c:manualLayout>
      </c:layout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3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</c:numCache>
            </c:numRef>
          </c:cat>
          <c:val>
            <c:numRef>
              <c:f>Data!$E$10:$E$100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0.15277777777777779</c:v>
                </c:pt>
                <c:pt idx="6">
                  <c:v>0.24096385542168675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3-4A96-90F4-1CDBECA82FD4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trendline>
            <c:spPr>
              <a:ln w="63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</c:numCache>
            </c:numRef>
          </c:cat>
          <c:val>
            <c:numRef>
              <c:f>Data!$F$10:$F$100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0.20876288659793815</c:v>
                </c:pt>
                <c:pt idx="6">
                  <c:v>0.20164609053497942</c:v>
                </c:pt>
                <c:pt idx="7">
                  <c:v>0.19402985074626866</c:v>
                </c:pt>
                <c:pt idx="8">
                  <c:v>0.19600000000000001</c:v>
                </c:pt>
                <c:pt idx="9">
                  <c:v>0.19957310565635006</c:v>
                </c:pt>
                <c:pt idx="10">
                  <c:v>0.17807017543859649</c:v>
                </c:pt>
                <c:pt idx="11">
                  <c:v>0.18279569892473119</c:v>
                </c:pt>
                <c:pt idx="12">
                  <c:v>0.18989547038327526</c:v>
                </c:pt>
                <c:pt idx="13">
                  <c:v>0.18272425249169436</c:v>
                </c:pt>
                <c:pt idx="14">
                  <c:v>0.17437304075235111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3-4A96-90F4-1CDBECA82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  <a:effectLst/>
          </c:spPr>
        </c:hiLowLines>
        <c:marker val="1"/>
        <c:smooth val="0"/>
        <c:axId val="29779409"/>
        <c:axId val="29245533"/>
      </c:lineChart>
      <c:dateAx>
        <c:axId val="2977940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360" cap="flat" cmpd="sng" algn="ctr">
            <a:solidFill>
              <a:srgbClr val="D9D9D9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en-US"/>
          </a:p>
        </c:txPr>
        <c:crossAx val="29245533"/>
        <c:crosses val="autoZero"/>
        <c:auto val="1"/>
        <c:lblOffset val="100"/>
        <c:baseTimeUnit val="days"/>
      </c:dateAx>
      <c:valAx>
        <c:axId val="29245533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648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en-US"/>
          </a:p>
        </c:txPr>
        <c:crossAx val="297794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0050150451"/>
          <c:y val="0.103331890956296"/>
          <c:w val="0.78991140086927403"/>
          <c:h val="0.62128948507139803"/>
        </c:manualLayout>
      </c:layout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</c:numCache>
            </c:numRef>
          </c:cat>
          <c:val>
            <c:numRef>
              <c:f>Data!$I$9:$I$100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4-444C-9C8C-41A5FB8870DF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</c:numCache>
            </c:numRef>
          </c:cat>
          <c:val>
            <c:numRef>
              <c:f>Data!$J$9:$J$100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0.23893805309734514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0.36642599277978338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0.34901960784313724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0.22851507466892082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64-444C-9C8C-41A5FB887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8252791"/>
        <c:axId val="23967678"/>
      </c:lineChart>
      <c:dateAx>
        <c:axId val="58252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967678"/>
        <c:crosses val="autoZero"/>
        <c:auto val="1"/>
        <c:lblOffset val="100"/>
        <c:baseTimeUnit val="days"/>
      </c:dateAx>
      <c:valAx>
        <c:axId val="239676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252791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</c:numCache>
            </c:numRef>
          </c:cat>
          <c:val>
            <c:numRef>
              <c:f>Data!$N$18:$N$100</c:f>
              <c:numCache>
                <c:formatCode>General</c:formatCode>
                <c:ptCount val="83"/>
                <c:pt idx="2">
                  <c:v>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118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E-4F48-A556-3905980312F8}"/>
            </c:ext>
          </c:extLst>
        </c:ser>
        <c:ser>
          <c:idx val="1"/>
          <c:order val="1"/>
          <c:tx>
            <c:strRef>
              <c:f>Data!$Q$1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</c:numCache>
            </c:numRef>
          </c:cat>
          <c:val>
            <c:numRef>
              <c:f>Data!$Q$18:$Q$100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E-4F48-A556-390598031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4417117"/>
        <c:axId val="96057082"/>
      </c:lineChart>
      <c:dateAx>
        <c:axId val="8441711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6057082"/>
        <c:crosses val="autoZero"/>
        <c:auto val="1"/>
        <c:lblOffset val="100"/>
        <c:baseTimeUnit val="days"/>
      </c:dateAx>
      <c:valAx>
        <c:axId val="960570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41711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</c:numCache>
            </c:numRef>
          </c:cat>
          <c:val>
            <c:numRef>
              <c:f>Data!$R$18:$R$100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4.5045045045045045E-3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1.3257575757575758E-2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B-4BED-B58A-9DC9854DE1FA}"/>
            </c:ext>
          </c:extLst>
        </c:ser>
        <c:ser>
          <c:idx val="1"/>
          <c:order val="1"/>
          <c:tx>
            <c:strRef>
              <c:f>Data!$S$1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</c:numCache>
            </c:numRef>
          </c:cat>
          <c:val>
            <c:numRef>
              <c:f>Data!$S$18:$S$100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2.8571428571428571E-2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8.4337349397590355E-2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B-4BED-B58A-9DC9854DE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864580"/>
        <c:axId val="18539360"/>
      </c:lineChart>
      <c:dateAx>
        <c:axId val="468645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539360"/>
        <c:crosses val="autoZero"/>
        <c:auto val="1"/>
        <c:lblOffset val="100"/>
        <c:baseTimeUnit val="days"/>
      </c:dateAx>
      <c:valAx>
        <c:axId val="185393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68645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o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spitalized rate vs 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not hospitalized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Data!$A$27:$A$100</c:f>
              <c:numCache>
                <c:formatCode>m/d/yyyy</c:formatCode>
                <c:ptCount val="74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</c:numCache>
            </c:numRef>
          </c:cat>
          <c:val>
            <c:numRef>
              <c:f>Data!$AA$27:$AA$100</c:f>
              <c:numCache>
                <c:formatCode>0.000%</c:formatCode>
                <c:ptCount val="74"/>
                <c:pt idx="0">
                  <c:v>0.70828025477707002</c:v>
                </c:pt>
                <c:pt idx="2">
                  <c:v>0.63773584905660374</c:v>
                </c:pt>
                <c:pt idx="3">
                  <c:v>0.69513236549957302</c:v>
                </c:pt>
                <c:pt idx="4">
                  <c:v>0.61856368563685638</c:v>
                </c:pt>
                <c:pt idx="5">
                  <c:v>0.67302955665024633</c:v>
                </c:pt>
                <c:pt idx="6">
                  <c:v>0.59381551362683438</c:v>
                </c:pt>
                <c:pt idx="7">
                  <c:v>0.57045454545454544</c:v>
                </c:pt>
                <c:pt idx="8">
                  <c:v>0.59460563955864321</c:v>
                </c:pt>
                <c:pt idx="9">
                  <c:v>0.66391597899474863</c:v>
                </c:pt>
                <c:pt idx="10">
                  <c:v>0.68817579351238223</c:v>
                </c:pt>
                <c:pt idx="11">
                  <c:v>0.80740740740740746</c:v>
                </c:pt>
                <c:pt idx="14">
                  <c:v>0.73384311790823875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9-4DAF-93A9-B816DAF631A1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Data!$A$27:$A$100</c:f>
              <c:numCache>
                <c:formatCode>m/d/yyyy</c:formatCode>
                <c:ptCount val="74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</c:numCache>
            </c:numRef>
          </c:cat>
          <c:val>
            <c:numRef>
              <c:f>Data!$AD$27:$AD$100</c:f>
              <c:numCache>
                <c:formatCode>0.000%</c:formatCode>
                <c:ptCount val="74"/>
                <c:pt idx="0">
                  <c:v>0.23821656050955414</c:v>
                </c:pt>
                <c:pt idx="2">
                  <c:v>0.32264150943396225</c:v>
                </c:pt>
                <c:pt idx="3">
                  <c:v>0.26900085397096501</c:v>
                </c:pt>
                <c:pt idx="4">
                  <c:v>0.34485094850948511</c:v>
                </c:pt>
                <c:pt idx="5">
                  <c:v>0.29371921182266009</c:v>
                </c:pt>
                <c:pt idx="6">
                  <c:v>0.3778825995807128</c:v>
                </c:pt>
                <c:pt idx="7">
                  <c:v>0.37590909090909091</c:v>
                </c:pt>
                <c:pt idx="8">
                  <c:v>0.3571720474049857</c:v>
                </c:pt>
                <c:pt idx="9">
                  <c:v>0.29182295573893474</c:v>
                </c:pt>
                <c:pt idx="10">
                  <c:v>0.27066620160446458</c:v>
                </c:pt>
                <c:pt idx="11">
                  <c:v>0.15458937198067632</c:v>
                </c:pt>
                <c:pt idx="14">
                  <c:v>0.16748889985199802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9-4DAF-93A9-B816DAF63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8602653"/>
        <c:axId val="90016955"/>
      </c:lineChart>
      <c:dateAx>
        <c:axId val="2860265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016955"/>
        <c:crosses val="autoZero"/>
        <c:auto val="1"/>
        <c:lblOffset val="100"/>
        <c:baseTimeUnit val="days"/>
      </c:dateAx>
      <c:valAx>
        <c:axId val="900169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6026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Mechanical Ventilation (Critical) vs Death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Data!$A$3:$A$38</c:f>
              <c:numCache>
                <c:formatCode>m/d/yyyy</c:formatCode>
                <c:ptCount val="3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</c:numCache>
            </c:numRef>
          </c:cat>
          <c:val>
            <c:numRef>
              <c:f>Data!$Q$3:$Q$38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5-47C6-93A1-5DDD242C9F1E}"/>
            </c:ext>
          </c:extLst>
        </c:ser>
        <c:ser>
          <c:idx val="1"/>
          <c:order val="1"/>
          <c:tx>
            <c:strRef>
              <c:f>Data!$X$1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Data!$A$3:$A$38</c:f>
              <c:numCache>
                <c:formatCode>m/d/yyyy</c:formatCode>
                <c:ptCount val="3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</c:numCache>
            </c:numRef>
          </c:cat>
          <c:val>
            <c:numRef>
              <c:f>Data!$X$3:$X$38</c:f>
              <c:numCache>
                <c:formatCode>General</c:formatCode>
                <c:ptCount val="36"/>
                <c:pt idx="17">
                  <c:v>12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62</c:v>
                </c:pt>
                <c:pt idx="25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F5-47C6-93A1-5DDD242C9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026464"/>
        <c:axId val="688994864"/>
      </c:lineChart>
      <c:dateAx>
        <c:axId val="7650264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94864"/>
        <c:crosses val="autoZero"/>
        <c:auto val="1"/>
        <c:lblOffset val="100"/>
        <c:baseTimeUnit val="days"/>
      </c:dateAx>
      <c:valAx>
        <c:axId val="6889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25920</xdr:colOff>
      <xdr:row>0</xdr:row>
      <xdr:rowOff>34560</xdr:rowOff>
    </xdr:from>
    <xdr:to>
      <xdr:col>12</xdr:col>
      <xdr:colOff>193680</xdr:colOff>
      <xdr:row>18</xdr:row>
      <xdr:rowOff>138023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586453</xdr:colOff>
      <xdr:row>0</xdr:row>
      <xdr:rowOff>0</xdr:rowOff>
    </xdr:from>
    <xdr:to>
      <xdr:col>24</xdr:col>
      <xdr:colOff>102960</xdr:colOff>
      <xdr:row>18</xdr:row>
      <xdr:rowOff>129396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8471</xdr:colOff>
      <xdr:row>18</xdr:row>
      <xdr:rowOff>163746</xdr:rowOff>
    </xdr:from>
    <xdr:to>
      <xdr:col>24</xdr:col>
      <xdr:colOff>102947</xdr:colOff>
      <xdr:row>36</xdr:row>
      <xdr:rowOff>163903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155160</xdr:colOff>
      <xdr:row>37</xdr:row>
      <xdr:rowOff>8640</xdr:rowOff>
    </xdr:from>
    <xdr:to>
      <xdr:col>12</xdr:col>
      <xdr:colOff>189781</xdr:colOff>
      <xdr:row>54</xdr:row>
      <xdr:rowOff>138022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18</xdr:row>
      <xdr:rowOff>172596</xdr:rowOff>
    </xdr:from>
    <xdr:to>
      <xdr:col>12</xdr:col>
      <xdr:colOff>189781</xdr:colOff>
      <xdr:row>36</xdr:row>
      <xdr:rowOff>129396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155214</xdr:colOff>
      <xdr:row>55</xdr:row>
      <xdr:rowOff>17124</xdr:rowOff>
    </xdr:from>
    <xdr:to>
      <xdr:col>12</xdr:col>
      <xdr:colOff>172528</xdr:colOff>
      <xdr:row>71</xdr:row>
      <xdr:rowOff>172528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21564</xdr:colOff>
      <xdr:row>37</xdr:row>
      <xdr:rowOff>56071</xdr:rowOff>
    </xdr:from>
    <xdr:to>
      <xdr:col>24</xdr:col>
      <xdr:colOff>155275</xdr:colOff>
      <xdr:row>55</xdr:row>
      <xdr:rowOff>8627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5AE910-F9EC-40A2-A3D3-626799A79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1"/>
  <sheetViews>
    <sheetView tabSelected="1" zoomScaleNormal="100" workbookViewId="0">
      <pane ySplit="1" topLeftCell="A15" activePane="bottomLeft" state="frozen"/>
      <selection pane="bottomLeft" activeCell="AC40" sqref="AC40"/>
    </sheetView>
  </sheetViews>
  <sheetFormatPr defaultRowHeight="14.3" x14ac:dyDescent="0.25"/>
  <cols>
    <col min="1" max="1" width="9.375" style="1" customWidth="1"/>
    <col min="2" max="2" width="7.875" customWidth="1"/>
    <col min="3" max="4" width="7" customWidth="1"/>
    <col min="5" max="5" width="10.375" style="2" customWidth="1"/>
    <col min="6" max="6" width="10" style="2" customWidth="1"/>
    <col min="7" max="10" width="9" customWidth="1"/>
    <col min="11" max="12" width="9" hidden="1" customWidth="1"/>
    <col min="13" max="13" width="10" hidden="1" customWidth="1"/>
    <col min="14" max="14" width="6.875" customWidth="1"/>
    <col min="15" max="15" width="9.5" style="3" customWidth="1"/>
    <col min="16" max="16" width="7.125" customWidth="1"/>
    <col min="17" max="17" width="9" customWidth="1"/>
    <col min="18" max="19" width="9" style="3" customWidth="1"/>
    <col min="20" max="22" width="5.5" customWidth="1"/>
    <col min="23" max="23" width="5" customWidth="1"/>
    <col min="24" max="24" width="5.25" customWidth="1"/>
    <col min="25" max="25" width="7.375" style="3" customWidth="1"/>
    <col min="26" max="26" width="6.375" customWidth="1"/>
    <col min="27" max="27" width="9" style="3" customWidth="1"/>
    <col min="28" max="28" width="6.5" customWidth="1"/>
    <col min="29" max="29" width="5.5" customWidth="1"/>
    <col min="30" max="30" width="8.5" style="3" customWidth="1"/>
    <col min="31" max="31" width="9" style="4" customWidth="1"/>
    <col min="32" max="32" width="9" customWidth="1"/>
    <col min="33" max="1025" width="8.5" customWidth="1"/>
  </cols>
  <sheetData>
    <row r="1" spans="1:31" s="5" customFormat="1" ht="102.6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8" t="s">
        <v>14</v>
      </c>
      <c r="P1" s="5" t="s">
        <v>15</v>
      </c>
      <c r="Q1" s="5" t="s">
        <v>16</v>
      </c>
      <c r="R1" s="8" t="s">
        <v>17</v>
      </c>
      <c r="S1" s="8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8" t="s">
        <v>24</v>
      </c>
      <c r="Z1" s="5" t="s">
        <v>25</v>
      </c>
      <c r="AA1" s="8" t="s">
        <v>26</v>
      </c>
      <c r="AB1" s="5" t="s">
        <v>27</v>
      </c>
      <c r="AC1" s="5" t="s">
        <v>30</v>
      </c>
      <c r="AD1" s="8" t="s">
        <v>28</v>
      </c>
      <c r="AE1" s="9" t="s">
        <v>29</v>
      </c>
    </row>
    <row r="2" spans="1:31" x14ac:dyDescent="0.25">
      <c r="A2" s="10">
        <v>43895</v>
      </c>
      <c r="B2">
        <v>0</v>
      </c>
      <c r="C2" s="11">
        <v>0</v>
      </c>
      <c r="D2" s="11"/>
      <c r="G2">
        <v>56</v>
      </c>
      <c r="H2" s="12">
        <v>56</v>
      </c>
      <c r="I2" s="13">
        <f t="shared" ref="I2:I38" si="0">C2/H2</f>
        <v>0</v>
      </c>
      <c r="J2" s="14"/>
      <c r="P2">
        <v>0</v>
      </c>
      <c r="Q2">
        <v>0</v>
      </c>
      <c r="AC2" s="4">
        <f t="shared" ref="AC2:AC7" si="1">B2-N2-Q2-Z2</f>
        <v>0</v>
      </c>
    </row>
    <row r="3" spans="1:31" x14ac:dyDescent="0.25">
      <c r="A3" s="10">
        <v>43896</v>
      </c>
      <c r="B3">
        <v>1</v>
      </c>
      <c r="C3" s="11">
        <v>1</v>
      </c>
      <c r="D3" s="11"/>
      <c r="G3">
        <v>67</v>
      </c>
      <c r="H3" s="12">
        <f t="shared" ref="H3:H38" si="2">G3-G2</f>
        <v>11</v>
      </c>
      <c r="I3" s="13">
        <f t="shared" si="0"/>
        <v>9.0909090909090912E-2</v>
      </c>
      <c r="J3" s="14"/>
      <c r="P3">
        <v>0</v>
      </c>
      <c r="Q3">
        <v>0</v>
      </c>
      <c r="AC3" s="4">
        <f t="shared" si="1"/>
        <v>1</v>
      </c>
    </row>
    <row r="4" spans="1:31" x14ac:dyDescent="0.25">
      <c r="A4" s="10">
        <f t="shared" ref="A4:A35" si="3">A3+1</f>
        <v>43897</v>
      </c>
      <c r="B4">
        <v>1</v>
      </c>
      <c r="C4" s="11">
        <f t="shared" ref="C4:C38" si="4">B4-B3</f>
        <v>0</v>
      </c>
      <c r="D4" s="11"/>
      <c r="E4" s="2">
        <f t="shared" ref="E4:E38" si="5">C4/B3</f>
        <v>0</v>
      </c>
      <c r="G4">
        <v>91</v>
      </c>
      <c r="H4" s="12">
        <f t="shared" si="2"/>
        <v>24</v>
      </c>
      <c r="I4" s="13">
        <f t="shared" si="0"/>
        <v>0</v>
      </c>
      <c r="J4" s="14"/>
      <c r="P4">
        <v>0</v>
      </c>
      <c r="Q4">
        <v>0</v>
      </c>
      <c r="AC4" s="4">
        <f t="shared" si="1"/>
        <v>1</v>
      </c>
    </row>
    <row r="5" spans="1:31" x14ac:dyDescent="0.25">
      <c r="A5" s="10">
        <f t="shared" si="3"/>
        <v>43898</v>
      </c>
      <c r="B5">
        <v>1</v>
      </c>
      <c r="C5" s="11">
        <f t="shared" si="4"/>
        <v>0</v>
      </c>
      <c r="D5" s="11"/>
      <c r="E5" s="2">
        <f t="shared" si="5"/>
        <v>0</v>
      </c>
      <c r="G5">
        <v>94</v>
      </c>
      <c r="H5" s="12">
        <f t="shared" si="2"/>
        <v>3</v>
      </c>
      <c r="I5" s="13">
        <f t="shared" si="0"/>
        <v>0</v>
      </c>
      <c r="J5" s="14"/>
      <c r="P5">
        <v>0</v>
      </c>
      <c r="Q5">
        <v>0</v>
      </c>
      <c r="AC5" s="4">
        <f t="shared" si="1"/>
        <v>1</v>
      </c>
    </row>
    <row r="6" spans="1:31" x14ac:dyDescent="0.25">
      <c r="A6" s="10">
        <f t="shared" si="3"/>
        <v>43899</v>
      </c>
      <c r="B6">
        <v>2</v>
      </c>
      <c r="C6" s="11">
        <f t="shared" si="4"/>
        <v>1</v>
      </c>
      <c r="D6" s="11"/>
      <c r="E6" s="2">
        <f t="shared" si="5"/>
        <v>1</v>
      </c>
      <c r="G6">
        <v>101</v>
      </c>
      <c r="H6" s="12">
        <f t="shared" si="2"/>
        <v>7</v>
      </c>
      <c r="I6" s="13">
        <f t="shared" si="0"/>
        <v>0.14285714285714285</v>
      </c>
      <c r="J6" s="14"/>
      <c r="P6">
        <v>0</v>
      </c>
      <c r="Q6">
        <v>0</v>
      </c>
      <c r="AC6" s="4">
        <f t="shared" si="1"/>
        <v>2</v>
      </c>
    </row>
    <row r="7" spans="1:31" x14ac:dyDescent="0.25">
      <c r="A7" s="10">
        <f t="shared" si="3"/>
        <v>43900</v>
      </c>
      <c r="B7">
        <v>5</v>
      </c>
      <c r="C7" s="11">
        <f t="shared" si="4"/>
        <v>3</v>
      </c>
      <c r="D7" s="11"/>
      <c r="E7" s="2">
        <f t="shared" si="5"/>
        <v>1.5</v>
      </c>
      <c r="F7" s="15"/>
      <c r="G7">
        <v>117</v>
      </c>
      <c r="H7" s="12">
        <f t="shared" si="2"/>
        <v>16</v>
      </c>
      <c r="I7" s="13">
        <f t="shared" si="0"/>
        <v>0.1875</v>
      </c>
      <c r="J7" s="14"/>
      <c r="P7">
        <v>0</v>
      </c>
      <c r="Q7">
        <v>0</v>
      </c>
      <c r="AC7" s="4">
        <f t="shared" si="1"/>
        <v>5</v>
      </c>
    </row>
    <row r="8" spans="1:31" x14ac:dyDescent="0.25">
      <c r="A8" s="10">
        <f t="shared" si="3"/>
        <v>43901</v>
      </c>
      <c r="B8">
        <v>18</v>
      </c>
      <c r="C8" s="11">
        <f t="shared" si="4"/>
        <v>13</v>
      </c>
      <c r="D8" s="11"/>
      <c r="E8" s="2">
        <f t="shared" si="5"/>
        <v>2.6</v>
      </c>
      <c r="F8" s="15"/>
      <c r="G8">
        <v>151</v>
      </c>
      <c r="H8" s="12">
        <f t="shared" si="2"/>
        <v>34</v>
      </c>
      <c r="I8" s="13">
        <f t="shared" si="0"/>
        <v>0.38235294117647056</v>
      </c>
      <c r="J8" s="14"/>
      <c r="P8">
        <v>0</v>
      </c>
      <c r="Q8">
        <v>0</v>
      </c>
      <c r="AC8" s="4"/>
    </row>
    <row r="9" spans="1:31" x14ac:dyDescent="0.25">
      <c r="A9" s="10">
        <f t="shared" si="3"/>
        <v>43902</v>
      </c>
      <c r="B9">
        <v>24</v>
      </c>
      <c r="C9" s="11">
        <f t="shared" si="4"/>
        <v>6</v>
      </c>
      <c r="D9" s="11"/>
      <c r="E9" s="2">
        <f t="shared" si="5"/>
        <v>0.33333333333333331</v>
      </c>
      <c r="F9" s="15"/>
      <c r="G9">
        <v>185</v>
      </c>
      <c r="H9" s="12">
        <f t="shared" si="2"/>
        <v>34</v>
      </c>
      <c r="I9" s="13">
        <f t="shared" si="0"/>
        <v>0.17647058823529413</v>
      </c>
      <c r="J9" s="16"/>
      <c r="P9">
        <v>0</v>
      </c>
      <c r="Q9">
        <v>0</v>
      </c>
      <c r="AC9" s="4"/>
    </row>
    <row r="10" spans="1:31" x14ac:dyDescent="0.25">
      <c r="A10" s="10">
        <f t="shared" si="3"/>
        <v>43903</v>
      </c>
      <c r="B10">
        <v>35</v>
      </c>
      <c r="C10" s="11">
        <f t="shared" si="4"/>
        <v>11</v>
      </c>
      <c r="D10" s="11"/>
      <c r="E10" s="2">
        <f t="shared" si="5"/>
        <v>0.45833333333333331</v>
      </c>
      <c r="F10" s="15"/>
      <c r="G10">
        <v>239</v>
      </c>
      <c r="H10" s="12">
        <f t="shared" si="2"/>
        <v>54</v>
      </c>
      <c r="I10" s="13">
        <f t="shared" si="0"/>
        <v>0.20370370370370369</v>
      </c>
      <c r="J10" s="16"/>
      <c r="P10">
        <v>0</v>
      </c>
      <c r="Q10">
        <v>0</v>
      </c>
      <c r="AC10" s="4"/>
    </row>
    <row r="11" spans="1:31" x14ac:dyDescent="0.25">
      <c r="A11" s="10">
        <f t="shared" si="3"/>
        <v>43904</v>
      </c>
      <c r="B11">
        <v>46</v>
      </c>
      <c r="C11" s="11">
        <f t="shared" si="4"/>
        <v>11</v>
      </c>
      <c r="D11" s="11">
        <v>4</v>
      </c>
      <c r="E11" s="2">
        <f t="shared" si="5"/>
        <v>0.31428571428571428</v>
      </c>
      <c r="F11" s="15"/>
      <c r="G11">
        <v>268</v>
      </c>
      <c r="H11" s="12">
        <f t="shared" si="2"/>
        <v>29</v>
      </c>
      <c r="I11" s="13">
        <f t="shared" si="0"/>
        <v>0.37931034482758619</v>
      </c>
      <c r="J11" s="14"/>
      <c r="P11">
        <v>0</v>
      </c>
      <c r="Q11">
        <v>0</v>
      </c>
      <c r="AC11" s="4"/>
    </row>
    <row r="12" spans="1:31" x14ac:dyDescent="0.25">
      <c r="A12" s="10">
        <f t="shared" si="3"/>
        <v>43905</v>
      </c>
      <c r="B12">
        <v>48</v>
      </c>
      <c r="C12" s="11">
        <f t="shared" si="4"/>
        <v>2</v>
      </c>
      <c r="D12" s="11"/>
      <c r="E12" s="2">
        <f t="shared" si="5"/>
        <v>4.3478260869565216E-2</v>
      </c>
      <c r="F12" s="15"/>
      <c r="G12">
        <v>283</v>
      </c>
      <c r="H12" s="12">
        <f t="shared" si="2"/>
        <v>15</v>
      </c>
      <c r="I12" s="13">
        <f t="shared" si="0"/>
        <v>0.13333333333333333</v>
      </c>
      <c r="J12" s="14"/>
      <c r="P12">
        <v>0</v>
      </c>
      <c r="Q12">
        <v>0</v>
      </c>
      <c r="AC12" s="4"/>
    </row>
    <row r="13" spans="1:31" x14ac:dyDescent="0.25">
      <c r="A13" s="10">
        <f t="shared" si="3"/>
        <v>43906</v>
      </c>
      <c r="B13">
        <v>57</v>
      </c>
      <c r="C13" s="11">
        <f t="shared" si="4"/>
        <v>9</v>
      </c>
      <c r="D13" s="11">
        <v>4</v>
      </c>
      <c r="E13" s="2">
        <f t="shared" si="5"/>
        <v>0.1875</v>
      </c>
      <c r="F13" s="15"/>
      <c r="G13">
        <v>316</v>
      </c>
      <c r="H13" s="12">
        <f t="shared" si="2"/>
        <v>33</v>
      </c>
      <c r="I13" s="13">
        <f t="shared" si="0"/>
        <v>0.27272727272727271</v>
      </c>
      <c r="J13" s="14"/>
      <c r="P13">
        <v>0</v>
      </c>
      <c r="Q13">
        <v>0</v>
      </c>
      <c r="AC13" s="4"/>
    </row>
    <row r="14" spans="1:31" x14ac:dyDescent="0.25">
      <c r="A14" s="10">
        <f t="shared" si="3"/>
        <v>43907</v>
      </c>
      <c r="B14">
        <v>72</v>
      </c>
      <c r="C14" s="11">
        <f t="shared" si="4"/>
        <v>15</v>
      </c>
      <c r="D14" s="11"/>
      <c r="E14" s="2">
        <f t="shared" si="5"/>
        <v>0.26315789473684209</v>
      </c>
      <c r="F14" s="15">
        <f t="shared" ref="F14:F38" si="6">AVERAGE(((SUM(C5:C14)-C5)/(SUM(B5:B14)-B5)))</f>
        <v>0.23127035830618892</v>
      </c>
      <c r="G14">
        <v>374</v>
      </c>
      <c r="H14" s="12">
        <f t="shared" si="2"/>
        <v>58</v>
      </c>
      <c r="I14" s="13">
        <f t="shared" si="0"/>
        <v>0.25862068965517243</v>
      </c>
      <c r="J14" s="15">
        <f t="shared" ref="J14:J38" si="7">AVERAGE(((SUM(C5:C14)-C5)/(SUM(H5:H14)-H5)))</f>
        <v>0.25357142857142856</v>
      </c>
      <c r="P14">
        <v>0</v>
      </c>
      <c r="Q14">
        <v>0</v>
      </c>
      <c r="AC14" s="4"/>
    </row>
    <row r="15" spans="1:31" x14ac:dyDescent="0.25">
      <c r="A15" s="10">
        <f t="shared" si="3"/>
        <v>43908</v>
      </c>
      <c r="B15">
        <v>83</v>
      </c>
      <c r="C15" s="11">
        <f t="shared" si="4"/>
        <v>11</v>
      </c>
      <c r="D15" s="11">
        <v>10</v>
      </c>
      <c r="E15" s="2">
        <f t="shared" si="5"/>
        <v>0.15277777777777779</v>
      </c>
      <c r="F15" s="15">
        <f t="shared" si="6"/>
        <v>0.20876288659793815</v>
      </c>
      <c r="G15">
        <v>440</v>
      </c>
      <c r="H15" s="12">
        <f t="shared" si="2"/>
        <v>66</v>
      </c>
      <c r="I15" s="13">
        <f t="shared" si="0"/>
        <v>0.16666666666666666</v>
      </c>
      <c r="J15" s="15">
        <f t="shared" si="7"/>
        <v>0.23893805309734514</v>
      </c>
      <c r="P15">
        <v>0</v>
      </c>
      <c r="Q15">
        <v>0</v>
      </c>
      <c r="AC15" s="4"/>
    </row>
    <row r="16" spans="1:31" x14ac:dyDescent="0.25">
      <c r="A16" s="10">
        <f t="shared" si="3"/>
        <v>43909</v>
      </c>
      <c r="B16">
        <v>103</v>
      </c>
      <c r="C16" s="11">
        <f t="shared" si="4"/>
        <v>20</v>
      </c>
      <c r="D16" s="11">
        <v>7</v>
      </c>
      <c r="E16" s="2">
        <f t="shared" si="5"/>
        <v>0.24096385542168675</v>
      </c>
      <c r="F16" s="15">
        <f t="shared" si="6"/>
        <v>0.20164609053497942</v>
      </c>
      <c r="G16">
        <v>506</v>
      </c>
      <c r="H16" s="12">
        <f t="shared" si="2"/>
        <v>66</v>
      </c>
      <c r="I16" s="13">
        <f t="shared" si="0"/>
        <v>0.30303030303030304</v>
      </c>
      <c r="J16" s="15">
        <f t="shared" si="7"/>
        <v>0.25192802056555269</v>
      </c>
      <c r="P16">
        <v>0</v>
      </c>
      <c r="Q16">
        <v>0</v>
      </c>
      <c r="AC16" s="4"/>
    </row>
    <row r="17" spans="1:31" x14ac:dyDescent="0.25">
      <c r="A17" s="10">
        <f t="shared" si="3"/>
        <v>43910</v>
      </c>
      <c r="B17">
        <v>135</v>
      </c>
      <c r="C17" s="11">
        <f t="shared" si="4"/>
        <v>32</v>
      </c>
      <c r="D17" s="11">
        <v>14</v>
      </c>
      <c r="E17" s="2">
        <f t="shared" si="5"/>
        <v>0.31067961165048541</v>
      </c>
      <c r="F17" s="15">
        <f t="shared" si="6"/>
        <v>0.19402985074626866</v>
      </c>
      <c r="G17">
        <v>585</v>
      </c>
      <c r="H17" s="12">
        <f t="shared" si="2"/>
        <v>79</v>
      </c>
      <c r="I17" s="13">
        <f t="shared" si="0"/>
        <v>0.4050632911392405</v>
      </c>
      <c r="J17" s="15">
        <f t="shared" si="7"/>
        <v>0.2695852534562212</v>
      </c>
      <c r="P17">
        <v>0</v>
      </c>
      <c r="Q17">
        <v>0</v>
      </c>
      <c r="AC17" s="4"/>
    </row>
    <row r="18" spans="1:31" x14ac:dyDescent="0.25">
      <c r="A18" s="10">
        <f t="shared" si="3"/>
        <v>43911</v>
      </c>
      <c r="B18">
        <v>171</v>
      </c>
      <c r="C18" s="11">
        <f t="shared" si="4"/>
        <v>36</v>
      </c>
      <c r="D18" s="11">
        <v>26</v>
      </c>
      <c r="E18" s="2">
        <f t="shared" si="5"/>
        <v>0.26666666666666666</v>
      </c>
      <c r="F18" s="15">
        <f t="shared" si="6"/>
        <v>0.19600000000000001</v>
      </c>
      <c r="G18">
        <v>672</v>
      </c>
      <c r="H18" s="12">
        <f t="shared" si="2"/>
        <v>87</v>
      </c>
      <c r="I18" s="13">
        <f t="shared" si="0"/>
        <v>0.41379310344827586</v>
      </c>
      <c r="J18" s="15">
        <f t="shared" si="7"/>
        <v>0.30184804928131415</v>
      </c>
      <c r="P18">
        <v>1</v>
      </c>
      <c r="Q18">
        <f t="shared" ref="Q18:Q38" si="8">P18+Q17</f>
        <v>1</v>
      </c>
      <c r="R18" s="3">
        <f t="shared" ref="R18:R38" si="9">Q18/B18</f>
        <v>5.8479532163742687E-3</v>
      </c>
      <c r="S18" s="3">
        <f t="shared" ref="S18:S38" si="10">Q18/B9</f>
        <v>4.1666666666666664E-2</v>
      </c>
      <c r="AC18" s="4"/>
      <c r="AE18" s="4">
        <f>IF(_xlfn.FORECAST.ETS(A18,$B$9:B17,$A$9:A17)&gt;0,_xlfn.FORECAST.ETS(A18,$B$9:B17,$A$9:A17),0)</f>
        <v>165.68889875735837</v>
      </c>
    </row>
    <row r="19" spans="1:31" x14ac:dyDescent="0.25">
      <c r="A19" s="10">
        <f t="shared" si="3"/>
        <v>43912</v>
      </c>
      <c r="B19">
        <v>222</v>
      </c>
      <c r="C19" s="11">
        <f t="shared" si="4"/>
        <v>51</v>
      </c>
      <c r="D19" s="11">
        <v>21</v>
      </c>
      <c r="E19" s="2">
        <f t="shared" si="5"/>
        <v>0.2982456140350877</v>
      </c>
      <c r="F19" s="15">
        <f t="shared" si="6"/>
        <v>0.19957310565635006</v>
      </c>
      <c r="G19">
        <v>761</v>
      </c>
      <c r="H19" s="12">
        <f t="shared" si="2"/>
        <v>89</v>
      </c>
      <c r="I19" s="13">
        <f t="shared" si="0"/>
        <v>0.5730337078651685</v>
      </c>
      <c r="J19" s="15">
        <f t="shared" si="7"/>
        <v>0.35823754789272033</v>
      </c>
      <c r="P19">
        <v>0</v>
      </c>
      <c r="Q19">
        <f t="shared" si="8"/>
        <v>1</v>
      </c>
      <c r="R19" s="3">
        <f t="shared" si="9"/>
        <v>4.5045045045045045E-3</v>
      </c>
      <c r="S19" s="3">
        <f t="shared" si="10"/>
        <v>2.8571428571428571E-2</v>
      </c>
      <c r="AC19" s="4"/>
      <c r="AE19" s="4">
        <f>IF(_xlfn.FORECAST.ETS(A19,$B$9:B18,$A$9:A18)&gt;0,_xlfn.FORECAST.ETS(A19,$B$9:B18,$A$9:A18),0)</f>
        <v>206.47875053598295</v>
      </c>
    </row>
    <row r="20" spans="1:31" x14ac:dyDescent="0.25">
      <c r="A20" s="10">
        <f t="shared" si="3"/>
        <v>43913</v>
      </c>
      <c r="B20" s="4">
        <v>249</v>
      </c>
      <c r="C20" s="11">
        <f t="shared" si="4"/>
        <v>27</v>
      </c>
      <c r="D20" s="11">
        <v>19</v>
      </c>
      <c r="E20" s="2">
        <f t="shared" si="5"/>
        <v>0.12162162162162163</v>
      </c>
      <c r="F20" s="15">
        <f t="shared" si="6"/>
        <v>0.17807017543859649</v>
      </c>
      <c r="G20">
        <v>822</v>
      </c>
      <c r="H20" s="12">
        <f t="shared" si="2"/>
        <v>61</v>
      </c>
      <c r="I20" s="13">
        <f t="shared" si="0"/>
        <v>0.44262295081967212</v>
      </c>
      <c r="J20" s="15">
        <f t="shared" si="7"/>
        <v>0.36642599277978338</v>
      </c>
      <c r="N20">
        <v>3</v>
      </c>
      <c r="O20" s="3">
        <f t="shared" ref="O20:O38" si="11">N20/B11</f>
        <v>6.5217391304347824E-2</v>
      </c>
      <c r="P20">
        <v>1</v>
      </c>
      <c r="Q20">
        <f t="shared" si="8"/>
        <v>2</v>
      </c>
      <c r="R20" s="3">
        <f t="shared" si="9"/>
        <v>8.0321285140562242E-3</v>
      </c>
      <c r="S20" s="3">
        <f t="shared" si="10"/>
        <v>4.3478260869565216E-2</v>
      </c>
      <c r="W20">
        <v>12</v>
      </c>
      <c r="X20">
        <v>12</v>
      </c>
      <c r="Y20" s="3">
        <f t="shared" ref="Y20:Y38" si="12">X20/B20</f>
        <v>4.8192771084337352E-2</v>
      </c>
      <c r="AC20" s="4"/>
      <c r="AE20" s="4">
        <f>IF(_xlfn.FORECAST.ETS(A20,$B$9:B19,$A$9:A19)&gt;0,_xlfn.FORECAST.ETS(A20,$B$9:B19,$A$9:A19),0)</f>
        <v>202.66447675334487</v>
      </c>
    </row>
    <row r="21" spans="1:31" x14ac:dyDescent="0.25">
      <c r="A21" s="10">
        <f t="shared" si="3"/>
        <v>43914</v>
      </c>
      <c r="B21" s="4">
        <v>303</v>
      </c>
      <c r="C21" s="11">
        <f t="shared" si="4"/>
        <v>54</v>
      </c>
      <c r="D21" s="11">
        <v>27</v>
      </c>
      <c r="E21" s="2">
        <f t="shared" si="5"/>
        <v>0.21686746987951808</v>
      </c>
      <c r="F21" s="15">
        <f t="shared" si="6"/>
        <v>0.18279569892473119</v>
      </c>
      <c r="G21">
        <v>916</v>
      </c>
      <c r="H21" s="12">
        <f t="shared" si="2"/>
        <v>94</v>
      </c>
      <c r="I21" s="13">
        <f t="shared" si="0"/>
        <v>0.57446808510638303</v>
      </c>
      <c r="J21" s="15">
        <f t="shared" si="7"/>
        <v>0.40284360189573459</v>
      </c>
      <c r="N21">
        <v>15</v>
      </c>
      <c r="O21" s="3">
        <f t="shared" si="11"/>
        <v>0.3125</v>
      </c>
      <c r="P21">
        <v>1</v>
      </c>
      <c r="Q21">
        <f t="shared" si="8"/>
        <v>3</v>
      </c>
      <c r="R21" s="3">
        <f t="shared" si="9"/>
        <v>9.9009900990099011E-3</v>
      </c>
      <c r="S21" s="3">
        <f t="shared" si="10"/>
        <v>6.25E-2</v>
      </c>
      <c r="W21">
        <v>21</v>
      </c>
      <c r="X21">
        <v>21</v>
      </c>
      <c r="Y21" s="3">
        <f t="shared" si="12"/>
        <v>6.9306930693069313E-2</v>
      </c>
      <c r="AC21" s="4"/>
      <c r="AE21" s="4">
        <f>IF(_xlfn.FORECAST.ETS(A21,$B$9:B20,$A$9:A20)&gt;0,_xlfn.FORECAST.ETS(A21,$B$9:B20,$A$9:A20),0)</f>
        <v>239.53179884261593</v>
      </c>
    </row>
    <row r="22" spans="1:31" x14ac:dyDescent="0.25">
      <c r="A22" s="10">
        <f t="shared" si="3"/>
        <v>43915</v>
      </c>
      <c r="B22" s="4">
        <v>384</v>
      </c>
      <c r="C22" s="11">
        <f t="shared" si="4"/>
        <v>81</v>
      </c>
      <c r="D22" s="11"/>
      <c r="E22" s="2">
        <f t="shared" si="5"/>
        <v>0.26732673267326734</v>
      </c>
      <c r="F22" s="15">
        <f t="shared" si="6"/>
        <v>0.18989547038327526</v>
      </c>
      <c r="G22">
        <v>1161</v>
      </c>
      <c r="H22" s="12">
        <f t="shared" si="2"/>
        <v>245</v>
      </c>
      <c r="I22" s="13">
        <f t="shared" si="0"/>
        <v>0.33061224489795921</v>
      </c>
      <c r="J22" s="15">
        <f t="shared" si="7"/>
        <v>0.38698224852071006</v>
      </c>
      <c r="N22">
        <v>15</v>
      </c>
      <c r="O22" s="3">
        <f t="shared" si="11"/>
        <v>0.26315789473684209</v>
      </c>
      <c r="P22">
        <v>1</v>
      </c>
      <c r="Q22">
        <f t="shared" si="8"/>
        <v>4</v>
      </c>
      <c r="R22" s="3">
        <f t="shared" si="9"/>
        <v>1.0416666666666666E-2</v>
      </c>
      <c r="S22" s="3">
        <f t="shared" si="10"/>
        <v>7.0175438596491224E-2</v>
      </c>
      <c r="W22">
        <v>21</v>
      </c>
      <c r="X22">
        <v>21</v>
      </c>
      <c r="Y22" s="3">
        <f t="shared" si="12"/>
        <v>5.46875E-2</v>
      </c>
      <c r="AC22" s="4"/>
      <c r="AE22" s="4">
        <f>IF(_xlfn.FORECAST.ETS(A22,$B$9:B21,$A$9:A21)&gt;0,_xlfn.FORECAST.ETS(A22,$B$9:B21,$A$9:A21),0)</f>
        <v>283.99990608488633</v>
      </c>
    </row>
    <row r="23" spans="1:31" x14ac:dyDescent="0.25">
      <c r="A23" s="10">
        <f t="shared" si="3"/>
        <v>43916</v>
      </c>
      <c r="B23" s="4">
        <v>457</v>
      </c>
      <c r="C23" s="11">
        <f t="shared" si="4"/>
        <v>73</v>
      </c>
      <c r="D23" s="11">
        <v>47</v>
      </c>
      <c r="E23" s="2">
        <f t="shared" si="5"/>
        <v>0.19010416666666666</v>
      </c>
      <c r="F23" s="15">
        <f t="shared" si="6"/>
        <v>0.18272425249169436</v>
      </c>
      <c r="G23">
        <v>1456</v>
      </c>
      <c r="H23" s="12">
        <f t="shared" si="2"/>
        <v>295</v>
      </c>
      <c r="I23" s="13">
        <f t="shared" si="0"/>
        <v>0.24745762711864408</v>
      </c>
      <c r="J23" s="15">
        <f t="shared" si="7"/>
        <v>0.35582255083179298</v>
      </c>
      <c r="N23">
        <v>15</v>
      </c>
      <c r="O23" s="3">
        <f t="shared" si="11"/>
        <v>0.20833333333333334</v>
      </c>
      <c r="P23">
        <v>3</v>
      </c>
      <c r="Q23">
        <f t="shared" si="8"/>
        <v>7</v>
      </c>
      <c r="R23" s="3">
        <f t="shared" si="9"/>
        <v>1.5317286652078774E-2</v>
      </c>
      <c r="S23" s="3">
        <f t="shared" si="10"/>
        <v>9.7222222222222224E-2</v>
      </c>
      <c r="W23">
        <v>21</v>
      </c>
      <c r="X23">
        <v>21</v>
      </c>
      <c r="Y23" s="3">
        <f t="shared" si="12"/>
        <v>4.5951859956236324E-2</v>
      </c>
      <c r="AC23" s="4"/>
      <c r="AE23" s="4">
        <f>IF(_xlfn.FORECAST.ETS(A23,$B$9:B22,$A$9:A22)&gt;0,_xlfn.FORECAST.ETS(A23,$B$9:B22,$A$9:A22),0)</f>
        <v>460.40019801609481</v>
      </c>
    </row>
    <row r="24" spans="1:31" x14ac:dyDescent="0.25">
      <c r="A24" s="10">
        <f t="shared" si="3"/>
        <v>43917</v>
      </c>
      <c r="B24" s="4">
        <v>528</v>
      </c>
      <c r="C24" s="11">
        <f t="shared" si="4"/>
        <v>71</v>
      </c>
      <c r="D24" s="11">
        <v>48</v>
      </c>
      <c r="E24" s="2">
        <f t="shared" si="5"/>
        <v>0.15536105032822758</v>
      </c>
      <c r="F24" s="15">
        <f t="shared" si="6"/>
        <v>0.17437304075235111</v>
      </c>
      <c r="G24">
        <v>1715</v>
      </c>
      <c r="H24" s="12">
        <f t="shared" si="2"/>
        <v>259</v>
      </c>
      <c r="I24" s="13">
        <f t="shared" si="0"/>
        <v>0.27413127413127414</v>
      </c>
      <c r="J24" s="15">
        <f t="shared" si="7"/>
        <v>0.34901960784313724</v>
      </c>
      <c r="N24">
        <v>42</v>
      </c>
      <c r="O24" s="3">
        <f t="shared" si="11"/>
        <v>0.50602409638554213</v>
      </c>
      <c r="P24">
        <v>0</v>
      </c>
      <c r="Q24">
        <f t="shared" si="8"/>
        <v>7</v>
      </c>
      <c r="R24" s="3">
        <f t="shared" si="9"/>
        <v>1.3257575757575758E-2</v>
      </c>
      <c r="S24" s="3">
        <f t="shared" si="10"/>
        <v>8.4337349397590355E-2</v>
      </c>
      <c r="W24">
        <v>25</v>
      </c>
      <c r="X24">
        <v>25</v>
      </c>
      <c r="Y24" s="3">
        <f t="shared" si="12"/>
        <v>4.7348484848484848E-2</v>
      </c>
      <c r="AC24" s="4"/>
      <c r="AE24" s="4">
        <f>IF(_xlfn.FORECAST.ETS(A24,$B$9:B23,$A$9:A23)&gt;0,_xlfn.FORECAST.ETS(A24,$B$9:B23,$A$9:A23),0)</f>
        <v>534.02519983180036</v>
      </c>
    </row>
    <row r="25" spans="1:31" x14ac:dyDescent="0.25">
      <c r="A25" s="10">
        <f t="shared" si="3"/>
        <v>43918</v>
      </c>
      <c r="B25" s="4">
        <v>659</v>
      </c>
      <c r="C25" s="11">
        <f t="shared" si="4"/>
        <v>131</v>
      </c>
      <c r="D25" s="11"/>
      <c r="E25" s="2">
        <f t="shared" si="5"/>
        <v>0.24810606060606061</v>
      </c>
      <c r="F25" s="15">
        <f t="shared" si="6"/>
        <v>0.17889317889317891</v>
      </c>
      <c r="G25">
        <v>2086</v>
      </c>
      <c r="H25" s="12">
        <f t="shared" si="2"/>
        <v>371</v>
      </c>
      <c r="I25" s="13">
        <f t="shared" si="0"/>
        <v>0.35309973045822102</v>
      </c>
      <c r="J25" s="15">
        <f t="shared" si="7"/>
        <v>0.35189873417721518</v>
      </c>
      <c r="N25">
        <v>42</v>
      </c>
      <c r="O25" s="3">
        <f t="shared" si="11"/>
        <v>0.40776699029126212</v>
      </c>
      <c r="P25">
        <v>3</v>
      </c>
      <c r="Q25">
        <f t="shared" si="8"/>
        <v>10</v>
      </c>
      <c r="R25" s="3">
        <f t="shared" si="9"/>
        <v>1.5174506828528073E-2</v>
      </c>
      <c r="S25" s="3">
        <f t="shared" si="10"/>
        <v>9.7087378640776698E-2</v>
      </c>
      <c r="W25">
        <v>25</v>
      </c>
      <c r="X25">
        <v>25</v>
      </c>
      <c r="Y25" s="3">
        <f t="shared" si="12"/>
        <v>3.7936267071320182E-2</v>
      </c>
      <c r="AC25" s="4"/>
      <c r="AE25" s="4">
        <f>IF(_xlfn.FORECAST.ETS(A25,$B$9:B24,$A$9:A24)&gt;0,_xlfn.FORECAST.ETS(A25,$B$9:B24,$A$9:A24),0)</f>
        <v>604.81338766096883</v>
      </c>
    </row>
    <row r="26" spans="1:31" x14ac:dyDescent="0.25">
      <c r="A26" s="10">
        <f t="shared" si="3"/>
        <v>43919</v>
      </c>
      <c r="B26" s="4">
        <v>741</v>
      </c>
      <c r="C26" s="11">
        <f t="shared" si="4"/>
        <v>82</v>
      </c>
      <c r="D26" s="11"/>
      <c r="E26" s="2">
        <f t="shared" si="5"/>
        <v>0.1244309559939302</v>
      </c>
      <c r="F26" s="15">
        <f t="shared" si="6"/>
        <v>0.16316639741518579</v>
      </c>
      <c r="G26">
        <v>2462</v>
      </c>
      <c r="H26" s="12">
        <f t="shared" si="2"/>
        <v>376</v>
      </c>
      <c r="I26" s="13">
        <f t="shared" si="0"/>
        <v>0.21808510638297873</v>
      </c>
      <c r="J26" s="15">
        <f t="shared" si="7"/>
        <v>0.32285562067128398</v>
      </c>
      <c r="N26">
        <v>42</v>
      </c>
      <c r="O26" s="3">
        <f t="shared" si="11"/>
        <v>0.31111111111111112</v>
      </c>
      <c r="P26">
        <v>3</v>
      </c>
      <c r="Q26">
        <f t="shared" si="8"/>
        <v>13</v>
      </c>
      <c r="R26" s="3">
        <f t="shared" si="9"/>
        <v>1.7543859649122806E-2</v>
      </c>
      <c r="S26" s="3">
        <f t="shared" si="10"/>
        <v>9.6296296296296297E-2</v>
      </c>
      <c r="W26">
        <v>25</v>
      </c>
      <c r="X26">
        <v>25</v>
      </c>
      <c r="Y26" s="3">
        <f t="shared" si="12"/>
        <v>3.3738191632928474E-2</v>
      </c>
      <c r="AC26" s="4"/>
      <c r="AE26" s="4">
        <f>IF(_xlfn.FORECAST.ETS(A26,$B$9:B25,$A$9:A25)&gt;0,_xlfn.FORECAST.ETS(A26,$B$9:B25,$A$9:A25),0)</f>
        <v>777.5125602103235</v>
      </c>
    </row>
    <row r="27" spans="1:31" x14ac:dyDescent="0.25">
      <c r="A27" s="10">
        <f t="shared" si="3"/>
        <v>43920</v>
      </c>
      <c r="B27" s="4">
        <v>785</v>
      </c>
      <c r="C27" s="11">
        <f t="shared" si="4"/>
        <v>44</v>
      </c>
      <c r="D27" s="11"/>
      <c r="E27" s="2">
        <f t="shared" si="5"/>
        <v>5.9379217273954114E-2</v>
      </c>
      <c r="F27" s="15">
        <f t="shared" si="6"/>
        <v>0.14186691312384472</v>
      </c>
      <c r="G27">
        <v>3084</v>
      </c>
      <c r="H27" s="12">
        <f t="shared" si="2"/>
        <v>622</v>
      </c>
      <c r="I27" s="13">
        <f t="shared" si="0"/>
        <v>7.0739549839228297E-2</v>
      </c>
      <c r="J27" s="15">
        <f t="shared" si="7"/>
        <v>0.25456053067993367</v>
      </c>
      <c r="N27">
        <v>42</v>
      </c>
      <c r="O27" s="3">
        <f t="shared" si="11"/>
        <v>0.24561403508771928</v>
      </c>
      <c r="P27">
        <v>3</v>
      </c>
      <c r="Q27">
        <f t="shared" si="8"/>
        <v>16</v>
      </c>
      <c r="R27" s="3">
        <f t="shared" si="9"/>
        <v>2.038216560509554E-2</v>
      </c>
      <c r="S27" s="3">
        <f t="shared" si="10"/>
        <v>9.3567251461988299E-2</v>
      </c>
      <c r="W27">
        <v>62</v>
      </c>
      <c r="X27">
        <v>62</v>
      </c>
      <c r="Y27" s="3">
        <f t="shared" si="12"/>
        <v>7.8980891719745219E-2</v>
      </c>
      <c r="Z27">
        <v>540</v>
      </c>
      <c r="AA27" s="3">
        <f>(Z27+Q27)/B27</f>
        <v>0.70828025477707002</v>
      </c>
      <c r="AC27" s="4">
        <f>B27-N27-Q27-Z27</f>
        <v>187</v>
      </c>
      <c r="AD27" s="3">
        <f>AC27/B27</f>
        <v>0.23821656050955414</v>
      </c>
      <c r="AE27" s="4">
        <f>IF(_xlfn.FORECAST.ETS(A27,$B$9:B26,$A$9:A26)&gt;0,_xlfn.FORECAST.ETS(A27,$B$9:B26,$A$9:A26),0)</f>
        <v>836.25192002815561</v>
      </c>
    </row>
    <row r="28" spans="1:31" x14ac:dyDescent="0.25">
      <c r="A28" s="10">
        <f t="shared" si="3"/>
        <v>43921</v>
      </c>
      <c r="B28" s="4">
        <v>900</v>
      </c>
      <c r="C28" s="11">
        <f t="shared" si="4"/>
        <v>115</v>
      </c>
      <c r="D28" s="11"/>
      <c r="E28" s="2">
        <f t="shared" si="5"/>
        <v>0.1464968152866242</v>
      </c>
      <c r="F28" s="15">
        <f t="shared" si="6"/>
        <v>0.13543747502996403</v>
      </c>
      <c r="G28">
        <v>3561</v>
      </c>
      <c r="H28" s="12">
        <f t="shared" si="2"/>
        <v>477</v>
      </c>
      <c r="I28" s="13">
        <f t="shared" si="0"/>
        <v>0.24109014675052412</v>
      </c>
      <c r="J28" s="15">
        <f t="shared" si="7"/>
        <v>0.24214285714285713</v>
      </c>
      <c r="N28">
        <v>42</v>
      </c>
      <c r="O28" s="3">
        <f t="shared" si="11"/>
        <v>0.1891891891891892</v>
      </c>
      <c r="P28">
        <v>7</v>
      </c>
      <c r="Q28">
        <f t="shared" si="8"/>
        <v>23</v>
      </c>
      <c r="R28" s="3">
        <f t="shared" si="9"/>
        <v>2.5555555555555557E-2</v>
      </c>
      <c r="S28" s="3">
        <f t="shared" si="10"/>
        <v>0.1036036036036036</v>
      </c>
      <c r="W28">
        <v>62</v>
      </c>
      <c r="X28">
        <v>62</v>
      </c>
      <c r="Y28" s="3">
        <f t="shared" si="12"/>
        <v>6.8888888888888888E-2</v>
      </c>
      <c r="AC28" s="4"/>
      <c r="AE28" s="4">
        <f>IF(_xlfn.FORECAST.ETS(A28,$B$9:B27,$A$9:A27)&gt;0,_xlfn.FORECAST.ETS(A28,$B$9:B27,$A$9:A27),0)</f>
        <v>909.5089849804807</v>
      </c>
    </row>
    <row r="29" spans="1:31" x14ac:dyDescent="0.25">
      <c r="A29" s="10">
        <f t="shared" si="3"/>
        <v>43922</v>
      </c>
      <c r="B29" s="4">
        <v>1060</v>
      </c>
      <c r="C29" s="11">
        <f t="shared" si="4"/>
        <v>160</v>
      </c>
      <c r="D29" s="11"/>
      <c r="E29" s="2">
        <f t="shared" si="5"/>
        <v>0.17777777777777778</v>
      </c>
      <c r="F29" s="15">
        <f t="shared" si="6"/>
        <v>0.13941894447309611</v>
      </c>
      <c r="G29">
        <v>4371</v>
      </c>
      <c r="H29" s="12">
        <f t="shared" si="2"/>
        <v>810</v>
      </c>
      <c r="I29" s="13">
        <f t="shared" si="0"/>
        <v>0.19753086419753085</v>
      </c>
      <c r="J29" s="15">
        <f t="shared" si="7"/>
        <v>0.22851507466892082</v>
      </c>
      <c r="N29">
        <v>42</v>
      </c>
      <c r="O29" s="3">
        <f t="shared" si="11"/>
        <v>0.16867469879518071</v>
      </c>
      <c r="P29">
        <v>5</v>
      </c>
      <c r="Q29">
        <f t="shared" si="8"/>
        <v>28</v>
      </c>
      <c r="R29" s="3">
        <f t="shared" si="9"/>
        <v>2.6415094339622643E-2</v>
      </c>
      <c r="S29" s="3">
        <f t="shared" si="10"/>
        <v>0.11244979919678715</v>
      </c>
      <c r="W29">
        <v>62</v>
      </c>
      <c r="X29">
        <v>72</v>
      </c>
      <c r="Y29" s="3">
        <f t="shared" si="12"/>
        <v>6.7924528301886791E-2</v>
      </c>
      <c r="Z29">
        <v>648</v>
      </c>
      <c r="AA29" s="3">
        <f t="shared" ref="AA29:AA38" si="13">(Z29+Q29)/B29</f>
        <v>0.63773584905660374</v>
      </c>
      <c r="AC29" s="4">
        <f t="shared" ref="AC29:AC38" si="14">B29-N29-Q29-Z29</f>
        <v>342</v>
      </c>
      <c r="AD29" s="3">
        <f t="shared" ref="AD29:AD38" si="15">AC29/B29</f>
        <v>0.32264150943396225</v>
      </c>
      <c r="AE29" s="4">
        <f>IF(_xlfn.FORECAST.ETS(A29,$B$9:B28,$A$9:A28)&gt;0,_xlfn.FORECAST.ETS(A29,$B$9:B28,$A$9:A28),0)</f>
        <v>1000.6770010405891</v>
      </c>
    </row>
    <row r="30" spans="1:31" x14ac:dyDescent="0.25">
      <c r="A30" s="10">
        <f t="shared" si="3"/>
        <v>43923</v>
      </c>
      <c r="B30" s="4">
        <v>1171</v>
      </c>
      <c r="C30" s="11">
        <f t="shared" si="4"/>
        <v>111</v>
      </c>
      <c r="D30" s="11">
        <f t="shared" ref="D30:D38" si="16">Z30-P30-Z29</f>
        <v>132</v>
      </c>
      <c r="E30" s="2">
        <f t="shared" si="5"/>
        <v>0.10471698113207548</v>
      </c>
      <c r="F30" s="15">
        <f t="shared" si="6"/>
        <v>0.12984293193717278</v>
      </c>
      <c r="G30">
        <v>5008</v>
      </c>
      <c r="H30" s="12">
        <f t="shared" si="2"/>
        <v>637</v>
      </c>
      <c r="I30" s="13">
        <f t="shared" si="0"/>
        <v>0.17425431711145997</v>
      </c>
      <c r="J30" s="15">
        <f t="shared" si="7"/>
        <v>0.21212121212121213</v>
      </c>
      <c r="N30">
        <v>42</v>
      </c>
      <c r="O30" s="3">
        <f t="shared" si="11"/>
        <v>0.13861386138613863</v>
      </c>
      <c r="P30">
        <v>3</v>
      </c>
      <c r="Q30">
        <f t="shared" si="8"/>
        <v>31</v>
      </c>
      <c r="R30" s="3">
        <f t="shared" si="9"/>
        <v>2.6473099914602904E-2</v>
      </c>
      <c r="S30" s="3">
        <f t="shared" si="10"/>
        <v>0.10231023102310231</v>
      </c>
      <c r="T30">
        <v>2</v>
      </c>
      <c r="U30">
        <v>1</v>
      </c>
      <c r="V30">
        <v>58.7</v>
      </c>
      <c r="W30">
        <v>81</v>
      </c>
      <c r="X30">
        <v>81</v>
      </c>
      <c r="Y30" s="3">
        <f t="shared" si="12"/>
        <v>6.9171648163962429E-2</v>
      </c>
      <c r="Z30">
        <v>783</v>
      </c>
      <c r="AA30" s="3">
        <f t="shared" si="13"/>
        <v>0.69513236549957302</v>
      </c>
      <c r="AC30" s="4">
        <f t="shared" si="14"/>
        <v>315</v>
      </c>
      <c r="AD30" s="3">
        <f t="shared" si="15"/>
        <v>0.26900085397096501</v>
      </c>
      <c r="AE30" s="4">
        <f>IF(_xlfn.FORECAST.ETS(A30,$B$9:B29,$A$9:A29)&gt;0,_xlfn.FORECAST.ETS(A30,$B$9:B29,$A$9:A29),0)</f>
        <v>1123.5677531449003</v>
      </c>
    </row>
    <row r="31" spans="1:31" x14ac:dyDescent="0.25">
      <c r="A31" s="10">
        <f t="shared" si="3"/>
        <v>43924</v>
      </c>
      <c r="B31" s="4">
        <v>1476</v>
      </c>
      <c r="C31" s="11">
        <f t="shared" si="4"/>
        <v>305</v>
      </c>
      <c r="D31" s="11">
        <f t="shared" si="16"/>
        <v>83</v>
      </c>
      <c r="E31" s="2">
        <f t="shared" si="5"/>
        <v>0.26046114432109307</v>
      </c>
      <c r="F31" s="15">
        <f t="shared" si="6"/>
        <v>0.14041404140414041</v>
      </c>
      <c r="G31">
        <v>5756</v>
      </c>
      <c r="H31" s="12">
        <f t="shared" si="2"/>
        <v>748</v>
      </c>
      <c r="I31" s="13">
        <f t="shared" si="0"/>
        <v>0.40775401069518719</v>
      </c>
      <c r="J31" s="15">
        <f t="shared" si="7"/>
        <v>0.23764961915125135</v>
      </c>
      <c r="N31">
        <v>54</v>
      </c>
      <c r="O31" s="3">
        <f t="shared" si="11"/>
        <v>0.140625</v>
      </c>
      <c r="P31">
        <v>8</v>
      </c>
      <c r="Q31">
        <f t="shared" si="8"/>
        <v>39</v>
      </c>
      <c r="R31" s="3">
        <f t="shared" si="9"/>
        <v>2.6422764227642278E-2</v>
      </c>
      <c r="S31" s="3">
        <f t="shared" si="10"/>
        <v>0.1015625</v>
      </c>
      <c r="T31">
        <v>6</v>
      </c>
      <c r="U31">
        <v>2</v>
      </c>
      <c r="V31">
        <v>70.75</v>
      </c>
      <c r="W31">
        <v>81</v>
      </c>
      <c r="X31">
        <v>81</v>
      </c>
      <c r="Y31" s="3">
        <f t="shared" si="12"/>
        <v>5.4878048780487805E-2</v>
      </c>
      <c r="Z31">
        <v>874</v>
      </c>
      <c r="AA31" s="3">
        <f t="shared" si="13"/>
        <v>0.61856368563685638</v>
      </c>
      <c r="AC31" s="4">
        <f t="shared" si="14"/>
        <v>509</v>
      </c>
      <c r="AD31" s="3">
        <f t="shared" si="15"/>
        <v>0.34485094850948511</v>
      </c>
      <c r="AE31" s="4">
        <f>IF(_xlfn.FORECAST.ETS(A31,$B$9:B30,$A$9:A30)&gt;0,_xlfn.FORECAST.ETS(A31,$B$9:B30,$A$9:A30),0)</f>
        <v>1296.9007084571222</v>
      </c>
    </row>
    <row r="32" spans="1:31" x14ac:dyDescent="0.25">
      <c r="A32" s="10">
        <f t="shared" si="3"/>
        <v>43925</v>
      </c>
      <c r="B32" s="4">
        <v>1624</v>
      </c>
      <c r="C32" s="11">
        <f t="shared" si="4"/>
        <v>148</v>
      </c>
      <c r="D32" s="11">
        <f t="shared" si="16"/>
        <v>170</v>
      </c>
      <c r="E32" s="2">
        <f t="shared" si="5"/>
        <v>0.1002710027100271</v>
      </c>
      <c r="F32" s="15">
        <f t="shared" si="6"/>
        <v>0.13047853309481217</v>
      </c>
      <c r="G32">
        <v>6401</v>
      </c>
      <c r="H32" s="12">
        <f t="shared" si="2"/>
        <v>645</v>
      </c>
      <c r="I32" s="13">
        <f t="shared" si="0"/>
        <v>0.22945736434108527</v>
      </c>
      <c r="J32" s="15">
        <f t="shared" si="7"/>
        <v>0.23599595551061678</v>
      </c>
      <c r="N32">
        <v>54</v>
      </c>
      <c r="O32" s="3">
        <f t="shared" si="11"/>
        <v>0.11816192560175055</v>
      </c>
      <c r="P32">
        <v>5</v>
      </c>
      <c r="Q32">
        <f t="shared" si="8"/>
        <v>44</v>
      </c>
      <c r="R32" s="3">
        <f t="shared" si="9"/>
        <v>2.7093596059113302E-2</v>
      </c>
      <c r="S32" s="3">
        <f t="shared" si="10"/>
        <v>9.6280087527352301E-2</v>
      </c>
      <c r="T32">
        <v>5</v>
      </c>
      <c r="U32">
        <v>0</v>
      </c>
      <c r="V32">
        <v>63.2</v>
      </c>
      <c r="W32">
        <v>89</v>
      </c>
      <c r="X32">
        <v>89</v>
      </c>
      <c r="Y32" s="3">
        <f t="shared" si="12"/>
        <v>5.4802955665024633E-2</v>
      </c>
      <c r="Z32">
        <v>1049</v>
      </c>
      <c r="AA32" s="3">
        <f t="shared" si="13"/>
        <v>0.67302955665024633</v>
      </c>
      <c r="AB32">
        <v>69</v>
      </c>
      <c r="AC32" s="4">
        <f t="shared" si="14"/>
        <v>477</v>
      </c>
      <c r="AD32" s="3">
        <f t="shared" si="15"/>
        <v>0.29371921182266009</v>
      </c>
      <c r="AE32" s="4">
        <f>IF(_xlfn.FORECAST.ETS(A32,$B$9:B31,$A$9:A31)&gt;0,_xlfn.FORECAST.ETS(A32,$B$9:B31,$A$9:A31),0)</f>
        <v>1740.7250414581727</v>
      </c>
    </row>
    <row r="33" spans="1:31" x14ac:dyDescent="0.25">
      <c r="A33" s="10">
        <f t="shared" si="3"/>
        <v>43926</v>
      </c>
      <c r="B33" s="4">
        <v>1908</v>
      </c>
      <c r="C33" s="11">
        <f t="shared" si="4"/>
        <v>284</v>
      </c>
      <c r="D33" s="11">
        <f t="shared" si="16"/>
        <v>26</v>
      </c>
      <c r="E33" s="2">
        <f t="shared" si="5"/>
        <v>0.1748768472906404</v>
      </c>
      <c r="F33" s="15">
        <f t="shared" si="6"/>
        <v>0.1336691204959318</v>
      </c>
      <c r="G33">
        <v>7360</v>
      </c>
      <c r="H33" s="12">
        <f t="shared" si="2"/>
        <v>959</v>
      </c>
      <c r="I33" s="13">
        <f t="shared" si="0"/>
        <v>0.2961418143899896</v>
      </c>
      <c r="J33" s="15">
        <f t="shared" si="7"/>
        <v>0.24446412754650132</v>
      </c>
      <c r="N33">
        <v>54</v>
      </c>
      <c r="O33" s="3">
        <f t="shared" si="11"/>
        <v>0.10227272727272728</v>
      </c>
      <c r="P33">
        <v>7</v>
      </c>
      <c r="Q33">
        <f t="shared" si="8"/>
        <v>51</v>
      </c>
      <c r="R33" s="3">
        <f t="shared" si="9"/>
        <v>2.6729559748427674E-2</v>
      </c>
      <c r="S33" s="3">
        <f t="shared" si="10"/>
        <v>9.6590909090909088E-2</v>
      </c>
      <c r="T33">
        <v>5</v>
      </c>
      <c r="U33">
        <v>2</v>
      </c>
      <c r="W33">
        <v>98</v>
      </c>
      <c r="X33">
        <v>98</v>
      </c>
      <c r="Y33" s="3">
        <f t="shared" si="12"/>
        <v>5.1362683438155136E-2</v>
      </c>
      <c r="Z33">
        <v>1082</v>
      </c>
      <c r="AA33" s="3">
        <f t="shared" si="13"/>
        <v>0.59381551362683438</v>
      </c>
      <c r="AB33">
        <v>88</v>
      </c>
      <c r="AC33" s="4">
        <f t="shared" si="14"/>
        <v>721</v>
      </c>
      <c r="AD33" s="3">
        <f t="shared" si="15"/>
        <v>0.3778825995807128</v>
      </c>
      <c r="AE33" s="4">
        <f>IF(_xlfn.FORECAST.ETS(A33,$B$9:B32,$A$9:A32)&gt;0,_xlfn.FORECAST.ETS(A33,$B$9:B32,$A$9:A32),0)</f>
        <v>1848.1504100660379</v>
      </c>
    </row>
    <row r="34" spans="1:31" x14ac:dyDescent="0.25">
      <c r="A34" s="10">
        <f t="shared" si="3"/>
        <v>43927</v>
      </c>
      <c r="B34" s="4">
        <v>2200</v>
      </c>
      <c r="C34" s="11">
        <f t="shared" si="4"/>
        <v>292</v>
      </c>
      <c r="D34" s="11">
        <f t="shared" si="16"/>
        <v>108</v>
      </c>
      <c r="E34" s="2">
        <f t="shared" si="5"/>
        <v>0.15303983228511531</v>
      </c>
      <c r="F34" s="15">
        <f t="shared" si="6"/>
        <v>0.12987779182469447</v>
      </c>
      <c r="G34">
        <v>8552</v>
      </c>
      <c r="H34" s="12">
        <f t="shared" si="2"/>
        <v>1192</v>
      </c>
      <c r="I34" s="13">
        <f t="shared" si="0"/>
        <v>0.24496644295302014</v>
      </c>
      <c r="J34" s="15">
        <f t="shared" si="7"/>
        <v>0.23832353850912466</v>
      </c>
      <c r="N34">
        <v>118</v>
      </c>
      <c r="O34" s="3">
        <f t="shared" si="11"/>
        <v>0.17905918057663125</v>
      </c>
      <c r="P34">
        <v>7</v>
      </c>
      <c r="Q34">
        <f t="shared" si="8"/>
        <v>58</v>
      </c>
      <c r="R34" s="3">
        <f t="shared" si="9"/>
        <v>2.6363636363636363E-2</v>
      </c>
      <c r="S34" s="3">
        <f t="shared" si="10"/>
        <v>8.8012139605462822E-2</v>
      </c>
      <c r="T34">
        <v>3</v>
      </c>
      <c r="U34">
        <v>4</v>
      </c>
      <c r="V34">
        <v>64.5</v>
      </c>
      <c r="W34">
        <v>101</v>
      </c>
      <c r="X34">
        <v>101</v>
      </c>
      <c r="Y34" s="3">
        <f t="shared" si="12"/>
        <v>4.5909090909090906E-2</v>
      </c>
      <c r="Z34">
        <v>1197</v>
      </c>
      <c r="AA34" s="3">
        <f t="shared" si="13"/>
        <v>0.57045454545454544</v>
      </c>
      <c r="AC34" s="4">
        <f t="shared" si="14"/>
        <v>827</v>
      </c>
      <c r="AD34" s="3">
        <f t="shared" si="15"/>
        <v>0.37590909090909091</v>
      </c>
      <c r="AE34" s="4">
        <f>IF(_xlfn.FORECAST.ETS(A34,$B$9:B33,$A$9:A33)&gt;0,_xlfn.FORECAST.ETS(A34,$B$9:B33,$A$9:A33),0)</f>
        <v>2144.4600635248821</v>
      </c>
    </row>
    <row r="35" spans="1:31" x14ac:dyDescent="0.25">
      <c r="A35" s="10">
        <f t="shared" si="3"/>
        <v>43928</v>
      </c>
      <c r="B35" s="4">
        <v>2447</v>
      </c>
      <c r="C35" s="11">
        <f t="shared" si="4"/>
        <v>247</v>
      </c>
      <c r="D35" s="11">
        <f t="shared" si="16"/>
        <v>194</v>
      </c>
      <c r="E35" s="2">
        <f t="shared" si="5"/>
        <v>0.11227272727272727</v>
      </c>
      <c r="F35" s="15">
        <f t="shared" si="6"/>
        <v>0.12570923292314495</v>
      </c>
      <c r="G35">
        <v>9626</v>
      </c>
      <c r="H35" s="12">
        <f t="shared" si="2"/>
        <v>1074</v>
      </c>
      <c r="I35" s="13">
        <f t="shared" si="0"/>
        <v>0.22998137802607077</v>
      </c>
      <c r="J35" s="15">
        <f t="shared" si="7"/>
        <v>0.23813512004466778</v>
      </c>
      <c r="N35">
        <v>118</v>
      </c>
      <c r="O35" s="3">
        <f t="shared" si="11"/>
        <v>0.15924426450742241</v>
      </c>
      <c r="P35">
        <v>3</v>
      </c>
      <c r="Q35">
        <f t="shared" si="8"/>
        <v>61</v>
      </c>
      <c r="R35" s="3">
        <f t="shared" si="9"/>
        <v>2.4928483857785042E-2</v>
      </c>
      <c r="S35" s="3">
        <f t="shared" si="10"/>
        <v>8.2321187584345479E-2</v>
      </c>
      <c r="T35">
        <v>2</v>
      </c>
      <c r="U35">
        <v>1</v>
      </c>
      <c r="V35">
        <v>62.66</v>
      </c>
      <c r="W35">
        <v>109</v>
      </c>
      <c r="X35">
        <v>109</v>
      </c>
      <c r="Y35" s="3">
        <f t="shared" si="12"/>
        <v>4.4544340008173276E-2</v>
      </c>
      <c r="Z35">
        <v>1394</v>
      </c>
      <c r="AA35" s="3">
        <f t="shared" si="13"/>
        <v>0.59460563955864321</v>
      </c>
      <c r="AC35" s="4">
        <f t="shared" si="14"/>
        <v>874</v>
      </c>
      <c r="AD35" s="3">
        <f t="shared" si="15"/>
        <v>0.3571720474049857</v>
      </c>
      <c r="AE35" s="4">
        <f>IF(_xlfn.FORECAST.ETS(A35,$B$9:B34,$A$9:A34)&gt;0,_xlfn.FORECAST.ETS(A35,$B$9:B34,$A$9:A34),0)</f>
        <v>2461.7767662890888</v>
      </c>
    </row>
    <row r="36" spans="1:31" x14ac:dyDescent="0.25">
      <c r="A36" s="10">
        <f t="shared" ref="A36:A41" si="17">A35+1</f>
        <v>43929</v>
      </c>
      <c r="B36" s="4">
        <v>2666</v>
      </c>
      <c r="C36" s="11">
        <f t="shared" si="4"/>
        <v>219</v>
      </c>
      <c r="D36" s="11">
        <f t="shared" si="16"/>
        <v>307</v>
      </c>
      <c r="E36" s="2">
        <f t="shared" si="5"/>
        <v>8.94973436861463E-2</v>
      </c>
      <c r="F36" s="15">
        <f t="shared" si="6"/>
        <v>0.121731814651825</v>
      </c>
      <c r="G36">
        <v>10761</v>
      </c>
      <c r="H36" s="12">
        <f t="shared" si="2"/>
        <v>1135</v>
      </c>
      <c r="I36" s="13">
        <f t="shared" si="0"/>
        <v>0.19295154185022026</v>
      </c>
      <c r="J36" s="15">
        <f t="shared" si="7"/>
        <v>0.24501758499413834</v>
      </c>
      <c r="N36">
        <v>118</v>
      </c>
      <c r="O36" s="3">
        <f t="shared" si="11"/>
        <v>0.15031847133757961</v>
      </c>
      <c r="P36">
        <v>4</v>
      </c>
      <c r="Q36">
        <f t="shared" si="8"/>
        <v>65</v>
      </c>
      <c r="R36" s="3">
        <f t="shared" si="9"/>
        <v>2.4381095273818456E-2</v>
      </c>
      <c r="S36" s="3">
        <f t="shared" si="10"/>
        <v>8.2802547770700632E-2</v>
      </c>
      <c r="T36">
        <v>4</v>
      </c>
      <c r="U36">
        <v>0</v>
      </c>
      <c r="V36">
        <v>62</v>
      </c>
      <c r="W36">
        <v>112</v>
      </c>
      <c r="X36">
        <v>112</v>
      </c>
      <c r="Y36" s="3">
        <f t="shared" si="12"/>
        <v>4.2010502625656414E-2</v>
      </c>
      <c r="Z36">
        <v>1705</v>
      </c>
      <c r="AA36" s="3">
        <f t="shared" si="13"/>
        <v>0.66391597899474863</v>
      </c>
      <c r="AC36" s="4">
        <f t="shared" si="14"/>
        <v>778</v>
      </c>
      <c r="AD36" s="3">
        <f t="shared" si="15"/>
        <v>0.29182295573893474</v>
      </c>
      <c r="AE36" s="4">
        <f>IF(_xlfn.FORECAST.ETS(A36,$B$9:B35,$A$9:A35)&gt;0,_xlfn.FORECAST.ETS(A36,$B$9:B35,$A$9:A35),0)</f>
        <v>2698.4810752978997</v>
      </c>
    </row>
    <row r="37" spans="1:31" x14ac:dyDescent="0.25">
      <c r="A37" s="10">
        <f t="shared" si="17"/>
        <v>43930</v>
      </c>
      <c r="B37" s="4">
        <v>2867</v>
      </c>
      <c r="C37" s="11">
        <f t="shared" si="4"/>
        <v>201</v>
      </c>
      <c r="D37" s="11">
        <f t="shared" si="16"/>
        <v>201</v>
      </c>
      <c r="E37" s="2">
        <f t="shared" si="5"/>
        <v>7.5393848462115526E-2</v>
      </c>
      <c r="F37" s="15">
        <f t="shared" si="6"/>
        <v>0.11292267064699466</v>
      </c>
      <c r="G37">
        <v>12347</v>
      </c>
      <c r="H37" s="12">
        <f t="shared" si="2"/>
        <v>1586</v>
      </c>
      <c r="I37" s="13">
        <f t="shared" si="0"/>
        <v>0.12673392181588902</v>
      </c>
      <c r="J37" s="15">
        <f t="shared" si="7"/>
        <v>0.22387889824721147</v>
      </c>
      <c r="N37">
        <v>118</v>
      </c>
      <c r="O37" s="3">
        <f t="shared" si="11"/>
        <v>0.13111111111111112</v>
      </c>
      <c r="P37">
        <v>1</v>
      </c>
      <c r="Q37">
        <f t="shared" si="8"/>
        <v>66</v>
      </c>
      <c r="R37" s="3">
        <f t="shared" si="9"/>
        <v>2.3020579002441578E-2</v>
      </c>
      <c r="S37" s="3">
        <f t="shared" si="10"/>
        <v>7.3333333333333334E-2</v>
      </c>
      <c r="T37">
        <v>1</v>
      </c>
      <c r="U37">
        <v>0</v>
      </c>
      <c r="V37">
        <v>64.3</v>
      </c>
      <c r="W37">
        <v>127</v>
      </c>
      <c r="X37">
        <v>127</v>
      </c>
      <c r="Y37" s="3">
        <f t="shared" si="12"/>
        <v>4.4297174747122428E-2</v>
      </c>
      <c r="Z37">
        <v>1907</v>
      </c>
      <c r="AA37" s="3">
        <f t="shared" si="13"/>
        <v>0.68817579351238223</v>
      </c>
      <c r="AC37" s="4">
        <f t="shared" si="14"/>
        <v>776</v>
      </c>
      <c r="AD37" s="3">
        <f t="shared" si="15"/>
        <v>0.27066620160446458</v>
      </c>
      <c r="AE37" s="4">
        <f>IF(_xlfn.FORECAST.ETS(A37,$B$9:B36,$A$9:A36)&gt;0,_xlfn.FORECAST.ETS(A37,$B$9:B36,$A$9:A36),0)</f>
        <v>2797.4778217102698</v>
      </c>
    </row>
    <row r="38" spans="1:31" x14ac:dyDescent="0.25">
      <c r="A38" s="10">
        <f t="shared" si="17"/>
        <v>43931</v>
      </c>
      <c r="B38" s="4">
        <v>3105</v>
      </c>
      <c r="C38" s="11">
        <f t="shared" si="4"/>
        <v>238</v>
      </c>
      <c r="D38" s="11">
        <f t="shared" si="16"/>
        <v>524</v>
      </c>
      <c r="E38" s="2">
        <f t="shared" si="5"/>
        <v>8.3013603069410538E-2</v>
      </c>
      <c r="F38" s="15">
        <f t="shared" si="6"/>
        <v>0.10506576243321003</v>
      </c>
      <c r="G38">
        <v>14240</v>
      </c>
      <c r="H38" s="12">
        <f t="shared" si="2"/>
        <v>1893</v>
      </c>
      <c r="I38" s="13">
        <f t="shared" si="0"/>
        <v>0.12572636027469625</v>
      </c>
      <c r="J38" s="15">
        <f t="shared" si="7"/>
        <v>0.2072145100820752</v>
      </c>
      <c r="N38">
        <v>118</v>
      </c>
      <c r="O38" s="3">
        <f t="shared" si="11"/>
        <v>0.11132075471698114</v>
      </c>
      <c r="P38">
        <v>5</v>
      </c>
      <c r="Q38">
        <f t="shared" si="8"/>
        <v>71</v>
      </c>
      <c r="R38" s="3">
        <f t="shared" si="9"/>
        <v>2.2866344605475042E-2</v>
      </c>
      <c r="S38" s="3">
        <f t="shared" si="10"/>
        <v>6.6981132075471697E-2</v>
      </c>
      <c r="T38">
        <v>4</v>
      </c>
      <c r="U38">
        <v>1</v>
      </c>
      <c r="V38">
        <v>71</v>
      </c>
      <c r="W38">
        <v>136</v>
      </c>
      <c r="X38">
        <v>136</v>
      </c>
      <c r="Y38" s="3">
        <f t="shared" si="12"/>
        <v>4.3800322061191624E-2</v>
      </c>
      <c r="Z38">
        <v>2436</v>
      </c>
      <c r="AA38" s="3">
        <f t="shared" si="13"/>
        <v>0.80740740740740746</v>
      </c>
      <c r="AC38" s="4">
        <f t="shared" si="14"/>
        <v>480</v>
      </c>
      <c r="AD38" s="3">
        <f t="shared" si="15"/>
        <v>0.15458937198067632</v>
      </c>
      <c r="AE38" s="4">
        <f>IF(_xlfn.FORECAST.ETS(A38,$B$9:B37,$A$9:A37)&gt;0,_xlfn.FORECAST.ETS(A38,$B$9:B37,$A$9:A37),0)</f>
        <v>3106.505954591752</v>
      </c>
    </row>
    <row r="39" spans="1:31" x14ac:dyDescent="0.25">
      <c r="A39" s="10">
        <f t="shared" si="17"/>
        <v>43932</v>
      </c>
      <c r="B39" s="4">
        <v>3380</v>
      </c>
      <c r="C39" s="11">
        <f t="shared" ref="C39" si="18">B39-B38</f>
        <v>275</v>
      </c>
      <c r="D39" s="11"/>
      <c r="E39" s="2">
        <f t="shared" ref="E39:E41" si="19">C39/B38</f>
        <v>8.8566827697262485E-2</v>
      </c>
      <c r="F39" s="16">
        <f t="shared" ref="F39:F41" si="20">AVERAGE(((SUM(C30:C39)-C30)/(SUM(B30:B39)-B30)))</f>
        <v>0.1019240529691321</v>
      </c>
      <c r="G39">
        <v>16399</v>
      </c>
      <c r="H39" s="12">
        <f t="shared" ref="H39:H40" si="21">G39-G38</f>
        <v>2159</v>
      </c>
      <c r="I39" s="14">
        <f t="shared" ref="I39:I40" si="22">C39/H39</f>
        <v>0.12737378415933304</v>
      </c>
      <c r="J39" s="16">
        <f t="shared" ref="J39:J40" si="23">AVERAGE(((SUM(C30:C39)-C30)/(SUM(H30:H39)-H30)))</f>
        <v>0.19392502853129664</v>
      </c>
      <c r="N39">
        <v>400</v>
      </c>
      <c r="O39" s="3">
        <f t="shared" ref="O39:O41" si="24">N39/B30</f>
        <v>0.34158838599487618</v>
      </c>
      <c r="P39">
        <v>3</v>
      </c>
      <c r="Q39">
        <v>74</v>
      </c>
      <c r="R39" s="3">
        <f t="shared" ref="R39:R41" si="25">Q39/B39</f>
        <v>2.1893491124260357E-2</v>
      </c>
      <c r="S39" s="3">
        <f t="shared" ref="S39:S41" si="26">Q39/B30</f>
        <v>6.3193851409052093E-2</v>
      </c>
      <c r="AE39" s="4">
        <f>IF(_xlfn.FORECAST.ETS(A39,$B$9:B38,$A$9:A38)&gt;0,_xlfn.FORECAST.ETS(A39,$B$9:B38,$A$9:A38),0)</f>
        <v>3405.6423356080477</v>
      </c>
    </row>
    <row r="40" spans="1:31" x14ac:dyDescent="0.25">
      <c r="A40" s="10">
        <f t="shared" si="17"/>
        <v>43933</v>
      </c>
      <c r="B40" s="4">
        <v>3630</v>
      </c>
      <c r="C40">
        <v>250</v>
      </c>
      <c r="D40" s="11"/>
      <c r="E40" s="2">
        <f t="shared" si="19"/>
        <v>7.3964497041420121E-2</v>
      </c>
      <c r="F40" s="16">
        <f t="shared" si="20"/>
        <v>9.0401645192428756E-2</v>
      </c>
      <c r="G40">
        <v>18312</v>
      </c>
      <c r="H40" s="12">
        <f t="shared" si="21"/>
        <v>1913</v>
      </c>
      <c r="I40" s="14">
        <f t="shared" si="22"/>
        <v>0.13068478829064298</v>
      </c>
      <c r="J40" s="16">
        <f t="shared" si="23"/>
        <v>0.17155144950621218</v>
      </c>
      <c r="N40">
        <v>400</v>
      </c>
      <c r="O40" s="3">
        <f t="shared" si="24"/>
        <v>0.27100271002710025</v>
      </c>
      <c r="P40">
        <v>6</v>
      </c>
      <c r="Q40">
        <v>80</v>
      </c>
      <c r="R40" s="3">
        <f t="shared" si="25"/>
        <v>2.2038567493112948E-2</v>
      </c>
      <c r="S40" s="3">
        <f t="shared" si="26"/>
        <v>5.4200542005420058E-2</v>
      </c>
      <c r="W40">
        <v>146</v>
      </c>
      <c r="X40">
        <v>146</v>
      </c>
      <c r="Y40" s="3">
        <f t="shared" ref="Y40:Y41" si="27">X40/B40</f>
        <v>4.0220385674931129E-2</v>
      </c>
      <c r="AE40" s="4">
        <f>IF(_xlfn.FORECAST.ETS(A40,$B$9:B39,$A$9:A39)&gt;0,_xlfn.FORECAST.ETS(A40,$B$9:B39,$A$9:A39),0)</f>
        <v>3649.3203644098526</v>
      </c>
    </row>
    <row r="41" spans="1:31" x14ac:dyDescent="0.25">
      <c r="A41" s="10">
        <f t="shared" si="17"/>
        <v>43934</v>
      </c>
      <c r="B41" s="4">
        <v>4054</v>
      </c>
      <c r="C41">
        <v>424</v>
      </c>
      <c r="D41" s="11">
        <f t="shared" ref="D39:D41" si="28">Z41-P41-Z40</f>
        <v>2885</v>
      </c>
      <c r="E41" s="2">
        <f t="shared" si="19"/>
        <v>0.11680440771349862</v>
      </c>
      <c r="F41" s="16">
        <f t="shared" si="20"/>
        <v>9.2546749438245035E-2</v>
      </c>
      <c r="G41">
        <v>20958</v>
      </c>
      <c r="H41" s="12">
        <f t="shared" ref="H41" si="29">G41-G40</f>
        <v>2646</v>
      </c>
      <c r="I41" s="14">
        <f t="shared" ref="I41" si="30">C41/H41</f>
        <v>0.16024187452758881</v>
      </c>
      <c r="J41" s="16">
        <f t="shared" ref="J41" si="31">AVERAGE(((SUM(C32:C41)-C32)/(SUM(H32:H41)-H32)))</f>
        <v>0.16692999931304528</v>
      </c>
      <c r="N41">
        <v>400</v>
      </c>
      <c r="O41" s="3">
        <f t="shared" si="24"/>
        <v>0.24630541871921183</v>
      </c>
      <c r="P41">
        <v>5</v>
      </c>
      <c r="Q41">
        <v>85</v>
      </c>
      <c r="R41" s="3">
        <f t="shared" si="25"/>
        <v>2.0966946225949679E-2</v>
      </c>
      <c r="S41" s="3">
        <f t="shared" si="26"/>
        <v>5.2339901477832511E-2</v>
      </c>
      <c r="V41">
        <v>63.49</v>
      </c>
      <c r="W41">
        <v>138</v>
      </c>
      <c r="X41">
        <v>138</v>
      </c>
      <c r="Y41" s="3">
        <f t="shared" si="27"/>
        <v>3.4040453872718306E-2</v>
      </c>
      <c r="Z41">
        <v>2890</v>
      </c>
      <c r="AA41" s="3">
        <f t="shared" ref="AA41" si="32">(Z41+Q41)/B41</f>
        <v>0.73384311790823875</v>
      </c>
      <c r="AC41" s="4">
        <f t="shared" ref="AC41" si="33">B41-N41-Q41-Z41</f>
        <v>679</v>
      </c>
      <c r="AD41" s="3">
        <f t="shared" ref="AD41" si="34">AC41/B41</f>
        <v>0.16748889985199802</v>
      </c>
      <c r="AE41" s="4">
        <f>IF(_xlfn.FORECAST.ETS(A41,$B$9:B40,$A$9:A40)&gt;0,_xlfn.FORECAST.ETS(A41,$B$9:B40,$A$9:A40),0)</f>
        <v>3942.4808206269536</v>
      </c>
    </row>
    <row r="42" spans="1:31" x14ac:dyDescent="0.25">
      <c r="A42" s="10"/>
      <c r="H42" s="12"/>
      <c r="AE42" s="4" t="e">
        <f>IF(_xlfn.FORECAST.ETS(A42,$B$9:B41,$A$9:A41)&gt;0,_xlfn.FORECAST.ETS(A42,$B$9:B41,$A$9:A41),0)</f>
        <v>#NUM!</v>
      </c>
    </row>
    <row r="43" spans="1:31" x14ac:dyDescent="0.25">
      <c r="A43" s="10"/>
      <c r="H43" s="12"/>
      <c r="AE43" s="4" t="e">
        <f>IF(_xlfn.FORECAST.ETS(A43,$B$9:B42,$A$9:A42)&gt;0,_xlfn.FORECAST.ETS(A43,$B$9:B42,$A$9:A42),0)</f>
        <v>#NUM!</v>
      </c>
    </row>
    <row r="44" spans="1:31" x14ac:dyDescent="0.25">
      <c r="A44" s="10"/>
      <c r="H44" s="12"/>
      <c r="AE44" s="4" t="e">
        <f>IF(_xlfn.FORECAST.ETS(A44,$B$9:B43,$A$9:A43)&gt;0,_xlfn.FORECAST.ETS(A44,$B$9:B43,$A$9:A43),0)</f>
        <v>#NUM!</v>
      </c>
    </row>
    <row r="45" spans="1:31" x14ac:dyDescent="0.25">
      <c r="A45" s="10"/>
      <c r="H45" s="12"/>
      <c r="AE45" s="4" t="e">
        <f>IF(_xlfn.FORECAST.ETS(A45,$B$9:B44,$A$9:A44)&gt;0,_xlfn.FORECAST.ETS(A45,$B$9:B44,$A$9:A44),0)</f>
        <v>#NUM!</v>
      </c>
    </row>
    <row r="46" spans="1:31" x14ac:dyDescent="0.25">
      <c r="A46" s="10"/>
      <c r="H46" s="12"/>
      <c r="AE46" s="4" t="e">
        <f>IF(_xlfn.FORECAST.ETS(A46,$B$9:B45,$A$9:A45)&gt;0,_xlfn.FORECAST.ETS(A46,$B$9:B45,$A$9:A45),0)</f>
        <v>#NUM!</v>
      </c>
    </row>
    <row r="47" spans="1:31" x14ac:dyDescent="0.25">
      <c r="A47" s="10"/>
      <c r="H47" s="12"/>
      <c r="AE47" s="4" t="e">
        <f>IF(_xlfn.FORECAST.ETS(A47,$B$9:B46,$A$9:A46)&gt;0,_xlfn.FORECAST.ETS(A47,$B$9:B46,$A$9:A46),0)</f>
        <v>#NUM!</v>
      </c>
    </row>
    <row r="48" spans="1:31" x14ac:dyDescent="0.25">
      <c r="A48" s="10"/>
      <c r="H48" s="12"/>
      <c r="AE48" s="4" t="e">
        <f>IF(_xlfn.FORECAST.ETS(A48,$B$9:B47,$A$9:A47)&gt;0,_xlfn.FORECAST.ETS(A48,$B$9:B47,$A$9:A47),0)</f>
        <v>#NUM!</v>
      </c>
    </row>
    <row r="49" spans="1:31" x14ac:dyDescent="0.25">
      <c r="A49" s="10"/>
      <c r="H49" s="12"/>
      <c r="AE49" s="4" t="e">
        <f>IF(_xlfn.FORECAST.ETS(A49,$B$9:B48,$A$9:A48)&gt;0,_xlfn.FORECAST.ETS(A49,$B$9:B48,$A$9:A48),0)</f>
        <v>#NUM!</v>
      </c>
    </row>
    <row r="50" spans="1:31" x14ac:dyDescent="0.25">
      <c r="A50" s="10"/>
      <c r="H50" s="12"/>
      <c r="AE50" s="4" t="e">
        <f>IF(_xlfn.FORECAST.ETS(A50,$B$9:B49,$A$9:A49)&gt;0,_xlfn.FORECAST.ETS(A50,$B$9:B49,$A$9:A49),0)</f>
        <v>#NUM!</v>
      </c>
    </row>
    <row r="51" spans="1:31" x14ac:dyDescent="0.25">
      <c r="A51" s="10"/>
      <c r="H51" s="12"/>
      <c r="AE51" s="4" t="e">
        <f>IF(_xlfn.FORECAST.ETS(A51,$B$9:B50,$A$9:A50)&gt;0,_xlfn.FORECAST.ETS(A51,$B$9:B50,$A$9:A50),0)</f>
        <v>#NUM!</v>
      </c>
    </row>
    <row r="52" spans="1:31" x14ac:dyDescent="0.25">
      <c r="A52" s="10"/>
      <c r="H52" s="12"/>
      <c r="AE52" s="4" t="e">
        <f>IF(_xlfn.FORECAST.ETS(A52,$B$9:B51,$A$9:A51)&gt;0,_xlfn.FORECAST.ETS(A52,$B$9:B51,$A$9:A51),0)</f>
        <v>#NUM!</v>
      </c>
    </row>
    <row r="53" spans="1:31" x14ac:dyDescent="0.25">
      <c r="A53" s="10"/>
      <c r="H53" s="12"/>
      <c r="AE53" s="4" t="e">
        <f>IF(_xlfn.FORECAST.ETS(A53,$B$9:B52,$A$9:A52)&gt;0,_xlfn.FORECAST.ETS(A53,$B$9:B52,$A$9:A52),0)</f>
        <v>#NUM!</v>
      </c>
    </row>
    <row r="54" spans="1:31" x14ac:dyDescent="0.25">
      <c r="A54" s="10"/>
      <c r="H54" s="12"/>
      <c r="AE54" s="4" t="e">
        <f>IF(_xlfn.FORECAST.ETS(A54,$B$9:B53,$A$9:A53)&gt;0,_xlfn.FORECAST.ETS(A54,$B$9:B53,$A$9:A53),0)</f>
        <v>#NUM!</v>
      </c>
    </row>
    <row r="55" spans="1:31" x14ac:dyDescent="0.25">
      <c r="A55" s="10"/>
      <c r="H55" s="12"/>
      <c r="AE55" s="4" t="e">
        <f>IF(_xlfn.FORECAST.ETS(A55,$B$9:B54,$A$9:A54)&gt;0,_xlfn.FORECAST.ETS(A55,$B$9:B54,$A$9:A54),0)</f>
        <v>#NUM!</v>
      </c>
    </row>
    <row r="56" spans="1:31" x14ac:dyDescent="0.25">
      <c r="A56" s="10"/>
      <c r="H56" s="12"/>
      <c r="AE56" s="4" t="e">
        <f>IF(_xlfn.FORECAST.ETS(A56,$B$9:B55,$A$9:A55)&gt;0,_xlfn.FORECAST.ETS(A56,$B$9:B55,$A$9:A55),0)</f>
        <v>#NUM!</v>
      </c>
    </row>
    <row r="57" spans="1:31" x14ac:dyDescent="0.25">
      <c r="A57" s="10"/>
      <c r="H57" s="12"/>
      <c r="AE57" s="4" t="e">
        <f>IF(_xlfn.FORECAST.ETS(A57,$B$9:B56,$A$9:A56)&gt;0,_xlfn.FORECAST.ETS(A57,$B$9:B56,$A$9:A56),0)</f>
        <v>#NUM!</v>
      </c>
    </row>
    <row r="58" spans="1:31" x14ac:dyDescent="0.25">
      <c r="A58" s="10"/>
      <c r="H58" s="12"/>
      <c r="AE58" s="4" t="e">
        <f>IF(_xlfn.FORECAST.ETS(A58,$B$9:B57,$A$9:A57)&gt;0,_xlfn.FORECAST.ETS(A58,$B$9:B57,$A$9:A57),0)</f>
        <v>#NUM!</v>
      </c>
    </row>
    <row r="59" spans="1:31" x14ac:dyDescent="0.25">
      <c r="A59" s="10"/>
      <c r="H59" s="12"/>
      <c r="AE59" s="4" t="e">
        <f>IF(_xlfn.FORECAST.ETS(A59,$B$9:B58,$A$9:A58)&gt;0,_xlfn.FORECAST.ETS(A59,$B$9:B58,$A$9:A58),0)</f>
        <v>#NUM!</v>
      </c>
    </row>
    <row r="60" spans="1:31" x14ac:dyDescent="0.25">
      <c r="A60" s="10"/>
      <c r="H60" s="12"/>
      <c r="AE60" s="4" t="e">
        <f>IF(_xlfn.FORECAST.ETS(A60,$B$9:B59,$A$9:A59)&gt;0,_xlfn.FORECAST.ETS(A60,$B$9:B59,$A$9:A59),0)</f>
        <v>#NUM!</v>
      </c>
    </row>
    <row r="61" spans="1:31" x14ac:dyDescent="0.25">
      <c r="A61" s="10"/>
      <c r="H61" s="12"/>
      <c r="AE61" s="4" t="e">
        <f>IF(_xlfn.FORECAST.ETS(A61,$B$9:B60,$A$9:A60)&gt;0,_xlfn.FORECAST.ETS(A61,$B$9:B60,$A$9:A60),0)</f>
        <v>#NUM!</v>
      </c>
    </row>
    <row r="62" spans="1:31" x14ac:dyDescent="0.25">
      <c r="A62" s="10"/>
      <c r="H62" s="12"/>
      <c r="AE62" s="4" t="e">
        <f>IF(_xlfn.FORECAST.ETS(A62,$B$9:B61,$A$9:A61)&gt;0,_xlfn.FORECAST.ETS(A62,$B$9:B61,$A$9:A61),0)</f>
        <v>#NUM!</v>
      </c>
    </row>
    <row r="63" spans="1:31" x14ac:dyDescent="0.25">
      <c r="A63" s="10"/>
      <c r="H63" s="12"/>
      <c r="AE63" s="4" t="e">
        <f>IF(_xlfn.FORECAST.ETS(A63,$B$9:B62,$A$9:A62)&gt;0,_xlfn.FORECAST.ETS(A63,$B$9:B62,$A$9:A62),0)</f>
        <v>#NUM!</v>
      </c>
    </row>
    <row r="64" spans="1:31" x14ac:dyDescent="0.25">
      <c r="A64" s="10"/>
      <c r="H64" s="12"/>
      <c r="AE64" s="4" t="e">
        <f>IF(_xlfn.FORECAST.ETS(A64,$B$9:B63,$A$9:A63)&gt;0,_xlfn.FORECAST.ETS(A64,$B$9:B63,$A$9:A63),0)</f>
        <v>#NUM!</v>
      </c>
    </row>
    <row r="65" spans="1:31" x14ac:dyDescent="0.25">
      <c r="A65" s="10"/>
      <c r="AE65" s="4" t="e">
        <f>IF(_xlfn.FORECAST.ETS(A65,$B$9:B64,$A$9:A64)&gt;0,_xlfn.FORECAST.ETS(A65,$B$9:B64,$A$9:A64),0)</f>
        <v>#NUM!</v>
      </c>
    </row>
    <row r="66" spans="1:31" x14ac:dyDescent="0.25">
      <c r="A66" s="10"/>
      <c r="AE66" s="4" t="e">
        <f>IF(_xlfn.FORECAST.ETS(A66,$B$9:B65,$A$9:A65)&gt;0,_xlfn.FORECAST.ETS(A66,$B$9:B65,$A$9:A65),0)</f>
        <v>#NUM!</v>
      </c>
    </row>
    <row r="67" spans="1:31" x14ac:dyDescent="0.25">
      <c r="A67" s="10"/>
      <c r="AE67" s="4" t="e">
        <f>IF(_xlfn.FORECAST.ETS(A67,$B$9:B66,$A$9:A66)&gt;0,_xlfn.FORECAST.ETS(A67,$B$9:B66,$A$9:A66),0)</f>
        <v>#NUM!</v>
      </c>
    </row>
    <row r="68" spans="1:31" x14ac:dyDescent="0.25">
      <c r="A68" s="10"/>
      <c r="AE68" s="4" t="e">
        <f>IF(_xlfn.FORECAST.ETS(A68,$B$9:B67,$A$9:A67)&gt;0,_xlfn.FORECAST.ETS(A68,$B$9:B67,$A$9:A67),0)</f>
        <v>#NUM!</v>
      </c>
    </row>
    <row r="69" spans="1:31" x14ac:dyDescent="0.25">
      <c r="A69" s="10"/>
      <c r="AE69" s="4" t="e">
        <f>IF(_xlfn.FORECAST.ETS(A69,$B$9:B68,$A$9:A68)&gt;0,_xlfn.FORECAST.ETS(A69,$B$9:B68,$A$9:A68),0)</f>
        <v>#NUM!</v>
      </c>
    </row>
    <row r="70" spans="1:31" x14ac:dyDescent="0.25">
      <c r="A70" s="10"/>
      <c r="AE70" s="4" t="e">
        <f>IF(_xlfn.FORECAST.ETS(A70,$B$9:B69,$A$9:A69)&gt;0,_xlfn.FORECAST.ETS(A70,$B$9:B69,$A$9:A69),0)</f>
        <v>#NUM!</v>
      </c>
    </row>
    <row r="71" spans="1:31" x14ac:dyDescent="0.25">
      <c r="A71" s="10"/>
      <c r="AE71" s="4" t="e">
        <f>IF(_xlfn.FORECAST.ETS(A71,$B$9:B70,$A$9:A70)&gt;0,_xlfn.FORECAST.ETS(A71,$B$9:B70,$A$9:A70),0)</f>
        <v>#NUM!</v>
      </c>
    </row>
    <row r="72" spans="1:31" x14ac:dyDescent="0.25">
      <c r="A72" s="10"/>
      <c r="AE72" s="4" t="e">
        <f>IF(_xlfn.FORECAST.ETS(A72,$B$9:B71,$A$9:A71)&gt;0,_xlfn.FORECAST.ETS(A72,$B$9:B71,$A$9:A71),0)</f>
        <v>#NUM!</v>
      </c>
    </row>
    <row r="73" spans="1:31" x14ac:dyDescent="0.25">
      <c r="A73" s="10"/>
      <c r="AE73" s="4" t="e">
        <f>IF(_xlfn.FORECAST.ETS(A73,$B$9:B72,$A$9:A72)&gt;0,_xlfn.FORECAST.ETS(A73,$B$9:B72,$A$9:A72),0)</f>
        <v>#NUM!</v>
      </c>
    </row>
    <row r="74" spans="1:31" x14ac:dyDescent="0.25">
      <c r="A74" s="10"/>
      <c r="AE74" s="4" t="e">
        <f>IF(_xlfn.FORECAST.ETS(A74,$B$9:B73,$A$9:A73)&gt;0,_xlfn.FORECAST.ETS(A74,$B$9:B73,$A$9:A73),0)</f>
        <v>#NUM!</v>
      </c>
    </row>
    <row r="75" spans="1:31" x14ac:dyDescent="0.25">
      <c r="A75" s="10"/>
      <c r="AE75" s="4" t="e">
        <f>IF(_xlfn.FORECAST.ETS(A75,$B$9:B74,$A$9:A74)&gt;0,_xlfn.FORECAST.ETS(A75,$B$9:B74,$A$9:A74),0)</f>
        <v>#NUM!</v>
      </c>
    </row>
    <row r="76" spans="1:31" x14ac:dyDescent="0.25">
      <c r="A76" s="10"/>
      <c r="AE76" s="4" t="e">
        <f>IF(_xlfn.FORECAST.ETS(A76,$B$9:B75,$A$9:A75)&gt;0,_xlfn.FORECAST.ETS(A76,$B$9:B75,$A$9:A75),0)</f>
        <v>#NUM!</v>
      </c>
    </row>
    <row r="77" spans="1:31" x14ac:dyDescent="0.25">
      <c r="A77" s="10"/>
    </row>
    <row r="78" spans="1:31" x14ac:dyDescent="0.25">
      <c r="A78" s="10"/>
    </row>
    <row r="79" spans="1:31" x14ac:dyDescent="0.25">
      <c r="A79" s="10"/>
    </row>
    <row r="80" spans="1:31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7" zoomScaleNormal="100" workbookViewId="0">
      <selection activeCell="Z29" sqref="Z29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1</cp:revision>
  <dcterms:created xsi:type="dcterms:W3CDTF">2020-03-19T13:18:19Z</dcterms:created>
  <dcterms:modified xsi:type="dcterms:W3CDTF">2020-04-13T17:57:29Z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