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ikatbasu/Documents/python/kylinAPIs/metlife/"/>
    </mc:Choice>
  </mc:AlternateContent>
  <xr:revisionPtr revIDLastSave="0" documentId="8_{2BE1EA94-7474-7048-A492-BDD540C12E44}" xr6:coauthVersionLast="47" xr6:coauthVersionMax="47" xr10:uidLastSave="{00000000-0000-0000-0000-000000000000}"/>
  <bookViews>
    <workbookView xWindow="-37180" yWindow="-2440" windowWidth="37180" windowHeight="15840" activeTab="3" xr2:uid="{00000000-000D-0000-FFFF-FFFF00000000}"/>
  </bookViews>
  <sheets>
    <sheet name="Run1" sheetId="1" r:id="rId1"/>
    <sheet name="Run2" sheetId="2" r:id="rId2"/>
    <sheet name="Run1-2-3" sheetId="3" r:id="rId3"/>
    <sheet name="Sheet1" sheetId="5" r:id="rId4"/>
    <sheet name="Run3" sheetId="4" r:id="rId5"/>
  </sheets>
  <definedNames>
    <definedName name="_xlnm._FilterDatabase" localSheetId="3" hidden="1">Sheet1!$A$1:$K$27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3" l="1"/>
  <c r="L28" i="3" s="1"/>
  <c r="J28" i="3"/>
  <c r="K27" i="3"/>
  <c r="L27" i="3" s="1"/>
  <c r="J27" i="3"/>
  <c r="K26" i="3"/>
  <c r="J26" i="3"/>
  <c r="L25" i="3"/>
  <c r="K25" i="3"/>
  <c r="J25" i="3"/>
  <c r="K24" i="3"/>
  <c r="L24" i="3" s="1"/>
  <c r="J24" i="3"/>
  <c r="K23" i="3"/>
  <c r="L23" i="3" s="1"/>
  <c r="J23" i="3"/>
  <c r="K22" i="3"/>
  <c r="L22" i="3" s="1"/>
  <c r="J22" i="3"/>
  <c r="K21" i="3"/>
  <c r="L21" i="3" s="1"/>
  <c r="J21" i="3"/>
  <c r="K20" i="3"/>
  <c r="J20" i="3"/>
  <c r="K19" i="3"/>
  <c r="L19" i="3" s="1"/>
  <c r="J19" i="3"/>
  <c r="K18" i="3"/>
  <c r="J18" i="3"/>
  <c r="K17" i="3"/>
  <c r="L17" i="3" s="1"/>
  <c r="J17" i="3"/>
  <c r="K16" i="3"/>
  <c r="J16" i="3"/>
  <c r="K15" i="3"/>
  <c r="L15" i="3" s="1"/>
  <c r="J15" i="3"/>
  <c r="K14" i="3"/>
  <c r="J14" i="3"/>
  <c r="K13" i="3"/>
  <c r="L13" i="3" s="1"/>
  <c r="J13" i="3"/>
  <c r="K12" i="3"/>
  <c r="L12" i="3" s="1"/>
  <c r="J12" i="3"/>
  <c r="L11" i="3"/>
  <c r="K11" i="3"/>
  <c r="J11" i="3"/>
  <c r="K10" i="3"/>
  <c r="J10" i="3"/>
  <c r="L9" i="3"/>
  <c r="K9" i="3"/>
  <c r="J9" i="3"/>
  <c r="K8" i="3"/>
  <c r="L8" i="3" s="1"/>
  <c r="J8" i="3"/>
  <c r="K7" i="3"/>
  <c r="L7" i="3" s="1"/>
  <c r="J7" i="3"/>
  <c r="K6" i="3"/>
  <c r="L6" i="3" s="1"/>
  <c r="J6" i="3"/>
  <c r="K5" i="3"/>
  <c r="L5" i="3" s="1"/>
  <c r="J5" i="3"/>
  <c r="K4" i="3"/>
  <c r="J4" i="3"/>
  <c r="K3" i="3"/>
  <c r="J3" i="3"/>
  <c r="G30" i="4"/>
  <c r="G29" i="4"/>
  <c r="G28" i="4"/>
  <c r="G27" i="4"/>
  <c r="F30" i="4"/>
  <c r="F28" i="4"/>
  <c r="F29" i="4" s="1"/>
  <c r="F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31" i="1"/>
  <c r="G30" i="1"/>
  <c r="G29" i="1"/>
  <c r="G28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28" i="3"/>
  <c r="F28" i="3"/>
  <c r="D28" i="3"/>
  <c r="C28" i="3"/>
  <c r="G27" i="3"/>
  <c r="F27" i="3"/>
  <c r="D27" i="3"/>
  <c r="C27" i="3"/>
  <c r="G26" i="3"/>
  <c r="F26" i="3"/>
  <c r="D26" i="3"/>
  <c r="C26" i="3"/>
  <c r="G25" i="3"/>
  <c r="F25" i="3"/>
  <c r="D25" i="3"/>
  <c r="C25" i="3"/>
  <c r="G24" i="3"/>
  <c r="F24" i="3"/>
  <c r="D24" i="3"/>
  <c r="C24" i="3"/>
  <c r="G23" i="3"/>
  <c r="H23" i="3" s="1"/>
  <c r="F23" i="3"/>
  <c r="D23" i="3"/>
  <c r="C23" i="3"/>
  <c r="G22" i="3"/>
  <c r="F22" i="3"/>
  <c r="D22" i="3"/>
  <c r="C22" i="3"/>
  <c r="G21" i="3"/>
  <c r="F21" i="3"/>
  <c r="D21" i="3"/>
  <c r="C21" i="3"/>
  <c r="G20" i="3"/>
  <c r="F20" i="3"/>
  <c r="D20" i="3"/>
  <c r="C20" i="3"/>
  <c r="G19" i="3"/>
  <c r="F19" i="3"/>
  <c r="D19" i="3"/>
  <c r="C19" i="3"/>
  <c r="G18" i="3"/>
  <c r="F18" i="3"/>
  <c r="D18" i="3"/>
  <c r="C18" i="3"/>
  <c r="G17" i="3"/>
  <c r="F17" i="3"/>
  <c r="D17" i="3"/>
  <c r="C17" i="3"/>
  <c r="G16" i="3"/>
  <c r="F16" i="3"/>
  <c r="D16" i="3"/>
  <c r="C16" i="3"/>
  <c r="G15" i="3"/>
  <c r="F15" i="3"/>
  <c r="D15" i="3"/>
  <c r="C15" i="3"/>
  <c r="G14" i="3"/>
  <c r="F14" i="3"/>
  <c r="D14" i="3"/>
  <c r="C14" i="3"/>
  <c r="G13" i="3"/>
  <c r="F13" i="3"/>
  <c r="D13" i="3"/>
  <c r="C13" i="3"/>
  <c r="G12" i="3"/>
  <c r="F12" i="3"/>
  <c r="D12" i="3"/>
  <c r="C12" i="3"/>
  <c r="G11" i="3"/>
  <c r="F11" i="3"/>
  <c r="D11" i="3"/>
  <c r="C11" i="3"/>
  <c r="G10" i="3"/>
  <c r="F10" i="3"/>
  <c r="D10" i="3"/>
  <c r="C10" i="3"/>
  <c r="G9" i="3"/>
  <c r="F9" i="3"/>
  <c r="D9" i="3"/>
  <c r="C9" i="3"/>
  <c r="G8" i="3"/>
  <c r="F8" i="3"/>
  <c r="D8" i="3"/>
  <c r="C8" i="3"/>
  <c r="G7" i="3"/>
  <c r="F7" i="3"/>
  <c r="D7" i="3"/>
  <c r="C7" i="3"/>
  <c r="G6" i="3"/>
  <c r="F6" i="3"/>
  <c r="D6" i="3"/>
  <c r="C6" i="3"/>
  <c r="G5" i="3"/>
  <c r="F5" i="3"/>
  <c r="D5" i="3"/>
  <c r="C5" i="3"/>
  <c r="G4" i="3"/>
  <c r="F4" i="3"/>
  <c r="D4" i="3"/>
  <c r="C4" i="3"/>
  <c r="G3" i="3"/>
  <c r="F3" i="3"/>
  <c r="D3" i="3"/>
  <c r="C3" i="3"/>
  <c r="M13" i="3" l="1"/>
  <c r="M19" i="3"/>
  <c r="L16" i="3"/>
  <c r="L10" i="3"/>
  <c r="L26" i="3"/>
  <c r="H5" i="3"/>
  <c r="H7" i="3"/>
  <c r="H13" i="3"/>
  <c r="H15" i="3"/>
  <c r="L4" i="3"/>
  <c r="L20" i="3"/>
  <c r="L14" i="3"/>
  <c r="M11" i="3"/>
  <c r="M24" i="3"/>
  <c r="L18" i="3"/>
  <c r="L3" i="3"/>
  <c r="H8" i="3"/>
  <c r="H16" i="3"/>
  <c r="H24" i="3"/>
  <c r="H21" i="3"/>
  <c r="H3" i="3"/>
  <c r="H9" i="3"/>
  <c r="H11" i="3"/>
  <c r="H17" i="3"/>
  <c r="H19" i="3"/>
  <c r="H25" i="3"/>
  <c r="H27" i="3"/>
  <c r="H4" i="3"/>
  <c r="H6" i="3"/>
  <c r="H10" i="3"/>
  <c r="H12" i="3"/>
  <c r="H14" i="3"/>
  <c r="H18" i="3"/>
  <c r="H20" i="3"/>
  <c r="H22" i="3"/>
  <c r="H26" i="3"/>
  <c r="H28" i="3"/>
  <c r="F31" i="4"/>
  <c r="E28" i="3"/>
  <c r="M28" i="3" s="1"/>
  <c r="E9" i="3"/>
  <c r="I9" i="3" s="1"/>
  <c r="E17" i="3"/>
  <c r="M17" i="3" s="1"/>
  <c r="E25" i="3"/>
  <c r="I25" i="3" s="1"/>
  <c r="E27" i="3"/>
  <c r="I27" i="3" s="1"/>
  <c r="E3" i="3"/>
  <c r="E8" i="3"/>
  <c r="M8" i="3" s="1"/>
  <c r="E16" i="3"/>
  <c r="E24" i="3"/>
  <c r="E13" i="3"/>
  <c r="E23" i="3"/>
  <c r="I23" i="3" s="1"/>
  <c r="E5" i="3"/>
  <c r="I5" i="3" s="1"/>
  <c r="E7" i="3"/>
  <c r="E11" i="3"/>
  <c r="I11" i="3" s="1"/>
  <c r="E15" i="3"/>
  <c r="I15" i="3" s="1"/>
  <c r="E19" i="3"/>
  <c r="E21" i="3"/>
  <c r="I21" i="3" s="1"/>
  <c r="E6" i="3"/>
  <c r="M6" i="3" s="1"/>
  <c r="E10" i="3"/>
  <c r="I10" i="3" s="1"/>
  <c r="E18" i="3"/>
  <c r="E26" i="3"/>
  <c r="I26" i="3" s="1"/>
  <c r="E4" i="3"/>
  <c r="I4" i="3" s="1"/>
  <c r="E12" i="3"/>
  <c r="I12" i="3" s="1"/>
  <c r="E14" i="3"/>
  <c r="E20" i="3"/>
  <c r="E22" i="3"/>
  <c r="M22" i="3" s="1"/>
  <c r="I3" i="3" l="1"/>
  <c r="I13" i="3"/>
  <c r="I17" i="3"/>
  <c r="M3" i="3"/>
  <c r="M23" i="3"/>
  <c r="M25" i="3"/>
  <c r="M26" i="3"/>
  <c r="M27" i="3"/>
  <c r="M12" i="3"/>
  <c r="M14" i="3"/>
  <c r="M10" i="3"/>
  <c r="M9" i="3"/>
  <c r="M20" i="3"/>
  <c r="M16" i="3"/>
  <c r="M15" i="3"/>
  <c r="M18" i="3"/>
  <c r="M4" i="3"/>
  <c r="M21" i="3"/>
  <c r="I7" i="3"/>
  <c r="M5" i="3"/>
  <c r="M7" i="3"/>
  <c r="I24" i="3"/>
  <c r="I19" i="3"/>
  <c r="I16" i="3"/>
  <c r="I8" i="3"/>
  <c r="I28" i="3"/>
  <c r="I14" i="3"/>
  <c r="I18" i="3"/>
  <c r="I6" i="3"/>
  <c r="I20" i="3"/>
  <c r="I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Ramasubramanian, Karthikeyan</author>
  </authors>
  <commentList>
    <comment ref="D1" authorId="0" shapeId="0" xr:uid="{620B819E-2670-4C3B-BA03-653B766271AF}">
      <text>
        <r>
          <rPr>
            <b/>
            <sz val="9"/>
            <color indexed="81"/>
            <rFont val="Tahoma"/>
            <family val="2"/>
          </rPr>
          <t>Ramasubramanian, Karthikeyan:</t>
        </r>
        <r>
          <rPr>
            <sz val="9"/>
            <color indexed="81"/>
            <rFont val="Tahoma"/>
            <family val="2"/>
          </rPr>
          <t xml:space="preserve">
D - Daily
WD - Weekdays
W - Weekly
M - Monthly</t>
        </r>
      </text>
    </comment>
    <comment ref="E1" authorId="0" shapeId="0" xr:uid="{D1193E03-2EFA-471A-9E75-C69DBA4DFC0F}">
      <text>
        <r>
          <rPr>
            <b/>
            <sz val="9"/>
            <color indexed="81"/>
            <rFont val="Tahoma"/>
            <family val="2"/>
          </rPr>
          <t>Ramasubramanian, Karthikeyan:</t>
        </r>
        <r>
          <rPr>
            <sz val="9"/>
            <color indexed="81"/>
            <rFont val="Tahoma"/>
            <family val="2"/>
          </rPr>
          <t xml:space="preserve">
Applicable only for W &amp; M frequencies</t>
        </r>
      </text>
    </comment>
  </commentList>
</comments>
</file>

<file path=xl/sharedStrings.xml><?xml version="1.0" encoding="utf-8"?>
<sst xmlns="http://schemas.openxmlformats.org/spreadsheetml/2006/main" count="1682" uniqueCount="595">
  <si>
    <t>rpt_dt</t>
  </si>
  <si>
    <t>config_file_nm</t>
  </si>
  <si>
    <t>rpt_nm</t>
  </si>
  <si>
    <t>rpt_gen_status</t>
  </si>
  <si>
    <t>ftp_status</t>
  </si>
  <si>
    <t>rpt_freq_cd</t>
  </si>
  <si>
    <t>rpt_file_typ</t>
  </si>
  <si>
    <t>nas_server_nm</t>
  </si>
  <si>
    <t>nas_folder_path</t>
  </si>
  <si>
    <t>rpt_file_nm</t>
  </si>
  <si>
    <t>rpt_gen_start_ts</t>
  </si>
  <si>
    <t>rpt_gen_end_ts</t>
  </si>
  <si>
    <t>ftp_start_ts</t>
  </si>
  <si>
    <t>ftp_end_ts</t>
  </si>
  <si>
    <t>rpt_recipient_email_id</t>
  </si>
  <si>
    <t>rpt_id</t>
  </si>
  <si>
    <t>audt_id</t>
  </si>
  <si>
    <t>2023-01-24</t>
  </si>
  <si>
    <t>ETL_Reporting_Utility_Config_CatalystReports.xlsx</t>
  </si>
  <si>
    <t>Catalyst Absence Claims Report</t>
  </si>
  <si>
    <t>Catalyst Disability Claims Report</t>
  </si>
  <si>
    <t>Certification Period Report</t>
  </si>
  <si>
    <t>Catalyst Absences with missing Reporting structure Report</t>
  </si>
  <si>
    <t>Catalyst Approved-Closed absences with Pending Segments</t>
  </si>
  <si>
    <t>Earnings Report - COX</t>
  </si>
  <si>
    <t>ATP Disability Report - UNILEVER</t>
  </si>
  <si>
    <t>Time Taken Parental Bonding Report - ALLIANCE</t>
  </si>
  <si>
    <t>Time Taken MSKCC Medical Leave Report - MSK</t>
  </si>
  <si>
    <t>Employees with Multiple Occupation Rows - COX</t>
  </si>
  <si>
    <t>Catalyst Disability Claims Aging Report</t>
  </si>
  <si>
    <t>Disability Certification Period Report - National Accounts</t>
  </si>
  <si>
    <t>Paid Parental Leave Report - EDJ</t>
  </si>
  <si>
    <t>Disability RTW Report - ALLIANCE</t>
  </si>
  <si>
    <t>Absence  RTW Report - ALLIANCE</t>
  </si>
  <si>
    <t>Absence RTW Report - NEWELL</t>
  </si>
  <si>
    <t>Disability RTW Report - NEWELL</t>
  </si>
  <si>
    <t>Catalyst Overpayments Credits - Personal Checks Details Report</t>
  </si>
  <si>
    <t>Child Bonding and Pregnancy Absence Report - CDW</t>
  </si>
  <si>
    <t>Weekly Claimant coverage cancel Report - Unilever</t>
  </si>
  <si>
    <t>Disability RTW Report - TCCC</t>
  </si>
  <si>
    <t>Absence RTW Report - TCCC</t>
  </si>
  <si>
    <t>Weekly Appeals Report - Unilever</t>
  </si>
  <si>
    <t>Status Change Rolling 3 Months Daily Report - Bread Financial</t>
  </si>
  <si>
    <t>Mismatched Salary Daily Report - Newell</t>
  </si>
  <si>
    <t>Salary Increase Hourly Employees Weekly Report - Ace Hardware</t>
  </si>
  <si>
    <t>SUCCESS</t>
  </si>
  <si>
    <t>WD</t>
  </si>
  <si>
    <t>W</t>
  </si>
  <si>
    <t>EXCEL</t>
  </si>
  <si>
    <t>USRISNASP01X12396_CatalystReports</t>
  </si>
  <si>
    <t>/OPS_Leadership_Reports/</t>
  </si>
  <si>
    <t>/Certification_Period_Report/</t>
  </si>
  <si>
    <t>/CATALYST_Absence_Reports/</t>
  </si>
  <si>
    <t>/COX/COX_EARNINGS_RPT/</t>
  </si>
  <si>
    <t>/UNILEVER/ATP_DISABILITY_REPORT/</t>
  </si>
  <si>
    <t>/ALLIANCE/Time_Taken_Report/</t>
  </si>
  <si>
    <t>/MSK/MSK_Time_Taken_Report/</t>
  </si>
  <si>
    <t>/COX/COX_EES_RPT/</t>
  </si>
  <si>
    <t>/CATALYST_Disability_Reports/</t>
  </si>
  <si>
    <t>/NAT_ACCT_DABL_CERT_PRD_Report/</t>
  </si>
  <si>
    <t>/EDJ/PPL/</t>
  </si>
  <si>
    <t>/ALLIANCE/Disability_RTW_Report/</t>
  </si>
  <si>
    <t>/ALLIANCE/Absence_RTW_Report/</t>
  </si>
  <si>
    <t>/NEWELL/Absence_RTW_Report/</t>
  </si>
  <si>
    <t>/NEWELL/Disability_RTW_Report/</t>
  </si>
  <si>
    <t>/CATALYST_Overpayments_Reports/Credits_Detail/</t>
  </si>
  <si>
    <t>/CDW/CDW_Child_Bonding_Pregnancy_Absence_Report/</t>
  </si>
  <si>
    <t>/UNILEVER/Claimant_Coverage_Cancel_Report</t>
  </si>
  <si>
    <t>/TCCC/TCCC_Disability_RTW_Report</t>
  </si>
  <si>
    <t>/TCCC/TCCC_Absence_RTW_Report</t>
  </si>
  <si>
    <t>/UNILEVER/Unilever_Appeal_Report</t>
  </si>
  <si>
    <t>/ALLIANCE/Status_Change_Rolling_3_Months_Report</t>
  </si>
  <si>
    <t>/NEWELL/NEWELL_Salary_Comparison_Report</t>
  </si>
  <si>
    <t>/Ace_Hardware/Salary_Increase_Hourly_Employees_Report</t>
  </si>
  <si>
    <t>Catalyst_Ops_Leadership_Absence_Report_2023_01_24_060133.xlsx</t>
  </si>
  <si>
    <t>Catalyst_Ops_Leadership_Disability_Report_2023_01_24_061642.xlsx</t>
  </si>
  <si>
    <t>Certification_Period_Report_2023_01_24_062553.xlsx</t>
  </si>
  <si>
    <t>Catalyst_Absences_with_missing_Report_structure_2023_01_24_063049.xlsx</t>
  </si>
  <si>
    <t>Catalyst_APRV_CLSD_DND_Absences_with_PND_Segments_2023_01_24_063355.xlsx</t>
  </si>
  <si>
    <t>COX_EARNINGS_RPT_2023_01_24_063625.xlsx</t>
  </si>
  <si>
    <t>ATP_Disability_Report_UNILEVER_2023_01_24_063910.xlsx</t>
  </si>
  <si>
    <t>ALLIANCE_Time_Taken_Parental_Bonding_2023_01_24_064249.xlsx</t>
  </si>
  <si>
    <t>MSK_Time_Taken_MSKCC_Medical_2023_01_24_064624.xlsx</t>
  </si>
  <si>
    <t>COX_EES_MULTI_OCC_2023_01_24_065820.xlsx</t>
  </si>
  <si>
    <t>Catalyst_Disability_Claims_Aging_Report_2023_01_24_070102.xlsx</t>
  </si>
  <si>
    <t>NAT_ACCT_DABL_CERT_PRD_Report_2023_01_24_070357.xlsx</t>
  </si>
  <si>
    <t>EDJ_PPL_Report_2023_01_24_070701.xlsx</t>
  </si>
  <si>
    <t>ALLIANCE_Disability_RTW_Report_2023_01_24_070917.xlsx</t>
  </si>
  <si>
    <t>ALLIANCE_Absence_RTW_Report_2023_01_24_071102.xlsx</t>
  </si>
  <si>
    <t>NEWELL_Absence_RTW_Report_2023_01_24_071245.xlsx</t>
  </si>
  <si>
    <t>NEWELL_Disability_RTW_Report_2023_01_24_071446.xlsx</t>
  </si>
  <si>
    <t>Catalyst_OverpaymentsCredits_Personal_Checks_Details_Report_2023_01_24_071805.xlsx</t>
  </si>
  <si>
    <t>CDW_Child_Bonding_Pregnancy_Absence_Report_2023_01_24_072032.xlsx</t>
  </si>
  <si>
    <t>Unilever_Weekly_Claimant_Coverage_Report_2023_01_24_072447.xlsx</t>
  </si>
  <si>
    <t>TCCC_Disability_RTW_Report_2023_01_24_072657.xlsx</t>
  </si>
  <si>
    <t>TCCC_Absence_RTW_Report_2023_01_24_073053.xlsx</t>
  </si>
  <si>
    <t>Unilever_Weekly_Appeal_Report_2023_01_24_073552.xlsx</t>
  </si>
  <si>
    <t>Bread_Financial_Status_Change_Rolling_3Months_Daily_Report_2023_01_24_073839.xlsx</t>
  </si>
  <si>
    <t>Newell_Mismatched_Salary_Daily_Report_2023_01_24_074110.xlsx</t>
  </si>
  <si>
    <t>Ace_Hardware_Salary_Increase_Hourly_Employees_Weekly_Report_2023_01_24_074500.xlsx</t>
  </si>
  <si>
    <t>2023-01-24 06:00:10.0</t>
  </si>
  <si>
    <t>2023-01-24 06:15:15.0</t>
  </si>
  <si>
    <t>2023-01-24 06:23:16.0</t>
  </si>
  <si>
    <t>2023-01-24 06:29:35.0</t>
  </si>
  <si>
    <t>2023-01-24 06:32:33.0</t>
  </si>
  <si>
    <t>2023-01-24 06:35:37.0</t>
  </si>
  <si>
    <t>2023-01-24 06:37:37.0</t>
  </si>
  <si>
    <t>2023-01-24 06:41:29.0</t>
  </si>
  <si>
    <t>2023-01-24 06:45:05.0</t>
  </si>
  <si>
    <t>2023-01-24 06:56:02.0</t>
  </si>
  <si>
    <t>2023-01-24 06:59:59.0</t>
  </si>
  <si>
    <t>2023-01-24 07:02:50.0</t>
  </si>
  <si>
    <t>2023-01-24 07:06:12.0</t>
  </si>
  <si>
    <t>2023-01-24 07:08:31.0</t>
  </si>
  <si>
    <t>2023-01-24 07:10:15.0</t>
  </si>
  <si>
    <t>2023-01-24 07:11:59.0</t>
  </si>
  <si>
    <t>2023-01-24 07:14:01.0</t>
  </si>
  <si>
    <t>2023-01-24 07:15:52.0</t>
  </si>
  <si>
    <t>2023-01-24 07:19:38.0</t>
  </si>
  <si>
    <t>2023-01-24 07:22:50.0</t>
  </si>
  <si>
    <t>2023-01-24 07:26:07.0</t>
  </si>
  <si>
    <t>2023-01-24 07:28:06.0</t>
  </si>
  <si>
    <t>2023-01-24 07:34:57.0</t>
  </si>
  <si>
    <t>2023-01-24 07:37:08.0</t>
  </si>
  <si>
    <t>2023-01-24 07:40:11.0</t>
  </si>
  <si>
    <t>2023-01-24 07:42:30.0</t>
  </si>
  <si>
    <t>2023-01-24 06:06:30.0</t>
  </si>
  <si>
    <t>2023-01-24 06:19:32.0</t>
  </si>
  <si>
    <t>2023-01-24 06:27:56.0</t>
  </si>
  <si>
    <t>2023-01-24 06:32:06.0</t>
  </si>
  <si>
    <t>2023-01-24 06:35:14.0</t>
  </si>
  <si>
    <t>2023-01-24 06:37:15.0</t>
  </si>
  <si>
    <t>2023-01-24 06:40:37.0</t>
  </si>
  <si>
    <t>2023-01-24 06:44:30.0</t>
  </si>
  <si>
    <t>2023-01-24 06:49:51.0</t>
  </si>
  <si>
    <t>2023-01-24 06:59:37.0</t>
  </si>
  <si>
    <t>2023-01-24 07:02:18.0</t>
  </si>
  <si>
    <t>2023-01-24 07:05:26.0</t>
  </si>
  <si>
    <t>2023-01-24 07:08:10.0</t>
  </si>
  <si>
    <t>2023-01-24 07:09:54.0</t>
  </si>
  <si>
    <t>2023-01-24 07:11:37.0</t>
  </si>
  <si>
    <t>2023-01-24 07:13:36.0</t>
  </si>
  <si>
    <t>2023-01-24 07:15:30.0</t>
  </si>
  <si>
    <t>2023-01-24 07:19:15.0</t>
  </si>
  <si>
    <t>2023-01-24 07:22:27.0</t>
  </si>
  <si>
    <t>2023-01-24 07:25:44.0</t>
  </si>
  <si>
    <t>2023-01-24 07:27:44.0</t>
  </si>
  <si>
    <t>2023-01-24 07:34:35.0</t>
  </si>
  <si>
    <t>2023-01-24 07:36:46.0</t>
  </si>
  <si>
    <t>2023-01-24 07:39:49.0</t>
  </si>
  <si>
    <t>2023-01-24 07:42:09.0</t>
  </si>
  <si>
    <t>2023-01-24 07:47:21.0</t>
  </si>
  <si>
    <t>2023-01-24 06:15:12.0</t>
  </si>
  <si>
    <t>2023-01-24 06:23:14.0</t>
  </si>
  <si>
    <t>2023-01-24 06:29:33.0</t>
  </si>
  <si>
    <t>2023-01-24 06:32:32.0</t>
  </si>
  <si>
    <t>2023-01-24 06:35:36.0</t>
  </si>
  <si>
    <t>2023-01-24 06:37:36.0</t>
  </si>
  <si>
    <t>2023-01-24 06:41:28.0</t>
  </si>
  <si>
    <t>2023-01-24 06:45:04.0</t>
  </si>
  <si>
    <t>2023-01-24 06:56:00.0</t>
  </si>
  <si>
    <t>2023-01-24 06:59:57.0</t>
  </si>
  <si>
    <t>2023-01-24 07:02:49.0</t>
  </si>
  <si>
    <t>2023-01-24 07:06:11.0</t>
  </si>
  <si>
    <t>2023-01-24 07:08:30.0</t>
  </si>
  <si>
    <t>2023-01-24 07:10:14.0</t>
  </si>
  <si>
    <t>2023-01-24 07:11:58.0</t>
  </si>
  <si>
    <t>2023-01-24 07:14:00.0</t>
  </si>
  <si>
    <t>2023-01-24 07:15:51.0</t>
  </si>
  <si>
    <t>2023-01-24 07:19:37.0</t>
  </si>
  <si>
    <t>2023-01-24 07:22:48.0</t>
  </si>
  <si>
    <t>2023-01-24 07:26:05.0</t>
  </si>
  <si>
    <t>2023-01-24 07:28:05.0</t>
  </si>
  <si>
    <t>2023-01-24 07:34:56.0</t>
  </si>
  <si>
    <t>2023-01-24 07:37:07.0</t>
  </si>
  <si>
    <t>2023-01-24 07:40:10.0</t>
  </si>
  <si>
    <t>2023-01-24 07:42:29.0</t>
  </si>
  <si>
    <t>2023-01-24 07:47:42.0</t>
  </si>
  <si>
    <t>2023-01-24 07:22:49.0</t>
  </si>
  <si>
    <t>2023-01-24 07:47:43.0</t>
  </si>
  <si>
    <t>smriti.vohra@metlife.com, kramasubrama@metlife.com</t>
  </si>
  <si>
    <t>elissa.dipaola-tromba@metlife.com, dbissell@metlife.com, kramasubrama@metlife.com</t>
  </si>
  <si>
    <t>Analytics_IDDS_CatalystReports@metlife.com</t>
  </si>
  <si>
    <t>cmotte@metlife.com, asha.sreekumar@metlife.com, bharadwaj.ayyadevara@metlife.com, kramasubrama@metlife.com, tarun.anand@metlife.com, anusha.ghanta@metlife.com</t>
  </si>
  <si>
    <t>kslade@metlife.com, kramasubrama@metlife.com, tarun.anand@metlife.com, anusha.ghanta@metlife.com</t>
  </si>
  <si>
    <t>jrohren@metlife.com, asha.sreekumar@metlife.com, kramasubrama@metlife.com, tarun.anand@metlife.com, anusha.ghanta@metlife.com</t>
  </si>
  <si>
    <t>cmotte@metlife.com, asha.sreekumar@metlife.com, kramasubrama@metlife.com, tarun.anand@metlife.com, anusha.ghanta@metlife.com</t>
  </si>
  <si>
    <t>cmotte@metlife.com, bharadwaj.ayyadevara@metlife.com, asha.sreekumar@metlife.com, kramasubrama@metlife.com, tarun.anand@metlife.com, anusha.ghanta@metlife.com</t>
  </si>
  <si>
    <t>mplohrmemmin@metlife.com, jkowalski@metlife.com; kramasubrama@metlife.com</t>
  </si>
  <si>
    <t>jrohren@metlife.com, cwright2@metlife.com, sachin-j.kumar@metlife.com, kramasubrama@metlife.com</t>
  </si>
  <si>
    <t>lvega@metlife.com, lrwilson@metlife.com, kramasubrama@metlife.com, tarun.anand@metlife.com, anusha.ghanta@metlife.com</t>
  </si>
  <si>
    <t>lgaik@metlife.com, kramasubrama@metlife.com, tarun.anand@metlife.com, anusha.ghanta@metlife.com</t>
  </si>
  <si>
    <t>ssandler@metlife.com, kramasubrama@metlife.com, asha.sreekumar@metlife.com, kiran.dash1@metlife.com, tarun.anand@metlife.com, anusha.ghanta@metlife.com</t>
  </si>
  <si>
    <t>jbalbi@metlife.com, ccrawford1@metlife.com, cwright2@metlife.com, kramasubrama@metlife.com</t>
  </si>
  <si>
    <t>donald.nelson@metlife.com, mally.sapre1@metlife.com, pscarfo@metlife.com, kramasubrama@metlife.com, tarun.anand@metlife.com, anusha.ghanta@metlife.com</t>
  </si>
  <si>
    <t>emanley1@metlife.com, kslade@metlife.com, sgiovannone@metlife.com, danielle.burr@metlife.com, mdlarosa@metlife.com, erica.chadwick@metlife.com, mcoluccio@metlife.com, mvolo@metlife.com, kramasubrama@metlife.com, anusha.ghanta@metlife.com, tarun.anand@metlife.com</t>
  </si>
  <si>
    <t>mcarpentier@metlife.com, dmcclurg@metlife.com, anusha.ghanta@metlife.com, kramasubrama@metlife.com, bharadwaj.ayyadevara@metlife.com,tarun.anand@metlife.com,michelle-leigh.baronousky@metlife.com, Zekeia.burchell@metlife.com</t>
  </si>
  <si>
    <t>mcarpentier@metlife.com, dmcclurg@metlife.com, anusha.ghanta@metlife.com, kramasubrama@metlife.com, bharadwaj.ayyadevara@metlife.com,tarun.anand@metlife.com,lbarnett2@metlife.com,abrown18@metlife.com</t>
  </si>
  <si>
    <t>emanley1@metlife.com, kslade@metlife.com, anusha.ghanta@metlife.com, kramasubrama@metlife.com,tarun.anand@metlife.com</t>
  </si>
  <si>
    <t>lgaik@metlife.com,ajacobsen@metlife.com,anusha.ghanta@metlife.com,kramasubrama@metlife.com,tarun.anand@metlife.com</t>
  </si>
  <si>
    <t>becky.j.huff@metlife.com,anusha.ghanta@metlife.com,kramasubrama@metlife.com,tarun.anand@metlife.com,gbiard@metlife.com,ebowen@metlife.com,lbarnett2@metlife.com,abrown18@metlife.com,kdash1@metlife.com</t>
  </si>
  <si>
    <t>vrodriguez@metlife.com,ncipriani@metlife.com,rosalind.scott@metlife.com,anusha.ghanta@metlife.com,kramasubrama@metlife.com,tarun.anand@metlife.com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</si>
  <si>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</si>
  <si>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</si>
  <si>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</si>
  <si>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</si>
  <si>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</si>
  <si>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</si>
  <si>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</si>
  <si>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</si>
  <si>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</si>
  <si>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</si>
  <si>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16</t>
  </si>
  <si>
    <t>21</t>
  </si>
  <si>
    <t>22</t>
  </si>
  <si>
    <t>23</t>
  </si>
  <si>
    <t>24</t>
  </si>
  <si>
    <t>25</t>
  </si>
  <si>
    <t>26</t>
  </si>
  <si>
    <t>32</t>
  </si>
  <si>
    <t>35</t>
  </si>
  <si>
    <t>49</t>
  </si>
  <si>
    <t>53</t>
  </si>
  <si>
    <t>54</t>
  </si>
  <si>
    <t>56</t>
  </si>
  <si>
    <t>58</t>
  </si>
  <si>
    <t>59</t>
  </si>
  <si>
    <t>63</t>
  </si>
  <si>
    <t>1674558007</t>
  </si>
  <si>
    <t>/Misc/PROD_Stress_Test/</t>
  </si>
  <si>
    <t>Catalyst_Ops_Leadership_Absence_Report_2023_01_24_134509.xlsx</t>
  </si>
  <si>
    <t>2023-01-24 13:43:34.0</t>
  </si>
  <si>
    <t>2023-01-24 13:50:18.0</t>
  </si>
  <si>
    <t>2023-01-24 13:58:37.0</t>
  </si>
  <si>
    <t>2023-01-24 13:58:40.0</t>
  </si>
  <si>
    <t>kramasubrama@metlife.com, ikhan5@metlife.com, rickson-prabu.ruban-deva-sundaram@metlife.com, shashank.tiwari@metlife.com, archana.mohandas@metlife.com</t>
  </si>
  <si>
    <t>1674585812</t>
  </si>
  <si>
    <t>Catalyst_Ops_Leadership_Disability_Report_2023_01_24_140016.xlsx</t>
  </si>
  <si>
    <t>2023-01-24 14:02:53.0</t>
  </si>
  <si>
    <t>2023-01-24 14:06:23.0</t>
  </si>
  <si>
    <t>2023-01-24 14:06:24.0</t>
  </si>
  <si>
    <t>Certification_Period_Report_2023_01_24_140843.xlsx</t>
  </si>
  <si>
    <t>2023-01-24 14:06:25.0</t>
  </si>
  <si>
    <t>2023-01-24 14:10:36.0</t>
  </si>
  <si>
    <t>2023-01-24 14:12:07.0</t>
  </si>
  <si>
    <t>2023-01-24 14:12:08.0</t>
  </si>
  <si>
    <t>Catalyst_Absences_with_missing_Report_structure_2023_01_24_141340.xlsx</t>
  </si>
  <si>
    <t>2023-01-24 14:14:56.0</t>
  </si>
  <si>
    <t>2023-01-24 14:15:23.0</t>
  </si>
  <si>
    <t>2023-01-24 14:15:24.0</t>
  </si>
  <si>
    <t>Catalyst_APRV_CLSD_DND_Absences_with_PND_Segments_2023_01_24_141642.xlsx</t>
  </si>
  <si>
    <t>2023-01-24 14:18:05.0</t>
  </si>
  <si>
    <t>2023-01-24 14:18:52.0</t>
  </si>
  <si>
    <t>2023-01-24 14:18:53.0</t>
  </si>
  <si>
    <t>COX_EARNINGS_RPT_2023_01_24_141940.xlsx</t>
  </si>
  <si>
    <t>2023-01-24 14:20:54.0</t>
  </si>
  <si>
    <t>2023-01-24 14:21:15.0</t>
  </si>
  <si>
    <t>2023-01-24 14:21:20.0</t>
  </si>
  <si>
    <t>ATP_Disability_Report_UNILEVER_2023_01_24_142248.xlsx</t>
  </si>
  <si>
    <t>2023-01-24 14:24:20.0</t>
  </si>
  <si>
    <t>2023-01-24 14:25:05.0</t>
  </si>
  <si>
    <t>2023-01-24 14:25:07.0</t>
  </si>
  <si>
    <t>ALLIANCE_Time_Taken_Parental_Bonding_2023_01_24_142617.xlsx</t>
  </si>
  <si>
    <t>2023-01-24 14:27:41.0</t>
  </si>
  <si>
    <t>2023-01-24 14:28:13.0</t>
  </si>
  <si>
    <t>2023-01-24 14:28:14.0</t>
  </si>
  <si>
    <t>MSK_Time_Taken_MSKCC_Medical_2023_01_24_142941.xlsx</t>
  </si>
  <si>
    <t>2023-01-24 14:33:28.0</t>
  </si>
  <si>
    <t>2023-01-24 14:39:12.0</t>
  </si>
  <si>
    <t>2023-01-24 14:39:14.0</t>
  </si>
  <si>
    <t>COX_EES_MULTI_OCC_2023_01_24_144155.xlsx</t>
  </si>
  <si>
    <t>2023-01-24 14:43:21.0</t>
  </si>
  <si>
    <t>2023-01-24 14:43:41.0</t>
  </si>
  <si>
    <t>2023-01-24 14:43:43.0</t>
  </si>
  <si>
    <t>Catalyst_Disability_Claims_Aging_Report_2023_01_24_144452.xlsx</t>
  </si>
  <si>
    <t>2023-01-24 14:46:26.0</t>
  </si>
  <si>
    <t>2023-01-24 14:46:56.0</t>
  </si>
  <si>
    <t>2023-01-24 14:46:57.0</t>
  </si>
  <si>
    <t>NAT_ACCT_DABL_CERT_PRD_Report_2023_01_24_144825.xlsx</t>
  </si>
  <si>
    <t>2023-01-24 14:50:45.0</t>
  </si>
  <si>
    <t>2023-01-24 14:51:28.0</t>
  </si>
  <si>
    <t>2023-01-24 14:51:29.0</t>
  </si>
  <si>
    <t>EDJ_PPL_Report_2023_01_24_145221.xlsx</t>
  </si>
  <si>
    <t>2023-01-24 14:53:31.0</t>
  </si>
  <si>
    <t>2023-01-24 14:53:51.0</t>
  </si>
  <si>
    <t>2023-01-24 14:53:52.0</t>
  </si>
  <si>
    <t>ALLIANCE_Disability_RTW_Report_2023_01_24_145440.xlsx</t>
  </si>
  <si>
    <t>2023-01-24 14:55:23.0</t>
  </si>
  <si>
    <t>2023-01-24 14:55:43.0</t>
  </si>
  <si>
    <t>2023-01-24 14:55:44.0</t>
  </si>
  <si>
    <t>ALLIANCE_Absence_RTW_Report_2023_01_24_145632.xlsx</t>
  </si>
  <si>
    <t>2023-01-24 14:55:45.0</t>
  </si>
  <si>
    <t>2023-01-24 14:57:20.0</t>
  </si>
  <si>
    <t>2023-01-24 14:57:39.0</t>
  </si>
  <si>
    <t>2023-01-24 14:57:41.0</t>
  </si>
  <si>
    <t>NEWELL_Absence_RTW_Report_2023_01_24_145830.xlsx</t>
  </si>
  <si>
    <t>2023-01-24 14:59:30.0</t>
  </si>
  <si>
    <t>2023-01-24 14:59:50.0</t>
  </si>
  <si>
    <t>2023-01-24 14:59:51.0</t>
  </si>
  <si>
    <t>NEWELL_Disability_RTW_Report_2023_01_24_150047.xlsx</t>
  </si>
  <si>
    <t>2023-01-24 15:01:31.0</t>
  </si>
  <si>
    <t>2023-01-24 15:01:51.0</t>
  </si>
  <si>
    <t>2023-01-24 15:01:52.0</t>
  </si>
  <si>
    <t>Catalyst_OverpaymentsCredits_Personal_Checks_Details_Report_2023_01_24_150404.xlsx</t>
  </si>
  <si>
    <t>2023-01-24 15:01:53.0</t>
  </si>
  <si>
    <t>2023-01-24 15:05:28.0</t>
  </si>
  <si>
    <t>2023-01-24 15:05:49.0</t>
  </si>
  <si>
    <t>2023-01-24 15:05:50.0</t>
  </si>
  <si>
    <t>CDW_Child_Bonding_Pregnancy_Absence_Report_2023_01_24_150642.xlsx</t>
  </si>
  <si>
    <t>2023-01-24 15:07:31.0</t>
  </si>
  <si>
    <t>2023-01-24 15:07:52.0</t>
  </si>
  <si>
    <t>2023-01-24 15:07:53.0</t>
  </si>
  <si>
    <t>Unilever_Weekly_Claimant_Coverage_Report_2023_01_24_150916.xlsx</t>
  </si>
  <si>
    <t>2023-01-24 15:07:54.0</t>
  </si>
  <si>
    <t>2023-01-24 15:09:56.0</t>
  </si>
  <si>
    <t>2023-01-24 15:10:17.0</t>
  </si>
  <si>
    <t>2023-01-24 15:10:18.0</t>
  </si>
  <si>
    <t>TCCC_Disability_RTW_Report_2023_01_24_151106.xlsx</t>
  </si>
  <si>
    <t>2023-01-24 15:10:19.0</t>
  </si>
  <si>
    <t>2023-01-24 15:11:51.0</t>
  </si>
  <si>
    <t>2023-01-24 15:12:11.0</t>
  </si>
  <si>
    <t>2023-01-24 15:12:12.0</t>
  </si>
  <si>
    <t>TCCC_Absence_RTW_Report_2023_01_24_151300.xlsx</t>
  </si>
  <si>
    <t>2023-01-24 15:12:13.0</t>
  </si>
  <si>
    <t>2023-01-24 15:13:50.0</t>
  </si>
  <si>
    <t>2023-01-24 15:14:11.0</t>
  </si>
  <si>
    <t>2023-01-24 15:14:12.0</t>
  </si>
  <si>
    <t>Unilever_Weekly_Appeal_Report_2023_01_24_151510.xlsx</t>
  </si>
  <si>
    <t>2023-01-24 15:15:59.0</t>
  </si>
  <si>
    <t>2023-01-24 15:16:19.0</t>
  </si>
  <si>
    <t>2023-01-24 15:16:20.0</t>
  </si>
  <si>
    <t>Bread_Financial_Status_Change_Rolling_3Months_Daily_Report_2023_01_24_151837.xlsx</t>
  </si>
  <si>
    <t>2023-01-24 15:19:50.0</t>
  </si>
  <si>
    <t>2023-01-24 15:20:11.0</t>
  </si>
  <si>
    <t>2023-01-24 15:20:12.0</t>
  </si>
  <si>
    <t>Newell_Mismatched_Salary_Daily_Report_2023_01_24_152112.xlsx</t>
  </si>
  <si>
    <t>2023-01-24 15:22:14.0</t>
  </si>
  <si>
    <t>2023-01-24 15:22:34.0</t>
  </si>
  <si>
    <t>2023-01-24 15:22:35.0</t>
  </si>
  <si>
    <t>Ace_Hardware_Salary_Increase_Hourly_Employees_Weekly_Report_2023_01_24_152449.xlsx</t>
  </si>
  <si>
    <t>2023-01-24 15:25:48.0</t>
  </si>
  <si>
    <t>2023-01-24 15:26:09.0</t>
  </si>
  <si>
    <t>2023-01-24 15:26:10.0</t>
  </si>
  <si>
    <t>Duration, in secs</t>
  </si>
  <si>
    <t>Run 2 - Run 1, in secs</t>
  </si>
  <si>
    <t>FORMAT + FTP CONFIG READ</t>
  </si>
  <si>
    <t>FTP CONFIG READ</t>
  </si>
  <si>
    <t>FORMATTING</t>
  </si>
  <si>
    <t>TOTAL E2E TIME</t>
  </si>
  <si>
    <t>FORMATTING %</t>
  </si>
  <si>
    <t>FTP time</t>
  </si>
  <si>
    <t>2023-01-25</t>
  </si>
  <si>
    <t>PIPE</t>
  </si>
  <si>
    <t>Catalyst_Ops_Leadership_Absence_Report_2023_01_25_104414.txt</t>
  </si>
  <si>
    <t>2023-01-25 10:43:24.0</t>
  </si>
  <si>
    <t>2023-01-25 10:44:57.0</t>
  </si>
  <si>
    <t>2023-01-25 10:45:19.0</t>
  </si>
  <si>
    <t>2023-01-25 10:45:25.0</t>
  </si>
  <si>
    <t>kramasubrama@metlife.com</t>
  </si>
  <si>
    <t>1674661401</t>
  </si>
  <si>
    <t>Catalyst_Ops_Leadership_Disability_Report_2023_01_25_104626.txt</t>
  </si>
  <si>
    <t>2023-01-25 10:45:26.0</t>
  </si>
  <si>
    <t>2023-01-25 10:47:01.0</t>
  </si>
  <si>
    <t>2023-01-25 10:47:23.0</t>
  </si>
  <si>
    <t>2023-01-25 10:47:26.0</t>
  </si>
  <si>
    <t>Certification_Period_Report_2023_01_25_104911.txt</t>
  </si>
  <si>
    <t>2023-01-25 10:47:27.0</t>
  </si>
  <si>
    <t>2023-01-25 10:49:51.0</t>
  </si>
  <si>
    <t>2023-01-25 10:50:12.0</t>
  </si>
  <si>
    <t>2023-01-25 10:50:14.0</t>
  </si>
  <si>
    <t>Catalyst_Absences_with_missing_Report_structure_2023_01_25_105111.txt</t>
  </si>
  <si>
    <t>2023-01-25 10:51:42.0</t>
  </si>
  <si>
    <t>2023-01-25 10:52:03.0</t>
  </si>
  <si>
    <t>2023-01-25 10:52:04.0</t>
  </si>
  <si>
    <t>Catalyst_APRV_CLSD_DND_Absences_with_PND_Segments_2023_01_25_105251.txt</t>
  </si>
  <si>
    <t>2023-01-25 10:52:05.0</t>
  </si>
  <si>
    <t>2023-01-25 10:53:24.0</t>
  </si>
  <si>
    <t>2023-01-25 10:53:45.0</t>
  </si>
  <si>
    <t>2023-01-25 10:53:46.0</t>
  </si>
  <si>
    <t>COX_EARNINGS_RPT_2023_01_25_105429.txt</t>
  </si>
  <si>
    <t>2023-01-25 10:55:03.0</t>
  </si>
  <si>
    <t>2023-01-25 10:55:24.0</t>
  </si>
  <si>
    <t>2023-01-25 10:55:26.0</t>
  </si>
  <si>
    <t>ATP_Disability_Report_UNILEVER_2023_01_25_105617.txt</t>
  </si>
  <si>
    <t>2023-01-25 10:56:51.0</t>
  </si>
  <si>
    <t>2023-01-25 10:57:12.0</t>
  </si>
  <si>
    <t>2023-01-25 10:57:14.0</t>
  </si>
  <si>
    <t>ALLIANCE_Time_Taken_Parental_Bonding_2023_01_25_105805.txt</t>
  </si>
  <si>
    <t>2023-01-25 10:58:39.0</t>
  </si>
  <si>
    <t>2023-01-25 10:59:00.0</t>
  </si>
  <si>
    <t>2023-01-25 10:59:02.0</t>
  </si>
  <si>
    <t>MSK_Time_Taken_MSKCC_Medical_2023_01_25_105954.txt</t>
  </si>
  <si>
    <t>2023-01-25 11:00:30.0</t>
  </si>
  <si>
    <t>2023-01-25 11:00:52.0</t>
  </si>
  <si>
    <t>2023-01-25 11:00:57.0</t>
  </si>
  <si>
    <t>COX_EES_MULTI_OCC_2023_01_25_110241.txt</t>
  </si>
  <si>
    <t>2023-01-25 11:03:13.0</t>
  </si>
  <si>
    <t>2023-01-25 11:03:34.0</t>
  </si>
  <si>
    <t>2023-01-25 11:03:36.0</t>
  </si>
  <si>
    <t>Catalyst_Disability_Claims_Aging_Report_2023_01_25_110424.txt</t>
  </si>
  <si>
    <t>2023-01-25 11:04:58.0</t>
  </si>
  <si>
    <t>2023-01-25 11:05:19.0</t>
  </si>
  <si>
    <t>2023-01-25 11:05:20.0</t>
  </si>
  <si>
    <t>NAT_ACCT_DABL_CERT_PRD_Report_2023_01_25_110610.txt</t>
  </si>
  <si>
    <t>2023-01-25 11:05:21.0</t>
  </si>
  <si>
    <t>2023-01-25 11:06:50.0</t>
  </si>
  <si>
    <t>2023-01-25 11:07:11.0</t>
  </si>
  <si>
    <t>2023-01-25 11:07:12.0</t>
  </si>
  <si>
    <t>EDJ_PPL_Report_2023_01_25_110753.txt</t>
  </si>
  <si>
    <t>2023-01-25 11:08:24.0</t>
  </si>
  <si>
    <t>2023-01-25 11:08:45.0</t>
  </si>
  <si>
    <t>2023-01-25 11:08:46.0</t>
  </si>
  <si>
    <t>ALLIANCE_Disability_RTW_Report_2023_01_25_110925.txt</t>
  </si>
  <si>
    <t>2023-01-25 11:10:08.0</t>
  </si>
  <si>
    <t>2023-01-25 11:10:29.0</t>
  </si>
  <si>
    <t>2023-01-25 11:10:31.0</t>
  </si>
  <si>
    <t>ALLIANCE_Absence_RTW_Report_2023_01_25_111113.txt</t>
  </si>
  <si>
    <t>2023-01-25 11:11:42.0</t>
  </si>
  <si>
    <t>2023-01-25 11:12:03.0</t>
  </si>
  <si>
    <t>2023-01-25 11:12:04.0</t>
  </si>
  <si>
    <t>NEWELL_Absence_RTW_Report_2023_01_25_111243.txt</t>
  </si>
  <si>
    <t>2023-01-25 11:13:12.0</t>
  </si>
  <si>
    <t>2023-01-25 11:13:33.0</t>
  </si>
  <si>
    <t>2023-01-25 11:13:34.0</t>
  </si>
  <si>
    <t>NEWELL_Disability_RTW_Report_2023_01_25_111413.txt</t>
  </si>
  <si>
    <t>2023-01-25 11:14:43.0</t>
  </si>
  <si>
    <t>2023-01-25 11:15:04.0</t>
  </si>
  <si>
    <t>2023-01-25 11:15:05.0</t>
  </si>
  <si>
    <t>Medical Leave One Year History Report - MSK</t>
  </si>
  <si>
    <t>MSK_Medical_Leave_One_Year_History_Report_2023_01_25_111559.txt</t>
  </si>
  <si>
    <t>2023-01-25 11:16:33.0</t>
  </si>
  <si>
    <t>2023-01-25 11:16:54.0</t>
  </si>
  <si>
    <t>2023-01-25 11:16:57.0</t>
  </si>
  <si>
    <t>29</t>
  </si>
  <si>
    <t>Catalyst_OverpaymentsCredits_Personal_Checks_Details_Report_2023_01_25_111849.txt</t>
  </si>
  <si>
    <t>2023-01-25 11:19:40.0</t>
  </si>
  <si>
    <t>2023-01-25 11:20:00.0</t>
  </si>
  <si>
    <t>2023-01-25 11:20:05.0</t>
  </si>
  <si>
    <t>CDW_Child_Bonding_Pregnancy_Absence_Report_2023_01_25_112052.txt</t>
  </si>
  <si>
    <t>2023-01-25 11:22:43.0</t>
  </si>
  <si>
    <t>2023-01-25 11:23:03.0</t>
  </si>
  <si>
    <t>2023-01-25 11:23:05.0</t>
  </si>
  <si>
    <t>Weekly STD BCEL Overpayment Report - TCCC</t>
  </si>
  <si>
    <t>TCCC_Weekly_STD_BCEL_Overpayment_Report_2023_01_25_112356.txt</t>
  </si>
  <si>
    <t>2023-01-25 11:24:27.0</t>
  </si>
  <si>
    <t>2023-01-25 11:24:49.0</t>
  </si>
  <si>
    <t>2023-01-25 11:24:50.0</t>
  </si>
  <si>
    <t>52</t>
  </si>
  <si>
    <t>TCCC_Disability_RTW_Report_2023_01_25_112527.txt</t>
  </si>
  <si>
    <t>2023-01-25 11:25:57.0</t>
  </si>
  <si>
    <t>2023-01-25 11:26:18.0</t>
  </si>
  <si>
    <t>2023-01-25 11:26:19.0</t>
  </si>
  <si>
    <t>TCCC_Absence_RTW_Report_2023_01_25_112658.txt</t>
  </si>
  <si>
    <t>2023-01-25 11:26:20.0</t>
  </si>
  <si>
    <t>2023-01-25 11:27:35.0</t>
  </si>
  <si>
    <t>2023-01-25 11:27:56.0</t>
  </si>
  <si>
    <t>2023-01-25 11:27:58.0</t>
  </si>
  <si>
    <t>Bread_Financial_Status_Change_Rolling_3Months_Daily_Report_2023_01_25_112911.txt</t>
  </si>
  <si>
    <t>2023-01-25 11:29:41.0</t>
  </si>
  <si>
    <t>2023-01-25 11:30:02.0</t>
  </si>
  <si>
    <t>2023-01-25 11:30:08.0</t>
  </si>
  <si>
    <t>Newell_Mismatched_Salary_Daily_Report_2023_01_25_113059.txt</t>
  </si>
  <si>
    <t>2023-01-25 11:31:31.0</t>
  </si>
  <si>
    <t>2023-01-25 11:31:52.0</t>
  </si>
  <si>
    <t>2023-01-25 11:31:53.0</t>
  </si>
  <si>
    <r>
      <t>Run 3 (</t>
    </r>
    <r>
      <rPr>
        <b/>
        <sz val="10"/>
        <color rgb="FFFF0000"/>
        <rFont val="Calibri"/>
        <family val="2"/>
        <scheme val="minor"/>
      </rPr>
      <t>1/25 10:40am</t>
    </r>
    <r>
      <rPr>
        <b/>
        <sz val="10"/>
        <color theme="1"/>
        <rFont val="Calibri"/>
        <family val="2"/>
        <scheme val="minor"/>
      </rPr>
      <t>)</t>
    </r>
  </si>
  <si>
    <r>
      <t>Run 2 (</t>
    </r>
    <r>
      <rPr>
        <b/>
        <sz val="10"/>
        <color rgb="FFFF0000"/>
        <rFont val="Calibri"/>
        <family val="2"/>
        <scheme val="minor"/>
      </rPr>
      <t>1/24 1:30pm</t>
    </r>
    <r>
      <rPr>
        <b/>
        <sz val="10"/>
        <color theme="1"/>
        <rFont val="Calibri"/>
        <family val="2"/>
        <scheme val="minor"/>
      </rPr>
      <t>)</t>
    </r>
  </si>
  <si>
    <r>
      <t>Run 1 (</t>
    </r>
    <r>
      <rPr>
        <b/>
        <sz val="10"/>
        <color rgb="FFFF0000"/>
        <rFont val="Calibri"/>
        <family val="2"/>
        <scheme val="minor"/>
      </rPr>
      <t>1/24 6:00am</t>
    </r>
    <r>
      <rPr>
        <b/>
        <sz val="10"/>
        <color theme="1"/>
        <rFont val="Calibri"/>
        <family val="2"/>
        <scheme val="minor"/>
      </rPr>
      <t>)</t>
    </r>
  </si>
  <si>
    <t>Run 3 - Run 1, in secs</t>
  </si>
  <si>
    <t>ID</t>
  </si>
  <si>
    <t>Report Name</t>
  </si>
  <si>
    <t>Active</t>
  </si>
  <si>
    <t>Frequency</t>
  </si>
  <si>
    <t>Day of the week/month</t>
  </si>
  <si>
    <t>File Type</t>
  </si>
  <si>
    <t>SQL</t>
  </si>
  <si>
    <t>File Name</t>
  </si>
  <si>
    <t>Y</t>
  </si>
  <si>
    <t xml:space="preserve">select distinct 
src_sys_cd as Source_System, cast(to_date(load_dt) as string) as As_of_Date, cust_num as Customer_Number, cust_nm as Customer_Name, 
lst_nm as Employee_Last_Name, frst_nm as Employee_First_Name, tin as Employee_TIN, 
ntf_case_num, abs_num_cd as Abs_Claim_Number, 
met_clm_case_num, met_ben_case_num, met_case_num, 
pgm_ctgy_dscr as Program_Category, pgm_short_nm as Absence_Program, abs_typ_dscr as Absence_Type, abs_rsn_nm as Absence_Reason, 
abs_case_stts_cd as Absence_Case_Status, cast(to_date(abs_case_stts_ts) as string) as Absence_Case_Status_Date, 
slct_lv_pln_adjdct_stts_dscr as Program_Status, abs_freq as Absence_Frequency, ccur_indictor_dscr as Concurrent_Indicator, 
cast(to_date(abs_recd_dt) as string) as Absence_Received_Date, 
cast(to_date(abs_strt_dt) as string) as Absence_Start_Date, cast(to_date(abs_end_dt) as string) as Absence_End_Date, 
empe_wrk_st_num as Employee_Work_State, lv_req_id as leave_request_id, lv_req_stts_dscr as leave_request_status, 
(case when deny_cls_rsn_dscr = 'Please Select' then '' else deny_cls_rsn_dscr end) as denied_closed_reason, 
(case when withdrawn_rsn_dscr = 'Please Select' then '' else withdrawn_rsn_dscr end) as withdrawn_reason, 
rpt_num as report_number, trim(rpt_nm) as report_name, 
sbcd_id as subcode_number, trim(sbcd_nm) as subcode_name, 
br_pypt_nm as subpoint_number, trim(br_nm) as subpoint_name, 
cvr_cd as Coverage_Code 
from $analytics_idds_db.t_fineos_abs 
where load_dt = current_date 
order by customer_name, abs_claim_number
</t>
  </si>
  <si>
    <t>Catalyst_Ops_Leadership_Absence_Report</t>
  </si>
  <si>
    <t>Catalyst_Ops_Leadership_Disability_Report</t>
  </si>
  <si>
    <t xml:space="preserve">select 
a.cust_nm as customer_name, a.cust_num as customer_num, 
a.ntf_case_num as notification_number, a.clm_num_cd as claim_number, 
a.case_type as case_type, a.claim_status as claim_status, a.lob_cd as claim_type, 
a.period_type as period_type, a.period_status as period_status, 
cast(to_date(a.period_from_date) as string) as period_from_date, cast(to_date(a.period_to_date) as string) as period_to_date, 
a.running_total_of_days as running_total_of_days, a.period_duration_in_days as period_duration_in_days, 
a.undefined_days as undefined_days, cast(to_date(a.last_modified_date) as string) as last_modified_date, 
(case when (trim(a.case_type) = 'Absence Paid Leave Case' and ABS_STD.NTF_CASE_NUM is not null) then 'Yes' else 'No' end) CONCUR_STD 
from 
(select distinct 
(CASE when trim(CLM_CT.CASE_TYP_NM) = 'Group Disability Claim' then CLML2.CUST_NM else ABSL2.CUST_NM end) as cust_nm, 
(CASE when trim(CLM_CT.CASE_TYP_NM) = 'Group Disability Claim' then CLML2.CUST_NUM else ABSL2.CUST_NUM end) as cust_num, 
(CASE when CLM_CT.CASE_TYP_NM = 'Group Disability Claim' then CLML2.NTF_CASE_NUM else ABSL2.NTF_CASE_NUM end) as ntf_case_num, trim(CAKA.CASE_AKA_NUM) as clm_num_cd, trim(CLM_CT.CASE_TYP_NM) as case_type, 
(CASE when trim(CLM_CT.CASE_TYP_NM) = 'Group Disability Claim' then CLML2.CLM_STTS_DSCR else '' end) as claim_status, 
(CASE when trim(CLM_CT.CASE_TYP_NM) = 'Group Disability Claim' then CLML2.LOB_CD else 'ABS' end) as lob_cd, 
trim(BPid.DOM_INST_NM) as period_type, di2.DOM_INST_NM as period_status, 
BP.PRD_FR_DT as period_from_date, BP.PRD_TO_DT as period_to_date, BP.TOT_PRD_DAY as running_total_of_days, BP.PRD_DUR_IN_DAY as period_duration_in_days, BP.UDFN_DAY as undefined_days, BP.MOD_EFF_DT as last_modified_date, 
row_number() over(partition by caka.case_aka_num order by bp.mod_eff_dt desc) as rn 
from 
$analytics_fineos_db.T_BEN BEN 
inner join $analytics_fineos_db.T_BEN_DRVR ben_drvr on (ben.ben_class_id=ben_drvr.ben_class_id and ben.ben_idx_id=ben_drvr.ben_idx_id and ben.lst_updt_ts = ben_drvr.lst_updt_ts) 
INNER JOIN $analytics_fineos_db.T_CLM CLM ON (BEN.CLM_CLASS_ID = CLM.CLM_CLASS_ID  AND  BEN.CLM_IDX_ID = CLM.CLM_IDX_ID ) 
inner join $analytics_fineos_db.T_CLM_DRVR clm_drvr on (clm.clm_class_id=clm_drvr.clm_class_id and clm.clm_idx_id=clm_drvr.clm_idx_id and clm.lst_updt_ts = clm_drvr.lst_updt_ts) 
INNER JOIN $analytics_fineos_db.T_CASE BEN_CASE ON BEN_CASE.CASE_CLASS_ID = BEN.CASE_CLASS_ID AND BEN_CASE.CASE_IDX_ID = BEN.CASE_IDX_ID
inner join $analytics_fineos_db.T_CASE_DRVR BEN_CASE_DRVR on (BEN_CASE.case_class_id = BEN_CASE_DRVR.case_class_id and BEN_CASE.case_idx_id = BEN_CASE_DRVR.case_idx_id and BEN_CASE.lst_updt_ts = BEN_CASE_DRVR.lst_updt_ts) 
INNER JOIN $analytics_fineos_db.T_CASE_TYP CT ON BEN_CASE.CASE_TYP_CLASS_ID = CT.CASE_TYP_CLASS_ID AND BEN_CASE.CASE_TYP_IDX_ID = CT.CASE_TYP_IDX_ID
INNER join $analytics_fineos_db.T_CASE_TYP_DRVR ct_drvr on (Ct.case_typ_class_id = Ct_drvr.case_typ_class_id and ct.case_typ_IDX_id = ct_drvr.case_typ_IDX_id and ct.lst_updt_ts =  ct_drvr.lst_updt_ts) 
INNER JOIN $analytics_fineos_db.T_CASE_AKA CAKA ON ( CAKA.CASE_CLASS_ID=Ben_Case.CASE_CLASS_ID AND CAKA.CASE_IDX_ID=Ben_Case.CASE_IDX_ID )
inner join $analytics_fineos_db.T_CASE_AKA_DRVR caka_drvr on (caka.case_aka_class_id = caka_drvr.case_aka_class_id and caka.case_aka_idx_id = caka_drvr.case_aka_idx_id and caka.lst_updt_ts = caka_drvr.lst_updt_ts) 
INNER JOIN $analytics_fineos_db.T_CASE_TYP_AKA CTAKA ON ( CTAKA.CASE_TYP_AKA_CLASS_ID= CAKA.CASE_TYP_AKA_CLASS_ID and CTAKA.CASE_TYP_AKA_IDX_ID=CAKA.CASE_TYP_AKA_IDX_ID AND UPPER(CASE_TYP_AKA_NM) = 'METLIFE CASE NUMBER')
inner join $analytics_fineos_db.T_CASE_TYP_aka_DRVR ctaka_drvr on (ctaka.case_typ_aka_class_id = ctaka_drvr.case_typ_aka_class_id and ctaka.case_typ_aka_IDX_id = ctaka_drvr.case_typ_aka_IDX_id and ctaka.lst_updt_ts =  ctaka_drvr.lst_updt_ts) 
INNER JOIN $analytics_fineos_db.T_CASE Clm_Case on (Clm_Case.CASE_CLASS_ID = CLM.CASE_CLASS_ID and Clm_Case.CASE_IDX_ID = clm.CASE_IDX_ID) 
inner join $analytics_fineos_db.T_CASE_DRVR CLM_CASE_DRVR on (CLM_CASE.case_class_id = CLM_CASE_DRVR.case_class_id and CLM_CASE.case_idx_id = CLM_CASE_DRVR.case_idx_id and CLM_CASE.lst_updt_ts = CLM_CASE_DRVR.lst_updt_ts) 
INNER JOIN $analytics_fineos_db.T_PROC_INST pi on (Clm_Case.CASE_IDX_ID =pi.RSLT_FR_CASE_IDX_ID and pi.RSLT_FR_CASE_CLASS_ID = Clm_Case.CASE_CLASS_ID) 
INNER JOIN $analytics_fineos_db.T_PROC_INST_DRVR pi_d on (pi.proc_inst_class_id = pi_d.proc_inst_class_id and pi.proc_inst_idx_id = pi_d.proc_inst_idx_id and pi.lst_updt_ts = pi_d.lst_updt_ts) 
INNER JOIN $analytics_fineos_db.T_CASE_TYP CLM_CT ON (Clm_Case.CASE_TYP_CLASS_ID = CLM_CT .CASE_TYP_CLASS_ID AND Clm_Case.CASE_TYP_IDX_ID = CLM_CT .CASE_TYP_IDX_ID) 
INNER join $analytics_fineos_db.T_CASE_TYP_DRVR CLM_CT_DRVR on (CLM_CT.case_typ_class_id = CLM_CT_DRVR.case_typ_class_id and CLM_CT.case_typ_IDX_id = CLM_CT_DRVR.case_typ_IDX_id and CLM_CT.lst_updt_ts = CLM_CT_DRVR.lst_updt_ts) 
INNER JOIN $analytics_fineos_db.T_PARTY_CASE_ROLE pcr ON (pcr.CASE_CLASS_ID = Clm_Case.CASE_CLASS_ID and pcr.CASE_IDX_ID = Clm_Case.CASE_IDX_ID) 
inner join $analytics_fineos_db.T_PARTY_CASE_ROLE_DRVR pcr_d on (pcr.party_case_role_class_id = pcr_d.party_case_role_class_id and pcr.party_case_role_idx_id = pcr_d.party_case_role_idx_id and pcr.lst_updt_ts = pcr_d.lst_updt_ts) 
INNER JOIN $analytics_fineos_db.T_CASE_TYP_ROLE clmnt ON clmnt.CASE_TYP_ROLE_CLASS_ID = pcr.CASE_TYP_ROLE_CLASS_ID and clmnt.CASE_TYP_ROLE_IDX_ID = pcr.CASE_TYP_ROLE_IDX_ID AND ROLE_NM in ('Claimant', 'Employee') 
inner join $analytics_fineos_db.T_CASE_TYP_ROLE_DRVR clmnt_d on (clmnt.case_typ_role_class_id = clmnt_d.case_typ_role_class_id and clmnt.case_typ_role_idx_id = clmnt_d.case_typ_role_idx_id and clmnt.lst_updt_ts = clmnt_d.lst_updt_ts) 
INNER JOIN $analytics_fineos_db.t_per claimant ON claimant.PER_CLASS_ID = pcr.PARTY_CLASS_ID and claimant.PER_IDX_ID = pcr.PARTY_IDX_ID
inner join $analytics_fineos_db.T_PER_DRVR claimant_d on (claimant.per_class_id = claimant_d.per_class_id and claimant.per_idx_id = claimant_d.per_idx_id and claimant.lst_updt_ts = claimant_d.lst_updt_ts) 
INNER JOIN $analytics_fineos_db.T_REG_PY_BEN_RGHT rpbr on (BEN.BEN_CLASS_ID = rpbr.BEN_CLASS_ID and BEN.BEN_IDX_ID = rpbr.BEN_IDX_ID) 
INNER JOIN $analytics_fineos_db.T_REG_PY_BEN_RGHT_DRVR rpbr_D on (rpbr.reg_py_ben_rght_class_id = rpbr_D.reg_py_ben_rght_class_id and rpbr.reg_py_ben_rght_idx_id = rpbr_D.reg_py_ben_rght_idx_id and rpbr.lst_updt_ts = rpbr_D.lst_updt_ts) 
INNER JOIN $analytics_fineos_db.T_OCC OC on (OC.OCC_IDX_ID=rpbr.OCC_IDX_ID and OC.OCC_CLASS_ID=rpbr.OCC_CLASS_ID) 
inner JOIN $analytics_fineos_db.T_OCC_DRVR OC_D on (OC.occ_class_id = OC_D.occ_class_id and OC.occ_idx_id = OC_D.occ_idx_id and OC.lst_updt_ts = OC_D.lst_updt_ts) 
INNER JOIN $analytics_fineos_db.T_ORG O on O.ORG_IDX_ID = OC.EMPR_PARTY_IDX_ID 
INNER JOIN $analytics_fineos_db.T_ORG_DRVR O_D on (O.org_class_id = O_D.org_class_id and O.org_idx_id = O_D.org_idx_id and O.lst_updt_ts = O_D.lst_updt_ts) 
INNER JOIN $analytics_fineos_db.T_REG_PREM_CMPNT rpc on (rpbr.REG_PREM_CMPNT_CLASS_ID = rpc.REG_PREM_CMPNT_CLASS_ID and rpbr.REG_PREM_CMPNT_IDX_ID = rpc.REG_PREM_CMPNT_IDX_ID) 
INNER JOIN $analytics_fineos_db.T_REG_PREM_CMPNT_DRVR rpc_d on (rpc.reg_prem_cmpnt_class_id = rpc_d.reg_prem_cmpnt_class_id and rpc.reg_prem_cmpnt_idx_id = rpc_d.reg_prem_cmpnt_idx_id and rpc.lst_updt_ts = rpc_d.lst_updt_ts) 
INNER JOIN $analytics_fineos_db.T_BEN_PRD BP ON ben.BEN_CLASS_ID = BP.BEN_CLASS_ID and ben.Ben_IDX_ID = BP.BEn_IDX_ID
INNER JOIN $analytics_fineos_db.T_BEN_PRD_DRVR BP_D on (BP.ben_prd_class_id = BP_D.ben_prd_class_id and BP.ben_prd_idx_id = BP_D.ben_prd_idx_id and BP.lst_updt_ts = BP_D.lst_updt_ts) 
INNER JOIN $analytics_fineos_db.T_DOM_INST BPid on (bp.PRD_TYP_ID = bpid.DOM_INST_IDX_ID) 
INNER JOIN $analytics_fineos_db.T_DOM_INST_DRVR BPid_D on (BPid.dom_inst_class_id = BPid_D.dom_inst_class_id and BPid.dom_inst_idx_id = BPid_D.dom_inst_idx_id and BPid.lst_updt_ts = BPid_D.lst_updt_ts) 
INNER JOIN $analytics_fineos_db.T_PRD_HIST PH ON (Bp.Ben_prd_class_id = ph.prd_class_id and Bp.Ben_prd_IDX_id = ph.prd_IDX_ID) 
INNER JOIN $analytics_fineos_db.T_PRD_HIST_DRVR PH_D on (PH.prd_hist_class_id = PH_D.prd_hist_class_id and PH.prd_hist_idx_id = PH_D.prd_hist_idx_id and PH.lst_updt_ts = PH_D.lst_updt_ts) 
INNER JOIN $analytics_fineos_db.T_DOM_INST di2 on (di2.DOM_INST_IDX_ID = ph.PRD_STTS_ID) 
INNER JOIN $analytics_fineos_db.T_DOM_INST_DRVR di2_D on (di2.dom_inst_class_id = di2_D.dom_inst_class_id and di2.dom_inst_idx_id = di2_D.dom_inst_idx_id and di2.lst_updt_ts = di2_D.lst_updt_ts) 
left join $analytics_idds_db.T_CLM CLML2 ON (CLML2.SRC_SYS_CD = 'FINEOS' and CAKA.CASE_AKA_NUM = CLML2.CLM_NUM_CD) 
left join 
( select distinct NTF_CASE_NUM, ABS_BEN_NUM_CD, CUST_NM, CUST_NUM from $analytics_idds_db.T_FINEOS_ABS where SRC_SYS_CD = 'FINEOS' ) ABSL2 
on (CAKA.CASE_AKA_NUM = ABSL2.ABS_BEN_NUM_CD) 
) a 
left join 
( select distinct NTF_CASE_NUM from $analytics_idds_db.T_CLM where SRC_SYS_CD = 'FINEOS' and LOB_CD = 'STD' ) ABS_STD 
on (trim(a.NTF_CASE_NUM) = trim(ABS_STD.NTF_CASE_NUM)) 
where a.rn &lt;= 1 
order by customer_name, claim_number
</t>
  </si>
  <si>
    <t>Certification_Period_Report</t>
  </si>
  <si>
    <t xml:space="preserve">select distinct 
cast(to_date(M.load_dt) as string) as as_of_date, M.cust_nm as cust_nm, M.cust_num as cust_num, 
M.frst_nm as frst_nm, M.lst_nm as lst_nm, M.empe_id as empe_id, 
M.ntf_case_num as ntf_case_num, M.abs_num_cd as abs_num_cd, 
M.lv_req_id as lv_req_id, M.lv_req_stts_dscr as lv_req_stts_dscr, M.pgm_short_nm as pgm_short_nm, M.pgm_ctgy_dscr as pgm_ctgy_dscr, M.lv_pln_num as lv_pln_num, 
(case WHEN DICATEG.DOM_INST_NM IS NULL THEN null 
when trim(DICATEG.DOM_INST_NM) = 'Non-Paid' then 'UNPAID'
when DICATEG.DOM_INST_NM = 'Paid' and DISRV.DOM_INST_NM = 'Employer Plans' then 'COMPANY PAID'
when DICATEG.DOM_INST_NM = 'Paid' and DI.DOM_INST_NM = 'Family Medical Leave' then 'PFL'
when DICATEG.DOM_INST_NM = 'Paid' and DI.DOM_INST_NM = 'EE Medical Leave' then 'PML'
else 'UNPAID' end) as LV_PLN_TYPE, 
M.abs_typ_dscr as abs_typ_dscr, M.abs_rsn_nm as abs_rsn_nm, M.rsn_qlf_1_nm as rsn_qlf_1_nm, 
M.clmnt_rel_nm as clmnt_rel_nm, M.deny_cls_rsn_dscr as deny_cls_rsn_dscr, M.abs_freq as abs_freq, 
cast(to_date(M.rtw_dt) as string) as rtw_dt, 
cast(to_date(M.abs_recd_dt) as string) as abs_recd_dt, 
cast(to_date(M.abs_strt_dt) as string) as abs_strt_dt, 
cast(to_date(M.abs_end_dt) as string) as abs_end_dt, 
cast(to_date(M.frst_abs_dt) as string) as frst_abs_dt, 
M.empe_wrk_st_num as empe_wrk_st, M.loc_cd as loc_cd, M.sex_dscr as sex_dscr, 
cast(to_date(M.lst_wrk_dt) as string) as lst_wrk_dt, 
cast(to_date(M.ben_strt_dt) as string) as ben_strt_dt, 
cast(to_date(M.ben_aprv_thru_dt) as string) as ben_aprv_thru_dt, 
cast(to_date(M.clm_aprv_ts) as string) as clm_aprv_dt, 
M.wrk_wk_schd_dscr as wrk_wk_schd_dscr, 
cast(to_date(M.brth_or_adptn_dt) as string) as brth_or_adptn_dt, 
concat(trim(coalesce(M.rpt_num,'')),'-',trim(coalesce(M.rpt_nm,''))) as rpt_num_nm, 
concat(trim(coalesce(M.sbcd_id,'')),'-',trim(coalesce(M.sbcd_nm,''))) as subcode_num_nm,
concat(trim(coalesce(M.br_pypt_nm,'')),'-',trim(coalesce(M.br_nm,''))) as subpoint_num_nm, 
M.cvr_cd as cvr_cd 
from $analytics_idds_db.T_FINEOS_ABS M 
left join 
(select a.* from $analytics_fineos_db.T_LV_PLN a, $analytics_fineos_db.T_LV_PLN_DRVR b 
where a.LV_PLN_CLASS_ID = b.LV_PLN_CLASS_ID AND a.LV_PLN_IDX_ID = b.LV_PLN_IDX_ID AND a.LST_UPDT_TS = b.LST_UPDT_TS) LP 
on (M.LV_PLN_NUM = LP.DSPL_RFR_NM) 
left join
(select a.* from $analytics_fineos_db.T_DOM_INST a, $analytics_fineos_db.T_DOM_INST_DRVR b 
where a.DOM_INST_CLASS_ID = b.DOM_INST_CLASS_ID AND a.DOM_INST_IDX_ID = b.DOM_INST_IDX_ID AND a.LST_UPDT_TS = b.LST_UPDT_TS) DISRV 
on (LP.SRV_CTGY_ID = DISRV.DOM_INST_IDX_ID) 
left join
(select a.* from $analytics_fineos_db.T_DOM_INST a, $analytics_fineos_db.T_DOM_INST_DRVR b 
where a.DOM_INST_CLASS_ID = b.DOM_INST_CLASS_ID AND a.DOM_INST_IDX_ID = b.DOM_INST_IDX_ID AND a.LST_UPDT_TS = b.LST_UPDT_TS) DICATEG 
on (LP.LV_PLN_CTGY_ID = DICATEG.DOM_INST_IDX_ID) 
left join 
(select a.* from $analytics_fineos_db.T_DOM_INST a, $analytics_fineos_db.T_DOM_INST_DRVR b 
where a.DOM_INST_CLASS_ID = b.DOM_INST_CLASS_ID AND a.DOM_INST_IDX_ID = b.DOM_INST_IDX_ID AND a.LST_UPDT_TS = b.LST_UPDT_TS) DI 
on (LP.LV_PLN_TYP_ID = DI.DOM_INST_IDX_ID)
where m.src_sys_cd = 'FINEOS' 
and m.load_dt = current_date 
and (m.rpt_num is null or trim(m.rpt_num) = '') 
order by cust_nm, frst_nm, lst_nm, abs_num_cd, lv_req_id, pgm_short_nm
</t>
  </si>
  <si>
    <t>Catalyst_Absences_with_missing_Report_structure</t>
  </si>
  <si>
    <t xml:space="preserve">select distinct 
cust_num, cust_nm, 
abs_num_cd as absence_num, ovrall_abs_stts_dscr as absence_status, 
lv_req_id as leave_req_id, lv_req_stts_dscr as leave_req_status, 
lv_pln_num as leave_plan_num, lv_pln_stts_cd as leave_plan_status, pgm_short_nm as program_name, 
cast(to_date(seg_strt_dt) as string) as segment_date, seg_stts_dscr as segment_status
from 
$analytics_db.T_YTD_RPT_CUST_DB_ABS 
where src_sys_cd = 'FINEOS' 
and load_dt = current_date 
and trim(ovrall_abs_stts_dscr) in ('Approved - Closed', 'Approved', 'Denied') 
and trim(seg_stts_dscr) = 'Pending' 
order by cust_nm, absence_num, leave_req_id, leave_plan_num, program_name, segment_date
</t>
  </si>
  <si>
    <t>Catalyst_APRV_CLSD_DND_Absences_with_PND_Segments</t>
  </si>
  <si>
    <t>select 
empe_id, empe_tin_id, met_evnt_num, clm_num_cd, lob_cd, STD_WRK_WK_HR_CNT as standard_weekly_hrs, WK_STD_HR_RT_AMT as standard_weekly_hour_rate_amt, cast(to_date(py_prd_fr_dt) as string) as py_prd_ft_dt, cast(to_date(py_prd_to_dt) as string) as py_prd_to_dt, gro_py_chk_amt, net_py_amt 
from $analytics_db.T_COX_ERN_RPT 
where load_dt = current_date</t>
  </si>
  <si>
    <t>COX_EARNINGS_RPT</t>
  </si>
  <si>
    <t xml:space="preserve">select distinct 
t3.ntf_case_num as ntf_case_num, t3.ben_case_num as ben_case_num, 
t1.clm_num_cd as clm_num_cd, t1.cvr_typ_cd as cvr_typ_cd, 
cast(to_date(t1.clm_recd_dt) as string) as clm_recd_dt, cast(to_date(t1.aprv_dt) as string) as aprv_dt, 
cast(to_date(t1.dcl_dt) as string) as dcl_dt, t1.empe_tin_id as empe_tin_id, 
cast(to_date(t1.clmnt_brth_dt) as string) as clmnt_brth_dt, cast(to_date(t1.emp_dt) as string) as emp_dt, 
t1.empe_id_cd as empe_id_cd, t1.clmnt_wrk_st as clmnt_wrk_st, 
t1.clmnt_lst_nm as clmnt_lst_nm, t1.clmnt_frst_nm as clmnt_frst_nm, t1.prgn_ind as prgn_ind, 
cast(to_date(t1.lst_wrk_dt) as string) as lst_wrk_dt, cast(to_date(t1.dabl_dt) as string) as dabl_dt, 
cast(to_date(t1.ben_strt_dt) as string) as ben_strt_dt, cast(to_date(t1.ben_aprv_thru_dt) as string) as ben_aprv_thru_dt, 
cast(to_date(t1.rtract_ben_strt_dt) as string) as rtract_ben_strt_dt, cast(to_date(t1.clm_stts_dt) as string) as clm_stts_dt, 
t1.clm_stts_dscr as clm_stts_dscr, t1.clm_stts_rsn_dscr as clm_stts_rsn_dscr, 
cast(to_date(t1.cls_dt) as string) as cls_dt, 
t1.sal_amt as sal_amt, t1.sal_mode_freq as sal_mode_freq, 
t1.pln_cd as pln_cd, cast(to_date(t1.rtw_dt) as string) as rtw_dt, 
t1.cust_dfn_fld_1_txt as cust_dfn_fld_1_txt, t1.cust_dfn_fld_2_txt as cust_dfn_fld_2_txt, 
t1.cust_dfn_fld_3_txt as cust_dfn_fld_3_txt, t1.cust_dfn_fld_4_txt as cust_dfn_fld_4_txt, 
t1.wrk_comp_file_ind as wrk_comp_file_ind, t1.base_ben_amt as base_ben_amt, 
cast(to_date(t1.py_prd_fr_dt) as string) as py_prd_fr_dt, cast(to_date(t1.py_prd_to_dt) as string) as py_prd_to_dt, t1.py_prd_pybl_day as py_prd_pybl_day, 
t1.gro_py_chk_amt as gro_py_chk_amt, t1.offset_dscr as offset_dscr, t1.py_offset_apl_amt as py_offset_apl_amt, t1.net_py_amt as net_py_amt, 
trim(t1.cntrc_fund_cd) as cntrc_fund_cd, 
t1.rpt_num as rpt_num, t2.rpt_nm as rpt_nm, 
t1.clm_sbcd_cd as clm_sbcd_cd, t2.sbcd_nm as clm_sbcd_nm, 
t1.clm_sbpt_cd as clm_sbpt_cd, t2.clm_br_nm as clm_sbpt_nm, 
t1.cust_num as cust_num, t1.cust_nm as cust_nm 
from 
$analytics_db.t_atp_all_dabl_clm t1
left join $analytics_gbds_db.t_cust_struct_cdf t2 
on (t1.cust_num = t2.cust_num and t1.rpt_num = t2.rpt_num and t1.clm_sbcd_cd = t2.sbcd_cd and t1.clm_sbpt_cd = t2.clm_br_cd) 
left join $analytics_idds_db.t_clm t3 on (t3.src_sys_cd = 'FINEOS' and t3.clm_num_cd = t1.clm_num_cd) 
where t1.load_dt = cast(current_timestamp as date) 
and t1.cust_num = 36410 
order by cust_nm, clmnt_lst_nm, clmnt_frst_nm, clm_num_cd, py_prd_fr_dt, py_prd_to_dt
</t>
  </si>
  <si>
    <t>ATP_Disability_Report_UNILEVER</t>
  </si>
  <si>
    <t>select 
cast(to_date(LOAD_DT) as string) as LOAD_DT, '' as LOAD_TS, '' as AUDT_ID, CUST_NM, CUST_NUM, EMPE_FRST_NM, EMPE_LST_NM, 
concat(regexp_replace(substring(empe_tin,0, length(empe_tin) - 4),'[0-9]','*'), 
substring(empe_tin,length(empe_tin) - 3, length(empe_tin))) as EMPE_TIN, EMPE_ID, EMPE_WRK_ST_CD, MGR_FRST_NM, MGR_LST_NM, 
MLE_NTF_CASE_NUM, SRC_SYS_ABS_CASE_NUM, ABS_NUM, SRC_SYS_PD_LV_CASE_NUM, SRC_SYS_PD_LV_BEN_CASE_NUM, PD_LV_BEN_NUM, 
ABS_RSN_CVR_DSCR, ABS_CTGY_DSCR, LV_REQ_ID, LV_FREQ_DSCR, LV_PLN_RFR_NM, LV_PLN_SHORT_NM, LV_PLN_TYP_DSCR, LV_PLN_CTGY_DSCR, 
cast(to_date(DCD_DAY_DT) as string) as DCD_DAY_DT, round(NRML_WRK_HR_AMT,2) as NRML_WRK_HR_AMT, round(TM_REQ_IN_HR,2) as TM_REQ_IN_HR, round(TM_REQ_IN_MIN,0) as TM_REQ_IN_MIN, round(TM_DED_CNT,2) as TM_DED_CNT, 
TM_DED_DUR_CD, round(TM_DED_IN_MIN,0) as TM_DED_IN_MIN, DCD_DAY_STTS_DSCR, DCD_DAY_STTS_RSN_DSCR, 
cast(LV_REQ_STTS_TS as string) as LV_REQ_STTS_TS, LV_REQ_STTS_DSCR, ABS_CASE_STTS_DSCR, cast(ABS_CASE_STTS_TS as string) as ABS_CASE_STTS_TS 
from $analytics_db.T_FINEOS_APRV_DCD_DAY_OPER_RPT 
where load_dt = current_date
and cast(cust_num as int) = 94083
and trim(lv_pln_short_nm) in ('Parental Bonding Leave', 'Parental Bonding Leave 6w')
order by EMPE_FRST_NM, EMPE_LST_NM, ABS_NUM, LV_REQ_ID, LV_PLN_SHORT_NM, DCD_DAY_DT, DCD_DAY_STTS_DSCR</t>
  </si>
  <si>
    <t>ALLIANCE_Time_Taken_Parental_Bonding</t>
  </si>
  <si>
    <t>select 
cast(to_date(LOAD_DT) as string) as LOAD_DT, '' as LOAD_TS, '' as AUDT_ID, CUST_NM, CUST_NUM, EMPE_FRST_NM, EMPE_LST_NM, 
concat(regexp_replace(substring(empe_tin,0, length(empe_tin) - 4),'[0-9]','*'), 
substring(empe_tin,length(empe_tin) - 3, length(empe_tin))) as EMPE_TIN, EMPE_ID, EMPE_WRK_ST_CD, MGR_FRST_NM, MGR_LST_NM, 
MLE_NTF_CASE_NUM, SRC_SYS_ABS_CASE_NUM, ABS_NUM, SRC_SYS_PD_LV_CASE_NUM, SRC_SYS_PD_LV_BEN_CASE_NUM, PD_LV_BEN_NUM, 
ABS_RSN_CVR_DSCR, ABS_CTGY_DSCR, LV_REQ_ID, LV_FREQ_DSCR, LV_PLN_RFR_NM, LV_PLN_SHORT_NM, LV_PLN_TYP_DSCR, LV_PLN_CTGY_DSCR, 
cast(to_date(DCD_DAY_DT) as string) as DCD_DAY_DT, round(NRML_WRK_HR_AMT,2) as NRML_WRK_HR_AMT, round(TM_REQ_IN_HR,2) as TM_REQ_IN_HR, round(TM_REQ_IN_MIN,0) as TM_REQ_IN_MIN, round(TM_DED_CNT,2) as TM_DED_CNT, 
TM_DED_DUR_CD, round(TM_DED_IN_MIN,0) as TM_DED_IN_MIN, DCD_DAY_STTS_DSCR, DCD_DAY_STTS_RSN_DSCR, 
cast(LV_REQ_STTS_TS as string) as LV_REQ_STTS_TS, LV_REQ_STTS_DSCR, ABS_CASE_STTS_DSCR, cast(ABS_CASE_STTS_TS as string) as ABS_CASE_STTS_TS 
from $analytics_db.T_FINEOS_APRV_DCD_DAY_OPER_RPT 
where load_dt = current_date
and cast(cust_num as int) = 228912
and trim(lv_pln_short_nm) in ('MSKCC Medical Leave', 'MSKCC-Medical Leave') 
order by EMPE_FRST_NM, EMPE_LST_NM, ABS_NUM, LV_REQ_ID, LV_PLN_SHORT_NM, DCD_DAY_DT, DCD_DAY_STTS_DSCR</t>
  </si>
  <si>
    <t>MSK_Time_Taken_MSKCC_Medical</t>
  </si>
  <si>
    <t>with 
ntf as
(
select distinct lpad(empe_id,11,'0') as empe_id, cust_num, cust_nm, ntf_case_num
from $analytics_idds_db.t_fineos_ntf 
where cust_num = 218327
), 
per_occ as
(
select distinct p.per_idx_id, o.occ_idx_id, p.up_case_frst_nm first_name, p.up_case_lst_nm last_name, trim(substr(cdf4.occ_qlf_dscr,26)) empe_id
from $analytics_fineos_db.t_per p 
inner join $analytics_fineos_db.t_per_drvr p_d on (p.per_idx_id = p_d.per_idx_id and p.lst_updt_ts = p_d.lst_updt_ts) 
inner join $analytics_fineos_db.t_occ o on (o.per_idx_id = p.per_idx_id) 
inner join $analytics_fineos_db.t_occ_drvr o_d on (o.occ_idx_id = o_d.occ_idx_id  and o.lst_updt_ts = o_d.lst_updt_ts) 
left join ( 
select a.* from 
$analytics_fineos_db.t_emp a 
inner join $analytics_fineos_db.t_emp_drvr a_d on (a.emp_idx_id = a_d.emp_idx_id and a.lst_updt_ts = a_d.lst_updt_ts) 
) e 
on (o.occ_ext_base_class_id = e.emp_class_id and o.occ_ext_base_idx_id = e.emp_idx_id) 
left join ( 
select distinct oq.occ_qlf_dscr, eoq.emp_class_id, eoq.emp_idx_id  
from $analytics_fineos_db.t_emp_occ_qlf eoq, $analytics_fineos_db.t_emp_occ_qlf_drvr eoq_d, $analytics_fineos_db.t_occ_qlf oq, $analytics_fineos_db.t_occ_qlf_drvr oq_d 
where oq.occ_qlf_class_id = eoq.occ_qlf_class_id and oq.occ_qlf_idx_id = eoq.occ_qlf_idx_id 
and eoq.emp_class_id = eoq_d.emp_class_id and eoq.emp_idx_id = eoq_d.emp_idx_id and eoq.occ_qlf_class_id = eoq_d.occ_qlf_class_id and eoq.occ_qlf_idx_id = eoq_d.occ_qlf_idx_id and eoq.lst_updt_ts = eoq_d.lst_updt_ts 
and oq.occ_qlf_class_id = oq_d.occ_qlf_class_id and oq.occ_qlf_idx_id = oq_d.occ_qlf_idx_id and oq.lst_updt_ts = oq_d.lst_updt_ts 
and upper(oq.occ_qlf_dscr) like ('CUSTOMER DEFINED FIELD 4:%') 
) cdf4
on (cdf4.emp_class_id = e.emp_class_id and cdf4.emp_idx_id = e.emp_idx_id) 
), 
multiple_occ_rows as
(
select per_idx_id, count(distinct occ_idx_id) as per_idx_id_cnt 
from per_occ
where 1=1
group by per_idx_id
having count(distinct occ_idx_id) &gt; 1
) 
select distinct n.cust_nm as Customer_Name, 
po.first_name as Employee_First_Name, po.last_name as Employee_Last_Name, 
n.empe_id as Employee_ID, n.ntf_case_num as MLE_Number
from per_occ po
inner join ntf n on (n.empe_id = lpad(po.empe_id,11,'0')) 
where 1=1
and po.per_idx_id in (select per_idx_id from multiple_occ_rows)
order by Employee_id</t>
  </si>
  <si>
    <t>COX_EES_MULTI_OCC</t>
  </si>
  <si>
    <t>select cust_num, cust_nm, clm_num_cd, prmry_icd_cd, prmry_icd_dscr, 
cast(clm_recd_dt as string) as clm_recd_dt, cast(dabl_dt as string) as dabl_dt, cast(init_dcd_dt as string) as init_dcd_dt, 
cast(aprv_dt as string) as aprv_dt, cast(dcl_dt as string) as dcl_dt, 
clm_stts_dscr, clm_stts_rsn_dscr, 
bus_day_to_init_dcd_cnt, clnd_day_to_init_dcd_cnt, 
mjr_dx_ctgy_cd, mjr_dx_ctgy_dscr, lob_cd, cast(load_dt as string) as rpt_dt, 
datediff(current_date, clm_recd_dt) as aging, 
datediff(current_date, dabl_dt) as aging_per_disability 
from $analytics_idds_db.t_clm 
where src_sys_cd = 'FINEOS' 
and clm_stts_cd not in ('01','03')
order by cust_nm</t>
  </si>
  <si>
    <t>Catalyst_Disability_Claims_Aging_Report</t>
  </si>
  <si>
    <t>SELECT 
C.clm_num_cd AS clm_num_cd, C.ntf_case_num AS notification_mle_number, 
C.cust_nm AS customer_name, C.cust_num AS customer_number, C.clm_stts_cd AS claim_status_code, 
C.clm_stts_dscr AS claim_status_description, cast(C.clm_recd_dt as string) AS claim_received_date, 
cast(C.ben_strt_dt as string) AS benefit_start_date, cast(C.dabl_dt as string) AS disability_dt, 
cast(C.max_dur_dt as string) AS max_duration_dt, cast(C.rtw_dt as string) AS return_to_work_date, 
C.rpt_num AS report_number, C.clm_sbcd_cd AS sub_code, C.clm_sbpt_cd AS sub_point_code, 
C.clmnt_wrk_st AS claimant_work_st, C.clmnt_frst_nm AS claimant_first_nm, C.clmnt_lst_nm AS claimant_last_nm, 
cast(C.clmnt_brth_dt as string) AS claimant_birth_dt, C.empe_tin_id AS ssn_number, 
C.ben_case_num AS mle_ben_case_num, C.case_typ_ind AS case_type_name, 
C.clm_own_fst_name AS case_specialist_fst_nm, C.clm_own_lst_name AS case_specialist_lst_nm, 
C.loc_cd AS location_code, C.cvr_cd AS coverage_code, C.pln_cd AS plan_code, 
CP.cert_prd_typ AS cert_period_type, CP.cert_prd_stts_dscr AS period_status, 
cast(CP.prd_fr_dt as string) AS period_from, cast(CP.prd_to_dt as string) AS period_through, 
CP.tot_prd_day AS running_total_of_days, CP.prd_dur_in_day AS diff_prd_to_prd_fro, CP.udfn_day AS undefined_days, cast(CP.lst_mod_eff_dt as timestamp) AS last_modified_date
FROM $analytics_idds_db.t_clm C 
INNER JOIN $analytics_idds_db.t_fineos_ben_cert_prd CP on (C.clm_num_cd = CP.clm_num_cd) 
WHERE C.src_sys_cd = 'FINEOS' 
AND cast(C.cust_num as int) in (94083, 139240, 220801, 233834, 236489, 84998, 200600) 
ORDER BY customer_name, claimant_last_nm, claimant_first_nm, clm_num_cd, period_from, period_through</t>
  </si>
  <si>
    <t>NAT_ACCT_DABL_CERT_PRD_Report</t>
  </si>
  <si>
    <t>select distinct abs_num_cd as absence_num, concat(trim(frst_nm), ' ', trim(lst_nm)) as empe_name, pgm_short_nm as program_name, empe_wrk_st_num as empe_wrk_st, cast(cast(abs_recd_dt as date) as string) as abs_recd_dt, cust_nm 
from $analytics_idds_db.t_fineos_abs 
where cast(cust_num as int) = 233834 
and pgm_short_nm like '%Parental Leave%' 
and empe_wrk_st_num in ('NY', 'NJ', 'MA', 'HI', 'WA')
and abs_recd_dt &gt;= '2022-01-01'
order by empe_name</t>
  </si>
  <si>
    <t>EDJ_PPL_Report</t>
  </si>
  <si>
    <t>select distinct cast(load_dt as string) as Load_Date, cust_nm as Customer_Name, clmnt_frst_nm as Claimant_First_Name, clmnt_lst_nm as Claimant_Last_Name, empe_id_cd as Employee_ID, ntf_Case_num as Notification_Case_Number, clm_num_cd as Claim_Number, cast(rtw_dt as string) as Return_To_Work_Date, cast(rtw_part_tm_dt as string) as Return_to_Work_Part_Time_Date, clm_stts_dscr as Claim_Status 
from $analytics_idds_db.t_clm 
where src_sys_cd = 'FINEOS' 
and load_dt = current_date 
and cast(cust_num as int) = 94083 
and LOB_CD = 'STD' 
and (rtw_dt is not Null or rtw_part_tm_dt is not Null) 
and upper(clm_stts_cd) = 'PS' 
order by Claimant_Last_Name, Claimant_First_Name, Claim_Number</t>
  </si>
  <si>
    <t>ALLIANCE_Disability_RTW_Report</t>
  </si>
  <si>
    <t>select distinct cast(load_dt as string) as Load_Date, cust_nm as Customer_Name, frst_nm as Employee_First_Name, lst_nm as Employee_Last_name, empe_id as Employee_ID, ntf_Case_num as Notification_Case_Number, abs_num_cd as Absence_Number, cast(rtw_dt as string) as Return_To_Work_Date, case when cast(xpct_rtw_dt as String) = '1753-01-01' then Null else xpct_rtw_dt end as Expected_Return_To_Work_date,  pgm_short_nm as Program_Short_Name, slct_lv_pln_adjdct_stts_dscr as Adjudication_Status_of_Selected_Leave_Plan_Description, abs_stts_dscr as Absence_Status_Description, ccur_indictor_dscr as Concurrent_Indicator_Description
from $analytics_idds_db.t_fineos_abs 
where load_dt = current_date 
and cast(cust_num as int) = 94083 
and pgm_short_nm in ('Parental Bonding Leave','Parental Bonding Leave 6w', 'Fed ADA' , 'CDL', 'Fed FMLA', 'CML')  
and abs_stts_dscr &lt;&gt; 'Cancelled' and abs_freq = 'Continuous' 
and upper(abs_stts_dscr) = 'PENDING' 
and upper(ccur_indictor_dscr) = 'STANDALONE' 
and xpct_rtw_dt &gt;= '2021-12-15' 
order by Employee_Last_Name, Employee_First_Name, Absence_Number, Program_Short_Name</t>
  </si>
  <si>
    <t>ALLIANCE_Absence_RTW_Report</t>
  </si>
  <si>
    <t>Select distinct CAST(load_dt AS STRING) as Load_Date,cust_nm as Customer_Name, frst_nm as First_Name,lst_nm as Last_Name,ntf_case_num as Case_Number,abs_num_cd as Absence_Number,abs_stts_dscr As Absence_Status, abs_freq as Absence_Frequency,ccur_indictor_dscr as Concurrent_Indicator,
cast(date_format(abs_recd_dt,'yyyy-MM-dd') AS STRING) AS Received_Date, CAST(date_format(abs_strt_dt,'yyyy-MM-dd') AS STRING) AS Absence_Start_Date,CAST(date_format(xpct_rtw_dt,'yyyy-MM-dd') AS STRING) as Expected_Return_to_Work_Date 
from $analytics_idds_db.t_fineos_abs 
where cast(cust_num as int) = 117666 
and xpct_rtw_dt &lt;&gt; '1753-01-01' and xpct_rtw_dt is not null AND LOAD_DT = CURRENT_DATE()
and case when date_format(current_date(),'u') in (2,3,4,5) then abs_recd_dt = date_add(current_date(),-1)
else abs_recd_dt in ( date_add(current_date(),-1), date_add(current_date(),-2),date_add(current_date(),-3))
end 
order by  Last_Name, First_Name, Absence_Start_Date, Case_Number,Absence_Number</t>
  </si>
  <si>
    <t>NEWELL_Absence_RTW_Report</t>
  </si>
  <si>
    <t>Select distinct CAST(date_format(load_dt,'yyyy-MM-dd') AS STRING) as Load_Date, cust_nm as Customer_Name, clmnt_frst_nm as First_Name, clmnt_lst_nm as Last_Name, ntf_case_num as Case_Number,lob_cd as LOB_Code, clm_num_cd as Claim_Number, 
clm_stts_dscr as Claim_Status, CAST(date_format(ben_strt_dt,'yyyy-MM-dd') AS STRING) AS Benefit_Start_Date, CAST(date_format(clm_recd_dt,'yyyy-MM-dd') AS STRING) AS Received_Date, CAST(date_format(rtw_dt,'yyyy-MM-dd') AS STRING) AS Return_To_Work_Date,
CAST(date_format(rtw_part_tm_dt,'yyyy-MM-dd') AS STRING) AS Return_To_Work_Part_Time, CAST(date_format(xpct_rtw_dt,'yyyy-MM-dd') AS STRING) AS Expected_Return_To_Work_Date 
from $analytics_idds_db.t_clm 
where src_sys_cd = 'FINEOS' 
and cast(cust_num as int) = 117666 
and xpct_rtw_dt &lt;&gt; '1753-01-01' 
and xpct_rtw_dt is not null 
and case when date_format(current_date(),'u') in (2,3,4,5) then clm_recd_dt = date_add(current_date(),-1)
else clm_recd_dt in ( date_add(current_date(),-1), date_add(current_date(),-2),date_add(current_date(),-3))
end 
and load_dt = CURRENT_DATE()
order by Last_Name, First_Name, Received_Date, Case_Number, Claim_Number</t>
  </si>
  <si>
    <t>NEWELL_Disability_RTW_Report</t>
  </si>
  <si>
    <t>with 
T_PY_DTL_temp AS 
(SELECT t1.* from $analytics_fineos_db.T_PY_DTL t1 JOIN $analytics_fineos_db.T_PY_DTL_drvr tdrvr1 ON 
t1.lst_updt_ts = tdrvr1.lst_updt_ts AND t1.py_dtl_class_id = tdrvr1.py_dtl_class_id AND t1.py_dtl_idx_id=tdrvr1.py_dtl_idx_id), 
T_RCPT_PY_EVNT_TEMP AS 
(SELECT t1.* from $analytics_fineos_db.T_RCPT_PY_EVNT t1 JOIN $analytics_fineos_db.T_RCPT_PY_EVNT_drvr tdrvr1 ON 
t1.lst_updt_ts = tdrvr1.lst_updt_ts AND t1.rcpt_py_evnt_class_id = tdrvr1.rcpt_py_evnt_class_id AND t1.rcpt_py_evnt_idx_id=tdrvr1.rcpt_py_evnt_idx_id), 
T_REQ_PY_EVNT_TEMP AS 
(SELECT t1.* from $analytics_fineos_db.T_REQ_PY_EVNT t1 JOIN $analytics_fineos_db.T_REQ_PY_EVNT_drvr tdrvr1 ON 
t1.lst_updt_ts = tdrvr1.lst_updt_ts AND t1.req_py_evnt_class_id = tdrvr1.req_py_evnt_class_id AND t1.req_py_evnt_idx_id=tdrvr1.req_py_evnt_idx_id), 
T_USR_TEMP AS 
(SELECT t1.* from $analytics_fineos_db.T_USR t1 JOIN $analytics_fineos_db.T_USR_drvr tdrvr1 ON 
t1.lst_updt_ts = tdrvr1.lst_updt_ts AND t1.usr_class_id = tdrvr1.usr_class_id AND t1.usr_idx_id = tdrvr1.usr_idx_id), 
T_PY_LN_TEMP AS 
(SELECT t1.* from $analytics_fineos_db.T_PY_LN t1 JOIN $analytics_fineos_db.T_PY_LN_drvr tdrvr1 ON
t1.lst_updt_ts = tdrvr1.lst_updt_ts AND t1.py_ln_class_id = tdrvr1.py_ln_class_id AND t1.py_ln_idx_id = tdrvr1.py_ln_idx_id), 
T_PY_EVNT_INTFC_TEMP AS 
(SELECT t1.* from $analytics_fineos_db.T_PY_EVNT_INTFC t1 JOIN $analytics_fineos_db.T_PY_EVNT_INTFC_DRVR tdrvr1 ON
t1.lst_updt_ts = tdrvr1.lst_updt_ts and t1.py_evnt_intfc_class_id = tdrvr1.py_evnt_intfc_class_id AND t1.py_evnt_intfc_idx_id = tdrvr1.py_evnt_intfc_idx_id), 
T_OVRPY_CASE_TEMP AS 
(SELECT t1.* from $analytics_fineos_db.T_OVRPY_CASE t1 JOIN $analytics_fineos_db.T_OVRPY_CASE_DRVR tdrvr1 ON 
t1.lst_updt_ts = tdrvr1.lst_updt_ts and t1.ovrpy_case_class_id = tdrvr1.ovrpy_case_class_id AND t1.ovrpy_case_idx_id = tdrvr1.ovrpy_case_idx_id), 
t_case_temp AS 
(SELECT t1.* from $analytics_fineos_db.t_case t1 JOIN $analytics_fineos_db.t_case_drvr tdrvr1 ON 
t1.lst_updt_ts = tdrvr1.lst_updt_ts AND t1.case_idx_id=tdrvr1.case_idx_id),
t_case_typ_temp AS 
(SELECT t2.* from $analytics_fineos_db.t_case_typ t2 JOIN $analytics_fineos_db.t_case_typ_drvr tdrvr2 ON 
t2.lst_updt_ts = tdrvr2.lst_updt_ts AND t2.case_typ_idx_id=tdrvr2.case_typ_idx_id), 
t_case_typ_aka_temp AS 
(SELECT t3.* from $analytics_fineos_db.t_case_typ_aka t3 JOIN $analytics_fineos_db.t_case_typ_aka_drvr tdrvr3 ON 
t3.lst_updt_ts = tdrvr3.lst_updt_ts AND t3.case_typ_aka_idx_id=tdrvr3.case_typ_aka_idx_id), 
t_case_aka_temp AS 
(SELECT t4.* from $analytics_fineos_db.t_case_aka t4 JOIN $analytics_fineos_db.t_case_aka_drvr tdrvr4 ON 
t4.lst_updt_ts = tdrvr4.lst_updt_ts AND t4.case_aka_idx_id=tdrvr4.case_aka_idx_id), 
t_party_case_role_temp AS 
(SELECT t8.* from $analytics_fineos_db.t_party_case_role t8 JOIN $analytics_fineos_db.t_party_case_role_drvr tdrvr8 ON 
t8.lst_updt_ts = tdrvr8.lst_updt_ts AND t8.party_case_role_idx_id=tdrvr8.party_case_role_idx_id), 
t_per_temp AS 
(SELECT t10.* from $analytics_fineos_db.t_per t10 JOIN $analytics_fineos_db.t_per_drvr tdrvr10 ON 
t10.lst_updt_ts = tdrvr10.lst_updt_ts AND t10.per_idx_id=tdrvr10.per_idx_id), 
t_dom_inst_temp AS 
(SELECT t13.* from $analytics_fineos_db.t_dom_inst t13 JOIN $analytics_fineos_db.t_dom_inst_drvr tdrvr13 ON 
t13.lst_updt_ts = tdrvr13.lst_updt_ts AND t13.dom_inst_idx_id=tdrvr13.dom_inst_idx_id), 
T_CASE_TYP_ROLE_temp AS 
(SELECT t6.* from $analytics_fineos_db.T_CASE_TYP_ROLE t6 JOIN $analytics_fineos_db.T_CASE_TYP_ROLE_DRVR Tdrvr6 ON 
t6.lst_updt_ts = tdrvr6.lst_updt_ts AND t6.case_typ_role_idx_id=tdrvr6.case_typ_role_idx_id) 
select (case when f3.CASE_NUM is null then f2.CASE_NUM else f3.CASE_NUM end) as MLE_NUM,
f1.CASE_NUM as BEN_CASE_NUM, f12.CASE_AKA_NUM as METLIFE_CASE_NUM, f11.CASE_TYP_NM as BENEFIT_TYPE, f.CASE_NUM as OVERPAY_RECOVERY_CASE_NUM, 
cast(a.CHK_NUM as string) as CHECK_CONTROL_NUM, 
(case when substring(a.CHK_NUM,1,3) in ('000','111','123','999') then 'N'
when substring(a.CHK_NUM,1,1) in ('0','1') then 'N' 
when length(trim(a.chk_num) ) &lt; 9 then 'N' else 'Y' end) as VALID_CHECK_NUM, 
cast(to_date(n.evnt_eff_dt) as string) as CHECK_RCPT_DT, cast(to_date(a.CRT_TS) as string) as DATE_OF_RECOVERY, 
concat(f15.FRST_NM, ' ', f15.LST_NM) as CLAIMANT_NAME, a.PRN_ON_CHK_NM as CHECK_NAME, 'Check' as RECOVERY_METHOD, 
h.PRVLG_HLD_NM as UPDATE_BY, j.PY_LN_AMT as CHK_AMOUNT_OF_RECOVERY, k.DOM_INST_NM as CHECK_STATUS, m.DEPT_NM, m.CLM_OFC_NM, 
cast(current_date as string) as REPORT_DT 
from T_PY_DTL_TEMP a
inner join T_RCPT_PY_EVNT_TEMP b on a.PY_DTL_IDX_ID = b.PY_DTL_IDX_ID
inner join T_REQ_PY_EVNT_TEMP d on b.REQ_PY_EVNT_IDX_ID = d.REQ_PY_EVNT_IDX_ID and b.REQ_PY_EVNT_CLASS_ID = d.REQ_PY_EVNT_CLASS_ID
inner join T_OVRPY_CASE_TEMP e on d.REQ_PY_EVNT_IDX_ID = e.REQ_PY_EVNT_IDX_ID and d.REQ_PY_EVNT_CLASS_ID = e.REQ_PY_EVNT_CLASS_ID
inner join T_CASE_TEMP f on e.CASE_IDX_ID = f.CASE_IDX_ID and e.CASE_CLASS_ID = f.CASE_CLASS_ID
inner join T_CASE_TEMP f1 on f.prnt_case_idx_id = f1.case_idx_id and f.prnt_case_class_id = f1.case_class_id
inner join T_CASE_TYP_TEMP f11 on f1.CASE_TYP_IDX_ID = f11.CASE_TYP_IDX_ID
inner join T_CASE_AKA_TEMP f12 on f1.CASE_IDX_ID = f12.CASE_IDX_ID 
inner join T_PARTY_CASE_ROLE_TEMP f13 on f1.CASE_IDX_ID = f13.CASE_IDX_ID and f1.CASE_CLASS_ID = f13.CASE_CLASS_ID
inner join T_CASE_TYP_ROLE_TEMP f14 on f13.CASE_TYP_ROLE_IDX_ID = f14.CASE_TYP_ROLE_IDX_ID
inner join T_PER_TEMP f15 on f13.PARTY_IDX_ID = f15.PER_IDX_ID
inner join T_CASE_TEMP f2 on f1.prnt_case_idx_id = f2.case_idx_id and f1.prnt_case_class_id = f2.case_class_id
left outer join T_CASE_TEMP f3 on f2.prnt_case_idx_id = f3.case_idx_id and f2.prnt_case_class_id = f3.case_class_id
left outer join T_USR_TEMP h on a.UPDT_USR_CLASS_ID = h.USR_CLASS_ID and a.UPDT_USR_IDX_ID = h.USR_IDX_ID
left outer join T_PY_LN_TEMP j on b.PY_EVNT_INTFC_CLASS_ID = j.PY_EVNT_INTFC_CLASS_ID and b.PY_EVNT_INTFC_IDX_ID = j.PY_EVNT_INTFC_IDX_ID
left outer join T_DOM_INST_TEMP k on b.EVNT_STTS_ID = k.DOM_INST_IDX_ID
left outer join 
(select a.USR_ID, a.USR_NM, a.USR_CLASS_ID, a.USR_IDX_ID, a.EFF_DT, a.END_DT, a.DEPT_NM, b.CUR_REC_IND, b.CLM_OFC_NM, b.LOC_EFF_FR_DT, b.LOC_EFF_TO_DT 
from $analytics_idds_db.T_DEPT_USR_LNK a
left outer join $analytics_idds_db.T_DEPT_CLM_OFC_LNK b
on a.DEPT_NM = b.DEPT_NM 
) m
on a.UPDT_USR_CLASS_ID = m.USR_CLASS_ID and a.UPDT_USR_IDX_ID = m.USR_IDX_ID and a.PY_DT &gt;= m.EFF_DT and a.PY_DT &lt;= m.END_DT and a.PY_DT &gt;=LOC_EFF_FR_DT and PY_DT &lt;=LOC_EFF_TO_DT
left outer join T_PY_EVNT_INTFC_TEMP n on b.PY_EVNT_INTFC_IDX_ID = n.PY_EVNT_INTFC_IDX_ID
where a.RCVR_MTHD_ID = 70336001
and f14.ROLE_NM in ('Employee','Claimant')
order by CLAIMANT_NAME, CHECK_RCPT_DT, BEN_CASE_NUM</t>
  </si>
  <si>
    <t>Catalyst_OverpaymentsCredits_Personal_Checks_Details_Report</t>
  </si>
  <si>
    <t>select DISTINCT
a.CUST_NM as `Customer Name`, a.CUST_NUM as `Customer Number`, a.FRST_NM as `Employee First Name`, a.LST_NM as `Employee Last Name`, 
a.NTF_CASE_NUM as `Case Number`, a.ABS_NUM_CD as `Absence Number`, 
a.ABS_RSN_NM as `Reason Name`, a.RSN_QLF_1_NM as `Reason Qualifier 1`, 
cast(DATE_FORMAT(a.ABS_STRT_DT,'M/d/yyyy') as string) as `Absence Start Date`, cast(DATE_FORMAT(a.ABS_END_DT,'M/d/yyyy') as string) as `Absence End Date`, 
cast(DATE_FORMAT(n.NTF_CRT_DT,'M/d/yyyy') as string) as `First Notification Date`, cast(DATE_FORMAT(a.CLMNT_HIRE_DT,'M/d/yyyy') as string) as `Date of Hire` 
from $analytics_idds_db.T_FINEOS_NTF n 
left join $analytics_idds_db.T_FINEOS_ABS a on (n.NTF_CASE_NUM = a.NTF_CASE_NUM) 
where cast(a.CUST_NUM as int) = 236489
and n.NTF_CRT_DT &gt;= date_sub(current_date, 5)
and a.ABS_RSN_NM IN ('Child Bonding','Pregnancy/Maternity') 
order by `Employee Last Name`, `Employee First Name`, `Absence Start Date`, `Absence Number`</t>
  </si>
  <si>
    <t>CDW_Child_Bonding_Pregnancy_Absence_Report</t>
  </si>
  <si>
    <t>with mbr_cvr_data as
(
	Select cdf_cust_num, mbr_tin, cvr_cd, cvr_eff_dt, cvr_end_dt, rpt_num, sbdiv_id, clm_br_id
		, case upper(cvr_cd)
			when 'ST' then 'STD'
			when 'LT' then 'LTD'
		  else upper(cvr_cd)
		end as cvr_typ_dscr
	from (
		Select distinct cdf_cust_num, mbr_tin, cvr_cd, cast(cvr_eff_dt as string) as cvr_eff_dt, rpt_num, sbdiv_id, clm_br_id
			, cast(if(Year(cvr_end_dt)=9999, Null, cvr_end_dt) as string) as cvr_end_dt
			, Rank() over (partition by empe_id, cvr_cd order by cvr_end_dt desc, cvr_eff_dt desc) as mbr_rnk
		from $analytics_gbds_db.t_mbr_cvr 
		where 1=1
			and cdf_cust_num = 36410 and cvr_cd in ('ST','LT','AM')
			and cvr_eff_dt &gt;= '2021-01-01'
			and mbr_tin is not null
	) mbr
	where mbr_rnk=1
)
Select distinct clm.clm_num_cd as Claim_Number, concat(clm.clmnt_frst_nm, ' ', clm.clmnt_lst_nm) as Employee_Name, lpad(clm.empe_id_cd,11,'0') as Employee_ID
, clm.rpt_num as Report_Number_Catalyst, trim(clm.clm_sbcd_cd) as Subcode_Catalyst, clm.clm_sbpt_cd as Subpoint_Catalyst, clm.lob_cd as Coverage_Type_Catalyst
, clm.clm_stts_cd as Claim_status_codes, clm.clm_stts_dscr as Claim_status_Description, cvr.cvr_cd as Coverage_Code_UIS, cvr.rpt_num as Report_Number_UIS
, trim(cvr.sbdiv_id) as Subcode_UIS, cvr.clm_br_id as Subpoint_UIS, cast(clm.dabl_dt as string) as Disabilty_Absence_Start_Date, cast(clm.ben_strt_dt as string) as Benefit_Start_Date
, cast(clm.ben_aprv_thru_dt as string) as Disabilty_Absence_End_Date, cast(clm.clm_end_dt as string) as Disabilty_Absence_Closed_Date, cvr.cvr_eff_dt as Coverage_Effective_Date
, cvr.cvr_end_dt as Coverage_End_Date, sum(py_l2.py_ln_amt) over (partition by clm.clm_num_cd) as Payment_Amount from $analytics_idds_db.t_clm clm
left join mbr_cvr_data cvr
	on (cast(clm.cust_num as int) = cvr.cdf_cust_num and cast(clm.clmnt_tin as int) = cast(cvr.mbr_tin as int)
		and clm.lob_cd = cvr.cvr_typ_dscr)
		and cvr.cvr_cd &lt;&gt; 'AM'
left join $analytics_idds_db.t_fineos_py py_l2
    on clm.clm_num_cd = py_l2.ben_num_cd
	and cvr.cvr_end_dt &lt; py_l2.py_dt
where 1=1
	and clm.src_sys_cd = 'FINEOS' and cast(clm.cust_num as int) = 36410
	and clm.clm_stts_cd not in ('01')
	and (not (cvr.cvr_end_dt &gt;= clm.dabl_dt))
	and clm.clm_num_cd not in (
		select distinct clm1.clm_num_cd from $analytics_idds_db.t_clm clm1
		left join mbr_cvr_data cvr1
		on (cast(clm1.cust_num as int) = cvr1.cdf_cust_num and cast(clm1.clmnt_tin as int) = cast(cvr1.mbr_tin as int)
			and clm1.lob_cd = cvr1.cvr_typ_dscr)
			and cvr1.cvr_cd &lt;&gt; 'AM'
		where 1=1
			and clm1.src_sys_cd = 'FINEOS' and cast(clm1.cust_num as int) = 36410
			and clm1.clm_stts_cd not in ('01')
			and (cvr1.cvr_end_dt &gt;= clm1.dabl_dt)
	)
	and cvr.cvr_cd is not null
Union
Select distinct	abs_l2.abs_num_cd as Claim_Number, concat(abs_l2.frst_nm, ' ', abs_l2.lst_nm) as Employee_Name, lpad(abs_l2.empe_id,11,'0') as `Employee ID`
, cast(abs_l2.rpt_num as int) as Report_Number_Catalyst, abs_l2.sbcd_id as Subcode_Catalyst, abs_l2.br_pypt_nm as Subpoint_Catalyst, 'AM' as Coverage_Type_Catalyst
, null as Claim_status_codes, abs_l2.abs_stts_dscr as Claim_status_Description, cvr.cvr_cd as Coverage_Code_UIS, cvr.rpt_num as Report_Number_UIS
, trim(cvr.sbdiv_id) as Subcode_UIS, cvr.clm_br_id as Subpoint_UIS, cast(abs_l2.abs_strt_dt as string) as Disabilty_Absence_Start_Date, null as Benefit_Start_Date
, cast(abs_l2.abs_end_dt as string) as Disabilty_Absence_End_Date, cast(abs_l2.lv_req_cls_dt as string) as Disabilty_Absence_Closed_Date, cvr.cvr_eff_dt Coverage_Effective_Date
, cvr.cvr_end_dt as Coverage_End_Date, sum(py_l2.py_ln_amt) over (partition by abs_l2.abs_num_cd) as Payment_Amount from $analytics_idds_db.t_fineos_abs abs_l2
left join mbr_cvr_data cvr
	on (cast(abs_l2.cust_num as int) = cvr.cdf_cust_num and cast(abs_l2.tin as int) = cast(cvr.mbr_tin as int))
		and cvr.cvr_cd = 'AM'
left join $analytics_idds_db.t_fineos_py py_l2
    on abs_l2.abs_ben_num_cd = py_l2.ben_num_cd
	and cvr.cvr_end_dt &lt; py_l2.py_dt
where 1=1
	and abs_l2.src_sys_cd = 'FINEOS' and cast(abs_l2.cust_num as int) = 36410
	and upper(trim(abs_l2.abs_stts_dscr)) not in ('DENIED', 'CANCELLED')
	and (not (cvr.cvr_end_dt &gt;= abs_l2.abs_strt_dt))
	and abs_l2.abs_num_cd not in (
		select distinct abs1.abs_num_cd from $analytics_idds_db.t_fineos_abs abs1
		left join mbr_cvr_data cvr1
		on (cast(abs1.cust_num as int) = cvr1.cdf_cust_num and cast(abs1.tin as int) = cast(cvr1.mbr_tin as int))
		and cvr1.cvr_cd = 'AM'
		where 1=1
			and abs1.src_sys_cd = 'FINEOS' and cast(abs1.cust_num as int) = 36410
			and upper(trim(abs1.abs_stts_dscr)) not in ('DENIED', 'CANCELLED')
			and (cvr1.cvr_end_dt &gt;= abs1.abs_strt_dt)
	)
	and (abs_l2.abs_strt_dt &gt;= add_months(current_date(),-6) and abs_l2.abs_strt_dt &lt;= current_date())
	and cvr.cvr_cd is not null
Order by Employee_Name, Claim_Number, Disabilty_Absence_Start_Date</t>
  </si>
  <si>
    <t>Unilever_Weekly_Claimant_Coverage_Report</t>
  </si>
  <si>
    <t>Select distinct cast(date_format(load_dt,'yyyy-MM-dd') as string) as Load_Date, cust_nm as Customer_Name, clmnt_frst_nm as First_Name, clmnt_lst_nm as Last_Name
, ntf_case_num as Case_Number, lob_cd as LOB_Code, clm_num_cd as Claim_Number, clm_stts_dscr as Claim_Status
, cast(date_format(ben_strt_dt,'yyyy-MM-dd') as string) as Benefit_Start_Date, cast(date_format(clm_recd_dt,'yyyy-MM-dd') as string) as Received_Date
, cast(date_format(rtw_dt,'yyyy-MM-dd') as string) as Return_To_Work_Date, cast(date_format(rtw_part_tm_dt,'yyyy-MM-dd') as string) as Return_To_Work_Part_Time
, cast(date_format(xpct_rtw_dt,'yyyy-MM-dd') as string) as Expected_Return_To_Work_Date 
from $analytics_idds_db.t_clm 
where 1=1
	and src_sys_cd = 'FINEOS' and cast(cust_num as int) = 149612
	and (xpct_rtw_dt &lt;&gt; '1753-01-01' and xpct_rtw_dt is not null)
	and case 
		when date_format(current_date(),'u') in (2,3,4,5) then clm_recd_dt = date_add(current_date(),-1)
		else clm_recd_dt in (date_add(current_date(),-1), date_add(current_date(),-2),date_add(current_date(),-3))
		end 
	and load_dt = current_date()
order by Last_Name, First_Name, Received_Date, Case_Number, Claim_Number</t>
  </si>
  <si>
    <t>TCCC_Disability_RTW_Report</t>
  </si>
  <si>
    <t>Select distinct cast(load_dt as string) as Load_Date, cust_nm as Customer_Name, frst_nm as First_Name, lst_nm as Last_Name, ntf_case_num as Case_Number, abs_num_cd as Absence_Number
, abs_stts_dscr as Absence_Status, abs_freq as Absence_Frequency, ccur_indictor_dscr as Concurrent_Indicator, cast(date_format(abs_recd_dt,'yyyy-MM-dd') as string) as Received_Date
, cast(date_format(abs_strt_dt,'yyyy-MM-dd') as string) as Absence_Start_Date, cast(date_format(xpct_rtw_dt,'yyyy-MM-dd') as string) as Expected_Return_to_Work_Date 
from $analytics_idds_db.t_fineos_abs 
where 1=1
	and src_sys_cd = 'FINEOS' and cast(cust_num as int) = 149612
	and (xpct_rtw_dt &lt;&gt; '1753-01-01' and xpct_rtw_dt is not null)
	and load_dt = current_date()
	and case 
		when date_format(current_date(),'u') in (2,3,4,5) then abs_recd_dt = date_add(current_date(),-1)
		else abs_recd_dt in (date_add(current_date(),-1), date_add(current_date(),-2),date_add(current_date(),-3))
		end
order by  Last_Name, First_Name, Absence_Start_Date, Case_Number, Absence_Number</t>
  </si>
  <si>
    <t>TCCC_Absence_RTW_Report</t>
  </si>
  <si>
    <t>with eformdata as 
(
	select ef.case_num
	, max(case when atr.eform_atrb_prmpt_val='45th Day Date' then (atr.eform_atrb_val) else '' end) as 45th_Day_Date
	, max(case when atr.eform_atrb_prmpt_val='90th Day Date' then (atr.eform_atrb_val) else '' end) as 90th_Day_Date
	from $analytics_idds_db.t_fineos_eform_atrb atr join
	(
		select distinct case_num, xtra_data_class_id, xtra_data_idx_id, doc_typ_short_bus_dscr from $analytics_idds_db.t_fineos_eforms
		where lower(doc_typ_short_bus_dscr) like 'appeal%date%detail%'    
	) ef
	on atr.xtra_data_class_id = ef.xtra_data_class_id and atr.xtra_data_idx_id = ef.xtra_data_idx_id
	where trim(atr.eform_atrb_prmpt_val) in ('45th Day Date', '90th Day Date')
	group by ef.case_num
)
select cast(apl.cust_num as int) as Customer_Number, apl.cust_nm as Customer_Name, cast(apl.rpt_num as int) as Report_Number, clm.rpt_nm as Report_Name
, lpad(cast(apl.sbcd_cd as int),4,'0') as Subcode_Code, trim(clm.clm_sbcd_nm) as Subcode_Name, lpad(cast(apl.sbpt_cd as int),4,'0') as Subpoint_Code
, trim(clm.clm_sbpt_nm) as Subpoint_Name, apl.cvr_cd as Coverage_Code, apl.lob_cd as Claim_Type_Code, cast(apl.apl_recd_dt as string) as Appeal_Received_Date
, cast(apl.apl_dcd_dt as string) as Appeal_Decision_Date, cast(to_date(atr2.45th_Day_Date) as string) as 45th_Day_Date, cast(to_date(atr2.90th_Day_Date) as string) as 90th_Day_Date
, apl.clm_num_cd as Claim_Number_Code, lpad(clm.empe_id_cd,9,'0') as Employee_ID, apl.clmnt_frst_nm as First_Name, apl.clmnt_lst_nm as Last_Name
, cast(apl.dabl_dt as string) as Disability_Date, cast(apl.ben_strt_dt as string) as Benefit_Start_Date, cast(apl.clm_end_dt as string) as Claim_End_Date
, clm.clm_stts_dscr as `Claim Status Description`, apl.apl_stts_cd as Appeals_Status_Code, apl.apl_dcd_dscr as Appeals_Decision_Code_Description
, apl.rvrs_rsn_dscr as Appeals_Reversal_Reason_Code_Description
from $analytics_idds_db.t_clm_apl apl 
inner join $analytics_idds_db.t_clm clm
	on apl.clm_num_cd = clm.clm_num_cd 
left join eformdata atr2
	on atr2.case_num = apl.apl_case_num
where 1=1 
	and cast(apl.cust_num as int) = 36410 and apl.src_sys_cd ='FINEOS'
	and (apl.apl_recd_dt between add_months(current_date(),-12) and date_sub(current_date(), 1))
order by Appeal_Received_Date desc, Customer_Name</t>
  </si>
  <si>
    <t>Unilever_Weekly_Appeal_Report</t>
  </si>
  <si>
    <t>select u.last_name as Last_Name, u.first_name as First_Name, u.emp_id as Employee_ID, u.product as Product, u.claim_numb as Claim_number, u.leave_id as Leave_ID
, cast(u.recd_dt as string) as Date_Received, cast(u.lst_dt_wrk as string) as Last_Date_Worked, cast(u.dabl_or_leave_begin_dt as string) as Date_of_Disability_Leave_Begin_Date
, cast(u.dabl_apprv_thru_or_leave_end_dt as string) as Disability_Approve_Thru_Leave_End_Date, cast(u.rtw_date as string) as STD_RTW_Date, cast(u.abs_rtw as string) as Absence_RTW_Date, u.clm_stts as Claim_Status, cast(u.stts_chg_dt as string) as Claim_Info_Change_Date, cast(u.close_dt as string) as Closed_Date
from
(
	select c.empe_lst_nm as last_name, c.empe_frst_nm as first_name, c.empe_id as emp_id, c.cvr_typ_dscr as product, c.clm_num_cd as claim_numb, NULL as leave_id
		, c.clm_recd_dt as recd_dt, c.dt_lst_wrk as lst_dt_wrk, c.dabl_dt as dabl_or_leave_begin_dt, c.ben_aprv_thru_dt as dabl_apprv_thru_or_leave_end_dt
		, if(c.rtw_date = '1753-01-01', null, c.rtw_date) as rtw_date, NULL as abs_rtw
		, case trim(c.clm_stts_dscr)
			when 'Declined' then 'Denied'
			when 'Waiting' then 'Suspended'
			when 'Exceeds authority' then 'Benefit Pending Review'
			else c.clm_stts_dscr 
		 end as clm_stts, ' ' as abs_stts, c.load_dt as stts_chg_dt, c.cls_dt as close_dt
	from 
	(
		select b.empe_lst_nm, b.empe_frst_nm, b.empe_id, b.cvr_typ_dscr, b.clm_num_cd, b.clm_recd_dt,
			b.dt_lst_wrk, b.dabl_dt, b.ben_aprv_thru_dt, b.rtw_date, b.clm_stts_dscr, b.load_dt, b.cls_dt,
			b.cust_num, b.src_sys_cd, b.clm_end_rsn_dscr
			from 
			(	
				select a.empe_lst_nm, a.empe_frst_nm, a.empe_id, a.lob_cd as cvr_typ_dscr, a.clm_num_cd, a.clm_recd_dt, a.lst_wrk_dt as dt_lst_wrk, a.dabl_dt, a.ben_aprv_thru_dt, a.rtw_dt as rtw_date, a.clm_stts_dscr, a.load_dt, a.cls_dt, a.cust_num, a.src_sys_cd, clv2.clm_end_rsn_dscr,
				Rank() OVER (PARTITION BY a.clm_num_cd ORDER BY a.load_dt DESC) rank
				from $analytics_db.t_hist_cust_dabl_chg_rpt a
				inner join (select distinct clm_num_cd, clm_end_rsn_dscr, src_sys_cd from $analytics_idds_db.t_clm) clv2
					on clv2.src_sys_cd = 'FINEOS' and clv2.clm_num_cd = a.clm_num_cd 
					and coalesce(upper(clv2.clm_end_rsn_dscr),'XXX') not in ('ABANDONED', 'SET UP IN ERROR', 'OTHER')
				where 1=1
					and (a.new_clm_ind = 'Y' or a.stts_chg_ind = 'Y' or a.ben_strt_dt_chg_ind = 'Y' or a.ben_aprv_thru_dt_chg_ind = 'Y' or a.rtw_dt_chg_ind = 'Y')
					and a.cust_num = 94083 and a.src_sys_cd = 'FINEOS' 
					and a.load_dt&gt;= date_sub(current_date(), 90)
					and	upper(trim(a.lob_cd))='STD'
			) b
		where b.rank=1
	) c
	union
	select f.empe_lst_nm as last_name, f.empe_frst_nm as first_name, f.empe_id as emp_id, f.pgm_short_nm as product, f.abs_num_cd as claim_numb, f.ntf_case_num as leave_id
		, f.abs_recd_dt as recd_dt, NULL as lst_dt_wrk
		, case when f.lv_pln_stts_cd = 'Denied' then f.abs_strt_dt else f.pln_strt_dt end as dabl_or_leave_begin_dt
		, case when f.lv_pln_stts_cd = 'Denied' then f.abs_end_dt else f.pln_end_dt end as dabl_apprv_thru_or_leave_end_dt
		, NULL as rtw_dt, f.xpct_rtw_dt as abs_rtw, f.LV_PLN_STTS_CD as clm_stts, f.abs_stts_dscr as abs_stts, f.load_dt as stts_chg_dt, f.lv_req_cls_dt as close_dt
		from 
		(
			select e.empe_lst_nm, e.empe_frst_nm, e.empe_id, e.pgm_short_nm, e.abs_num_cd, e.ntf_case_num, e.xpct_rtw_dt, e.abs_recd_dt, e.abs_strt_dt, e.abs_end_dt
				, e.pln_strt_dt,e.pln_end_dt, e.LV_PLN_STTS_CD, e.abs_stts_dscr, e.abs_status2, e.load_dt, e.lv_req_cls_dt, e.cust_num, e.src_sys_cd, e.abs_freq_dscr
			from 
			(	
				select d.empe_lst_nm, d.empe_frst_nm, d.empe_id, d.pgm_short_nm, d.abs_num_cd, d.ntf_case_num, d.xpct_rtw_dt, d.abs_recd_dt, d.abs_strt_dt, d.abs_end_dt
				, d.pln_strt_dt, d.pln_end_dt, d.LV_PLN_STTS_CD, d.abs_stts_dscr, d.abs_status2, d.load_dt, d.lv_req_cls_dt, d.cust_num, d.src_sys_cd, d.abs_freq_dscr
				, Rank() OVER (PARTITION BY d.abs_num_cd,d.pgm_short_nm ORDER BY d.load_dt DESC) rank
				from
				(
					select x.empe_lst_nm, x.empe_frst_nm, x.empe_id, x.pgm_short_nm, x.abs_num_cd, x.ntf_case_num, x.xpct_rtw_dt, x.abs_recd_dt, x.lv_req_strt_dt as abs_strt_dt
					, x.lv_req_end_dt as abs_end_dt, x.lv_pln_strt_dt as pln_strt_dt, x.lv_pln_end_dt as pln_end_dt, x.load_dt, x.lv_req_cls_dt, x.cust_num, x.src_sys_cd
					, x.abs_freq_dscr, x.LV_PLN_STTS_CD, x.abs_stts_dscr, y.ovrall_abs_stts_dscr as abs_status2
					from $analytics_db.t_hist_cust_abs_chg_rpt x 
					inner join (select distinct abs_num_cd, ovrall_abs_stts_dscr from $analytics_idds_db.t_fineos_abs) y 
						on x.abs_num_cd = y.abs_num_cd 		  
					where 1=1
						and upper(trim(y.ovrall_abs_stts_dscr)) &lt;&gt; 'CANCELLED' and upper(trim(x.abs_stts_dscr)) &lt;&gt; 'CANCELLED'
						and (NEW_ABS_IND = 'Y' or new_lv_req_ind = 'Y' or new_lv_pln_ind = 'Y'or ABS_STTS_CHG_IND = 'Y' or lv_pln_adjdct_stts_chg_ind='Y' or
							lv_req_strt_dt_chg_ind = 'Y' OR lv_req_end_dt_chg_ind = 'Y' or rtw_dt_chg_ind = 'Y' )
						and x.cust_num = 94083 and	x.src_sys_cd = 'FINEOS'
						and x.load_dt&gt;= date_sub(current_date(), 90)
						and	(not(new_lv_req_ind = 'Y' and load_dt='2022-11-21'))
						and	trim(x.pgm_short_nm) in ('Parental Bonding Leave','Parental Bonding Leave 6w', 'Fed ADA' , 'CDL', 'Fed FMLA', 'CML') 
						and	(not(trim(x.pgm_short_nm)='Fed FMLA' and x.load_dt='2021-03-29')) 
						and	upper(trim(x.abs_freq_dscr)) in ('CONTINUOUS')
				) d
			) e
		where e.rank=1
	) f
	union
	select f.empe_lst_nm as last_name, f.empe_frst_nm as first_name, f.empe_id as emp_id, f.pgm_short_nm as product, f.abs_num_cd as claim_numb, f.ntf_case_num as leave_id
		, f.abs_recd_dt as recd_dt, NULL as lst_dt_wrk
		, case when f.lv_pln_stts_cd = 'Denied' then f.abs_strt_dt else f.pln_strt_dt end as dabl_or_leave_begin_dt
		, case when f.lv_pln_stts_cd = 'Denied' then f.abs_end_dt else f.pln_end_dt end as dabl_apprv_thru_or_leave_end_dt
		, NULL as rtw_dt, f.xpct_rtw_dt as abs_rtw, f.LV_PLN_STTS_CD as clm_stts, f.abs_stts_dscr as abs_stts, f.load_dt as stts_chg_dt, f.lv_req_cls_dt as close_dt
		from 
		(
			select e.empe_lst_nm, e.empe_frst_nm, e.empe_id, e.pgm_short_nm, e.abs_num_cd, e.ntf_case_num, e.xpct_rtw_dt, e.abs_recd_dt, e.abs_strt_dt, e.abs_end_dt
				, e.pln_strt_dt,e.pln_end_dt, e.LV_PLN_STTS_CD, e.abs_stts_dscr, e.abs_status2, e.load_dt, e.lv_req_cls_dt, e.cust_num, e.src_sys_cd, e.abs_freq_dscr
			from 
			(	
				select d.empe_lst_nm, d.empe_frst_nm, d.empe_id, d.pgm_short_nm, d.abs_num_cd, d.ntf_case_num, d.xpct_rtw_dt, d.abs_recd_dt, d.abs_strt_dt, d.abs_end_dt
				, d.pln_strt_dt, d.pln_end_dt, d.LV_PLN_STTS_CD, d.abs_stts_dscr, d.abs_status2, d.load_dt, d.lv_req_cls_dt, d.cust_num, d.src_sys_cd, d.abs_freq_dscr
				, Rank() OVER (PARTITION BY d.abs_num_cd,d.pgm_short_nm ORDER BY d.load_dt DESC) rank
				from
				(
					select x.empe_lst_nm, x.empe_frst_nm, x.empe_id, x.pgm_short_nm, x.abs_num_cd, x.ntf_case_num, x.xpct_rtw_dt, x.abs_recd_dt, x.lv_req_strt_dt as abs_strt_dt
					, x.lv_req_end_dt as abs_end_dt, x.lv_pln_strt_dt as pln_strt_dt, x.lv_pln_end_dt as pln_end_dt, x.load_dt, x.lv_req_cls_dt, x.cust_num, x.src_sys_cd
					, x.abs_freq_dscr, x.LV_PLN_STTS_CD, x.abs_stts_dscr, y.ovrall_abs_stts_dscr as abs_status2
					from $analytics_db.t_hist_cust_abs_chg_rpt x 
					inner join (select distinct abs_num_cd, ovrall_abs_stts_dscr from $analytics_idds_db.t_fineos_abs) y 
						on x.abs_num_cd = y.abs_num_cd 		  
					where 1=1
						and upper(trim(y.ovrall_abs_stts_dscr)) &lt;&gt; 'CANCELLED' and upper(trim(x.abs_stts_dscr)) &lt;&gt; 'CANCELLED'
						and x.cust_num = 94083 and	x.src_sys_cd = 'FINEOS' 
						and x.load_dt = '2022-11-21'
						and	trim(x.pgm_short_nm) in ('Parental Bonding Leave','Parental Bonding Leave 6w', 'Fed ADA' , 'CDL', 'Fed FMLA', 'CML') 
						and	(not(trim(x.pgm_short_nm)='Fed FMLA' and x.load_dt='2021-03-29')) 
						and	upper(trim(x.abs_freq_dscr)) in ('CONTINUOUS')
						and lv_req_id in 
							(
								select chg.lv_req_id from
								(select distinct abs_num_cd, lv_req_id from $analytics_idds_db.t_hist_fineos_abs where load_dt = '2022-11-21')chg
								left join
								(select distinct lv_req_id, abs_num_cd from $analytics_idds_db.t_hist_fineos_abs where load_dt = '2022-11-18')set2
								on chg.lv_req_id = set2.lv_req_id where set2.lv_req_id is null
							)
				) d
			) e
		where e.rank=1
	) f
)u
where 1=1 
and upper(concat(trim(last_name),trim(first_name))) not in 
('SCHRUTEDWIGHT','ROHRENJENNY','SULLIVANTATUM','PALMERMEREDITH','BEESLYPAM','VOIGTTIFFANY','MARTINEZOSCAR','SCOTTMICHAEL','BERNARDANDREW','HALPERTJIM','HANNONERIN','LEVINSONJAN')
order by Product, Claim_number, Leave_ID</t>
  </si>
  <si>
    <t>Bread_Financial_Status_Change_Rolling_3Months_Daily_Report</t>
  </si>
  <si>
    <t>with uis_sal_data as
(
	select cdf_cust_num, empe_tin, sal_amt
	from
	(
		select distinct cdf_cust_num, empe_tin, empe_sal_amt as sal_amt, sal_eff_dt
		, rank() over (PARTITION BY empe_tin order by sal_eff_dt desc) as emp_rnk
		from $analytics_gbds_db.t_empe 
		where cdf_cust_num = 117666 and empe_tin is not null
	) a
	where emp_rnk=1
)
select distinct cast(clm.load_dt as string) as Report_Date, cast(clm.cust_num as int) as Customer_Number, clm.cust_nm as Customer_Name, clm.rpt_num as Report_Number
, clm.lob_cd as Coverage_Type, clm.ntf_case_num as MetLife_Event, clm.clm_num_cd as Claim_Absence_Number, clm.clmnt_frst_nm as First_Name, clm.clmnt_lst_nm as Last_Name
, clm.empe_id_cd as Employee_Id, clm.clm_stts_dscr as Claim_Status , NULL  as abs_typ_dscr , clm.sal_amt as Annual_Salary_In_Catalyst, emp.sal_amt as Annual_Salary_in_UIS, clm.clm_end_dt
from 
(
	select load_dt, clm_num_cd, ntf_case_num, empe_id_cd, cust_num, cust_nm,sal_amt, clm_stts_dscr, rpt_num, clmnt_frst_nm, clmnt_lst_nm, lob_cd, empe_tin_id,clm_end_dt
	from $analytics_idds_db.t_clm 
	where src_sys_cd = 'FINEOS' and cast(cust_num as int) = 117666 
		and coalesce(upper(lob_cd),'XX')='STD'
		and (
				coalesce(upper(clm_stts_dscr),'XX') = 'PENDING' or
				(coalesce(upper(clm_stts_dscr),'XX') in ('ACTIVE') and init_aprv_dt = date_sub(current_date(),1))
			)
			and clm_end_dt &gt;= current_date()
) clm
left join uis_sal_data emp
	on cast(clm.cust_num as int) = emp.cdf_cust_num and cast(clm.empe_tin_id as int) = cast(emp.empe_tin as int)
where nvl(emp.sal_amt, 0) &lt;&gt; nvl(clm.sal_amt, 0)
union 
select distinct cast(abs_l2.load_dt as string) as Report_Date, cast(abs_l2.cust_num as int) as Customer_Number, abs_l2.cust_nm as Customer_Name, cast(abs_l2.rpt_num as int) as Report_Numbe, 'Paid Absence' as Coverage_Type, abs_l2.ntf_case_num as MetLife_Event, abs_l2.abs_ben_num_cd as Claim_Absence_Number, abs_l2.frst_nm as First_Name, abs_l2.lst_nm as Last_Name, abs_l2.empe_id as Employee_Id, abs_l2.abs_stts_dscr as Claim_Status, case when upper(trim(abs_l2.abs_typ_dscr)) = 'PERSONAL' THEN 'Newell Paid Maternity' ELSE abs_l2.abs_typ_dscr END  as abs_typ_dscr , abs_l2.clmnt_sal_amt as Annual_Salary_In_Catalyst, emp.sal_amt as Annual_Salary_in_UIS, abs_end_dt as clm_end_dt
from 
(
	select distinct abs_num_cd, ntf_case_num, abs_ben_num_cd, empe_id, abs_stts_dscr, cust_num, cust_nm, clmnt_sal_amt, load_dt, frst_nm, lst_nm,abs_end_dt, rpt_num, tin, abs_typ_dscr
	from $analytics_idds_db.t_fineos_abs 
	where abs_ben_num_cd is not null and cast(cust_num as int) = 117666
		and coalesce(upper(abs_stts_dscr),'XX') = 'ACTIVE'
		and abs_strt_dt &lt; current_date()
		and abs_end_dt &gt;= current_date()
) abs_l2
left join uis_sal_data emp
	on cast(abs_l2.cust_num as int) = emp.cdf_cust_num and cast(abs_l2.tin as int) = cast(emp.empe_tin as int)
where nvl(emp.sal_amt, 0) &lt;&gt; nvl(abs_l2.clmnt_sal_amt, 0)
order by MetLife_Event, Claim_Absence_Number, Customer_Number</t>
  </si>
  <si>
    <t>Newell_Mismatched_Salary_Daily_Report</t>
  </si>
  <si>
    <t>with uis_dataset as
(
	Select b.cdf_cust_num, b.empe_tin, b.empe_sal_amt as cur_sal_amt, min_eff_dt as cur_eff_dt, prev_sal_amt, prev_eff_dt, b.empe_mode_of_sal_txt
	from
	(
		Select cdf_cust_num, empe_tin, empe_sal_amt, min_eff_dt, empe_mode_of_sal_txt
			, lag(min_eff_dt) over (PARTITION BY empe_tin ORDER BY min_eff_dt) as prev_eff_dt
			, lag(empe_sal_amt) over (PARTITION BY empe_tin ORDER BY min_eff_dt) as prev_sal_amt
		from
		(
			Select distinct cdf_cust_num, empe_tin, empe_sal_amt, empe_mode_of_sal_txt, min(sal_eff_dt) over (PARTITION BY empe_tin, empe_sal_amt) as min_eff_dt
			from $analytics_gbds_db.t_hist_empe
			where 1=1
				and cdf_cust_num=242857 and coalesce(trim(empe_tin),'') &lt;&gt; '' and nvl(empe_sal_amt,0) &lt;&gt;0
		) a
	) b
	inner join $analytics_gbds_db.t_empe emp
		on emp.cdf_cust_num = b.cdf_cust_num 
		and cast(emp.empe_tin as int) = cast(b.empe_tin as int) 
		and emp.sal_eff_dt = b.min_eff_dt
)
Select distinct dabl_wk.clm_num_cd as Claim_Number, dabl_wk.frst_nm as First_Name, dabl_wk.lst_nm as Last_Name, cast(dabl_wk.dabl_dt as string) as Disability_Date
, cast(dabl_wk.ben_strt_dt as string) as Benefit_Start_Date, dabl_wk.clm_stts_dscr as Claim_Status, format_number(emp.prev_sal_amt,2) as Previous_Salary_Amount
, cast(emp.prev_eff_dt as string) as Previous_Effective_Date, format_number(emp.cur_sal_amt,2) as Current_Salary_Amount
, cast(emp.cur_eff_dt as string) as New_Salary_Effective_date_of_increase, emp.empe_mode_of_sal_txt as Salary_Mode, dept.usr_nm as Assigned_Case_Specialist
from $analytics_db.t_rpt_clm_own_std_ltd_empr_wk dabl_wk
inner join $analytics_idds_db.t_clm clm
    on dabl_wk.clm_num_cd = clm.clm_num_cd
left join $analytics_idds_db.t_dept_usr_lnk dept
    on clm.clm_own_id = dept.usr_id
inner join uis_dataset emp
	on (cast(dabl_wk.cust_num as int) = emp.cdf_cust_num and cast(dabl_wk.tin as int) = cast(emp.empe_tin as int))
where 1=1
    and cast(dabl_wk.cust_num as int) = 242857 and dabl_wk.src_sys_cd = 'FINEOS'
    and dabl_wk.rpt_prd_end_dt in 
        ( Select max(rpt_prd_end_dt) as max_rpt_end_dt from $analytics_db.t_rpt_clm_own_std_ltd_empr_wk where cast(cust_num as int) = 242857 and src_sys_cd = 'FINEOS')
order by Last_Name, First_Name, Claim_Number, Benefit_Start_Date</t>
  </si>
  <si>
    <t>Ace_Hardware_Salary_Increase_Hourly_Employees_Weekly_Report</t>
  </si>
  <si>
    <t>SELECT 
C.clm_num_cd AS clm_num_cd, C.ntf_case_num AS notification_mle_number, 
C.cust_nm AS customer_name, C.cust_num AS customer_number, C.clm_stts_cd AS claim_status_code, 
C.clm_stts_dscr AS claim_status_description, cast(C.clm_recd_dt as string) AS claim_received_date, 
cast(C.ben_strt_dt as string) AS benefit_start_date, cast(C.dabl_dt as string) AS disability_dt, 
cast(C.max_dur_dt as string) AS max_duration_dt, cast(C.rtw_dt as string) AS return_to_work_date, 
C.rpt_num AS report_number, C.clm_sbcd_cd AS sub_code, C.clm_sbpt_cd AS sub_point_code, 
C.clmnt_wrk_st AS claimant_work_st, C.clmnt_frst_nm AS claimant_first_nm, C.clmnt_lst_nm AS claimant_last_nm, 
cast(C.clmnt_brth_dt as string) AS claimant_birth_dt, C.empe_tin_id AS ssn_number, 
C.ben_case_num AS mle_ben_case_num, C.case_typ_ind AS case_type_name, 
C.clm_own_fst_name AS case_specialist_fst_nm, C.clm_own_lst_name AS case_specialist_lst_nm, 
C.loc_cd AS location_code, C.cvr_cd AS coverage_code, C.pln_cd AS plan_code, 
CP.cert_prd_typ AS cert_period_type, CP.cert_prd_stts_dscr AS period_status, 
cast(CP.prd_fr_dt as string) AS period_from, cast(CP.prd_to_dt as string) AS period_through, 
CP.tot_prd_day AS running_total_of_days, CP.prd_dur_in_day AS diff_prd_to_prd_fro, CP.udfn_day AS undefined_days, cast(CP.lst_mod_eff_dt as timestamp) AS last_modified_date
FROM analytics_idds.t_clm C 
INNER JOIN analytics_idds.t_fineos_ben_cert_prd CP on (C.clm_num_cd = CP.clm_num_cd) 
WHERE C.src_sys_cd = 'FINEOS' 
AND cast(C.cust_num as int) in (94083, 139240, 220801, 233834, 236489, 84998, 200600) 
ORDER BY customer_name, claimant_last_nm, claimant_first_nm, clm_num_cd, period_from, period_through</t>
  </si>
  <si>
    <t>select distinct abs_num_cd as absence_num, concat(trim(frst_nm),trim(lst_nm)) as empe_name, pgm_short_nm as program_name, empe_wrk_st_num as empe_wrk_st, cast(cast(abs_recd_dt as date) as string) as abs_recd_dt, cust_nm 
from analytics_idds.t_fineos_abs 
where cast(cust_num as int) = 233834 
and pgm_short_nm like '%Parental Leave%' 
and empe_wrk_st_num in ('NY', 'NJ', 'MA', 'HI', 'WA')
and abs_recd_dt &gt;= '2022-01-01'
order by empe_name</t>
  </si>
  <si>
    <t>Kyligence Query</t>
  </si>
  <si>
    <t>select DISTINCT
a.CUST_NM as Customer_Name, a.CUST_NUM as Customer_Number, a.FRST_NM as Employee_First_Name, a.LST_NM as Employee_Last_Name, 
a.NTF_CASE_NUM as Case_Number, a.ABS_NUM_CD as Absence_Number, 
a.ABS_RSN_NM as Reason_Name, a.RSN_QLF_1_NM as Reason_Qualifier_1, 
cast(DATE_FORMAT(a.ABS_STRT_DT,'M/d/yyyy') as string) as Absence_Start_Date, cast(DATE_FORMAT(a.ABS_END_DT,'M/d/yyyy') as string) as Absence_End_Date, 
cast(DATE_FORMAT(n.NTF_CRT_DT,'M/d/yyyy') as string) as First_Notification_Date, cast(DATE_FORMAT(a.CLMNT_HIRE_DT,'M/d/yyyy') as string) as Date_of_Hire 
from analytics_idds.T_FINEOS_NTF n 
left join analytics_idds.T_FINEOS_ABS a on (n.NTF_CASE_NUM = a.NTF_CASE_NUM) 
where cast(a.CUST_NUM as int) = 236489
and n.NTF_CRT_DT &gt;= date_sub(current_date, 5)
and a.ABS_RSN_NM IN ('Child Bonding','Pregnancy/Maternity') 
order by Employee_Last_Name, Employee_First_Name, Absence_Start_Date, Absence_Number</t>
  </si>
  <si>
    <t>with 
T_PY_DTL_temp AS 
(SELECT t1.* from analytics_fineos.T_PY_DTL t1 JOIN analytics_fineos.T_PY_DTL_drvr tdrvr1 ON 
t1.lst_updt_ts = tdrvr1.lst_updt_ts AND t1.py_dtl_class_id = tdrvr1.py_dtl_class_id AND t1.py_dtl_idx_id=tdrvr1.py_dtl_idx_id), 
T_RCPT_PY_EVNT_TEMP AS 
(SELECT t1.* from analytics_fineos.T_RCPT_PY_EVNT t1 JOIN analytics_fineos.T_RCPT_PY_EVNT_drvr tdrvr1 ON 
t1.lst_updt_ts = tdrvr1.lst_updt_ts AND t1.rcpt_py_evnt_class_id = tdrvr1.rcpt_py_evnt_class_id AND t1.rcpt_py_evnt_idx_id=tdrvr1.rcpt_py_evnt_idx_id), 
T_REQ_PY_EVNT_TEMP AS 
(SELECT t1.* from analytics_fineos.T_REQ_PY_EVNT t1 JOIN analytics_fineos.T_REQ_PY_EVNT_drvr tdrvr1 ON 
t1.lst_updt_ts = tdrvr1.lst_updt_ts AND t1.req_py_evnt_class_id = tdrvr1.req_py_evnt_class_id AND t1.req_py_evnt_idx_id=tdrvr1.req_py_evnt_idx_id), 
T_USR_TEMP AS 
(SELECT t1.* from analytics_fineos.T_USR t1 JOIN analytics_fineos.T_USR_drvr tdrvr1 ON 
t1.lst_updt_ts = tdrvr1.lst_updt_ts AND t1.usr_class_id = tdrvr1.usr_class_id AND t1.usr_idx_id = tdrvr1.usr_idx_id), 
T_PY_LN_TEMP AS 
(SELECT t1.* from analytics_fineos.T_PY_LN t1 JOIN analytics_fineos.T_PY_LN_drvr tdrvr1 ON
t1.lst_updt_ts = tdrvr1.lst_updt_ts AND t1.py_ln_class_id = tdrvr1.py_ln_class_id AND t1.py_ln_idx_id = tdrvr1.py_ln_idx_id), 
T_PY_EVNT_INTFC_TEMP AS 
(SELECT t1.* from analytics_fineos.T_PY_EVNT_INTFC t1 JOIN analytics_fineos.T_PY_EVNT_INTFC_DRVR tdrvr1 ON
t1.lst_updt_ts = tdrvr1.lst_updt_ts and t1.py_evnt_intfc_class_id = tdrvr1.py_evnt_intfc_class_id AND t1.py_evnt_intfc_idx_id = tdrvr1.py_evnt_intfc_idx_id), 
T_OVRPY_CASE_TEMP AS 
(SELECT t1.* from analytics_fineos.T_OVRPY_CASE t1 JOIN analytics_fineos.T_OVRPY_CASE_DRVR tdrvr1 ON 
t1.lst_updt_ts = tdrvr1.lst_updt_ts and t1.ovrpy_case_class_id = tdrvr1.ovrpy_case_class_id AND t1.ovrpy_case_idx_id = tdrvr1.ovrpy_case_idx_id), 
t_case_temp AS 
(SELECT t1.* from analytics_fineos.t_case t1 JOIN analytics_fineos.t_case_drvr tdrvr1 ON 
t1.lst_updt_ts = tdrvr1.lst_updt_ts AND t1.case_idx_id=tdrvr1.case_idx_id),
t_case_typ_temp AS 
(SELECT t2.* from analytics_fineos.t_case_typ t2 JOIN analytics_fineos.t_case_typ_drvr tdrvr2 ON 
t2.lst_updt_ts = tdrvr2.lst_updt_ts AND t2.case_typ_idx_id=tdrvr2.case_typ_idx_id), 
t_case_typ_aka_temp AS 
(SELECT t3.* from analytics_fineos.t_case_typ_aka t3 JOIN analytics_fineos.t_case_typ_aka_drvr tdrvr3 ON 
t3.lst_updt_ts = tdrvr3.lst_updt_ts AND t3.case_typ_aka_idx_id=tdrvr3.case_typ_aka_idx_id), 
t_case_aka_temp AS 
(SELECT t4.* from analytics_fineos.t_case_aka t4 JOIN analytics_fineos.t_case_aka_drvr tdrvr4 ON 
t4.lst_updt_ts = tdrvr4.lst_updt_ts AND t4.case_aka_idx_id=tdrvr4.case_aka_idx_id), 
t_party_case_role_temp AS 
(SELECT t8.* from analytics_fineos.t_party_case_role t8 JOIN analytics_fineos.t_party_case_role_drvr tdrvr8 ON 
t8.lst_updt_ts = tdrvr8.lst_updt_ts AND t8.party_case_role_idx_id=tdrvr8.party_case_role_idx_id), 
t_per_temp AS 
(SELECT t10.* from analytics_fineos.t_per t10 JOIN analytics_fineos.t_per_drvr tdrvr10 ON 
t10.lst_updt_ts = tdrvr10.lst_updt_ts AND t10.per_idx_id=tdrvr10.per_idx_id), 
t_dom_inst_temp AS 
(SELECT t13.* from analytics_fineos.t_dom_inst t13 JOIN analytics_fineos.t_dom_inst_drvr tdrvr13 ON 
t13.lst_updt_ts = tdrvr13.lst_updt_ts AND t13.dom_inst_idx_id=tdrvr13.dom_inst_idx_id), 
T_CASE_TYP_ROLE_temp AS 
(SELECT t6.* from analytics_fineos.T_CASE_TYP_ROLE t6 JOIN analytics_fineos.T_CASE_TYP_ROLE_DRVR Tdrvr6 ON 
t6.lst_updt_ts = tdrvr6.lst_updt_ts AND t6.case_typ_role_idx_id=tdrvr6.case_typ_role_idx_id) 
select (case when f3.CASE_NUM is null then f2.CASE_NUM else f3.CASE_NUM end) as MLE_NUM,
f1.CASE_NUM as BEN_CASE_NUM, f12.CASE_AKA_NUM as METLIFE_CASE_NUM, f11.CASE_TYP_NM as BENEFIT_TYPE, f.CASE_NUM as OVERPAY_RECOVERY_CASE_NUM, 
cast(a.CHK_NUM as string) as CHECK_CONTROL_NUM, 
(case when substring(a.CHK_NUM,1,3) in ('000','111','123','999') then 'N'
when substring(a.CHK_NUM,1,1) in ('0','1') then 'N' 
when length(trim(a.chk_num) ) &lt; 9 then 'N' else 'Y' end) as VALID_CHECK_NUM, 
cast((n.evnt_eff_dt) as string) as CHECK_RCPT_DT, cast((a.CRT_TS) as string) as DATE_OF_RECOVERY, 
concat(f15.FRST_NM, f15.LST_NM) as CLAIMANT_NAME, a.PRN_ON_CHK_NM as CHECK_NAME, 'Check' as RECOVERY_METHOD, 
h.PRVLG_HLD_NM as UPDATE_BY, j.PY_LN_AMT as CHK_AMOUNT_OF_RECOVERY, k.DOM_INST_NM as CHECK_STATUS, m.DEPT_NM, m.CLM_OFC_NM, 
cast(current_date as string) as REPORT_DT 
from T_PY_DTL_TEMP a
inner join T_RCPT_PY_EVNT_TEMP b on a.PY_DTL_IDX_ID = b.PY_DTL_IDX_ID
inner join T_REQ_PY_EVNT_TEMP d on b.REQ_PY_EVNT_IDX_ID = d.REQ_PY_EVNT_IDX_ID and b.REQ_PY_EVNT_CLASS_ID = d.REQ_PY_EVNT_CLASS_ID
inner join T_OVRPY_CASE_TEMP e on d.REQ_PY_EVNT_IDX_ID = e.REQ_PY_EVNT_IDX_ID and d.REQ_PY_EVNT_CLASS_ID = e.REQ_PY_EVNT_CLASS_ID
inner join T_CASE_TEMP f on e.CASE_IDX_ID = f.CASE_IDX_ID and e.CASE_CLASS_ID = f.CASE_CLASS_ID
inner join T_CASE_TEMP f1 on f.prnt_case_idx_id = f1.case_idx_id and f.prnt_case_class_id = f1.case_class_id
inner join T_CASE_TYP_TEMP f11 on f1.CASE_TYP_IDX_ID = f11.CASE_TYP_IDX_ID
inner join T_CASE_AKA_TEMP f12 on f1.CASE_IDX_ID = f12.CASE_IDX_ID 
inner join T_PARTY_CASE_ROLE_TEMP f13 on f1.CASE_IDX_ID = f13.CASE_IDX_ID and f1.CASE_CLASS_ID = f13.CASE_CLASS_ID
inner join T_CASE_TYP_ROLE_TEMP f14 on f13.CASE_TYP_ROLE_IDX_ID = f14.CASE_TYP_ROLE_IDX_ID
inner join T_PER_TEMP f15 on f13.PARTY_IDX_ID = f15.PER_IDX_ID
inner join T_CASE_TEMP f2 on f1.prnt_case_idx_id = f2.case_idx_id and f1.prnt_case_class_id = f2.case_class_id
left outer join T_CASE_TEMP f3 on f2.prnt_case_idx_id = f3.case_idx_id and f2.prnt_case_class_id = f3.case_class_id
left outer join T_USR_TEMP h on a.UPDT_USR_CLASS_ID = h.USR_CLASS_ID and a.UPDT_USR_IDX_ID = h.USR_IDX_ID
left outer join T_PY_LN_TEMP j on b.PY_EVNT_INTFC_CLASS_ID = j.PY_EVNT_INTFC_CLASS_ID and b.PY_EVNT_INTFC_IDX_ID = j.PY_EVNT_INTFC_IDX_ID
left outer join T_DOM_INST_TEMP k on b.EVNT_STTS_ID = k.DOM_INST_IDX_ID
left outer join 
(select a.USR_ID, a.USR_NM, a.USR_CLASS_ID, a.USR_IDX_ID, a.EFF_DT, a.END_DT, a.DEPT_NM, b.CUR_REC_IND, b.CLM_OFC_NM, b.LOC_EFF_FR_DT, b.LOC_EFF_TO_DT 
from analytics_idds.T_DEPT_USR_LNK a
left outer join analytics_idds.T_DEPT_CLM_OFC_LNK b
on a.DEPT_NM = b.DEPT_NM 
) m
on a.UPDT_USR_CLASS_ID = m.USR_CLASS_ID and a.UPDT_USR_IDX_ID = m.USR_IDX_ID and a.PY_DT &gt;= m.EFF_DT and a.PY_DT &lt;= m.END_DT and a.PY_DT &gt;=LOC_EFF_FR_DT and PY_DT &lt;=LOC_EFF_TO_DT
left outer join T_PY_EVNT_INTFC_TEMP n on b.PY_EVNT_INTFC_IDX_ID = n.PY_EVNT_INTFC_IDX_ID
where a.RCVR_MTHD_ID = 70336001
and f14.ROLE_NM in ('Employee','Claimant')
order by CLAIMANT_NAME, CHECK_RCPT_DT, BEN_CASE_NUM</t>
  </si>
  <si>
    <t>Kyligence Execution Time</t>
  </si>
  <si>
    <t>AUTO_MODEL_T_YTD_RPT_CUST_DB_ABS_1</t>
  </si>
  <si>
    <t>Model</t>
  </si>
  <si>
    <t>Hive</t>
  </si>
  <si>
    <t>1.16s</t>
  </si>
  <si>
    <t>1.93s</t>
  </si>
  <si>
    <t>1s</t>
  </si>
  <si>
    <t>AUTO_MODEL_T_FINEOS_ABS_1</t>
  </si>
  <si>
    <t>0.9s</t>
  </si>
  <si>
    <t>0.92s</t>
  </si>
  <si>
    <t>0.88s</t>
  </si>
  <si>
    <t>27.81s</t>
  </si>
  <si>
    <t>3.08s</t>
  </si>
  <si>
    <t>0.72s</t>
  </si>
  <si>
    <t>0.79s</t>
  </si>
  <si>
    <t>4.26s</t>
  </si>
  <si>
    <t>3.39s</t>
  </si>
  <si>
    <t>select distinct 
t3.ntf_case_num as ntf_case_num, t3.ben_case_num as ben_case_num, 
t1.clm_num_cd as clm_num_cd, t1.cvr_typ_cd as cvr_typ_cd, 
cast((t1.clm_recd_dt) as string) as clm_recd_dt, cast((t1.aprv_dt) as string) as aprv_dt, 
cast((t1.dcl_dt) as string) as dcl_dt, t1.empe_tin_id as empe_tin_id, 
cast((t1.clmnt_brth_dt) as string) as clmnt_brth_dt, cast((t1.emp_dt) as string) as emp_dt, 
t1.empe_id_cd as empe_id_cd, t1.clmnt_wrk_st as clmnt_wrk_st, 
t1.clmnt_lst_nm as clmnt_lst_nm, t1.clmnt_frst_nm as clmnt_frst_nm, t1.prgn_ind as prgn_ind, 
cast((t1.lst_wrk_dt) as string) as lst_wrk_dt, cast((t1.dabl_dt) as string) as dabl_dt, 
cast((t1.ben_strt_dt) as string) as ben_strt_dt, cast((t1.ben_aprv_thru_dt) as string) as ben_aprv_thru_dt,
cast((t1.rtract_ben_strt_dt) as string) as rtract_ben_strt_dt, cast((t1.clm_stts_dt) as string) as clm_stts_dt, t1.clm_stts_dscr as clm_stts_dscr, t1.clm_stts_rsn_dscr as clm_stts_rsn_dscr, 
cast((t1.cls_dt) as string) as cls_dt, 
t1.sal_amt as sal_amt, t1.sal_mode_freq as sal_mode_freq, 
t1.pln_cd as pln_cd, cast((t1.rtw_dt) as string) as rtw_dt, 
t1.cust_dfn_fld_1_txt as cust_dfn_fld_1_txt, t1.cust_dfn_fld_2_txt as cust_dfn_fld_2_txt, 
t1.cust_dfn_fld_3_txt as cust_dfn_fld_3_txt, t1.cust_dfn_fld_4_txt as cust_dfn_fld_4_txt, 
t1.wrk_comp_file_ind as wrk_comp_file_ind, t1.base_ben_amt as base_ben_amt, 
cast((t1.py_prd_fr_dt) as string) as py_prd_fr_dt, cast((t1.py_prd_to_dt) as string) as py_prd_to_dt, t1.py_prd_pybl_day as py_prd_pybl_day, 
t1.gro_py_chk_amt as gro_py_chk_amt, t1.offset_dscr as offset_dscr, t1.py_offset_apl_amt as py_offset_apl_amt, t1.net_py_amt as net_py_amt, 
trim(t1.cntrc_fund_cd) as cntrc_fund_cd, 
t1.rpt_num as rpt_num, t2.rpt_nm as rpt_nm, 
t1.clm_sbcd_cd as clm_sbcd_cd, t2.sbcd_nm as clm_sbcd_nm, 
t1.clm_sbpt_cd as clm_sbpt_cd, t2.clm_br_nm as clm_sbpt_nm, 
t1.cust_num as cust_num, t1.cust_nm as cust_nm 
from 
analytics.t_atp_all_dabl_clm t1
left join analytics_gbds.t_cust_struct_cdf t2 
on (t1.cust_num = t2.cust_num and t1.rpt_num = t2.rpt_num and t1.clm_sbcd_cd = t2.sbcd_cd and t1.clm_sbpt_cd = t2.clm_br_cd) 
left join analytics_idds.t_clm t3 on (t3.src_sys_cd = 'FINEOS' and t3.clm_num_cd = t1.clm_num_cd) 
where t1.cust_num = 36410 
order by cust_nm, clmnt_lst_nm, clmnt_frst_nm, clm_num_cd, py_prd_fr_dt, py_prd_to_dt</t>
  </si>
  <si>
    <t>with 
ntf as
(
select distinct lpad(empe_id,11,'0') as empe_id, cust_num, cust_nm, ntf_case_num
from analytics_idds.t_fineos_ntf 
where cust_num = 218327
), 
per_occ as
(
select distinct p.per_idx_id, o.occ_idx_id, p.up_case_frst_nm first_name, p.up_case_lst_nm last_name, trim(substr(cdf4.occ_qlf_dscr,26)) empe_id
from analytics_fineos.t_per p 
inner join analytics_fineos.t_per_drvr p_d on (p.per_idx_id = p_d.per_idx_id and p.lst_updt_ts = p_d.lst_updt_ts) 
inner join analytics_fineos.t_occ o on (o.per_idx_id = p.per_idx_id) 
inner join analytics_fineos.t_occ_drvr o_d on (o.occ_idx_id = o_d.occ_idx_id  and o.lst_updt_ts = o_d.lst_updt_ts) 
left join ( 
select a.* from 
analytics_fineos.t_emp a 
inner join analytics_fineos.t_emp_drvr a_d on (a.emp_idx_id = a_d.emp_idx_id and a.lst_updt_ts = a_d.lst_updt_ts) 
) e 
on (o.occ_ext_base_class_id = e.emp_class_id and o.occ_ext_base_idx_id = e.emp_idx_id) 
left join ( 
select distinct oq.occ_qlf_dscr, eoq.emp_class_id, eoq.emp_idx_id  
from analytics_fineos.t_emp_occ_qlf eoq, analytics_fineos.t_emp_occ_qlf_drvr eoq_d, analytics_fineos.t_occ_qlf oq, analytics_fineos.t_occ_qlf_drvr oq_d 
where oq.occ_qlf_class_id = eoq.occ_qlf_class_id and oq.occ_qlf_idx_id = eoq.occ_qlf_idx_id 
and eoq.emp_class_id = eoq_d.emp_class_id and eoq.emp_idx_id = eoq_d.emp_idx_id and eoq.occ_qlf_class_id = eoq_d.occ_qlf_class_id and eoq.occ_qlf_idx_id = eoq_d.occ_qlf_idx_id and eoq.lst_updt_ts = eoq_d.lst_updt_ts 
and oq.occ_qlf_class_id = oq_d.occ_qlf_class_id and oq.occ_qlf_idx_id = oq_d.occ_qlf_idx_id and oq.lst_updt_ts = oq_d.lst_updt_ts 
and upper(oq.occ_qlf_dscr) like ('CUSTOMER DEFINED FIELD 4:%') 
) cdf4
on (cdf4.emp_class_id = e.emp_class_id and cdf4.emp_idx_id = e.emp_idx_id) 
), 
multiple_occ_rows as
(
select per_idx_id, count(distinct occ_idx_id) as per_idx_id_cnt 
from per_occ
where 1=1
group by per_idx_id
having count(distinct occ_idx_id) &gt; 1
) 
select distinct n.cust_nm as Customer_Name, 
po.first_name as Employee_First_Name, po.last_name as Employee_Last_Name, 
n.empe_id as Employee_ID, n.ntf_case_num as MLE_Number
from per_occ po
inner join ntf n on (n.empe_id = lpad(po.empe_id,11,'0')) 
where 1=1
and po.per_idx_id in (select per_idx_id from multiple_occ_rows)
order by Employee_id</t>
  </si>
  <si>
    <t>AUTO_MODEL_T_EMP_OCC_QLF_1, AUTO_MODEL_T_PER_1, AUTO_MODEL_T_FINEOS_NTF_1, AUTO_MODEL_T_EMP_OCC_QLF_1, AUTO_MODEL_T_PER_1</t>
  </si>
  <si>
    <t>select distinct 
t1.src_sys_cd as Source_System, cast(to_date(t1.load_dt) as string) as As_of_Date, t1.cust_num as Customer_Number, t1.cust_nm as Customer_Name, 
upper(t1.clmnt_lst_nm) as Employee_Last_Name, upper(t1.clmnt_frst_nm) as Employee_First_Name, t1.empe_tin_id as Employee_TIN, 
t1.ntf_case_num as NTF_Case_Num, t1.clm_num_cd as Claim_Number, 
t1.cvr_typ_cd as Coverage_Type, t1.cvr_cd as Coverage_Code, t1.pln_cd as Plan_Code, t1.lob_cd as LOB, 
t1.clm_stts_dscr as Claim_Status, t1.clm_stts_rsn_dscr as Status_Reason, 
cast(to_date(t1.ben_strt_dt) as string) as Benefit_Start_Date, cast(to_date(t1.ben_aprv_thru_dt) as string) as ben_approved_thru_date, 
t1.clmnt_wrk_st as Employee_Work_State, cast(to_date(t1.clm_stts_dt) as string) as Claim_Status_Date, 
(case when t1.clmnt_accd_dt is null then 'Sickness' else 'Accident' end) as Accident_Sickness, 
t1.occ_dabl_ind Occ_Disability, t1.wrk_comp_file_ind as WC_Ind, 
cast(to_date(t1.emp_dt) as string) as Employment_Date, cast(to_date(t1.lst_wrk_dt) as string) as Last_Worked_Date, 
cast(to_date(t1.dabl_dt) as string) as Disability_Date, cast(to_date(t1.clm_recd_dt) as string) as Claim_Received_Date, 
cast(to_date(t1.aprv_dt) as string) as Approved_Date, cast(to_date(t1.dcl_dt) as string) as Declined_Date, cast(to_date(t1.cls_dt) as string) as Closed_Date, 
t1.prmry_icd_cd as Primary_ICD_Code, prmry_icd_dscr as Primary_ICD_Descripton, 
t1.mjr_dx_ctgy_cd as MDC_Code, t1.mjr_dx_ctgy_dscr as MDC_Description, 
t1.rpt_num as Report_Number, trim(t3.rpt_nm) as Report_Name, 
t1.clm_sbcd_cd as Subcode_Number, trim(t3.sbcd_nm) as Subcode_Name, 
t1.clm_sbpt_cd as Subpoint_Number, trim(t3.clm_br_nm) as Subpoint_Name, 
t1.cntrc_fund_cd as Contract_Funding, 
concat(trim(coalesce(t1.clm_own_fst_name,'')), ' ', trim(coalesce(t1.clm_own_lst_name,''))) as clm_own_name 
from 
$analytics_idds_db.T_CLM t1 
left join $analytics_gbds_db.t_cust_struct_cdf t3 on (cast(t1.cust_num as int) = t3.cust_num and cast(t1.rpt_num as int) = t3.rpt_num and cast(t1.clm_sbcd_cd as int) = t3.sbcd_cd and trim(t1.clm_sbpt_cd) = trim(t3.clm_br_cd)) 
where t1.src_sys_cd = 'FINEOS' 
and t1.load_dt = current_date
order by customer_name, claim_number</t>
  </si>
  <si>
    <t>select distinct 
t1.src_sys_cd as Source_System, cast((t1.load_dt) as string) as As_of_Date, t1.cust_num as Customer_Number, t1.cust_nm as Customer_Name, 
upper(t1.clmnt_lst_nm) as Employee_Last_Name, upper(t1.clmnt_frst_nm) as Employee_First_Name, t1.empe_tin_id as Employee_TIN, 
t1.ntf_case_num as NTF_Case_Num, t1.clm_num_cd as Claim_Number, 
t1.cvr_typ_cd as Coverage_Type, t1.cvr_cd as Coverage_Code, t1.pln_cd as Plan_Code, t1.lob_cd as LOB, 
t1.clm_stts_dscr as Claim_Status, t1.clm_stts_rsn_dscr as Status_Reason, 
cast((t1.ben_strt_dt) as string) as Benefit_Start_Date, cast((t1.ben_aprv_thru_dt) as string) as ben_approved_thru_date, 
t1.clmnt_wrk_st as Employee_Work_State, cast((t1.clm_stts_dt) as string) as Claim_Status_Date, 
(case when t1.clmnt_accd_dt is null then 'Sickness' else 'Accident' end) as Accident_Sickness, 
t1.occ_dabl_ind Occ_Disability, t1.wrk_comp_file_ind as WC_Ind, 
cast((t1.emp_dt) as string) as Employment_Date, cast((t1.lst_wrk_dt) as string) as Last_Worked_Date, 
cast((t1.dabl_dt) as string) as Disability_Date, cast((t1.clm_recd_dt) as string) as Claim_Received_Date, 
cast((t1.aprv_dt) as string) as Approved_Date, cast((t1.dcl_dt) as string) as Declined_Date, cast((t1.cls_dt) as string) as Closed_Date, 
t1.prmry_icd_cd as Primary_ICD_Code, prmry_icd_dscr as Primary_ICD_Descripton, 
t1.mjr_dx_ctgy_cd as MDC_Code, t1.mjr_dx_ctgy_dscr as MDC_Description, 
t1.rpt_num as Report_Number, trim(t3.rpt_nm) as Report_Name, 
t1.clm_sbcd_cd as Subcode_Number, trim(t3.sbcd_nm) as Subcode_Name, 
t1.clm_sbpt_cd as Subpoint_Number, trim(t3.clm_br_nm) as Subpoint_Name, 
t1.cntrc_fund_cd as Contract_Funding, 
concat(trim(coalesce(t1.clm_own_fst_name,'')), trim(coalesce(t1.clm_own_lst_name,''))) as clm_own_name 
from 
analytics_idds.T_CLM t1 
left join analytics_gbds.t_cust_struct_cdf t3 on (cast(t1.cust_num as int) = t3.cust_num and cast(t1.rpt_num as int) = t3.rpt_num and cast(t1.clm_sbcd_cd as int) = t3.sbcd_cd and trim(t1.clm_sbpt_cd) = trim(t3.clm_br_cd)) 
where t1.src_sys_cd = 'FINEOS' 
and t1.load_dt = date_sub(current_date,1)
order by customer_name, claim_number</t>
  </si>
  <si>
    <t>select distinct 
cast((M.load_dt) as string) as as_of_date, M.cust_nm as cust_nm, M.cust_num as cust_num, 
M.frst_nm as frst_nm, M.lst_nm as lst_nm, M.empe_id as empe_id, 
M.ntf_case_num as ntf_case_num, M.abs_num_cd as abs_num_cd, 
M.lv_req_id as lv_req_id, M.lv_req_stts_dscr as lv_req_stts_dscr, M.pgm_short_nm as pgm_short_nm, M.pgm_ctgy_dscr as pgm_ctgy_dscr, M.lv_pln_num as lv_pln_num, 
(case WHEN DICATEG.DOM_INST_NM IS NULL THEN null 
when trim(DICATEG.DOM_INST_NM) = 'Non-Paid' then 'UNPAID'
when DICATEG.DOM_INST_NM = 'Paid' and DISRV.DOM_INST_NM = 'Employer Plans' then 'COMPANY PAID'
when DICATEG.DOM_INST_NM = 'Paid' and DI.DOM_INST_NM = 'Family Medical Leave' then 'PFL'
when DICATEG.DOM_INST_NM = 'Paid' and DI.DOM_INST_NM = 'EE Medical Leave' then 'PML'
else 'UNPAID' end) as LV_PLN_TYPE, 
M.abs_typ_dscr as abs_typ_dscr, M.abs_rsn_nm as abs_rsn_nm, M.rsn_qlf_1_nm as rsn_qlf_1_nm, 
M.clmnt_rel_nm as clmnt_rel_nm, M.deny_cls_rsn_dscr as deny_cls_rsn_dscr, M.abs_freq as abs_freq, 
cast((M.rtw_dt) as string) as rtw_dt, 
cast((M.abs_recd_dt) as string) as abs_recd_dt, 
cast((M.abs_strt_dt) as string) as abs_strt_dt, 
cast((M.abs_end_dt) as string) as abs_end_dt, 
cast((M.frst_abs_dt) as string) as frst_abs_dt, 
M.empe_wrk_st_num as empe_wrk_st, M.loc_cd as loc_cd, M.sex_dscr as sex_dscr, 
cast((M.lst_wrk_dt) as string) as lst_wrk_dt, 
cast((M.ben_strt_dt) as string) as ben_strt_dt, 
cast((M.ben_aprv_thru_dt) as string) as ben_aprv_thru_dt, 
cast((M.clm_aprv_ts) as string) as clm_aprv_dt, 
M.wrk_wk_schd_dscr as wrk_wk_schd_dscr, 
cast((M.brth_or_adptn_dt) as string) as brth_or_adptn_dt, 
concat(trim(coalesce(M.rpt_num,'')),trim(coalesce(M.rpt_nm,''))) as rpt_num_nm, 
concat(trim(coalesce(M.sbcd_id,'')),trim(coalesce(M.sbcd_nm,''))) as subcode_num_nm,
concat(trim(coalesce(M.br_pypt_nm,'')),trim(coalesce(M.br_nm,''))) as subpoint_num_nm, 
M.cvr_cd as cvr_cd 
from analytics_idds.T_FINEOS_ABS M 
left join 
(select a.* from analytics_fineos.T_LV_PLN a, analytics_fineos.T_LV_PLN_DRVR b 
where a.LV_PLN_CLASS_ID = b.LV_PLN_CLASS_ID AND a.LV_PLN_IDX_ID = b.LV_PLN_IDX_ID AND a.LST_UPDT_TS = b.LST_UPDT_TS) LP 
on (M.LV_PLN_NUM = LP.DSPL_RFR_NM) 
left join
(select a.* from analytics_fineos.T_DOM_INST a, analytics_fineos.T_DOM_INST_DRVR b 
where a.DOM_INST_CLASS_ID = b.DOM_INST_CLASS_ID AND a.DOM_INST_IDX_ID = b.DOM_INST_IDX_ID AND a.LST_UPDT_TS = b.LST_UPDT_TS) DISRV 
on (LP.SRV_CTGY_ID = DISRV.DOM_INST_IDX_ID) 
left join
(select a.* from analytics_fineos.T_DOM_INST a, analytics_fineos.T_DOM_INST_DRVR b 
where a.DOM_INST_CLASS_ID = b.DOM_INST_CLASS_ID AND a.DOM_INST_IDX_ID = b.DOM_INST_IDX_ID AND a.LST_UPDT_TS = b.LST_UPDT_TS) DICATEG 
on (LP.LV_PLN_CTGY_ID = DICATEG.DOM_INST_IDX_ID) 
left join 
(select a.* from analytics_fineos.T_DOM_INST a, analytics_fineos.T_DOM_INST_DRVR b 
where a.DOM_INST_CLASS_ID = b.DOM_INST_CLASS_ID AND a.DOM_INST_IDX_ID = b.DOM_INST_IDX_ID AND a.LST_UPDT_TS = b.LST_UPDT_TS) DI 
on (LP.LV_PLN_TYP_ID = DI.DOM_INST_IDX_ID)
where m.src_sys_cd = 'FINEOS' 
and m.load_dt = date_sub(current_date,1) 
and (m.rpt_num is null or trim(m.rpt_num) = '') 
order by cust_nm, frst_nm, lst_nm, abs_num_cd, lv_req_id, pgm_short_nm</t>
  </si>
  <si>
    <t>select distinct 
cust_num, cust_nm, 
abs_num_cd as absence_num, ovrall_abs_stts_dscr as absence_status, 
lv_req_id as leave_req_id, lv_req_stts_dscr as leave_req_status, 
lv_pln_num as leave_plan_num, lv_pln_stts_cd as leave_plan_status, pgm_short_nm as program_name, 
cast((seg_strt_dt) as string) as segment_date, seg_stts_dscr as segment_status
from 
analytics.T_YTD_RPT_CUST_DB_ABS 
where src_sys_cd = 'FINEOS' 
and load_dt = date_sub(current_date,1) 
and trim(ovrall_abs_stts_dscr) in ('Approved - Closed', 'Approved', 'Denied') 
and trim(seg_stts_dscr) = 'Pending' 
order by cust_nm, absence_num, leave_req_id, leave_plan_num, program_name, segment_date</t>
  </si>
  <si>
    <t>select 
empe_id, empe_tin_id, met_evnt_num, clm_num_cd, lob_cd, STD_WRK_WK_HR_CNT as standard_weekly_hrs, WK_STD_HR_RT_AMT as standard_weekly_hour_rate_amt, cast((py_prd_fr_dt) as string) as py_prd_ft_dt, cast((py_prd_to_dt) as string) as py_prd_to_dt, gro_py_chk_amt, net_py_amt 
from analytics.T_COX_ERN_RPT 
where load_dt = date_sub(current_date,1)</t>
  </si>
  <si>
    <t>select 
cast((LOAD_DT) as string) as LOAD_DT, '' as LOAD_TS, '' as AUDT_ID, CUST_NM, CUST_NUM, EMPE_FRST_NM, EMPE_LST_NM, 
concat(replace(substring(empe_tin,0, length(empe_tin) - 4),'[0-9]','*'), 
substring(empe_tin,length(empe_tin) - 3, length(empe_tin))) as EMPE_TIN, EMPE_ID, EMPE_WRK_ST_CD, MGR_FRST_NM, MGR_LST_NM, 
MLE_NTF_CASE_NUM, SRC_SYS_ABS_CASE_NUM, ABS_NUM, SRC_SYS_PD_LV_CASE_NUM, SRC_SYS_PD_LV_BEN_CASE_NUM, PD_LV_BEN_NUM, 
ABS_RSN_CVR_DSCR, ABS_CTGY_DSCR, LV_REQ_ID, LV_FREQ_DSCR, LV_PLN_RFR_NM, LV_PLN_SHORT_NM, LV_PLN_TYP_DSCR, LV_PLN_CTGY_DSCR, 
cast((DCD_DAY_DT) as string) as DCD_DAY_DT, round(NRML_WRK_HR_AMT,2) as NRML_WRK_HR_AMT, round(TM_REQ_IN_HR,2) as TM_REQ_IN_HR, round(TM_REQ_IN_MIN,0) as TM_REQ_IN_MIN, round(TM_DED_CNT,2) as TM_DED_CNT, 
TM_DED_DUR_CD, round(TM_DED_IN_MIN,0) as TM_DED_IN_MIN, DCD_DAY_STTS_DSCR, DCD_DAY_STTS_RSN_DSCR, 
cast(LV_REQ_STTS_TS as string) as LV_REQ_STTS_TS, LV_REQ_STTS_DSCR, ABS_CASE_STTS_DSCR, cast(ABS_CASE_STTS_TS as string) as ABS_CASE_STTS_TS 
from analytics.T_FINEOS_APRV_DCD_DAY_OPER_RPT 
where load_dt = current_date and cast(cust_num as int) = 94083
and trim(lv_pln_short_nm) in ('Parental Bonding Leave', 'Parental Bonding Leave 6w')
order by EMPE_FRST_NM, EMPE_LST_NM, ABS_NUM, LV_REQ_ID, LV_PLN_SHORT_NM, DCD_DAY_DT, DCD_DAY_STTS_DSCR</t>
  </si>
  <si>
    <t>select distinct cast(load_dt as string) as Load_Date, cust_nm as Customer_Name, clmnt_frst_nm as Claimant_First_Name, clmnt_lst_nm as Claimant_Last_Name, empe_id_cd as Employee_ID, ntf_Case_num as Notification_Case_Number, clm_num_cd as Claim_Number, cast(rtw_dt as string) as Return_To_Work_Date, cast(rtw_part_tm_dt as string) as Return_to_Work_Part_Time_Date, clm_stts_dscr as Claim_Status 
from analytics_idds.t_clm 
where src_sys_cd = 'FINEOS' 
and load_dt = date_sub(current_date,1)
and cast(cust_num as int) = 94083 
and LOB_CD = 'STD' 
and (rtw_dt is not Null or rtw_part_tm_dt is not Null) 
and upper(clm_stts_cd) = 'PS' 
order by Claimant_Last_Name, Claimant_First_Name, Claim_Number</t>
  </si>
  <si>
    <t>select distinct cast(load_dt as string) as Load_Date, cust_nm as Customer_Name, frst_nm as Employee_First_Name, lst_nm as Employee_Last_name, empe_id as Employee_ID, ntf_Case_num as Notification_Case_Number, abs_num_cd as Absence_Number, cast(rtw_dt as string) as Return_To_Work_Date, case when cast(xpct_rtw_dt as String) = '1753-01-01' then Null else xpct_rtw_dt end as Expected_Return_To_Work_date,  pgm_short_nm as Program_Short_Name, slct_lv_pln_adjdct_stts_dscr as Adjudication_Status_of_Selected_Leave_Plan_Description, abs_stts_dscr as Absence_Status_Description, ccur_indictor_dscr as Concurrent_Indicator_Description
from analytics_idds.t_fineos_abs 
where load_dt = date_sub(current_date,1) 
and cast(cust_num as int) = 94083 
and pgm_short_nm in ('Parental Bonding Leave','Parental Bonding Leave 6w', 'Fed ADA' , 'CDL', 'Fed FMLA', 'CML')  
and abs_stts_dscr &lt;&gt; 'Cancelled' and abs_freq = 'Continuous' 
and upper(abs_stts_dscr) = 'PENDING' 
and upper(ccur_indictor_dscr) = 'STANDALONE' 
and xpct_rtw_dt &gt;= '2021-12-15' 
order by Employee_Last_Name, Employee_First_Name, Absence_Number, Program_Short_Name</t>
  </si>
  <si>
    <t>with uis_sal_data as
(
      select cdf_cust_num, empe_tin, sal_amt
      from
      (
            select distinct cdf_cust_num, empe_tin, empe_sal_amt as sal_amt, sal_eff_dt
            , rank() over (PARTITION BY empe_tin order by sal_eff_dt desc) as emp_rnk
            from analytics_gbds.t_empe
            where cdf_cust_num = 117666 and empe_tin is not null
      ) a
      where emp_rnk=1
)
select distinct cast(clm.load_dt as string) as Report_Date, cast(clm.cust_num as int) as Customer_Number, clm.cust_nm as Customer_Name, clm.rpt_num as Report_Number
, clm.lob_cd as Coverage_Type, clm.ntf_case_num as MetLife_Event, clm.clm_num_cd as Claim_Absence_Number, clm.clmnt_frst_nm as First_Name, clm.clmnt_lst_nm as Last_Name
, clm.empe_id_cd as Employee_Id, clm.clm_stts_dscr as Claim_Status , cast(NULL as string) as abs_typ_dscr , clm.sal_amt as Annual_Salary_In_Catalyst, emp.sal_amt as Annual_Salary_in_UIS, clm.clm_end_dt
from
(
      select load_dt, clm_num_cd, ntf_case_num, empe_id_cd, cust_num, cust_nm,sal_amt, clm_stts_dscr, rpt_num, clmnt_frst_nm, clmnt_lst_nm, lob_cd, empe_tin_id,clm_end_dt
      from analytics_idds.t_clm
      where src_sys_cd = 'FINEOS' and cast(cust_num as int) = 117666
            and coalesce(upper(lob_cd),'XX')='STD'
            and (
                        coalesce(upper(clm_stts_dscr),'XX') = 'PENDING' or
                        (coalesce(upper(clm_stts_dscr),'XX') in ('ACTIVE') and init_aprv_dt = date_sub(current_date,1))
                  )
                  and clm_end_dt &gt;= current_date
) clm
left join uis_sal_data emp
      on cast(clm.cust_num as int) = emp.cdf_cust_num and cast(clm.empe_tin_id as int) = cast(emp.empe_tin as int)
where nvl(emp.sal_amt, 0) &lt;&gt; nvl(clm.sal_amt, 0)
union
select distinct cast(abs_l2.load_dt as string) as Report_Date, cast(abs_l2.cust_num as int) as Customer_Number, abs_l2.cust_nm as Customer_Name, cast(abs_l2.rpt_num as int) as Report_Numbe, 'Paid Absence' as Coverage_Type, abs_l2.ntf_case_num as MetLife_Event, abs_l2.abs_ben_num_cd as Claim_Absence_Number, abs_l2.frst_nm as First_Name, abs_l2.lst_nm as Last_Name, abs_l2.empe_id as Employee_Id, abs_l2.abs_stts_dscr as Claim_Status, case when upper(trim(abs_l2.abs_typ_dscr)) = 'PERSONAL' THEN 'Newell Paid Maternity' ELSE abs_l2.abs_typ_dscr END  as abs_typ_dscr , abs_l2.clmnt_sal_amt as Annual_Salary_In_Catalyst, emp.sal_amt as Annual_Salary_in_UIS, abs_end_dt as clm_end_dt
from
(
      select distinct abs_num_cd, ntf_case_num, abs_ben_num_cd, empe_id, abs_stts_dscr, cust_num, cust_nm, clmnt_sal_amt, load_dt, frst_nm, lst_nm,abs_end_dt, rpt_num, tin, abs_typ_dscr
      from analytics_idds.t_fineos_abs
      where abs_ben_num_cd is not null and cast(cust_num as int) = 117666
            and coalesce(upper(abs_stts_dscr),'XX') = 'ACTIVE'
            and abs_strt_dt &lt; current_date
            and abs_end_dt &gt;= current_date
) abs_l2
left join uis_sal_data emp
      on cast(abs_l2.cust_num as int) = emp.cdf_cust_num and cast(abs_l2.tin as int) = cast(emp.empe_tin as int)
where nvl(emp.sal_amt, 0) &lt;&gt; nvl(abs_l2.clmnt_sal_amt, 0)
order by MetLife_Event, Claim_Absence_Number, Customer_Number</t>
  </si>
  <si>
    <t>with uis_dataset as
(
Select b.cdf_cust_num, b.empe_tin, b.empe_sal_amt as cur_sal_amt, min_eff_dt as cur_eff_dt, prev_sal_amt, prev_eff_dt, b.empe_mode_of_sal_txt from
(
Select cdf_cust_num, empe_tin, empe_sal_amt, min_eff_dt, empe_mode_of_sal_txt
, lag(min_eff_dt) over (PARTITION BY empe_tin ORDER BY min_eff_dt) as prev_eff_dt
, lag(empe_sal_amt) over (PARTITION BY empe_tin ORDER BY min_eff_dt) as prev_sal_amt from
(
Select distinct cdf_cust_num, empe_tin, empe_sal_amt, empe_mode_of_sal_txt, min(sal_eff_dt) over (PARTITION BY empe_tin, empe_sal_amt) as min_eff_dt
from analytics_gbds.t_hist_empe
where 1=1
and cdf_cust_num=242857 and coalesce(trim(empe_tin),'') &lt;&gt; '' and nvl(empe_sal_amt,0) &lt;&gt;0
) a
) b
inner join analytics_gbds.t_empe emp
on emp.cdf_cust_num = b.cdf_cust_num
and cast(emp.empe_tin as int) = cast(b.empe_tin as int)
and emp.sal_eff_dt = b.min_eff_dt
)
Select distinct dabl_wk.clm_num_cd as Claim_Number, dabl_wk.frst_nm as First_Name, dabl_wk.lst_nm as Last_Name, cast(dabl_wk.dabl_dt as string) as Disability_Date
, cast(dabl_wk.ben_strt_dt as string) as Benefit_Start_Date, dabl_wk.clm_stts_dscr as Claim_Status, round(emp.prev_sal_amt,2) as Previous_Salary_Amount
, cast(emp.prev_eff_dt as string) as Previous_Effective_Date, round(emp.cur_sal_amt,2) as Current_Salary_Amount
, cast(emp.cur_eff_dt as string) as New_Salary_Effective_date_of_increase, emp.empe_mode_of_sal_txt as Salary_Mode, dept.usr_nm as Assigned_Case_Specialist
from analytics.t_rpt_clm_own_std_ltd_empr_wk dabl_wk
inner join analytics_idds.t_clm clm
    on dabl_wk.clm_num_cd = clm.clm_num_cd
left join analytics_idds.t_dept_usr_lnk dept
    on clm.clm_own_id = dept.usr_id
inner join uis_dataset emp
on (cast(dabl_wk.cust_num as int) = emp.cdf_cust_num and cast(dabl_wk.tin as int) = cast(emp.empe_tin as int))
where 1=1
    and cast(dabl_wk.cust_num as int) = 242857 and dabl_wk.src_sys_cd = 'FINEOS'
    and dabl_wk.rpt_prd_end_dt in
        ( Select max(rpt_prd_end_dt) as max_rpt_end_dt from analytics.t_rpt_clm_own_std_ltd_empr_wk where cast(cust_num as int) = 242857 and src_sys_cd = 'FINEOS')
order by Last_Name, First_Name, Claim_Number, Benefit_Start_Date</t>
  </si>
  <si>
    <t>WITH eformdata AS (
  SELECT
    ef.case_num,
    MAX(CASE WHEN atr.eform_atrb_prmpt_val = '45th Day Date' THEN atr.eform_atrb_val ELSE '' END) AS "45th_Day_Date",
    MAX(CASE WHEN atr.eform_atrb_prmpt_val = '90th Day Date' THEN atr.eform_atrb_val ELSE '' END) AS "90th_Day_Date"
  FROM
    analytics_idds.t_fineos_eform_atrb atr
    JOIN (
      SELECT DISTINCT case_num, xtra_data_class_id, xtra_data_idx_id, doc_typ_short_bus_dscr
      FROM analytics_idds.t_fineos_eforms
      WHERE LOWER(doc_typ_short_bus_dscr) LIKE 'appeal%date%detail%'
    ) ef ON atr.xtra_data_class_id = ef.xtra_data_class_id AND atr.xtra_data_idx_id = ef.xtra_data_idx_id
  WHERE TRIM(atr.eform_atrb_prmpt_val) IN ('45th Day Date', '90th Day Date')
  GROUP BY ef.case_num
)
SELECT
  CAST(apl.cust_num AS INT) AS Customer_Number,
  apl.cust_nm AS Customer_Name,
  CAST(apl.rpt_num AS INT) AS Report_Number,
  clm.rpt_nm AS Report_Name,
  LPAD(CAST(apl.sbcd_cd AS string), 4, '0') AS Subcode_Code,
  TRIM(clm.clm_sbcd_nm) AS Subcode_Name,
  LPAD(CAST(apl.sbpt_cd AS string), 4, '0') AS Subpoint_Code,
  TRIM(clm.clm_sbpt_nm) AS Subpoint_Name,
  apl.cvr_cd AS Coverage_Code,
  apl.lob_cd AS Claim_Type_Code,
  CAST(apl.apl_recd_dt AS STRING) AS Appeal_Received_Date,
  CAST(apl.apl_dcd_dt AS STRING) AS Appeal_Decision_Date,
  CAST(TO_DATE(atr2."45th_Day_Date") AS STRING) AS "45th_Day_Date",
  CAST(TO_DATE(atr2."90th_Day_Date") AS STRING) AS "90th_Day_Date",
  apl.clm_num_cd AS Claim_Number_Code,
  LPAD(clm.empe_id_cd, 9, '0') AS Employee_ID,
  apl.clmnt_frst_nm AS First_Name,
  apl.clmnt_lst_nm AS Last_Name,
  CAST(apl.dabl_dt AS STRING) AS Disability_Date,
  CAST(apl.ben_strt_dt AS STRING) AS Benefit_Start_Date,
  CAST(apl.clm_end_dt AS STRING) AS Claim_End_Date,
  clm.clm_stts_dscr AS "Claim Status Description",
  apl.apl_stts_cd AS Appeals_Status_Code,
  apl.apl_dcd_dscr AS Appeals_Decision_Code_Description,
  apl.rvrs_rsn_dscr AS Appeals_Reversal_Reason_Code_Description
FROM
  analytics_idds.t_clm_apl apl
  INNER JOIN analytics_idds.t_clm clm ON apl.clm_num_cd = clm.clm_num_cd
  LEFT JOIN eformdata atr2 ON atr2.case_num = apl.apl_case_num
WHERE
  1 = 1
  AND CAST(apl.cust_num AS INT) = 36410
  AND apl.src_sys_cd = 'FINEOS'
  AND (apl.apl_recd_dt BETWEEN ADD_MONTHS(CURRENT_DATE, -12) and date_sub(current_date, 1))
order by Appeal_Received_Date desc, Customer_Name</t>
  </si>
  <si>
    <t>select u.last_name as Last_Name, u.first_name as First_Name, u.emp_id as Employee_ID, u.product as Product, u.claim_numb as Claim_number, u.leave_id as Leave_ID
, cast(u.recd_dt as string) as Date_Received, cast(u.lst_dt_wrk as string) as Last_Date_Worked, cast(u.dabl_or_leave_begin_dt as string) as Date_of_Disability_Leave_Begin_Date
, cast(u.dabl_apprv_thru_or_leave_end_dt as string) as Disability_Approve_Thru_Leave_End_Date, cast(u.rtw_date as string) as STD_RTW_Date, cast(u.abs_rtw as string) as Absence_RTW_Date, u.clm_stts as Claim_Status, cast(u.stts_chg_dt as string) as Claim_Info_Change_Date, cast(u.close_dt as string) as Closed_Date
from
(
	select c.empe_lst_nm as last_name, c.empe_frst_nm as first_name, c.empe_id as emp_id, c.cvr_typ_dscr as product, c.clm_num_cd as claim_numb, ' ' as leave_id
		, c.clm_recd_dt as recd_dt, c.dt_lst_wrk as lst_dt_wrk, c.dabl_dt as dabl_or_leave_begin_dt, c.ben_aprv_thru_dt as dabl_apprv_thru_or_leave_end_dt
		, if(c.rtw_date = '1753-01-01', null, c.rtw_date) as rtw_date, cast(null as date) as abs_rtw
		, case trim(c.clm_stts_dscr)
			when 'Declined' then 'Denied'
			when 'Waiting' then 'Suspended'
			when 'Exceeds authority' then 'Benefit Pending Review'
			else c.clm_stts_dscr 
		 end as clm_stts, ' ' as abs_stts, c.load_dt as stts_chg_dt, c.cls_dt as close_dt
	from 
	(
		select b.empe_lst_nm, b.empe_frst_nm, b.empe_id, b.cvr_typ_dscr, b.clm_num_cd, b.clm_recd_dt,
			b.dt_lst_wrk, b.dabl_dt, b.ben_aprv_thru_dt, b.rtw_date, b.clm_stts_dscr, b.load_dt, b.cls_dt,
			b.cust_num, b.src_sys_cd, b.clm_end_rsn_dscr
			from 
			(	
				select a.empe_lst_nm, a.empe_frst_nm, a.empe_id, a.lob_cd as cvr_typ_dscr, a.clm_num_cd, a.clm_recd_dt, a.lst_wrk_dt as dt_lst_wrk, a.dabl_dt, a.ben_aprv_thru_dt, a.rtw_dt as rtw_date, a.clm_stts_dscr, a.load_dt, a.cls_dt, a.cust_num, a.src_sys_cd, clv2.clm_end_rsn_dscr,
				Rank() OVER (PARTITION BY a.clm_num_cd ORDER BY a.load_dt DESC) rnk
				from analytics.t_hist_cust_dabl_chg_rpt a
				inner join (select distinct clm_num_cd, clm_end_rsn_dscr, src_sys_cd from analytics_idds.t_clm) clv2
					on clv2.src_sys_cd = 'FINEOS' and clv2.clm_num_cd = a.clm_num_cd 
					and coalesce(upper(clv2.clm_end_rsn_dscr),'XXX') not in ('ABANDONED', 'SET UP IN ERROR', 'OTHER')
				where 1=1
					and (a.new_clm_ind = 'Y' or a.stts_chg_ind = 'Y' or a.ben_strt_dt_chg_ind = 'Y' or a.ben_aprv_thru_dt_chg_ind = 'Y' or a.rtw_dt_chg_ind = 'Y')
					and a.cust_num = 94083 and a.src_sys_cd = 'FINEOS' 
					and a.load_dt&gt;= date_sub(current_date, 90)
					and	upper(trim(a.lob_cd))='STD'
			) b
		where b.rnk=1
	) c
	union
	select f.empe_lst_nm as last_name, f.empe_frst_nm as first_name, f.empe_id as emp_id, f.pgm_short_nm as product, f.abs_num_cd as claim_numb, f.ntf_case_num as leave_id
		, f.abs_recd_dt as recd_dt, cast(NULL as date) as lst_dt_wrk
		, case when f.lv_pln_stts_cd = 'Denied' then f.abs_strt_dt else f.pln_strt_dt end as dabl_or_leave_begin_dt
		, case when f.lv_pln_stts_cd = 'Denied' then f.abs_end_dt else f.pln_end_dt end as dabl_apprv_thru_or_leave_end_dt
		, cast(null as date) as rtw_dt, f.xpct_rtw_dt as abs_rtw, f.LV_PLN_STTS_CD as clm_stts, f.abs_stts_dscr as abs_stts, f.load_dt as stts_chg_dt, f.lv_req_cls_dt as close_dt
		from 
		(
			select e.empe_lst_nm, e.empe_frst_nm, e.empe_id, e.pgm_short_nm, e.abs_num_cd, e.ntf_case_num, e.xpct_rtw_dt, e.abs_recd_dt, e.abs_strt_dt, e.abs_end_dt
				, e.pln_strt_dt,e.pln_end_dt, e.LV_PLN_STTS_CD, e.abs_stts_dscr, e.abs_status2, e.load_dt, e.lv_req_cls_dt, e.cust_num, e.src_sys_cd, e.abs_freq_dscr
			from 
			(	
				select d.empe_lst_nm, d.empe_frst_nm, d.empe_id, d.pgm_short_nm, d.abs_num_cd, d.ntf_case_num, d.xpct_rtw_dt, d.abs_recd_dt, d.abs_strt_dt, d.abs_end_dt
				, d.pln_strt_dt, d.pln_end_dt, d.LV_PLN_STTS_CD, d.abs_stts_dscr, d.abs_status2, d.load_dt, d.lv_req_cls_dt, d.cust_num, d.src_sys_cd, d.abs_freq_dscr
				, Rank() OVER (PARTITION BY d.abs_num_cd,d.pgm_short_nm ORDER BY d.load_dt DESC) rnk
				from
				(
					select x.empe_lst_nm, x.empe_frst_nm, x.empe_id, x.pgm_short_nm, x.abs_num_cd, x.ntf_case_num, x.xpct_rtw_dt, x.abs_recd_dt, x.lv_req_strt_dt as abs_strt_dt
					, x.lv_req_end_dt as abs_end_dt, x.lv_pln_strt_dt as pln_strt_dt, x.lv_pln_end_dt as pln_end_dt, x.load_dt, x.lv_req_cls_dt, x.cust_num, x.src_sys_cd
					, x.abs_freq_dscr, x.LV_PLN_STTS_CD, x.abs_stts_dscr, y.ovrall_abs_stts_dscr as abs_status2
					from analytics.t_hist_cust_abs_chg_rpt x 
					inner join (select distinct abs_num_cd, ovrall_abs_stts_dscr from analytics_idds.t_fineos_abs) y 
						on x.abs_num_cd = y.abs_num_cd 		  
					where 1=1
						and upper(trim(y.ovrall_abs_stts_dscr)) &lt;&gt; 'CANCELLED' and upper(trim(x.abs_stts_dscr)) &lt;&gt; 'CANCELLED'
						and (NEW_ABS_IND = 'Y' or new_lv_req_ind = 'Y' or new_lv_pln_ind = 'Y'or ABS_STTS_CHG_IND = 'Y' or lv_pln_adjdct_stts_chg_ind='Y' or
							lv_req_strt_dt_chg_ind = 'Y' OR lv_req_end_dt_chg_ind = 'Y' or rtw_dt_chg_ind = 'Y' )
						and x.cust_num = 94083 and	x.src_sys_cd = 'FINEOS'
						and x.load_dt&gt;= date_sub(current_date, 90)
						and	(not(new_lv_req_ind = 'Y' and load_dt='2022-11-21'))
						and	trim(x.pgm_short_nm) in ('Parental Bonding Leave','Parental Bonding Leave 6w', 'Fed ADA' , 'CDL', 'Fed FMLA', 'CML') 
						and	(not(trim(x.pgm_short_nm)='Fed FMLA' and x.load_dt='2021-03-29')) 
						and	upper(trim(x.abs_freq_dscr)) in ('CONTINUOUS')
				) d
			) e
		where e.rnk=1
	) f
	union
	select f.empe_lst_nm as last_name, f.empe_frst_nm as first_name, f.empe_id as emp_id, f.pgm_short_nm as product, f.abs_num_cd as claim_numb, f.ntf_case_num as leave_id
		, f.abs_recd_dt as recd_dt, Cast(NULL as date) as lst_dt_wrk
		, case when f.lv_pln_stts_cd = 'Denied' then f.abs_strt_dt else f.pln_strt_dt end as dabl_or_leave_begin_dt
		, case when f.lv_pln_stts_cd = 'Denied' then f.abs_end_dt else f.pln_end_dt end as dabl_apprv_thru_or_leave_end_dt
		, cast(NULL as date) as rtw_dt, f.xpct_rtw_dt as abs_rtw, f.LV_PLN_STTS_CD as clm_stts, f.abs_stts_dscr as abs_stts, f.load_dt as stts_chg_dt, f.lv_req_cls_dt as close_dt
		from 
		(
			select e.empe_lst_nm, e.empe_frst_nm, e.empe_id, e.pgm_short_nm, e.abs_num_cd, e.ntf_case_num, e.xpct_rtw_dt, e.abs_recd_dt, e.abs_strt_dt, e.abs_end_dt
				, e.pln_strt_dt,e.pln_end_dt, e.LV_PLN_STTS_CD, e.abs_stts_dscr, e.abs_status2, e.load_dt, e.lv_req_cls_dt, e.cust_num, e.src_sys_cd, e.abs_freq_dscr
			from 
			(	
				select d.empe_lst_nm, d.empe_frst_nm, d.empe_id, d.pgm_short_nm, d.abs_num_cd, d.ntf_case_num, d.xpct_rtw_dt, d.abs_recd_dt, d.abs_strt_dt, d.abs_end_dt
				, d.pln_strt_dt, d.pln_end_dt, d.LV_PLN_STTS_CD, d.abs_stts_dscr, d.abs_status2, d.load_dt, d.lv_req_cls_dt, d.cust_num, d.src_sys_cd, d.abs_freq_dscr
				, Rank() OVER (PARTITION BY d.abs_num_cd,d.pgm_short_nm ORDER BY d.load_dt DESC) rnk
				from
				(
					select x.empe_lst_nm, x.empe_frst_nm, x.empe_id, x.pgm_short_nm, x.abs_num_cd, x.ntf_case_num, x.xpct_rtw_dt, x.abs_recd_dt, x.lv_req_strt_dt as abs_strt_dt
					, x.lv_req_end_dt as abs_end_dt, x.lv_pln_strt_dt as pln_strt_dt, x.lv_pln_end_dt as pln_end_dt, x.load_dt, x.lv_req_cls_dt, x.cust_num, x.src_sys_cd
					, x.abs_freq_dscr, x.LV_PLN_STTS_CD, x.abs_stts_dscr, y.ovrall_abs_stts_dscr as abs_status2
					from analytics.t_hist_cust_abs_chg_rpt x 
					inner join (select distinct abs_num_cd, ovrall_abs_stts_dscr from analytics_idds.t_fineos_abs) y 
						on x.abs_num_cd = y.abs_num_cd 		  
					where 1=1
						and upper(trim(y.ovrall_abs_stts_dscr)) &lt;&gt; 'CANCELLED' and upper(trim(x.abs_stts_dscr)) &lt;&gt; 'CANCELLED'
						and x.cust_num = 94083 and	x.src_sys_cd = 'FINEOS' 
						and x.load_dt = '2022-11-21'
						and	trim(x.pgm_short_nm) in ('Parental Bonding Leave','Parental Bonding Leave 6w', 'Fed ADA' , 'CDL', 'Fed FMLA', 'CML') 
						and	(not(trim(x.pgm_short_nm)='Fed FMLA' and x.load_dt='2021-03-29')) 
						and	upper(trim(x.abs_freq_dscr)) in ('CONTINUOUS')
						and lv_req_id in 
							(
								select chg.lv_req_id from
								(select distinct abs_num_cd, lv_req_id from analytics_idds.t_hist_fineos_abs where load_dt = '2022-11-21')chg
								left join
								(select distinct lv_req_id, abs_num_cd from analytics_idds.t_hist_fineos_abs where load_dt = '2022-11-18')set2
								on chg.lv_req_id = set2.lv_req_id where set2.lv_req_id is null
							)
				) d
			) e
		where e.rnk=1
	) f
)u
where 1=1 
and upper(concat(trim(last_name),trim(first_name))) not in 
('SCHRUTEDWIGHT','ROHRENJENNY','SULLIVANTATUM','PALMERMEREDITH','BEESLYPAM','VOIGTTIFFANY','MARTINEZOSCAR','SCOTTMICHAEL','BERNARDANDREW','HALPERTJIM','HANNONERIN','LEVINSONJAN')
order by Product, Claim_number, Leave_ID</t>
  </si>
  <si>
    <t>select distinct
src_sys_cd as Source_System, cast((load_dt) as string) as As_of_Date, cust_num as Customer_Number, cust_nm as Customer_Name, 
lst_nm as Employee_Last_Name, frst_nm as Employee_First_Name, tin as Employee_TIN, 
ntf_case_num, abs_num_cd as Abs_Claim_Number, 
met_clm_case_num, met_ben_case_num, met_case_num, 
pgm_ctgy_dscr as Program_Category, pgm_short_nm as Absence_Program, abs_typ_dscr as Absence_Type, abs_rsn_nm as Absence_Reason, 
abs_case_stts_cd as Absence_Case_Status, cast((abs_case_stts_ts) as string) as Absence_Case_Status_Date, 
slct_lv_pln_adjdct_stts_dscr as Program_Status, abs_freq as Absence_Frequency, ccur_indictor_dscr as Concurrent_Indicator, 
cast((abs_recd_dt) as string) as Absence_Received_Date, 
cast((abs_strt_dt) as string) as Absence_Start_Date, cast((abs_end_dt) as string) as Absence_End_Date, 
empe_wrk_st_num as Employee_Work_State, lv_req_id as leave_request_id, lv_req_stts_dscr as leave_request_status, 
(case when deny_cls_rsn_dscr = 'Please Select' then '' else deny_cls_rsn_dscr end) as denied_closed_reason, 
(case when withdrawn_rsn_dscr = 'Please Select' then '' else withdrawn_rsn_dscr end) as withdrawn_reason, 
rpt_num as report_number, trim(rpt_nm) as report_name, 
sbcd_id as subcode_number, trim(sbcd_nm) as subcode_name, 
br_pypt_nm as subpoint_number, trim(br_nm) as subpoint_name, 
cvr_cd as Coverage_Code 
from analytics_idds.t_fineos_abs 
order by customer_name, abs_claim_number</t>
  </si>
  <si>
    <t>AUTO_MODEL_T_COX_ERN_RPT_1</t>
  </si>
  <si>
    <t>AUTO_MODEL_T_ATP_ALL_DABL_CLM_1</t>
  </si>
  <si>
    <t>AUTO_MODEL_T_FINEOS_APRV_DCD_DAY_OPER_RPT_1</t>
  </si>
  <si>
    <t>ANALYTICS_IDDS.T_CLM</t>
  </si>
  <si>
    <t>AUTO_MODEL_T_CLM</t>
  </si>
  <si>
    <t>AUTO_MODEL_T_HIST_EMPE_1, 
AUTO_MODEL_T_EMPE_1, AUTO_MODEL_T_RPT_CLM_OWN_STD_LTD_EMPR_WK_1, AUTO_MODEL_T_RPT_CLM_OWN_STD_LTD_EMPR_WK_2</t>
  </si>
  <si>
    <t>Select distinct CAST(date_format(load_dt,'yyyy-MM-dd') AS STRING) as Load_Date, cust_nm as Customer_Name, clmnt_frst_nm as First_Name, clmnt_lst_nm as Last_Name, ntf_case_num as Case_Number,lob_cd as LOB_Code, clm_num_cd as Claim_Number, 
clm_stts_dscr as Claim_Status, CAST(date_format(ben_strt_dt,'yyyy-MM-dd') AS STRING) AS Benefit_Start_Date, CAST(date_format(clm_recd_dt,'yyyy-MM-dd') AS STRING) AS Received_Date, CAST(date_format(rtw_dt,'yyyy-MM-dd') AS STRING) AS Return_To_Work_Date,
CAST(date_format(rtw_part_tm_dt,'yyyy-MM-dd') AS STRING) AS Return_To_Work_Part_Time, CAST(date_format(xpct_rtw_dt,'yyyy-MM-dd') AS STRING) AS Expected_Return_To_Work_Date 
from analytics_idds.t_clm 
where src_sys_cd = 'FINEOS' 
and cast(cust_num as int) = 117666 
and xpct_rtw_dt &lt;&gt; '1753-01-01' 
and xpct_rtw_dt is not null 
and case when date_format(date_sub(current_date,1),'u') in (2,3,4,5) then clm_recd_dt = date_add(date_sub(current_date,1),-1)
else clm_recd_dt in ( date_add(date_sub(current_date,1),-1), date_add(date_sub(current_date,1),-2),date_add(date_sub(current_date,1),-3))
end 
and load_dt = date_sub(CURRENT_DATE,1)</t>
  </si>
  <si>
    <t>0.76s</t>
  </si>
  <si>
    <t>4.73s</t>
  </si>
  <si>
    <t>ANALYTICS_IDDS.T_CLM, ANALYTICS_GBDS.T_CUST_STRUCT_CDF</t>
  </si>
  <si>
    <t>23.12s</t>
  </si>
  <si>
    <t>0.24s</t>
  </si>
  <si>
    <t>0.28s</t>
  </si>
  <si>
    <t>8.98s</t>
  </si>
  <si>
    <t>select 
cast((LOAD_DT) as string) as LOAD_DT, '' as LOAD_TS, '' as AUDT_ID, CUST_NM, CUST_NUM, EMPE_FRST_NM, EMPE_LST_NM, 
concat(replace(substring(empe_tin,0, length(empe_tin) - 4),'[0-9]','*'), 
substring(empe_tin,length(empe_tin) - 3, length(empe_tin))) as EMPE_TIN, EMPE_ID, EMPE_WRK_ST_CD, MGR_FRST_NM, MGR_LST_NM, 
MLE_NTF_CASE_NUM, SRC_SYS_ABS_CASE_NUM, ABS_NUM, SRC_SYS_PD_LV_CASE_NUM, SRC_SYS_PD_LV_BEN_CASE_NUM, PD_LV_BEN_NUM, 
ABS_RSN_CVR_DSCR, ABS_CTGY_DSCR, LV_REQ_ID, LV_FREQ_DSCR, LV_PLN_RFR_NM, LV_PLN_SHORT_NM, LV_PLN_TYP_DSCR, LV_PLN_CTGY_DSCR, 
cast((DCD_DAY_DT) as string) as DCD_DAY_DT, round(NRML_WRK_HR_AMT,2) as NRML_WRK_HR_AMT, round(TM_REQ_IN_HR,2) as TM_REQ_IN_HR, round(TM_REQ_IN_MIN,0) as TM_REQ_IN_MIN, round(TM_DED_CNT,2) as TM_DED_CNT, 
TM_DED_DUR_CD, round(TM_DED_IN_MIN,0) as TM_DED_IN_MIN, DCD_DAY_STTS_DSCR, DCD_DAY_STTS_RSN_DSCR, 
cast(LV_REQ_STTS_TS as string) as LV_REQ_STTS_TS, LV_REQ_STTS_DSCR, ABS_CASE_STTS_DSCR, cast(ABS_CASE_STTS_TS as string) as ABS_CASE_STTS_TS 
from analytics.T_FINEOS_APRV_DCD_DAY_OPER_RPT 
where load_dt = date_sub(current_date,1) and cast(cust_num as int) = 228912
and trim(lv_pln_short_nm) in ('MSKCC Medical Leave', 'MSKCC-Medical Leave') 
order by EMPE_FRST_NM, EMPE_LST_NM, ABS_NUM, LV_REQ_ID, LV_PLN_SHORT_NM, DCD_DAY_DT, DCD_DAY_STTS_DSCR</t>
  </si>
  <si>
    <t>0s</t>
  </si>
  <si>
    <t>16.59s</t>
  </si>
  <si>
    <t>select cust_num, cust_nm, clm_num_cd, prmry_icd_cd, prmry_icd_dscr, 
cast(clm_recd_dt as string) as clm_recd_dt, cast(dabl_dt as string) as dabl_dt, cast(init_dcd_dt as string) as init_dcd_dt, 
cast(aprv_dt as string) as aprv_dt, cast(dcl_dt as string) as dcl_dt, 
clm_stts_dscr, clm_stts_rsn_dscr, 
bus_day_to_init_dcd_cnt, clnd_day_to_init_dcd_cnt, 
mjr_dx_ctgy_cd, mjr_dx_ctgy_dscr, lob_cd, cast(load_dt as string) as rpt_dt, 
datediff(date_sub(current_date,1), clm_recd_dt) as aging, 
datediff(date_sub(current_date,1), dabl_dt) as aging_per_disability 
from analytics_idds.t_clm 
where src_sys_cd = 'FINEOS' 
and clm_stts_cd not in ('01','03')
order by cust_nm</t>
  </si>
  <si>
    <t>with mbr_cvr_data as
(
	Select cdf_cust_num, mbr_tin, cvr_cd, cvr_eff_dt, cvr_end_dt, rpt_num, sbdiv_id, clm_br_id
		, case upper(cvr_cd)
			when 'ST' then 'STD'
			when 'LT' then 'LTD'
		  else upper(cvr_cd)
		end as cvr_typ_dscr
	from (
		Select distinct cdf_cust_num, mbr_tin, cvr_cd, cast(cvr_eff_dt as string) as cvr_eff_dt, rpt_num, sbdiv_id, clm_br_id
			, cast(if(Year(cvr_end_dt)=9999, Null, cvr_end_dt) as string) as cvr_end_dt
			, Rank() over (partition by empe_id, cvr_cd order by cvr_end_dt desc, cvr_eff_dt desc) as mbr_rnk
		from analytics_gbds.t_mbr_cvr 
		where 1=1
			and cdf_cust_num = 36410 and cvr_cd in ('ST','LT','AM')
			and cvr_eff_dt &gt;= '2021-01-01'
			and mbr_tin is not null
	) mbr
	where mbr_rnk=1
)
Select distinct clm.clm_num_cd as Claim_Number, concat(clm.clmnt_frst_nm,clm.clmnt_lst_nm) as Employee_Name, lpad(clm.empe_id_cd,11,'0') as Employee_ID
, clm.rpt_num as Report_Number_Catalyst, trim(clm.clm_sbcd_cd) as Subcode_Catalyst, clm.clm_sbpt_cd as Subpoint_Catalyst, clm.lob_cd as Coverage_Type_Catalyst
, clm.clm_stts_cd as Claim_status_codes, clm.clm_stts_dscr as Claim_status_Description, cvr.cvr_cd as Coverage_Code_UIS, cvr.rpt_num as Report_Number_UIS
, trim(cvr.sbdiv_id) as Subcode_UIS, cvr.clm_br_id as Subpoint_UIS, cast(clm.dabl_dt as string) as Disabilty_Absence_Start_Date, cast(clm.ben_strt_dt as string) as Benefit_Start_Date
, cast(clm.ben_aprv_thru_dt as string) as Disabilty_Absence_End_Date, cast(clm.clm_end_dt as string) as Disabilty_Absence_Closed_Date, cvr.cvr_eff_dt as Coverage_Effective_Date
, cvr.cvr_end_dt as Coverage_End_Date, sum(py_l2.py_ln_amt) over (partition by clm.clm_num_cd) as Payment_Amount from analytics_idds.t_clm clm
left join mbr_cvr_data cvr
	on (cast(clm.cust_num as int) = cvr.cdf_cust_num and cast(clm.clmnt_tin as int) = cast(cvr.mbr_tin as int)
		and clm.lob_cd = cvr.cvr_typ_dscr)
		and cvr.cvr_cd &lt;&gt; 'AM'
left join analytics_idds.t_fineos_py py_l2
    on clm.clm_num_cd = py_l2.ben_num_cd
	and cvr.cvr_end_dt &lt; py_l2.py_dt
where 1=1
	and clm.src_sys_cd = 'FINEOS' and cast(clm.cust_num as int) = 36410
	and clm.clm_stts_cd not in ('01')
	and (not (cvr.cvr_end_dt &gt;= clm.dabl_dt))
	and clm.clm_num_cd not in (
		select distinct clm1.clm_num_cd from analytics_idds.t_clm clm1
		left join mbr_cvr_data cvr1
		on (cast(clm1.cust_num as int) = cvr1.cdf_cust_num and cast(clm1.clmnt_tin as int) = cast(cvr1.mbr_tin as int)
			and clm1.lob_cd = cvr1.cvr_typ_dscr)
			and cvr1.cvr_cd &lt;&gt; 'AM'
		where 1=1
			and clm1.src_sys_cd = 'FINEOS' and cast(clm1.cust_num as int) = 36410
			and clm1.clm_stts_cd not in ('01')
			and (cvr1.cvr_end_dt &gt;= clm1.dabl_dt)
	)
	and cvr.cvr_cd is not null
Union
Select distinct	abs_l2.abs_num_cd as Claim_Number, concat(abs_l2.frst_nm, abs_l2.lst_nm) as Employee_Name, lpad(abs_l2.empe_id,11,'0') as Employee_ID
, cast(abs_l2.rpt_num as int) as Report_Number_Catalyst, abs_l2.sbcd_id as Subcode_Catalyst, abs_l2.br_pypt_nm as Subpoint_Catalyst, 'AM' as Coverage_Type_Catalyst
, cast(null as string) as Claim_status_codes, abs_l2.abs_stts_dscr as Claim_status_Description, cvr.cvr_cd as Coverage_Code_UIS, cvr.rpt_num as Report_Number_UIS
, trim(cvr.sbdiv_id) as Subcode_UIS, cvr.clm_br_id as Subpoint_UIS, cast(abs_l2.abs_strt_dt as string) as Disabilty_Absence_Start_Date, cast(null as string) as Benefit_Start_Date
, cast(abs_l2.abs_end_dt as string) as Disabilty_Absence_End_Date, cast(abs_l2.lv_req_cls_dt as string) as Disabilty_Absence_Closed_Date, cvr.cvr_eff_dt Coverage_Effective_Date
, cvr.cvr_end_dt as Coverage_End_Date, sum(py_l2.py_ln_amt) over (partition by abs_l2.abs_num_cd) as Payment_Amount from analytics_idds.t_fineos_abs abs_l2
left join mbr_cvr_data cvr
	on (cast(abs_l2.cust_num as int) = cvr.cdf_cust_num and cast(abs_l2.tin as int) = cast(cvr.mbr_tin as int))
		and cvr.cvr_cd = 'AM'
left join analytics_idds.t_fineos_py py_l2
    on abs_l2.abs_ben_num_cd = py_l2.ben_num_cd
	and cvr.cvr_end_dt &lt; py_l2.py_dt
where 1=1
	and abs_l2.src_sys_cd = 'FINEOS' and cast(abs_l2.cust_num as int) = 36410
	and upper(trim(abs_l2.abs_stts_dscr)) not in ('DENIED', 'CANCELLED')
	and (not (cvr.cvr_end_dt &gt;= abs_l2.abs_strt_dt))
	and abs_l2.abs_num_cd not in (
		select distinct abs1.abs_num_cd from analytics_idds.t_fineos_abs abs1
		left join mbr_cvr_data cvr1
		on (cast(abs1.cust_num as int) = cvr1.cdf_cust_num and cast(abs1.tin as int) = cast(cvr1.mbr_tin as int))
		and cvr1.cvr_cd = 'AM'
		where 1=1
			and abs1.src_sys_cd = 'FINEOS' and cast(abs1.cust_num as int) = 36410
			and upper(trim(abs1.abs_stts_dscr)) not in ('DENIED', 'CANCELLED')
			and (cvr1.cvr_end_dt &gt;= abs1.abs_strt_dt)
	)
	and (abs_l2.abs_strt_dt &gt;= add_months(Current_Date,-6) and abs_l2.abs_strt_dt &lt;= date_sub(Current_Date,1))
	and cvr.cvr_cd is not null
Order by Employee_Name, Claim_Number, Disabilty_Absence_Start_Date</t>
  </si>
  <si>
    <t>0.60s</t>
  </si>
  <si>
    <t>AUTO_MODEL_T_HIST_EMPE_1, AUTO_MODEL_T_EMPE_1, AUTO_MODEL_T_RPT_CLM_OWN_STD_LTD_EMPR_WK_1, AUTO_MODEL_T_RPT_CLM_OWN_STD_LTD_EMPR_WK_2</t>
  </si>
  <si>
    <t>Select distinct cast(load_dt as VARCHAR) as Load_Date, cust_nm as Customer_Name, frst_nm as First_Name, lst_nm as Last_Name, ntf_case_num as Case_Number, abs_num_cd as Absence_Number
, abs_stts_dscr as Absence_Status, abs_freq as Absence_Frequency, ccur_indictor_dscr as Concurrent_Indicator, cast(date_format(abs_recd_dt, 'yyyy-MM-dd') as VARCHAR) as Received_Date
, cast(date_format(abs_strt_dt, 'yyyy-MM-dd') as VARCHAR) as Absence_Start_Date, cast(date_format(xpct_rtw_dt, 'yyyy-MM-dd') as VARCHAR) as Expected_Return_to_Work_Date
from analytics_idds.t_fineos_abs
where 1 = 1
	and src_sys_cd = 'FINEOS' and cast(cust_num as int) = 149612
	and (xpct_rtw_dt &lt;&gt; '1753-01-01' and xpct_rtw_dt is not null)
	and load_dt = date_sub(current_date, 1)
	and case
		when date_format(date_sub(current_date, 1), 'u') in (2, 3, 4, 5) then abs_recd_dt = date_add(date_sub(current_date, 1), - 1)
		else abs_recd_dt in (date_add(date_sub(current_date, 1), - 1), date_add(date_sub(current_date, 1), - 2), date_add(date_sub(current_date, 1), - 3))
		end
order by Last_Name, First_Name, Absence_Start_Date, Case_Number, Absence_Number</t>
  </si>
  <si>
    <t>Select distinct CAST(load_dt AS STRING) as Load_Date,cust_nm as Customer_Name, frst_nm as First_Name,lst_nm as Last_Name,ntf_case_num as Case_Number,abs_num_cd as Absence_Number,abs_stts_dscr As Absence_Status, abs_freq as Absence_Frequency,ccur_indictor_dscr as Concurrent_Indicator,
cast(date_format(abs_recd_dt,'yyyy-MM-dd') AS STRING) AS Received_Date, CAST(date_format(abs_strt_dt,'yyyy-MM-dd') AS STRING) AS Absence_Start_Date,CAST(date_format(xpct_rtw_dt,'yyyy-MM-dd') AS STRING) as Expected_Return_to_Work_Date 
from analytics_idds.t_fineos_abs 
where cast(cust_num as int) = 117666 
and xpct_rtw_dt &lt;&gt; '1753-01-01' and xpct_rtw_dt is not null AND LOAD_DT = date_sub(CURRENT_DATE,1)
and case when date_format(date_sub(CURRENT_DATE,1),'u') in (2,3,4,5) then abs_recd_dt = date_add(date_sub(CURRENT_DATE,1),-1)
else abs_recd_dt in ( date_add(date_sub(CURRENT_DATE,1),-1), date_add(date_sub(CURRENT_DATE,1),-2),date_add(date_sub(CURRENT_DATE,1),-3))
end 
order by  Last_Name, First_Name, Absence_Start_Date, Case_Number,Absence_Number</t>
  </si>
  <si>
    <t>Select distinct cast(date_format(load_dt,'yyyy-MM-dd') as string) as Load_Date, cust_nm as Customer_Name, clmnt_frst_nm as First_Name, clmnt_lst_nm as Last_Name
, ntf_case_num as Case_Number, lob_cd as LOB_Code, clm_num_cd as Claim_Number, clm_stts_dscr as Claim_Status
, cast(date_format(ben_strt_dt,'yyyy-MM-dd') as string) as Benefit_Start_Date, cast(date_format(clm_recd_dt,'yyyy-MM-dd') as string) as Received_Date
, cast(date_format(rtw_dt,'yyyy-MM-dd') as string) as Return_To_Work_Date, cast(date_format(rtw_part_tm_dt,'yyyy-MM-dd') as string) as Return_To_Work_Part_Time
, cast(date_format(xpct_rtw_dt,'yyyy-MM-dd') as string) as Expected_Return_To_Work_Date 
from analytics_idds.t_clm 
where 1=1
	and src_sys_cd = 'FINEOS' and cast(cust_num as int) = 149612
	and (xpct_rtw_dt &lt;&gt; '1753-01-01' and xpct_rtw_dt is not null)
	and case 
		when date_format(date_sub(current_date,1),'u') in (2,3,4,5) then clm_recd_dt = date_add(date_sub(current_date,1),-1)
		else clm_recd_dt in (date_add(date_sub(current_date,1),-1), date_add(date_sub(current_date,1),-2),date_add(date_sub(current_date,1),-3))
		end 
	and load_dt = date_sub(current_date,1)
order by Last_Name, First_Name, Received_Date, Case_Number, Claim_Number</t>
  </si>
  <si>
    <t>AUTO_MODEL_T_FINEOS_EFORMS_1, AUTO_MODEL_T_FINEOS_EFORM_ATRB_1, AUTO_MODEL_T_CLM_APL_1</t>
  </si>
  <si>
    <t>AUTO_MODEL_T_PY_DTL_1, AUTO_MODEL_T_DEPT_USR_LNK_1, AUTO_MODEL_T_PY_EVNT_INTFC_1</t>
  </si>
  <si>
    <t>AUTO_MODEL_T_FINEOS_NTF_2</t>
  </si>
  <si>
    <t>Issue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</si>
</sst>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49" fontId="3" fillId="0" borderId="1" xfId="0" applyNumberFormat="1" applyFont="1" applyBorder="1"/>
    <xf numFmtId="0" fontId="3" fillId="0" borderId="0" xfId="0" applyFont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4" borderId="0" xfId="0" applyFill="1"/>
    <xf numFmtId="2" fontId="0" fillId="4" borderId="0" xfId="0" applyNumberFormat="1" applyFill="1"/>
    <xf numFmtId="2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0" xfId="0" applyFont="1"/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/>
    </xf>
    <xf numFmtId="2" fontId="1" fillId="4" borderId="1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1" fontId="2" fillId="2" borderId="7" xfId="0" applyNumberFormat="1" applyFont="1" applyFill="1" applyBorder="1" applyAlignment="1">
      <alignment horizontal="center" vertical="center" wrapText="1"/>
    </xf>
    <xf numFmtId="164" fontId="3" fillId="0" borderId="6" xfId="0" applyNumberFormat="1" applyFont="1" applyBorder="1"/>
    <xf numFmtId="1" fontId="3" fillId="0" borderId="7" xfId="0" applyNumberFormat="1" applyFont="1" applyBorder="1"/>
    <xf numFmtId="49" fontId="3" fillId="0" borderId="6" xfId="0" applyNumberFormat="1" applyFont="1" applyBorder="1"/>
    <xf numFmtId="49" fontId="3" fillId="0" borderId="8" xfId="0" applyNumberFormat="1" applyFont="1" applyBorder="1"/>
    <xf numFmtId="49" fontId="3" fillId="0" borderId="9" xfId="0" applyNumberFormat="1" applyFont="1" applyBorder="1"/>
    <xf numFmtId="1" fontId="3" fillId="0" borderId="10" xfId="0" applyNumberFormat="1" applyFont="1" applyBorder="1"/>
    <xf numFmtId="1" fontId="3" fillId="3" borderId="5" xfId="0" applyNumberFormat="1" applyFont="1" applyFill="1" applyBorder="1" applyAlignment="1">
      <alignment horizontal="center" vertical="center" wrapText="1"/>
    </xf>
    <xf numFmtId="1" fontId="3" fillId="0" borderId="9" xfId="0" applyNumberFormat="1" applyFont="1" applyBorder="1"/>
    <xf numFmtId="164" fontId="3" fillId="0" borderId="8" xfId="0" applyNumberFormat="1" applyFont="1" applyBorder="1"/>
    <xf numFmtId="164" fontId="3" fillId="0" borderId="9" xfId="0" applyNumberFormat="1" applyFont="1" applyBorder="1"/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7" fillId="4" borderId="1" xfId="0" applyFont="1" applyFill="1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workbookViewId="0">
      <pane ySplit="1" topLeftCell="A2" activePane="bottomLeft" state="frozen"/>
      <selection pane="bottomLeft" activeCell="E2" sqref="E2"/>
    </sheetView>
  </sheetViews>
  <sheetFormatPr baseColWidth="10" defaultColWidth="8.83203125" defaultRowHeight="15" x14ac:dyDescent="0.2"/>
  <cols>
    <col min="1" max="1" width="6" bestFit="1" customWidth="1"/>
    <col min="2" max="2" width="10.33203125" bestFit="1" customWidth="1"/>
    <col min="3" max="3" width="54.83203125" bestFit="1" customWidth="1"/>
    <col min="4" max="5" width="19.6640625" bestFit="1" customWidth="1"/>
    <col min="6" max="6" width="19.6640625" customWidth="1"/>
    <col min="7" max="8" width="19.6640625" bestFit="1" customWidth="1"/>
    <col min="9" max="9" width="11.5" style="14" customWidth="1"/>
    <col min="17" max="17" width="14.6640625" customWidth="1"/>
  </cols>
  <sheetData>
    <row r="1" spans="1:19" s="16" customFormat="1" ht="32" x14ac:dyDescent="0.2">
      <c r="A1" s="15" t="s">
        <v>15</v>
      </c>
      <c r="B1" s="15" t="s">
        <v>0</v>
      </c>
      <c r="C1" s="15" t="s">
        <v>2</v>
      </c>
      <c r="D1" s="15" t="s">
        <v>10</v>
      </c>
      <c r="E1" s="15" t="s">
        <v>11</v>
      </c>
      <c r="F1" s="18" t="s">
        <v>345</v>
      </c>
      <c r="G1" s="15" t="s">
        <v>12</v>
      </c>
      <c r="H1" s="15" t="s">
        <v>13</v>
      </c>
      <c r="I1" s="20" t="s">
        <v>350</v>
      </c>
      <c r="J1" s="15" t="s">
        <v>3</v>
      </c>
      <c r="K1" s="15" t="s">
        <v>4</v>
      </c>
      <c r="L1" s="15" t="s">
        <v>5</v>
      </c>
      <c r="M1" s="15" t="s">
        <v>6</v>
      </c>
      <c r="N1" s="15" t="s">
        <v>7</v>
      </c>
      <c r="O1" s="15" t="s">
        <v>8</v>
      </c>
      <c r="P1" s="15" t="s">
        <v>9</v>
      </c>
      <c r="Q1" s="15" t="s">
        <v>14</v>
      </c>
      <c r="R1" s="15" t="s">
        <v>16</v>
      </c>
      <c r="S1" s="15" t="s">
        <v>1</v>
      </c>
    </row>
    <row r="2" spans="1:19" x14ac:dyDescent="0.2">
      <c r="A2" t="s">
        <v>202</v>
      </c>
      <c r="B2" t="s">
        <v>17</v>
      </c>
      <c r="C2" t="s">
        <v>19</v>
      </c>
      <c r="D2" t="s">
        <v>100</v>
      </c>
      <c r="E2" t="s">
        <v>126</v>
      </c>
      <c r="F2" s="12">
        <f>(TIMEVALUE(G2) - TIMEVALUE(E2)) * 86400</f>
        <v>522.00000006705523</v>
      </c>
      <c r="G2" t="s">
        <v>152</v>
      </c>
      <c r="H2" t="s">
        <v>101</v>
      </c>
      <c r="I2" s="13">
        <f>(TIMEVALUE(H2) - TIMEVALUE(G2)) * 86400</f>
        <v>3.0000000726431608</v>
      </c>
      <c r="J2" t="s">
        <v>45</v>
      </c>
      <c r="K2" t="s">
        <v>45</v>
      </c>
      <c r="L2" t="s">
        <v>46</v>
      </c>
      <c r="M2" t="s">
        <v>48</v>
      </c>
      <c r="N2" t="s">
        <v>49</v>
      </c>
      <c r="O2" t="s">
        <v>50</v>
      </c>
      <c r="P2" t="s">
        <v>74</v>
      </c>
      <c r="Q2" t="s">
        <v>180</v>
      </c>
      <c r="R2" t="s">
        <v>228</v>
      </c>
      <c r="S2" t="s">
        <v>18</v>
      </c>
    </row>
    <row r="3" spans="1:19" x14ac:dyDescent="0.2">
      <c r="A3" t="s">
        <v>203</v>
      </c>
      <c r="B3" t="s">
        <v>17</v>
      </c>
      <c r="C3" t="s">
        <v>20</v>
      </c>
      <c r="D3" t="s">
        <v>101</v>
      </c>
      <c r="E3" t="s">
        <v>127</v>
      </c>
      <c r="F3" s="12">
        <f t="shared" ref="F3:F27" si="0">(TIMEVALUE(G3) - TIMEVALUE(E3)) * 86400</f>
        <v>222.000000346452</v>
      </c>
      <c r="G3" t="s">
        <v>153</v>
      </c>
      <c r="H3" t="s">
        <v>102</v>
      </c>
      <c r="I3" s="13">
        <f t="shared" ref="I3:I27" si="1">(TIMEVALUE(H3) - TIMEVALUE(G3)) * 86400</f>
        <v>1.9999998388811946</v>
      </c>
      <c r="J3" t="s">
        <v>45</v>
      </c>
      <c r="K3" t="s">
        <v>45</v>
      </c>
      <c r="L3" t="s">
        <v>46</v>
      </c>
      <c r="M3" t="s">
        <v>48</v>
      </c>
      <c r="N3" t="s">
        <v>49</v>
      </c>
      <c r="O3" t="s">
        <v>50</v>
      </c>
      <c r="P3" t="s">
        <v>75</v>
      </c>
      <c r="Q3" t="s">
        <v>180</v>
      </c>
      <c r="R3" t="s">
        <v>228</v>
      </c>
      <c r="S3" t="s">
        <v>18</v>
      </c>
    </row>
    <row r="4" spans="1:19" x14ac:dyDescent="0.2">
      <c r="A4" t="s">
        <v>204</v>
      </c>
      <c r="B4" t="s">
        <v>17</v>
      </c>
      <c r="C4" t="s">
        <v>21</v>
      </c>
      <c r="D4" t="s">
        <v>102</v>
      </c>
      <c r="E4" t="s">
        <v>128</v>
      </c>
      <c r="F4" s="12">
        <f t="shared" si="0"/>
        <v>97.000000043772161</v>
      </c>
      <c r="G4" t="s">
        <v>154</v>
      </c>
      <c r="H4" t="s">
        <v>103</v>
      </c>
      <c r="I4" s="13">
        <f t="shared" si="1"/>
        <v>1.9999998388811946</v>
      </c>
      <c r="J4" t="s">
        <v>45</v>
      </c>
      <c r="K4" t="s">
        <v>45</v>
      </c>
      <c r="L4" t="s">
        <v>46</v>
      </c>
      <c r="M4" t="s">
        <v>48</v>
      </c>
      <c r="N4" t="s">
        <v>49</v>
      </c>
      <c r="O4" t="s">
        <v>51</v>
      </c>
      <c r="P4" t="s">
        <v>76</v>
      </c>
      <c r="Q4" t="s">
        <v>181</v>
      </c>
      <c r="R4" t="s">
        <v>228</v>
      </c>
      <c r="S4" t="s">
        <v>18</v>
      </c>
    </row>
    <row r="5" spans="1:19" x14ac:dyDescent="0.2">
      <c r="A5" t="s">
        <v>205</v>
      </c>
      <c r="B5" t="s">
        <v>17</v>
      </c>
      <c r="C5" t="s">
        <v>22</v>
      </c>
      <c r="D5" t="s">
        <v>103</v>
      </c>
      <c r="E5" t="s">
        <v>129</v>
      </c>
      <c r="F5" s="12">
        <f t="shared" si="0"/>
        <v>25.999999791383743</v>
      </c>
      <c r="G5" t="s">
        <v>155</v>
      </c>
      <c r="H5" t="s">
        <v>104</v>
      </c>
      <c r="I5" s="13">
        <f t="shared" si="1"/>
        <v>1.0000002337619662</v>
      </c>
      <c r="J5" t="s">
        <v>45</v>
      </c>
      <c r="K5" t="s">
        <v>45</v>
      </c>
      <c r="L5" t="s">
        <v>46</v>
      </c>
      <c r="M5" t="s">
        <v>48</v>
      </c>
      <c r="N5" t="s">
        <v>49</v>
      </c>
      <c r="O5" t="s">
        <v>52</v>
      </c>
      <c r="P5" t="s">
        <v>77</v>
      </c>
      <c r="Q5" t="s">
        <v>182</v>
      </c>
      <c r="R5" t="s">
        <v>228</v>
      </c>
      <c r="S5" t="s">
        <v>18</v>
      </c>
    </row>
    <row r="6" spans="1:19" x14ac:dyDescent="0.2">
      <c r="A6" t="s">
        <v>206</v>
      </c>
      <c r="B6" t="s">
        <v>17</v>
      </c>
      <c r="C6" t="s">
        <v>23</v>
      </c>
      <c r="D6" t="s">
        <v>104</v>
      </c>
      <c r="E6" t="s">
        <v>130</v>
      </c>
      <c r="F6" s="12">
        <f t="shared" si="0"/>
        <v>22.000000113621354</v>
      </c>
      <c r="G6" t="s">
        <v>156</v>
      </c>
      <c r="H6" t="s">
        <v>105</v>
      </c>
      <c r="I6" s="13">
        <f t="shared" si="1"/>
        <v>0.99999960511922836</v>
      </c>
      <c r="J6" t="s">
        <v>45</v>
      </c>
      <c r="K6" t="s">
        <v>45</v>
      </c>
      <c r="L6" t="s">
        <v>46</v>
      </c>
      <c r="M6" t="s">
        <v>48</v>
      </c>
      <c r="N6" t="s">
        <v>49</v>
      </c>
      <c r="O6" t="s">
        <v>52</v>
      </c>
      <c r="P6" t="s">
        <v>78</v>
      </c>
      <c r="Q6" t="s">
        <v>182</v>
      </c>
      <c r="R6" t="s">
        <v>228</v>
      </c>
      <c r="S6" t="s">
        <v>18</v>
      </c>
    </row>
    <row r="7" spans="1:19" x14ac:dyDescent="0.2">
      <c r="A7" t="s">
        <v>207</v>
      </c>
      <c r="B7" t="s">
        <v>17</v>
      </c>
      <c r="C7" t="s">
        <v>24</v>
      </c>
      <c r="D7" t="s">
        <v>105</v>
      </c>
      <c r="E7" t="s">
        <v>131</v>
      </c>
      <c r="F7" s="12">
        <f t="shared" si="0"/>
        <v>20.999999879859388</v>
      </c>
      <c r="G7" t="s">
        <v>157</v>
      </c>
      <c r="H7" t="s">
        <v>106</v>
      </c>
      <c r="I7" s="13">
        <f t="shared" si="1"/>
        <v>1.0000002337619662</v>
      </c>
      <c r="J7" t="s">
        <v>45</v>
      </c>
      <c r="K7" t="s">
        <v>45</v>
      </c>
      <c r="L7" t="s">
        <v>46</v>
      </c>
      <c r="M7" t="s">
        <v>48</v>
      </c>
      <c r="N7" t="s">
        <v>49</v>
      </c>
      <c r="O7" t="s">
        <v>53</v>
      </c>
      <c r="P7" t="s">
        <v>79</v>
      </c>
      <c r="Q7" t="s">
        <v>183</v>
      </c>
      <c r="R7" t="s">
        <v>228</v>
      </c>
      <c r="S7" t="s">
        <v>18</v>
      </c>
    </row>
    <row r="8" spans="1:19" x14ac:dyDescent="0.2">
      <c r="A8" t="s">
        <v>208</v>
      </c>
      <c r="B8" t="s">
        <v>17</v>
      </c>
      <c r="C8" t="s">
        <v>25</v>
      </c>
      <c r="D8" t="s">
        <v>106</v>
      </c>
      <c r="E8" t="s">
        <v>132</v>
      </c>
      <c r="F8" s="12">
        <f t="shared" si="0"/>
        <v>50.999999977648258</v>
      </c>
      <c r="G8" t="s">
        <v>158</v>
      </c>
      <c r="H8" t="s">
        <v>107</v>
      </c>
      <c r="I8" s="13">
        <f t="shared" si="1"/>
        <v>0.99999960511922836</v>
      </c>
      <c r="J8" t="s">
        <v>45</v>
      </c>
      <c r="K8" t="s">
        <v>45</v>
      </c>
      <c r="L8" t="s">
        <v>46</v>
      </c>
      <c r="M8" t="s">
        <v>48</v>
      </c>
      <c r="N8" t="s">
        <v>49</v>
      </c>
      <c r="O8" t="s">
        <v>54</v>
      </c>
      <c r="P8" t="s">
        <v>80</v>
      </c>
      <c r="Q8" t="s">
        <v>184</v>
      </c>
      <c r="R8" t="s">
        <v>228</v>
      </c>
      <c r="S8" t="s">
        <v>18</v>
      </c>
    </row>
    <row r="9" spans="1:19" x14ac:dyDescent="0.2">
      <c r="A9" t="s">
        <v>209</v>
      </c>
      <c r="B9" t="s">
        <v>17</v>
      </c>
      <c r="C9" t="s">
        <v>26</v>
      </c>
      <c r="D9" t="s">
        <v>107</v>
      </c>
      <c r="E9" t="s">
        <v>133</v>
      </c>
      <c r="F9" s="12">
        <f t="shared" si="0"/>
        <v>34.000000404193997</v>
      </c>
      <c r="G9" t="s">
        <v>159</v>
      </c>
      <c r="H9" t="s">
        <v>108</v>
      </c>
      <c r="I9" s="13">
        <f t="shared" si="1"/>
        <v>0.99999960511922836</v>
      </c>
      <c r="J9" t="s">
        <v>45</v>
      </c>
      <c r="K9" t="s">
        <v>45</v>
      </c>
      <c r="L9" t="s">
        <v>46</v>
      </c>
      <c r="M9" t="s">
        <v>48</v>
      </c>
      <c r="N9" t="s">
        <v>49</v>
      </c>
      <c r="O9" t="s">
        <v>55</v>
      </c>
      <c r="P9" t="s">
        <v>81</v>
      </c>
      <c r="Q9" t="s">
        <v>185</v>
      </c>
      <c r="R9" t="s">
        <v>228</v>
      </c>
      <c r="S9" t="s">
        <v>18</v>
      </c>
    </row>
    <row r="10" spans="1:19" x14ac:dyDescent="0.2">
      <c r="A10" t="s">
        <v>210</v>
      </c>
      <c r="B10" t="s">
        <v>17</v>
      </c>
      <c r="C10" t="s">
        <v>27</v>
      </c>
      <c r="D10" t="s">
        <v>108</v>
      </c>
      <c r="E10" t="s">
        <v>134</v>
      </c>
      <c r="F10" s="12">
        <f t="shared" si="0"/>
        <v>369.00000013411045</v>
      </c>
      <c r="G10" t="s">
        <v>160</v>
      </c>
      <c r="H10" t="s">
        <v>109</v>
      </c>
      <c r="I10" s="13">
        <f t="shared" si="1"/>
        <v>1.9999998388811946</v>
      </c>
      <c r="J10" t="s">
        <v>45</v>
      </c>
      <c r="K10" t="s">
        <v>45</v>
      </c>
      <c r="L10" t="s">
        <v>46</v>
      </c>
      <c r="M10" t="s">
        <v>48</v>
      </c>
      <c r="N10" t="s">
        <v>49</v>
      </c>
      <c r="O10" t="s">
        <v>56</v>
      </c>
      <c r="P10" t="s">
        <v>82</v>
      </c>
      <c r="Q10" t="s">
        <v>186</v>
      </c>
      <c r="R10" t="s">
        <v>228</v>
      </c>
      <c r="S10" t="s">
        <v>18</v>
      </c>
    </row>
    <row r="11" spans="1:19" x14ac:dyDescent="0.2">
      <c r="A11" t="s">
        <v>211</v>
      </c>
      <c r="B11" t="s">
        <v>17</v>
      </c>
      <c r="C11" t="s">
        <v>28</v>
      </c>
      <c r="D11" t="s">
        <v>109</v>
      </c>
      <c r="E11" t="s">
        <v>135</v>
      </c>
      <c r="F11" s="12">
        <f t="shared" si="0"/>
        <v>19.999999646097422</v>
      </c>
      <c r="G11" t="s">
        <v>161</v>
      </c>
      <c r="H11" t="s">
        <v>110</v>
      </c>
      <c r="I11" s="13">
        <f t="shared" si="1"/>
        <v>2.0000004675239325</v>
      </c>
      <c r="J11" t="s">
        <v>45</v>
      </c>
      <c r="K11" t="s">
        <v>45</v>
      </c>
      <c r="L11" t="s">
        <v>46</v>
      </c>
      <c r="M11" t="s">
        <v>48</v>
      </c>
      <c r="N11" t="s">
        <v>49</v>
      </c>
      <c r="O11" t="s">
        <v>57</v>
      </c>
      <c r="P11" t="s">
        <v>83</v>
      </c>
      <c r="Q11" t="s">
        <v>187</v>
      </c>
      <c r="R11" t="s">
        <v>228</v>
      </c>
      <c r="S11" t="s">
        <v>18</v>
      </c>
    </row>
    <row r="12" spans="1:19" x14ac:dyDescent="0.2">
      <c r="A12" t="s">
        <v>212</v>
      </c>
      <c r="B12" t="s">
        <v>17</v>
      </c>
      <c r="C12" t="s">
        <v>29</v>
      </c>
      <c r="D12" t="s">
        <v>110</v>
      </c>
      <c r="E12" t="s">
        <v>136</v>
      </c>
      <c r="F12" s="12">
        <f t="shared" si="0"/>
        <v>30.999999702908099</v>
      </c>
      <c r="G12" t="s">
        <v>162</v>
      </c>
      <c r="H12" t="s">
        <v>111</v>
      </c>
      <c r="I12" s="13">
        <f t="shared" si="1"/>
        <v>1.0000002337619662</v>
      </c>
      <c r="J12" t="s">
        <v>45</v>
      </c>
      <c r="K12" t="s">
        <v>45</v>
      </c>
      <c r="L12" t="s">
        <v>46</v>
      </c>
      <c r="M12" t="s">
        <v>48</v>
      </c>
      <c r="N12" t="s">
        <v>49</v>
      </c>
      <c r="O12" t="s">
        <v>58</v>
      </c>
      <c r="P12" t="s">
        <v>84</v>
      </c>
      <c r="Q12" t="s">
        <v>188</v>
      </c>
      <c r="R12" t="s">
        <v>228</v>
      </c>
      <c r="S12" t="s">
        <v>18</v>
      </c>
    </row>
    <row r="13" spans="1:19" x14ac:dyDescent="0.2">
      <c r="A13" t="s">
        <v>213</v>
      </c>
      <c r="B13" t="s">
        <v>17</v>
      </c>
      <c r="C13" t="s">
        <v>30</v>
      </c>
      <c r="D13" t="s">
        <v>111</v>
      </c>
      <c r="E13" t="s">
        <v>137</v>
      </c>
      <c r="F13" s="12">
        <f t="shared" si="0"/>
        <v>44.999999832361937</v>
      </c>
      <c r="G13" t="s">
        <v>163</v>
      </c>
      <c r="H13" t="s">
        <v>112</v>
      </c>
      <c r="I13" s="13">
        <f t="shared" si="1"/>
        <v>1.0000002337619662</v>
      </c>
      <c r="J13" t="s">
        <v>45</v>
      </c>
      <c r="K13" t="s">
        <v>45</v>
      </c>
      <c r="L13" t="s">
        <v>46</v>
      </c>
      <c r="M13" t="s">
        <v>48</v>
      </c>
      <c r="N13" t="s">
        <v>49</v>
      </c>
      <c r="O13" t="s">
        <v>59</v>
      </c>
      <c r="P13" t="s">
        <v>85</v>
      </c>
      <c r="Q13" t="s">
        <v>189</v>
      </c>
      <c r="R13" t="s">
        <v>228</v>
      </c>
      <c r="S13" t="s">
        <v>18</v>
      </c>
    </row>
    <row r="14" spans="1:19" x14ac:dyDescent="0.2">
      <c r="A14" t="s">
        <v>214</v>
      </c>
      <c r="B14" t="s">
        <v>17</v>
      </c>
      <c r="C14" t="s">
        <v>31</v>
      </c>
      <c r="D14" t="s">
        <v>112</v>
      </c>
      <c r="E14" t="s">
        <v>138</v>
      </c>
      <c r="F14" s="12">
        <f t="shared" si="0"/>
        <v>20.00000027474016</v>
      </c>
      <c r="G14" t="s">
        <v>164</v>
      </c>
      <c r="H14" t="s">
        <v>113</v>
      </c>
      <c r="I14" s="13">
        <f t="shared" si="1"/>
        <v>0.99999960511922836</v>
      </c>
      <c r="J14" t="s">
        <v>45</v>
      </c>
      <c r="K14" t="s">
        <v>45</v>
      </c>
      <c r="L14" t="s">
        <v>46</v>
      </c>
      <c r="M14" t="s">
        <v>48</v>
      </c>
      <c r="N14" t="s">
        <v>49</v>
      </c>
      <c r="O14" t="s">
        <v>60</v>
      </c>
      <c r="P14" t="s">
        <v>86</v>
      </c>
      <c r="Q14" t="s">
        <v>190</v>
      </c>
      <c r="R14" t="s">
        <v>228</v>
      </c>
      <c r="S14" t="s">
        <v>18</v>
      </c>
    </row>
    <row r="15" spans="1:19" x14ac:dyDescent="0.2">
      <c r="A15" t="s">
        <v>215</v>
      </c>
      <c r="B15" t="s">
        <v>17</v>
      </c>
      <c r="C15" t="s">
        <v>32</v>
      </c>
      <c r="D15" t="s">
        <v>113</v>
      </c>
      <c r="E15" t="s">
        <v>139</v>
      </c>
      <c r="F15" s="12">
        <f t="shared" si="0"/>
        <v>20.00000027474016</v>
      </c>
      <c r="G15" t="s">
        <v>165</v>
      </c>
      <c r="H15" t="s">
        <v>114</v>
      </c>
      <c r="I15" s="13">
        <f t="shared" si="1"/>
        <v>1.0000002337619662</v>
      </c>
      <c r="J15" t="s">
        <v>45</v>
      </c>
      <c r="K15" t="s">
        <v>45</v>
      </c>
      <c r="L15" t="s">
        <v>46</v>
      </c>
      <c r="M15" t="s">
        <v>48</v>
      </c>
      <c r="N15" t="s">
        <v>49</v>
      </c>
      <c r="O15" t="s">
        <v>61</v>
      </c>
      <c r="P15" t="s">
        <v>87</v>
      </c>
      <c r="Q15" t="s">
        <v>191</v>
      </c>
      <c r="R15" t="s">
        <v>228</v>
      </c>
      <c r="S15" t="s">
        <v>18</v>
      </c>
    </row>
    <row r="16" spans="1:19" x14ac:dyDescent="0.2">
      <c r="A16" t="s">
        <v>216</v>
      </c>
      <c r="B16" t="s">
        <v>17</v>
      </c>
      <c r="C16" t="s">
        <v>33</v>
      </c>
      <c r="D16" t="s">
        <v>114</v>
      </c>
      <c r="E16" t="s">
        <v>140</v>
      </c>
      <c r="F16" s="12">
        <f t="shared" si="0"/>
        <v>20.999999879859388</v>
      </c>
      <c r="G16" t="s">
        <v>166</v>
      </c>
      <c r="H16" t="s">
        <v>115</v>
      </c>
      <c r="I16" s="13">
        <f t="shared" si="1"/>
        <v>1.0000002337619662</v>
      </c>
      <c r="J16" t="s">
        <v>45</v>
      </c>
      <c r="K16" t="s">
        <v>45</v>
      </c>
      <c r="L16" t="s">
        <v>46</v>
      </c>
      <c r="M16" t="s">
        <v>48</v>
      </c>
      <c r="N16" t="s">
        <v>49</v>
      </c>
      <c r="O16" t="s">
        <v>62</v>
      </c>
      <c r="P16" t="s">
        <v>88</v>
      </c>
      <c r="Q16" t="s">
        <v>191</v>
      </c>
      <c r="R16" t="s">
        <v>228</v>
      </c>
      <c r="S16" t="s">
        <v>18</v>
      </c>
    </row>
    <row r="17" spans="1:19" x14ac:dyDescent="0.2">
      <c r="A17" t="s">
        <v>217</v>
      </c>
      <c r="B17" t="s">
        <v>17</v>
      </c>
      <c r="C17" t="s">
        <v>34</v>
      </c>
      <c r="D17" t="s">
        <v>115</v>
      </c>
      <c r="E17" t="s">
        <v>141</v>
      </c>
      <c r="F17" s="12">
        <f t="shared" si="0"/>
        <v>23.999999952502549</v>
      </c>
      <c r="G17" t="s">
        <v>167</v>
      </c>
      <c r="H17" t="s">
        <v>116</v>
      </c>
      <c r="I17" s="13">
        <f t="shared" si="1"/>
        <v>1.0000002337619662</v>
      </c>
      <c r="J17" t="s">
        <v>45</v>
      </c>
      <c r="K17" t="s">
        <v>45</v>
      </c>
      <c r="L17" t="s">
        <v>46</v>
      </c>
      <c r="M17" t="s">
        <v>48</v>
      </c>
      <c r="N17" t="s">
        <v>49</v>
      </c>
      <c r="O17" t="s">
        <v>63</v>
      </c>
      <c r="P17" t="s">
        <v>89</v>
      </c>
      <c r="Q17" t="s">
        <v>192</v>
      </c>
      <c r="R17" t="s">
        <v>228</v>
      </c>
      <c r="S17" t="s">
        <v>18</v>
      </c>
    </row>
    <row r="18" spans="1:19" x14ac:dyDescent="0.2">
      <c r="A18" t="s">
        <v>218</v>
      </c>
      <c r="B18" t="s">
        <v>17</v>
      </c>
      <c r="C18" t="s">
        <v>35</v>
      </c>
      <c r="D18" t="s">
        <v>116</v>
      </c>
      <c r="E18" t="s">
        <v>142</v>
      </c>
      <c r="F18" s="12">
        <f t="shared" si="0"/>
        <v>20.999999879859388</v>
      </c>
      <c r="G18" t="s">
        <v>168</v>
      </c>
      <c r="H18" t="s">
        <v>117</v>
      </c>
      <c r="I18" s="13">
        <f t="shared" si="1"/>
        <v>0.99999960511922836</v>
      </c>
      <c r="J18" t="s">
        <v>45</v>
      </c>
      <c r="K18" t="s">
        <v>45</v>
      </c>
      <c r="L18" t="s">
        <v>46</v>
      </c>
      <c r="M18" t="s">
        <v>48</v>
      </c>
      <c r="N18" t="s">
        <v>49</v>
      </c>
      <c r="O18" t="s">
        <v>64</v>
      </c>
      <c r="P18" t="s">
        <v>90</v>
      </c>
      <c r="Q18" t="s">
        <v>192</v>
      </c>
      <c r="R18" t="s">
        <v>228</v>
      </c>
      <c r="S18" t="s">
        <v>18</v>
      </c>
    </row>
    <row r="19" spans="1:19" x14ac:dyDescent="0.2">
      <c r="A19" t="s">
        <v>219</v>
      </c>
      <c r="B19" t="s">
        <v>17</v>
      </c>
      <c r="C19" t="s">
        <v>36</v>
      </c>
      <c r="D19" t="s">
        <v>117</v>
      </c>
      <c r="E19" t="s">
        <v>143</v>
      </c>
      <c r="F19" s="12">
        <f t="shared" si="0"/>
        <v>22.000000113621354</v>
      </c>
      <c r="G19" t="s">
        <v>169</v>
      </c>
      <c r="H19" t="s">
        <v>118</v>
      </c>
      <c r="I19" s="13">
        <f t="shared" si="1"/>
        <v>0.99999960511922836</v>
      </c>
      <c r="J19" t="s">
        <v>45</v>
      </c>
      <c r="K19" t="s">
        <v>45</v>
      </c>
      <c r="L19" t="s">
        <v>46</v>
      </c>
      <c r="M19" t="s">
        <v>48</v>
      </c>
      <c r="N19" t="s">
        <v>49</v>
      </c>
      <c r="O19" t="s">
        <v>65</v>
      </c>
      <c r="P19" t="s">
        <v>91</v>
      </c>
      <c r="Q19" t="s">
        <v>193</v>
      </c>
      <c r="R19" t="s">
        <v>228</v>
      </c>
      <c r="S19" t="s">
        <v>18</v>
      </c>
    </row>
    <row r="20" spans="1:19" x14ac:dyDescent="0.2">
      <c r="A20" t="s">
        <v>220</v>
      </c>
      <c r="B20" t="s">
        <v>17</v>
      </c>
      <c r="C20" t="s">
        <v>37</v>
      </c>
      <c r="D20" t="s">
        <v>118</v>
      </c>
      <c r="E20" t="s">
        <v>144</v>
      </c>
      <c r="F20" s="12">
        <f t="shared" si="0"/>
        <v>21.000000508502126</v>
      </c>
      <c r="G20" t="s">
        <v>170</v>
      </c>
      <c r="H20" t="s">
        <v>178</v>
      </c>
      <c r="I20" s="13">
        <f t="shared" si="1"/>
        <v>0.99999960511922836</v>
      </c>
      <c r="J20" t="s">
        <v>45</v>
      </c>
      <c r="K20" t="s">
        <v>45</v>
      </c>
      <c r="L20" t="s">
        <v>46</v>
      </c>
      <c r="M20" t="s">
        <v>48</v>
      </c>
      <c r="N20" t="s">
        <v>49</v>
      </c>
      <c r="O20" t="s">
        <v>66</v>
      </c>
      <c r="P20" t="s">
        <v>92</v>
      </c>
      <c r="Q20" t="s">
        <v>194</v>
      </c>
      <c r="R20" t="s">
        <v>228</v>
      </c>
      <c r="S20" t="s">
        <v>18</v>
      </c>
    </row>
    <row r="21" spans="1:19" x14ac:dyDescent="0.2">
      <c r="A21" t="s">
        <v>221</v>
      </c>
      <c r="B21" t="s">
        <v>17</v>
      </c>
      <c r="C21" t="s">
        <v>38</v>
      </c>
      <c r="D21" t="s">
        <v>119</v>
      </c>
      <c r="E21" t="s">
        <v>145</v>
      </c>
      <c r="F21" s="12">
        <f t="shared" si="0"/>
        <v>20.999999879859388</v>
      </c>
      <c r="G21" t="s">
        <v>171</v>
      </c>
      <c r="H21" t="s">
        <v>120</v>
      </c>
      <c r="I21" s="13">
        <f t="shared" si="1"/>
        <v>2.0000004675239325</v>
      </c>
      <c r="J21" t="s">
        <v>45</v>
      </c>
      <c r="K21" t="s">
        <v>45</v>
      </c>
      <c r="L21" t="s">
        <v>47</v>
      </c>
      <c r="M21" t="s">
        <v>48</v>
      </c>
      <c r="N21" t="s">
        <v>49</v>
      </c>
      <c r="O21" t="s">
        <v>67</v>
      </c>
      <c r="P21" t="s">
        <v>93</v>
      </c>
      <c r="Q21" t="s">
        <v>195</v>
      </c>
      <c r="R21" t="s">
        <v>228</v>
      </c>
      <c r="S21" t="s">
        <v>18</v>
      </c>
    </row>
    <row r="22" spans="1:19" x14ac:dyDescent="0.2">
      <c r="A22" t="s">
        <v>222</v>
      </c>
      <c r="B22" t="s">
        <v>17</v>
      </c>
      <c r="C22" t="s">
        <v>39</v>
      </c>
      <c r="D22" t="s">
        <v>120</v>
      </c>
      <c r="E22" t="s">
        <v>146</v>
      </c>
      <c r="F22" s="12">
        <f t="shared" si="0"/>
        <v>20.999999879859388</v>
      </c>
      <c r="G22" t="s">
        <v>172</v>
      </c>
      <c r="H22" t="s">
        <v>121</v>
      </c>
      <c r="I22" s="13">
        <f t="shared" si="1"/>
        <v>0.99999960511922836</v>
      </c>
      <c r="J22" t="s">
        <v>45</v>
      </c>
      <c r="K22" t="s">
        <v>45</v>
      </c>
      <c r="L22" t="s">
        <v>46</v>
      </c>
      <c r="M22" t="s">
        <v>48</v>
      </c>
      <c r="N22" t="s">
        <v>49</v>
      </c>
      <c r="O22" t="s">
        <v>68</v>
      </c>
      <c r="P22" t="s">
        <v>94</v>
      </c>
      <c r="Q22" t="s">
        <v>196</v>
      </c>
      <c r="R22" t="s">
        <v>228</v>
      </c>
      <c r="S22" t="s">
        <v>18</v>
      </c>
    </row>
    <row r="23" spans="1:19" x14ac:dyDescent="0.2">
      <c r="A23" t="s">
        <v>223</v>
      </c>
      <c r="B23" t="s">
        <v>17</v>
      </c>
      <c r="C23" t="s">
        <v>40</v>
      </c>
      <c r="D23" t="s">
        <v>121</v>
      </c>
      <c r="E23" t="s">
        <v>147</v>
      </c>
      <c r="F23" s="12">
        <f t="shared" si="0"/>
        <v>20.999999879859388</v>
      </c>
      <c r="G23" t="s">
        <v>173</v>
      </c>
      <c r="H23" t="s">
        <v>122</v>
      </c>
      <c r="I23" s="13">
        <f t="shared" si="1"/>
        <v>1.0000002337619662</v>
      </c>
      <c r="J23" t="s">
        <v>45</v>
      </c>
      <c r="K23" t="s">
        <v>45</v>
      </c>
      <c r="L23" t="s">
        <v>46</v>
      </c>
      <c r="M23" t="s">
        <v>48</v>
      </c>
      <c r="N23" t="s">
        <v>49</v>
      </c>
      <c r="O23" t="s">
        <v>69</v>
      </c>
      <c r="P23" t="s">
        <v>95</v>
      </c>
      <c r="Q23" t="s">
        <v>197</v>
      </c>
      <c r="R23" t="s">
        <v>228</v>
      </c>
      <c r="S23" t="s">
        <v>18</v>
      </c>
    </row>
    <row r="24" spans="1:19" x14ac:dyDescent="0.2">
      <c r="A24" t="s">
        <v>224</v>
      </c>
      <c r="B24" t="s">
        <v>17</v>
      </c>
      <c r="C24" t="s">
        <v>41</v>
      </c>
      <c r="D24" t="s">
        <v>122</v>
      </c>
      <c r="E24" t="s">
        <v>148</v>
      </c>
      <c r="F24" s="12">
        <f t="shared" si="0"/>
        <v>20.999999879859388</v>
      </c>
      <c r="G24" t="s">
        <v>174</v>
      </c>
      <c r="H24" t="s">
        <v>123</v>
      </c>
      <c r="I24" s="13">
        <f t="shared" si="1"/>
        <v>1.0000002337619662</v>
      </c>
      <c r="J24" t="s">
        <v>45</v>
      </c>
      <c r="K24" t="s">
        <v>45</v>
      </c>
      <c r="L24" t="s">
        <v>47</v>
      </c>
      <c r="M24" t="s">
        <v>48</v>
      </c>
      <c r="N24" t="s">
        <v>49</v>
      </c>
      <c r="O24" t="s">
        <v>70</v>
      </c>
      <c r="P24" t="s">
        <v>96</v>
      </c>
      <c r="Q24" t="s">
        <v>198</v>
      </c>
      <c r="R24" t="s">
        <v>228</v>
      </c>
      <c r="S24" t="s">
        <v>18</v>
      </c>
    </row>
    <row r="25" spans="1:19" x14ac:dyDescent="0.2">
      <c r="A25" t="s">
        <v>225</v>
      </c>
      <c r="B25" t="s">
        <v>17</v>
      </c>
      <c r="C25" t="s">
        <v>42</v>
      </c>
      <c r="D25" t="s">
        <v>123</v>
      </c>
      <c r="E25" t="s">
        <v>149</v>
      </c>
      <c r="F25" s="12">
        <f t="shared" si="0"/>
        <v>20.999999879859388</v>
      </c>
      <c r="G25" t="s">
        <v>175</v>
      </c>
      <c r="H25" t="s">
        <v>124</v>
      </c>
      <c r="I25" s="13">
        <f t="shared" si="1"/>
        <v>1.0000002337619662</v>
      </c>
      <c r="J25" t="s">
        <v>45</v>
      </c>
      <c r="K25" t="s">
        <v>45</v>
      </c>
      <c r="L25" t="s">
        <v>46</v>
      </c>
      <c r="M25" t="s">
        <v>48</v>
      </c>
      <c r="N25" t="s">
        <v>49</v>
      </c>
      <c r="O25" t="s">
        <v>71</v>
      </c>
      <c r="P25" t="s">
        <v>97</v>
      </c>
      <c r="Q25" t="s">
        <v>199</v>
      </c>
      <c r="R25" t="s">
        <v>228</v>
      </c>
      <c r="S25" t="s">
        <v>18</v>
      </c>
    </row>
    <row r="26" spans="1:19" x14ac:dyDescent="0.2">
      <c r="A26" t="s">
        <v>226</v>
      </c>
      <c r="B26" t="s">
        <v>17</v>
      </c>
      <c r="C26" t="s">
        <v>43</v>
      </c>
      <c r="D26" t="s">
        <v>124</v>
      </c>
      <c r="E26" t="s">
        <v>150</v>
      </c>
      <c r="F26" s="12">
        <f t="shared" si="0"/>
        <v>19.999999646097422</v>
      </c>
      <c r="G26" t="s">
        <v>176</v>
      </c>
      <c r="H26" t="s">
        <v>125</v>
      </c>
      <c r="I26" s="13">
        <f t="shared" si="1"/>
        <v>1.0000002337619662</v>
      </c>
      <c r="J26" t="s">
        <v>45</v>
      </c>
      <c r="K26" t="s">
        <v>45</v>
      </c>
      <c r="L26" t="s">
        <v>46</v>
      </c>
      <c r="M26" t="s">
        <v>48</v>
      </c>
      <c r="N26" t="s">
        <v>49</v>
      </c>
      <c r="O26" t="s">
        <v>72</v>
      </c>
      <c r="P26" t="s">
        <v>98</v>
      </c>
      <c r="Q26" t="s">
        <v>200</v>
      </c>
      <c r="R26" t="s">
        <v>228</v>
      </c>
      <c r="S26" t="s">
        <v>18</v>
      </c>
    </row>
    <row r="27" spans="1:19" x14ac:dyDescent="0.2">
      <c r="A27" t="s">
        <v>227</v>
      </c>
      <c r="B27" t="s">
        <v>17</v>
      </c>
      <c r="C27" t="s">
        <v>44</v>
      </c>
      <c r="D27" t="s">
        <v>125</v>
      </c>
      <c r="E27" t="s">
        <v>151</v>
      </c>
      <c r="F27" s="12">
        <f t="shared" si="0"/>
        <v>20.999999879859388</v>
      </c>
      <c r="G27" t="s">
        <v>177</v>
      </c>
      <c r="H27" t="s">
        <v>179</v>
      </c>
      <c r="I27" s="13">
        <f t="shared" si="1"/>
        <v>1.0000002337619662</v>
      </c>
      <c r="J27" t="s">
        <v>45</v>
      </c>
      <c r="K27" t="s">
        <v>45</v>
      </c>
      <c r="L27" t="s">
        <v>47</v>
      </c>
      <c r="M27" t="s">
        <v>48</v>
      </c>
      <c r="N27" t="s">
        <v>49</v>
      </c>
      <c r="O27" t="s">
        <v>73</v>
      </c>
      <c r="P27" t="s">
        <v>99</v>
      </c>
      <c r="Q27" t="s">
        <v>201</v>
      </c>
      <c r="R27" t="s">
        <v>228</v>
      </c>
      <c r="S27" t="s">
        <v>18</v>
      </c>
    </row>
    <row r="28" spans="1:19" x14ac:dyDescent="0.2">
      <c r="E28" s="17"/>
      <c r="F28" s="17">
        <f>SUM(F2:F27)</f>
        <v>1754.9999997485429</v>
      </c>
      <c r="G28" s="17">
        <f>F28/60</f>
        <v>29.249999995809048</v>
      </c>
    </row>
    <row r="29" spans="1:19" x14ac:dyDescent="0.2">
      <c r="E29" s="17" t="s">
        <v>346</v>
      </c>
      <c r="F29" s="17">
        <f>26*22</f>
        <v>572</v>
      </c>
      <c r="G29" s="17">
        <f t="shared" ref="G29:G31" si="2">F29/60</f>
        <v>9.5333333333333332</v>
      </c>
    </row>
    <row r="30" spans="1:19" x14ac:dyDescent="0.2">
      <c r="E30" s="17" t="s">
        <v>347</v>
      </c>
      <c r="F30" s="17">
        <f>F28-F29</f>
        <v>1182.9999997485429</v>
      </c>
      <c r="G30" s="17">
        <f t="shared" si="2"/>
        <v>19.716666662475713</v>
      </c>
    </row>
    <row r="31" spans="1:19" x14ac:dyDescent="0.2">
      <c r="E31" s="17" t="s">
        <v>348</v>
      </c>
      <c r="F31" s="17">
        <f>(TIMEVALUE(H27) - TIMEVALUE(D2)) * 86400</f>
        <v>6453.0000003520399</v>
      </c>
      <c r="G31" s="17">
        <f t="shared" si="2"/>
        <v>107.55000000586733</v>
      </c>
    </row>
    <row r="32" spans="1:19" x14ac:dyDescent="0.2">
      <c r="E32" s="17" t="s">
        <v>349</v>
      </c>
      <c r="F32" s="17">
        <f>(F30/F31) * 100</f>
        <v>18.332558495025648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776D-236D-491C-BF3D-F7A64348F58A}">
  <dimension ref="A1:Q27"/>
  <sheetViews>
    <sheetView workbookViewId="0">
      <pane ySplit="1" topLeftCell="A20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6" bestFit="1" customWidth="1"/>
    <col min="2" max="2" width="10.33203125" bestFit="1" customWidth="1"/>
    <col min="3" max="3" width="54.83203125" bestFit="1" customWidth="1"/>
    <col min="4" max="5" width="19.6640625" bestFit="1" customWidth="1"/>
  </cols>
  <sheetData>
    <row r="1" spans="1:17" x14ac:dyDescent="0.2">
      <c r="A1" s="1" t="s">
        <v>15</v>
      </c>
      <c r="B1" s="1" t="s">
        <v>0</v>
      </c>
      <c r="C1" s="1" t="s">
        <v>2</v>
      </c>
      <c r="D1" s="1" t="s">
        <v>10</v>
      </c>
      <c r="E1" s="1" t="s">
        <v>11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12</v>
      </c>
      <c r="N1" s="1" t="s">
        <v>13</v>
      </c>
      <c r="O1" s="1" t="s">
        <v>14</v>
      </c>
      <c r="P1" s="1" t="s">
        <v>16</v>
      </c>
      <c r="Q1" s="1" t="s">
        <v>1</v>
      </c>
    </row>
    <row r="2" spans="1:17" x14ac:dyDescent="0.2">
      <c r="A2" t="s">
        <v>202</v>
      </c>
      <c r="B2" t="s">
        <v>17</v>
      </c>
      <c r="C2" t="s">
        <v>19</v>
      </c>
      <c r="D2" t="s">
        <v>231</v>
      </c>
      <c r="E2" t="s">
        <v>232</v>
      </c>
      <c r="F2" t="s">
        <v>45</v>
      </c>
      <c r="G2" t="s">
        <v>45</v>
      </c>
      <c r="H2" t="s">
        <v>46</v>
      </c>
      <c r="I2" t="s">
        <v>48</v>
      </c>
      <c r="J2" t="s">
        <v>49</v>
      </c>
      <c r="K2" t="s">
        <v>229</v>
      </c>
      <c r="L2" t="s">
        <v>230</v>
      </c>
      <c r="M2" t="s">
        <v>233</v>
      </c>
      <c r="N2" t="s">
        <v>234</v>
      </c>
      <c r="O2" t="s">
        <v>235</v>
      </c>
      <c r="P2" t="s">
        <v>236</v>
      </c>
      <c r="Q2" t="s">
        <v>18</v>
      </c>
    </row>
    <row r="3" spans="1:17" x14ac:dyDescent="0.2">
      <c r="A3" t="s">
        <v>203</v>
      </c>
      <c r="B3" t="s">
        <v>17</v>
      </c>
      <c r="C3" t="s">
        <v>20</v>
      </c>
      <c r="D3" t="s">
        <v>234</v>
      </c>
      <c r="E3" t="s">
        <v>238</v>
      </c>
      <c r="F3" t="s">
        <v>45</v>
      </c>
      <c r="G3" t="s">
        <v>45</v>
      </c>
      <c r="H3" t="s">
        <v>46</v>
      </c>
      <c r="I3" t="s">
        <v>48</v>
      </c>
      <c r="J3" t="s">
        <v>49</v>
      </c>
      <c r="K3" t="s">
        <v>229</v>
      </c>
      <c r="L3" t="s">
        <v>237</v>
      </c>
      <c r="M3" t="s">
        <v>239</v>
      </c>
      <c r="N3" t="s">
        <v>240</v>
      </c>
      <c r="O3" t="s">
        <v>235</v>
      </c>
      <c r="P3" t="s">
        <v>236</v>
      </c>
      <c r="Q3" t="s">
        <v>18</v>
      </c>
    </row>
    <row r="4" spans="1:17" x14ac:dyDescent="0.2">
      <c r="A4" t="s">
        <v>204</v>
      </c>
      <c r="B4" t="s">
        <v>17</v>
      </c>
      <c r="C4" t="s">
        <v>21</v>
      </c>
      <c r="D4" t="s">
        <v>242</v>
      </c>
      <c r="E4" t="s">
        <v>243</v>
      </c>
      <c r="F4" t="s">
        <v>45</v>
      </c>
      <c r="G4" t="s">
        <v>45</v>
      </c>
      <c r="H4" t="s">
        <v>46</v>
      </c>
      <c r="I4" t="s">
        <v>48</v>
      </c>
      <c r="J4" t="s">
        <v>49</v>
      </c>
      <c r="K4" t="s">
        <v>229</v>
      </c>
      <c r="L4" t="s">
        <v>241</v>
      </c>
      <c r="M4" t="s">
        <v>244</v>
      </c>
      <c r="N4" t="s">
        <v>245</v>
      </c>
      <c r="O4" t="s">
        <v>235</v>
      </c>
      <c r="P4" t="s">
        <v>236</v>
      </c>
      <c r="Q4" t="s">
        <v>18</v>
      </c>
    </row>
    <row r="5" spans="1:17" x14ac:dyDescent="0.2">
      <c r="A5" t="s">
        <v>205</v>
      </c>
      <c r="B5" t="s">
        <v>17</v>
      </c>
      <c r="C5" t="s">
        <v>22</v>
      </c>
      <c r="D5" t="s">
        <v>245</v>
      </c>
      <c r="E5" t="s">
        <v>247</v>
      </c>
      <c r="F5" t="s">
        <v>45</v>
      </c>
      <c r="G5" t="s">
        <v>45</v>
      </c>
      <c r="H5" t="s">
        <v>46</v>
      </c>
      <c r="I5" t="s">
        <v>48</v>
      </c>
      <c r="J5" t="s">
        <v>49</v>
      </c>
      <c r="K5" t="s">
        <v>229</v>
      </c>
      <c r="L5" t="s">
        <v>246</v>
      </c>
      <c r="M5" t="s">
        <v>248</v>
      </c>
      <c r="N5" t="s">
        <v>249</v>
      </c>
      <c r="O5" t="s">
        <v>235</v>
      </c>
      <c r="P5" t="s">
        <v>236</v>
      </c>
      <c r="Q5" t="s">
        <v>18</v>
      </c>
    </row>
    <row r="6" spans="1:17" x14ac:dyDescent="0.2">
      <c r="A6" t="s">
        <v>206</v>
      </c>
      <c r="B6" t="s">
        <v>17</v>
      </c>
      <c r="C6" t="s">
        <v>23</v>
      </c>
      <c r="D6" t="s">
        <v>249</v>
      </c>
      <c r="E6" t="s">
        <v>251</v>
      </c>
      <c r="F6" t="s">
        <v>45</v>
      </c>
      <c r="G6" t="s">
        <v>45</v>
      </c>
      <c r="H6" t="s">
        <v>46</v>
      </c>
      <c r="I6" t="s">
        <v>48</v>
      </c>
      <c r="J6" t="s">
        <v>49</v>
      </c>
      <c r="K6" t="s">
        <v>229</v>
      </c>
      <c r="L6" t="s">
        <v>250</v>
      </c>
      <c r="M6" t="s">
        <v>252</v>
      </c>
      <c r="N6" t="s">
        <v>253</v>
      </c>
      <c r="O6" t="s">
        <v>235</v>
      </c>
      <c r="P6" t="s">
        <v>236</v>
      </c>
      <c r="Q6" t="s">
        <v>18</v>
      </c>
    </row>
    <row r="7" spans="1:17" x14ac:dyDescent="0.2">
      <c r="A7" t="s">
        <v>207</v>
      </c>
      <c r="B7" t="s">
        <v>17</v>
      </c>
      <c r="C7" t="s">
        <v>24</v>
      </c>
      <c r="D7" t="s">
        <v>253</v>
      </c>
      <c r="E7" t="s">
        <v>255</v>
      </c>
      <c r="F7" t="s">
        <v>45</v>
      </c>
      <c r="G7" t="s">
        <v>45</v>
      </c>
      <c r="H7" t="s">
        <v>46</v>
      </c>
      <c r="I7" t="s">
        <v>48</v>
      </c>
      <c r="J7" t="s">
        <v>49</v>
      </c>
      <c r="K7" t="s">
        <v>229</v>
      </c>
      <c r="L7" t="s">
        <v>254</v>
      </c>
      <c r="M7" t="s">
        <v>256</v>
      </c>
      <c r="N7" t="s">
        <v>257</v>
      </c>
      <c r="O7" t="s">
        <v>235</v>
      </c>
      <c r="P7" t="s">
        <v>236</v>
      </c>
      <c r="Q7" t="s">
        <v>18</v>
      </c>
    </row>
    <row r="8" spans="1:17" x14ac:dyDescent="0.2">
      <c r="A8" t="s">
        <v>208</v>
      </c>
      <c r="B8" t="s">
        <v>17</v>
      </c>
      <c r="C8" t="s">
        <v>25</v>
      </c>
      <c r="D8" t="s">
        <v>257</v>
      </c>
      <c r="E8" t="s">
        <v>259</v>
      </c>
      <c r="F8" t="s">
        <v>45</v>
      </c>
      <c r="G8" t="s">
        <v>45</v>
      </c>
      <c r="H8" t="s">
        <v>46</v>
      </c>
      <c r="I8" t="s">
        <v>48</v>
      </c>
      <c r="J8" t="s">
        <v>49</v>
      </c>
      <c r="K8" t="s">
        <v>229</v>
      </c>
      <c r="L8" t="s">
        <v>258</v>
      </c>
      <c r="M8" t="s">
        <v>260</v>
      </c>
      <c r="N8" t="s">
        <v>261</v>
      </c>
      <c r="O8" t="s">
        <v>235</v>
      </c>
      <c r="P8" t="s">
        <v>236</v>
      </c>
      <c r="Q8" t="s">
        <v>18</v>
      </c>
    </row>
    <row r="9" spans="1:17" x14ac:dyDescent="0.2">
      <c r="A9" t="s">
        <v>209</v>
      </c>
      <c r="B9" t="s">
        <v>17</v>
      </c>
      <c r="C9" t="s">
        <v>26</v>
      </c>
      <c r="D9" t="s">
        <v>261</v>
      </c>
      <c r="E9" t="s">
        <v>263</v>
      </c>
      <c r="F9" t="s">
        <v>45</v>
      </c>
      <c r="G9" t="s">
        <v>45</v>
      </c>
      <c r="H9" t="s">
        <v>46</v>
      </c>
      <c r="I9" t="s">
        <v>48</v>
      </c>
      <c r="J9" t="s">
        <v>49</v>
      </c>
      <c r="K9" t="s">
        <v>229</v>
      </c>
      <c r="L9" t="s">
        <v>262</v>
      </c>
      <c r="M9" t="s">
        <v>264</v>
      </c>
      <c r="N9" t="s">
        <v>265</v>
      </c>
      <c r="O9" t="s">
        <v>235</v>
      </c>
      <c r="P9" t="s">
        <v>236</v>
      </c>
      <c r="Q9" t="s">
        <v>18</v>
      </c>
    </row>
    <row r="10" spans="1:17" x14ac:dyDescent="0.2">
      <c r="A10" t="s">
        <v>210</v>
      </c>
      <c r="B10" t="s">
        <v>17</v>
      </c>
      <c r="C10" t="s">
        <v>27</v>
      </c>
      <c r="D10" t="s">
        <v>265</v>
      </c>
      <c r="E10" t="s">
        <v>267</v>
      </c>
      <c r="F10" t="s">
        <v>45</v>
      </c>
      <c r="G10" t="s">
        <v>45</v>
      </c>
      <c r="H10" t="s">
        <v>46</v>
      </c>
      <c r="I10" t="s">
        <v>48</v>
      </c>
      <c r="J10" t="s">
        <v>49</v>
      </c>
      <c r="K10" t="s">
        <v>229</v>
      </c>
      <c r="L10" t="s">
        <v>266</v>
      </c>
      <c r="M10" t="s">
        <v>268</v>
      </c>
      <c r="N10" t="s">
        <v>269</v>
      </c>
      <c r="O10" t="s">
        <v>235</v>
      </c>
      <c r="P10" t="s">
        <v>236</v>
      </c>
      <c r="Q10" t="s">
        <v>18</v>
      </c>
    </row>
    <row r="11" spans="1:17" x14ac:dyDescent="0.2">
      <c r="A11" t="s">
        <v>211</v>
      </c>
      <c r="B11" t="s">
        <v>17</v>
      </c>
      <c r="C11" t="s">
        <v>28</v>
      </c>
      <c r="D11" t="s">
        <v>269</v>
      </c>
      <c r="E11" t="s">
        <v>271</v>
      </c>
      <c r="F11" t="s">
        <v>45</v>
      </c>
      <c r="G11" t="s">
        <v>45</v>
      </c>
      <c r="H11" t="s">
        <v>46</v>
      </c>
      <c r="I11" t="s">
        <v>48</v>
      </c>
      <c r="J11" t="s">
        <v>49</v>
      </c>
      <c r="K11" t="s">
        <v>229</v>
      </c>
      <c r="L11" t="s">
        <v>270</v>
      </c>
      <c r="M11" t="s">
        <v>272</v>
      </c>
      <c r="N11" t="s">
        <v>273</v>
      </c>
      <c r="O11" t="s">
        <v>235</v>
      </c>
      <c r="P11" t="s">
        <v>236</v>
      </c>
      <c r="Q11" t="s">
        <v>18</v>
      </c>
    </row>
    <row r="12" spans="1:17" x14ac:dyDescent="0.2">
      <c r="A12" t="s">
        <v>212</v>
      </c>
      <c r="B12" t="s">
        <v>17</v>
      </c>
      <c r="C12" t="s">
        <v>29</v>
      </c>
      <c r="D12" t="s">
        <v>273</v>
      </c>
      <c r="E12" t="s">
        <v>275</v>
      </c>
      <c r="F12" t="s">
        <v>45</v>
      </c>
      <c r="G12" t="s">
        <v>45</v>
      </c>
      <c r="H12" t="s">
        <v>46</v>
      </c>
      <c r="I12" t="s">
        <v>48</v>
      </c>
      <c r="J12" t="s">
        <v>49</v>
      </c>
      <c r="K12" t="s">
        <v>229</v>
      </c>
      <c r="L12" t="s">
        <v>274</v>
      </c>
      <c r="M12" t="s">
        <v>276</v>
      </c>
      <c r="N12" t="s">
        <v>277</v>
      </c>
      <c r="O12" t="s">
        <v>235</v>
      </c>
      <c r="P12" t="s">
        <v>236</v>
      </c>
      <c r="Q12" t="s">
        <v>18</v>
      </c>
    </row>
    <row r="13" spans="1:17" x14ac:dyDescent="0.2">
      <c r="A13" t="s">
        <v>213</v>
      </c>
      <c r="B13" t="s">
        <v>17</v>
      </c>
      <c r="C13" t="s">
        <v>30</v>
      </c>
      <c r="D13" t="s">
        <v>277</v>
      </c>
      <c r="E13" t="s">
        <v>279</v>
      </c>
      <c r="F13" t="s">
        <v>45</v>
      </c>
      <c r="G13" t="s">
        <v>45</v>
      </c>
      <c r="H13" t="s">
        <v>46</v>
      </c>
      <c r="I13" t="s">
        <v>48</v>
      </c>
      <c r="J13" t="s">
        <v>49</v>
      </c>
      <c r="K13" t="s">
        <v>229</v>
      </c>
      <c r="L13" t="s">
        <v>278</v>
      </c>
      <c r="M13" t="s">
        <v>280</v>
      </c>
      <c r="N13" t="s">
        <v>281</v>
      </c>
      <c r="O13" t="s">
        <v>235</v>
      </c>
      <c r="P13" t="s">
        <v>236</v>
      </c>
      <c r="Q13" t="s">
        <v>18</v>
      </c>
    </row>
    <row r="14" spans="1:17" x14ac:dyDescent="0.2">
      <c r="A14" t="s">
        <v>214</v>
      </c>
      <c r="B14" t="s">
        <v>17</v>
      </c>
      <c r="C14" t="s">
        <v>31</v>
      </c>
      <c r="D14" t="s">
        <v>281</v>
      </c>
      <c r="E14" t="s">
        <v>283</v>
      </c>
      <c r="F14" t="s">
        <v>45</v>
      </c>
      <c r="G14" t="s">
        <v>45</v>
      </c>
      <c r="H14" t="s">
        <v>46</v>
      </c>
      <c r="I14" t="s">
        <v>48</v>
      </c>
      <c r="J14" t="s">
        <v>49</v>
      </c>
      <c r="K14" t="s">
        <v>229</v>
      </c>
      <c r="L14" t="s">
        <v>282</v>
      </c>
      <c r="M14" t="s">
        <v>284</v>
      </c>
      <c r="N14" t="s">
        <v>285</v>
      </c>
      <c r="O14" t="s">
        <v>235</v>
      </c>
      <c r="P14" t="s">
        <v>236</v>
      </c>
      <c r="Q14" t="s">
        <v>18</v>
      </c>
    </row>
    <row r="15" spans="1:17" x14ac:dyDescent="0.2">
      <c r="A15" t="s">
        <v>215</v>
      </c>
      <c r="B15" t="s">
        <v>17</v>
      </c>
      <c r="C15" t="s">
        <v>32</v>
      </c>
      <c r="D15" t="s">
        <v>285</v>
      </c>
      <c r="E15" t="s">
        <v>287</v>
      </c>
      <c r="F15" t="s">
        <v>45</v>
      </c>
      <c r="G15" t="s">
        <v>45</v>
      </c>
      <c r="H15" t="s">
        <v>46</v>
      </c>
      <c r="I15" t="s">
        <v>48</v>
      </c>
      <c r="J15" t="s">
        <v>49</v>
      </c>
      <c r="K15" t="s">
        <v>229</v>
      </c>
      <c r="L15" t="s">
        <v>286</v>
      </c>
      <c r="M15" t="s">
        <v>288</v>
      </c>
      <c r="N15" t="s">
        <v>289</v>
      </c>
      <c r="O15" t="s">
        <v>235</v>
      </c>
      <c r="P15" t="s">
        <v>236</v>
      </c>
      <c r="Q15" t="s">
        <v>18</v>
      </c>
    </row>
    <row r="16" spans="1:17" x14ac:dyDescent="0.2">
      <c r="A16" t="s">
        <v>216</v>
      </c>
      <c r="B16" t="s">
        <v>17</v>
      </c>
      <c r="C16" t="s">
        <v>33</v>
      </c>
      <c r="D16" t="s">
        <v>291</v>
      </c>
      <c r="E16" t="s">
        <v>292</v>
      </c>
      <c r="F16" t="s">
        <v>45</v>
      </c>
      <c r="G16" t="s">
        <v>45</v>
      </c>
      <c r="H16" t="s">
        <v>46</v>
      </c>
      <c r="I16" t="s">
        <v>48</v>
      </c>
      <c r="J16" t="s">
        <v>49</v>
      </c>
      <c r="K16" t="s">
        <v>229</v>
      </c>
      <c r="L16" t="s">
        <v>290</v>
      </c>
      <c r="M16" t="s">
        <v>293</v>
      </c>
      <c r="N16" t="s">
        <v>294</v>
      </c>
      <c r="O16" t="s">
        <v>235</v>
      </c>
      <c r="P16" t="s">
        <v>236</v>
      </c>
      <c r="Q16" t="s">
        <v>18</v>
      </c>
    </row>
    <row r="17" spans="1:17" x14ac:dyDescent="0.2">
      <c r="A17" t="s">
        <v>217</v>
      </c>
      <c r="B17" t="s">
        <v>17</v>
      </c>
      <c r="C17" t="s">
        <v>34</v>
      </c>
      <c r="D17" t="s">
        <v>294</v>
      </c>
      <c r="E17" t="s">
        <v>296</v>
      </c>
      <c r="F17" t="s">
        <v>45</v>
      </c>
      <c r="G17" t="s">
        <v>45</v>
      </c>
      <c r="H17" t="s">
        <v>46</v>
      </c>
      <c r="I17" t="s">
        <v>48</v>
      </c>
      <c r="J17" t="s">
        <v>49</v>
      </c>
      <c r="K17" t="s">
        <v>229</v>
      </c>
      <c r="L17" t="s">
        <v>295</v>
      </c>
      <c r="M17" t="s">
        <v>297</v>
      </c>
      <c r="N17" t="s">
        <v>298</v>
      </c>
      <c r="O17" t="s">
        <v>235</v>
      </c>
      <c r="P17" t="s">
        <v>236</v>
      </c>
      <c r="Q17" t="s">
        <v>18</v>
      </c>
    </row>
    <row r="18" spans="1:17" x14ac:dyDescent="0.2">
      <c r="A18" t="s">
        <v>218</v>
      </c>
      <c r="B18" t="s">
        <v>17</v>
      </c>
      <c r="C18" t="s">
        <v>35</v>
      </c>
      <c r="D18" t="s">
        <v>298</v>
      </c>
      <c r="E18" t="s">
        <v>300</v>
      </c>
      <c r="F18" t="s">
        <v>45</v>
      </c>
      <c r="G18" t="s">
        <v>45</v>
      </c>
      <c r="H18" t="s">
        <v>46</v>
      </c>
      <c r="I18" t="s">
        <v>48</v>
      </c>
      <c r="J18" t="s">
        <v>49</v>
      </c>
      <c r="K18" t="s">
        <v>229</v>
      </c>
      <c r="L18" t="s">
        <v>299</v>
      </c>
      <c r="M18" t="s">
        <v>301</v>
      </c>
      <c r="N18" t="s">
        <v>302</v>
      </c>
      <c r="O18" t="s">
        <v>235</v>
      </c>
      <c r="P18" t="s">
        <v>236</v>
      </c>
      <c r="Q18" t="s">
        <v>18</v>
      </c>
    </row>
    <row r="19" spans="1:17" x14ac:dyDescent="0.2">
      <c r="A19" t="s">
        <v>219</v>
      </c>
      <c r="B19" t="s">
        <v>17</v>
      </c>
      <c r="C19" t="s">
        <v>36</v>
      </c>
      <c r="D19" t="s">
        <v>304</v>
      </c>
      <c r="E19" t="s">
        <v>305</v>
      </c>
      <c r="F19" t="s">
        <v>45</v>
      </c>
      <c r="G19" t="s">
        <v>45</v>
      </c>
      <c r="H19" t="s">
        <v>46</v>
      </c>
      <c r="I19" t="s">
        <v>48</v>
      </c>
      <c r="J19" t="s">
        <v>49</v>
      </c>
      <c r="K19" t="s">
        <v>229</v>
      </c>
      <c r="L19" t="s">
        <v>303</v>
      </c>
      <c r="M19" t="s">
        <v>306</v>
      </c>
      <c r="N19" t="s">
        <v>307</v>
      </c>
      <c r="O19" t="s">
        <v>235</v>
      </c>
      <c r="P19" t="s">
        <v>236</v>
      </c>
      <c r="Q19" t="s">
        <v>18</v>
      </c>
    </row>
    <row r="20" spans="1:17" x14ac:dyDescent="0.2">
      <c r="A20" t="s">
        <v>220</v>
      </c>
      <c r="B20" t="s">
        <v>17</v>
      </c>
      <c r="C20" t="s">
        <v>37</v>
      </c>
      <c r="D20" t="s">
        <v>307</v>
      </c>
      <c r="E20" t="s">
        <v>309</v>
      </c>
      <c r="F20" t="s">
        <v>45</v>
      </c>
      <c r="G20" t="s">
        <v>45</v>
      </c>
      <c r="H20" t="s">
        <v>46</v>
      </c>
      <c r="I20" t="s">
        <v>48</v>
      </c>
      <c r="J20" t="s">
        <v>49</v>
      </c>
      <c r="K20" t="s">
        <v>229</v>
      </c>
      <c r="L20" t="s">
        <v>308</v>
      </c>
      <c r="M20" t="s">
        <v>310</v>
      </c>
      <c r="N20" t="s">
        <v>311</v>
      </c>
      <c r="O20" t="s">
        <v>235</v>
      </c>
      <c r="P20" t="s">
        <v>236</v>
      </c>
      <c r="Q20" t="s">
        <v>18</v>
      </c>
    </row>
    <row r="21" spans="1:17" x14ac:dyDescent="0.2">
      <c r="A21" t="s">
        <v>221</v>
      </c>
      <c r="B21" t="s">
        <v>17</v>
      </c>
      <c r="C21" t="s">
        <v>38</v>
      </c>
      <c r="D21" t="s">
        <v>313</v>
      </c>
      <c r="E21" t="s">
        <v>314</v>
      </c>
      <c r="F21" t="s">
        <v>45</v>
      </c>
      <c r="G21" t="s">
        <v>45</v>
      </c>
      <c r="H21" t="s">
        <v>47</v>
      </c>
      <c r="I21" t="s">
        <v>48</v>
      </c>
      <c r="J21" t="s">
        <v>49</v>
      </c>
      <c r="K21" t="s">
        <v>229</v>
      </c>
      <c r="L21" t="s">
        <v>312</v>
      </c>
      <c r="M21" t="s">
        <v>315</v>
      </c>
      <c r="N21" t="s">
        <v>316</v>
      </c>
      <c r="O21" t="s">
        <v>235</v>
      </c>
      <c r="P21" t="s">
        <v>236</v>
      </c>
      <c r="Q21" t="s">
        <v>18</v>
      </c>
    </row>
    <row r="22" spans="1:17" x14ac:dyDescent="0.2">
      <c r="A22" t="s">
        <v>222</v>
      </c>
      <c r="B22" t="s">
        <v>17</v>
      </c>
      <c r="C22" t="s">
        <v>39</v>
      </c>
      <c r="D22" t="s">
        <v>318</v>
      </c>
      <c r="E22" t="s">
        <v>319</v>
      </c>
      <c r="F22" t="s">
        <v>45</v>
      </c>
      <c r="G22" t="s">
        <v>45</v>
      </c>
      <c r="H22" t="s">
        <v>46</v>
      </c>
      <c r="I22" t="s">
        <v>48</v>
      </c>
      <c r="J22" t="s">
        <v>49</v>
      </c>
      <c r="K22" t="s">
        <v>229</v>
      </c>
      <c r="L22" t="s">
        <v>317</v>
      </c>
      <c r="M22" t="s">
        <v>320</v>
      </c>
      <c r="N22" t="s">
        <v>321</v>
      </c>
      <c r="O22" t="s">
        <v>235</v>
      </c>
      <c r="P22" t="s">
        <v>236</v>
      </c>
      <c r="Q22" t="s">
        <v>18</v>
      </c>
    </row>
    <row r="23" spans="1:17" x14ac:dyDescent="0.2">
      <c r="A23" t="s">
        <v>223</v>
      </c>
      <c r="B23" t="s">
        <v>17</v>
      </c>
      <c r="C23" t="s">
        <v>40</v>
      </c>
      <c r="D23" t="s">
        <v>323</v>
      </c>
      <c r="E23" t="s">
        <v>324</v>
      </c>
      <c r="F23" t="s">
        <v>45</v>
      </c>
      <c r="G23" t="s">
        <v>45</v>
      </c>
      <c r="H23" t="s">
        <v>46</v>
      </c>
      <c r="I23" t="s">
        <v>48</v>
      </c>
      <c r="J23" t="s">
        <v>49</v>
      </c>
      <c r="K23" t="s">
        <v>229</v>
      </c>
      <c r="L23" t="s">
        <v>322</v>
      </c>
      <c r="M23" t="s">
        <v>325</v>
      </c>
      <c r="N23" t="s">
        <v>326</v>
      </c>
      <c r="O23" t="s">
        <v>235</v>
      </c>
      <c r="P23" t="s">
        <v>236</v>
      </c>
      <c r="Q23" t="s">
        <v>18</v>
      </c>
    </row>
    <row r="24" spans="1:17" x14ac:dyDescent="0.2">
      <c r="A24" t="s">
        <v>224</v>
      </c>
      <c r="B24" t="s">
        <v>17</v>
      </c>
      <c r="C24" t="s">
        <v>41</v>
      </c>
      <c r="D24" t="s">
        <v>326</v>
      </c>
      <c r="E24" t="s">
        <v>328</v>
      </c>
      <c r="F24" t="s">
        <v>45</v>
      </c>
      <c r="G24" t="s">
        <v>45</v>
      </c>
      <c r="H24" t="s">
        <v>47</v>
      </c>
      <c r="I24" t="s">
        <v>48</v>
      </c>
      <c r="J24" t="s">
        <v>49</v>
      </c>
      <c r="K24" t="s">
        <v>229</v>
      </c>
      <c r="L24" t="s">
        <v>327</v>
      </c>
      <c r="M24" t="s">
        <v>329</v>
      </c>
      <c r="N24" t="s">
        <v>330</v>
      </c>
      <c r="O24" t="s">
        <v>235</v>
      </c>
      <c r="P24" t="s">
        <v>236</v>
      </c>
      <c r="Q24" t="s">
        <v>18</v>
      </c>
    </row>
    <row r="25" spans="1:17" x14ac:dyDescent="0.2">
      <c r="A25" t="s">
        <v>225</v>
      </c>
      <c r="B25" t="s">
        <v>17</v>
      </c>
      <c r="C25" t="s">
        <v>42</v>
      </c>
      <c r="D25" t="s">
        <v>330</v>
      </c>
      <c r="E25" t="s">
        <v>332</v>
      </c>
      <c r="F25" t="s">
        <v>45</v>
      </c>
      <c r="G25" t="s">
        <v>45</v>
      </c>
      <c r="H25" t="s">
        <v>46</v>
      </c>
      <c r="I25" t="s">
        <v>48</v>
      </c>
      <c r="J25" t="s">
        <v>49</v>
      </c>
      <c r="K25" t="s">
        <v>229</v>
      </c>
      <c r="L25" t="s">
        <v>331</v>
      </c>
      <c r="M25" t="s">
        <v>333</v>
      </c>
      <c r="N25" t="s">
        <v>334</v>
      </c>
      <c r="O25" t="s">
        <v>235</v>
      </c>
      <c r="P25" t="s">
        <v>236</v>
      </c>
      <c r="Q25" t="s">
        <v>18</v>
      </c>
    </row>
    <row r="26" spans="1:17" x14ac:dyDescent="0.2">
      <c r="A26" t="s">
        <v>226</v>
      </c>
      <c r="B26" t="s">
        <v>17</v>
      </c>
      <c r="C26" t="s">
        <v>43</v>
      </c>
      <c r="D26" t="s">
        <v>334</v>
      </c>
      <c r="E26" t="s">
        <v>336</v>
      </c>
      <c r="F26" t="s">
        <v>45</v>
      </c>
      <c r="G26" t="s">
        <v>45</v>
      </c>
      <c r="H26" t="s">
        <v>46</v>
      </c>
      <c r="I26" t="s">
        <v>48</v>
      </c>
      <c r="J26" t="s">
        <v>49</v>
      </c>
      <c r="K26" t="s">
        <v>229</v>
      </c>
      <c r="L26" t="s">
        <v>335</v>
      </c>
      <c r="M26" t="s">
        <v>337</v>
      </c>
      <c r="N26" t="s">
        <v>338</v>
      </c>
      <c r="O26" t="s">
        <v>235</v>
      </c>
      <c r="P26" t="s">
        <v>236</v>
      </c>
      <c r="Q26" t="s">
        <v>18</v>
      </c>
    </row>
    <row r="27" spans="1:17" x14ac:dyDescent="0.2">
      <c r="A27" t="s">
        <v>227</v>
      </c>
      <c r="B27" t="s">
        <v>17</v>
      </c>
      <c r="C27" t="s">
        <v>44</v>
      </c>
      <c r="D27" t="s">
        <v>338</v>
      </c>
      <c r="E27" t="s">
        <v>340</v>
      </c>
      <c r="F27" t="s">
        <v>45</v>
      </c>
      <c r="G27" t="s">
        <v>45</v>
      </c>
      <c r="H27" t="s">
        <v>47</v>
      </c>
      <c r="I27" t="s">
        <v>48</v>
      </c>
      <c r="J27" t="s">
        <v>49</v>
      </c>
      <c r="K27" t="s">
        <v>229</v>
      </c>
      <c r="L27" t="s">
        <v>339</v>
      </c>
      <c r="M27" t="s">
        <v>341</v>
      </c>
      <c r="N27" t="s">
        <v>342</v>
      </c>
      <c r="O27" t="s">
        <v>235</v>
      </c>
      <c r="P27" t="s">
        <v>236</v>
      </c>
      <c r="Q2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D28B-2511-427E-94AA-21380849B0F1}">
  <dimension ref="A1:M28"/>
  <sheetViews>
    <sheetView zoomScale="90" zoomScaleNormal="90" workbookViewId="0">
      <pane ySplit="2" topLeftCell="A3" activePane="bottomLeft" state="frozen"/>
      <selection pane="bottomLeft" activeCell="B3" sqref="B3:B28"/>
    </sheetView>
  </sheetViews>
  <sheetFormatPr baseColWidth="10" defaultColWidth="8.83203125" defaultRowHeight="14" x14ac:dyDescent="0.2"/>
  <cols>
    <col min="1" max="1" width="5.6640625" style="2" bestFit="1" customWidth="1"/>
    <col min="2" max="2" width="52" style="2" bestFit="1" customWidth="1"/>
    <col min="3" max="4" width="19.33203125" style="2" bestFit="1" customWidth="1"/>
    <col min="5" max="5" width="9.83203125" style="8" customWidth="1"/>
    <col min="6" max="7" width="19.33203125" style="2" hidden="1" customWidth="1"/>
    <col min="8" max="8" width="8.6640625" style="8" hidden="1" customWidth="1"/>
    <col min="9" max="9" width="13.33203125" style="8" hidden="1" customWidth="1"/>
    <col min="10" max="11" width="19.33203125" style="2" bestFit="1" customWidth="1"/>
    <col min="12" max="12" width="8.6640625" style="8" customWidth="1"/>
    <col min="13" max="13" width="13.33203125" style="8" customWidth="1"/>
    <col min="14" max="16384" width="8.83203125" style="2"/>
  </cols>
  <sheetData>
    <row r="1" spans="1:13" s="6" customFormat="1" x14ac:dyDescent="0.2">
      <c r="A1" s="11"/>
      <c r="B1" s="21"/>
      <c r="C1" s="54" t="s">
        <v>467</v>
      </c>
      <c r="D1" s="55"/>
      <c r="E1" s="56"/>
      <c r="F1" s="54" t="s">
        <v>466</v>
      </c>
      <c r="G1" s="55"/>
      <c r="H1" s="55"/>
      <c r="I1" s="31"/>
      <c r="J1" s="54" t="s">
        <v>465</v>
      </c>
      <c r="K1" s="55"/>
      <c r="L1" s="55"/>
      <c r="M1" s="31"/>
    </row>
    <row r="2" spans="1:13" s="6" customFormat="1" ht="30" x14ac:dyDescent="0.2">
      <c r="A2" s="9" t="s">
        <v>15</v>
      </c>
      <c r="B2" s="22" t="s">
        <v>2</v>
      </c>
      <c r="C2" s="35" t="s">
        <v>10</v>
      </c>
      <c r="D2" s="9" t="s">
        <v>11</v>
      </c>
      <c r="E2" s="24" t="s">
        <v>343</v>
      </c>
      <c r="F2" s="35" t="s">
        <v>10</v>
      </c>
      <c r="G2" s="9" t="s">
        <v>11</v>
      </c>
      <c r="H2" s="10" t="s">
        <v>343</v>
      </c>
      <c r="I2" s="24" t="s">
        <v>344</v>
      </c>
      <c r="J2" s="35" t="s">
        <v>10</v>
      </c>
      <c r="K2" s="9" t="s">
        <v>11</v>
      </c>
      <c r="L2" s="10" t="s">
        <v>343</v>
      </c>
      <c r="M2" s="24" t="s">
        <v>468</v>
      </c>
    </row>
    <row r="3" spans="1:13" x14ac:dyDescent="0.2">
      <c r="A3" s="3" t="s">
        <v>202</v>
      </c>
      <c r="B3" s="23" t="s">
        <v>19</v>
      </c>
      <c r="C3" s="25" t="str">
        <f>VLOOKUP(A3,'Run1'!$A:$E,4,FALSE)</f>
        <v>2023-01-24 06:00:10.0</v>
      </c>
      <c r="D3" s="4" t="str">
        <f>VLOOKUP(A3,'Run1'!$A:$E,5,FALSE)</f>
        <v>2023-01-24 06:06:30.0</v>
      </c>
      <c r="E3" s="26">
        <f>(TIMEVALUE(D3) - TIMEVALUE(C3)) * 86400</f>
        <v>380.00000019092113</v>
      </c>
      <c r="F3" s="25" t="str">
        <f>VLOOKUP(A3,'Run2'!$A:$E,4,FALSE)</f>
        <v>2023-01-24 13:43:34.0</v>
      </c>
      <c r="G3" s="4" t="str">
        <f>VLOOKUP(A3,'Run2'!$A:$E,5,FALSE)</f>
        <v>2023-01-24 13:50:18.0</v>
      </c>
      <c r="H3" s="7">
        <f>(TIMEVALUE(G3) - TIMEVALUE(F3)) * 86400</f>
        <v>404.00000014342368</v>
      </c>
      <c r="I3" s="26">
        <f t="shared" ref="I3:I28" si="0">H3 - E3</f>
        <v>23.999999952502549</v>
      </c>
      <c r="J3" s="25" t="str">
        <f>VLOOKUP(A3,'Run3'!$A:$E,4,FALSE)</f>
        <v>2023-01-25 10:43:24.0</v>
      </c>
      <c r="K3" s="4" t="str">
        <f>VLOOKUP(A3,'Run3'!$A:$E,5,FALSE)</f>
        <v>2023-01-25 10:44:57.0</v>
      </c>
      <c r="L3" s="7">
        <f>(TIMEVALUE(K3) - TIMEVALUE(J3)) * 86400</f>
        <v>92.999999737367034</v>
      </c>
      <c r="M3" s="26">
        <f t="shared" ref="M3:M28" si="1">L3 - E3</f>
        <v>-287.00000045355409</v>
      </c>
    </row>
    <row r="4" spans="1:13" x14ac:dyDescent="0.2">
      <c r="A4" s="3" t="s">
        <v>203</v>
      </c>
      <c r="B4" s="23" t="s">
        <v>20</v>
      </c>
      <c r="C4" s="27" t="str">
        <f>VLOOKUP(A4,'Run1'!$A:$E,4,FALSE)</f>
        <v>2023-01-24 06:15:15.0</v>
      </c>
      <c r="D4" s="5" t="str">
        <f>VLOOKUP(A4,'Run1'!$A:$E,5,FALSE)</f>
        <v>2023-01-24 06:19:32.0</v>
      </c>
      <c r="E4" s="26">
        <f>(TIMEVALUE(D4) - TIMEVALUE(C4)) * 86400</f>
        <v>256.99999972712249</v>
      </c>
      <c r="F4" s="27" t="str">
        <f>VLOOKUP(A4,'Run2'!$A:$E,4,FALSE)</f>
        <v>2023-01-24 13:58:40.0</v>
      </c>
      <c r="G4" s="5" t="str">
        <f>VLOOKUP(A4,'Run2'!$A:$E,5,FALSE)</f>
        <v>2023-01-24 14:02:53.0</v>
      </c>
      <c r="H4" s="7">
        <f>(TIMEVALUE(G4) - TIMEVALUE(F4)) * 86400</f>
        <v>253.0000000493601</v>
      </c>
      <c r="I4" s="26">
        <f t="shared" si="0"/>
        <v>-3.9999996777623892</v>
      </c>
      <c r="J4" s="25" t="str">
        <f>VLOOKUP(A4,'Run3'!$A:$E,4,FALSE)</f>
        <v>2023-01-25 10:45:26.0</v>
      </c>
      <c r="K4" s="4" t="str">
        <f>VLOOKUP(A4,'Run3'!$A:$E,5,FALSE)</f>
        <v>2023-01-25 10:47:01.0</v>
      </c>
      <c r="L4" s="7">
        <f t="shared" ref="L4:L28" si="2">(TIMEVALUE(K4) - TIMEVALUE(J4)) * 86400</f>
        <v>94.999999576248229</v>
      </c>
      <c r="M4" s="26">
        <f t="shared" si="1"/>
        <v>-162.00000015087426</v>
      </c>
    </row>
    <row r="5" spans="1:13" x14ac:dyDescent="0.2">
      <c r="A5" s="3" t="s">
        <v>204</v>
      </c>
      <c r="B5" s="23" t="s">
        <v>21</v>
      </c>
      <c r="C5" s="27" t="str">
        <f>VLOOKUP(A5,'Run1'!$A:$E,4,FALSE)</f>
        <v>2023-01-24 06:23:16.0</v>
      </c>
      <c r="D5" s="5" t="str">
        <f>VLOOKUP(A5,'Run1'!$A:$E,5,FALSE)</f>
        <v>2023-01-24 06:27:56.0</v>
      </c>
      <c r="E5" s="26">
        <f t="shared" ref="E5:E28" si="3">(TIMEVALUE(D5) - TIMEVALUE(C5)) * 86400</f>
        <v>280.00000007450581</v>
      </c>
      <c r="F5" s="27" t="str">
        <f>VLOOKUP(A5,'Run2'!$A:$E,4,FALSE)</f>
        <v>2023-01-24 14:06:25.0</v>
      </c>
      <c r="G5" s="5" t="str">
        <f>VLOOKUP(A5,'Run2'!$A:$E,5,FALSE)</f>
        <v>2023-01-24 14:10:36.0</v>
      </c>
      <c r="H5" s="7">
        <f t="shared" ref="H5:H28" si="4">(TIMEVALUE(G5) - TIMEVALUE(F5)) * 86400</f>
        <v>250.99999958183616</v>
      </c>
      <c r="I5" s="26">
        <f t="shared" si="0"/>
        <v>-29.000000492669642</v>
      </c>
      <c r="J5" s="25" t="str">
        <f>VLOOKUP(A5,'Run3'!$A:$E,4,FALSE)</f>
        <v>2023-01-25 10:47:27.0</v>
      </c>
      <c r="K5" s="4" t="str">
        <f>VLOOKUP(A5,'Run3'!$A:$E,5,FALSE)</f>
        <v>2023-01-25 10:49:51.0</v>
      </c>
      <c r="L5" s="7">
        <f t="shared" si="2"/>
        <v>143.99999971501529</v>
      </c>
      <c r="M5" s="26">
        <f t="shared" si="1"/>
        <v>-136.00000035949051</v>
      </c>
    </row>
    <row r="6" spans="1:13" x14ac:dyDescent="0.2">
      <c r="A6" s="3" t="s">
        <v>205</v>
      </c>
      <c r="B6" s="23" t="s">
        <v>22</v>
      </c>
      <c r="C6" s="27" t="str">
        <f>VLOOKUP(A6,'Run1'!$A:$E,4,FALSE)</f>
        <v>2023-01-24 06:29:35.0</v>
      </c>
      <c r="D6" s="5" t="str">
        <f>VLOOKUP(A6,'Run1'!$A:$E,5,FALSE)</f>
        <v>2023-01-24 06:32:06.0</v>
      </c>
      <c r="E6" s="26">
        <f t="shared" si="3"/>
        <v>151.00000009406358</v>
      </c>
      <c r="F6" s="27" t="str">
        <f>VLOOKUP(A6,'Run2'!$A:$E,4,FALSE)</f>
        <v>2023-01-24 14:12:08.0</v>
      </c>
      <c r="G6" s="5" t="str">
        <f>VLOOKUP(A6,'Run2'!$A:$E,5,FALSE)</f>
        <v>2023-01-24 14:14:56.0</v>
      </c>
      <c r="H6" s="7">
        <f t="shared" si="4"/>
        <v>167.99999966751784</v>
      </c>
      <c r="I6" s="26">
        <f t="shared" si="0"/>
        <v>16.999999573454261</v>
      </c>
      <c r="J6" s="25" t="str">
        <f>VLOOKUP(A6,'Run3'!$A:$E,4,FALSE)</f>
        <v>2023-01-25 10:50:14.0</v>
      </c>
      <c r="K6" s="4" t="str">
        <f>VLOOKUP(A6,'Run3'!$A:$E,5,FALSE)</f>
        <v>2023-01-25 10:51:42.0</v>
      </c>
      <c r="L6" s="7">
        <f t="shared" si="2"/>
        <v>87.999999825842679</v>
      </c>
      <c r="M6" s="26">
        <f t="shared" si="1"/>
        <v>-63.000000268220901</v>
      </c>
    </row>
    <row r="7" spans="1:13" x14ac:dyDescent="0.2">
      <c r="A7" s="3" t="s">
        <v>206</v>
      </c>
      <c r="B7" s="23" t="s">
        <v>23</v>
      </c>
      <c r="C7" s="27" t="str">
        <f>VLOOKUP(A7,'Run1'!$A:$E,4,FALSE)</f>
        <v>2023-01-24 06:32:33.0</v>
      </c>
      <c r="D7" s="5" t="str">
        <f>VLOOKUP(A7,'Run1'!$A:$E,5,FALSE)</f>
        <v>2023-01-24 06:35:14.0</v>
      </c>
      <c r="E7" s="26">
        <f t="shared" si="3"/>
        <v>160.99999991711229</v>
      </c>
      <c r="F7" s="27" t="str">
        <f>VLOOKUP(A7,'Run2'!$A:$E,4,FALSE)</f>
        <v>2023-01-24 14:15:24.0</v>
      </c>
      <c r="G7" s="5" t="str">
        <f>VLOOKUP(A7,'Run2'!$A:$E,5,FALSE)</f>
        <v>2023-01-24 14:18:05.0</v>
      </c>
      <c r="H7" s="7">
        <f t="shared" si="4"/>
        <v>160.99999991711229</v>
      </c>
      <c r="I7" s="26">
        <f t="shared" si="0"/>
        <v>0</v>
      </c>
      <c r="J7" s="25" t="str">
        <f>VLOOKUP(A7,'Run3'!$A:$E,4,FALSE)</f>
        <v>2023-01-25 10:52:05.0</v>
      </c>
      <c r="K7" s="4" t="str">
        <f>VLOOKUP(A7,'Run3'!$A:$E,5,FALSE)</f>
        <v>2023-01-25 10:53:24.0</v>
      </c>
      <c r="L7" s="7">
        <f t="shared" si="2"/>
        <v>79.000000236555934</v>
      </c>
      <c r="M7" s="26">
        <f t="shared" si="1"/>
        <v>-81.999999680556357</v>
      </c>
    </row>
    <row r="8" spans="1:13" x14ac:dyDescent="0.2">
      <c r="A8" s="3" t="s">
        <v>207</v>
      </c>
      <c r="B8" s="23" t="s">
        <v>24</v>
      </c>
      <c r="C8" s="27" t="str">
        <f>VLOOKUP(A8,'Run1'!$A:$E,4,FALSE)</f>
        <v>2023-01-24 06:35:37.0</v>
      </c>
      <c r="D8" s="5" t="str">
        <f>VLOOKUP(A8,'Run1'!$A:$E,5,FALSE)</f>
        <v>2023-01-24 06:37:15.0</v>
      </c>
      <c r="E8" s="26">
        <f t="shared" si="3"/>
        <v>98.000000277534127</v>
      </c>
      <c r="F8" s="27" t="str">
        <f>VLOOKUP(A8,'Run2'!$A:$E,4,FALSE)</f>
        <v>2023-01-24 14:18:53.0</v>
      </c>
      <c r="G8" s="5" t="str">
        <f>VLOOKUP(A8,'Run2'!$A:$E,5,FALSE)</f>
        <v>2023-01-24 14:20:54.0</v>
      </c>
      <c r="H8" s="7">
        <f t="shared" si="4"/>
        <v>120.99999999627471</v>
      </c>
      <c r="I8" s="26">
        <f t="shared" si="0"/>
        <v>22.999999718740582</v>
      </c>
      <c r="J8" s="25" t="str">
        <f>VLOOKUP(A8,'Run3'!$A:$E,4,FALSE)</f>
        <v>2023-01-25 10:53:46.0</v>
      </c>
      <c r="K8" s="4" t="str">
        <f>VLOOKUP(A8,'Run3'!$A:$E,5,FALSE)</f>
        <v>2023-01-25 10:55:03.0</v>
      </c>
      <c r="L8" s="7">
        <f t="shared" si="2"/>
        <v>76.999999769032001</v>
      </c>
      <c r="M8" s="26">
        <f t="shared" si="1"/>
        <v>-21.000000508502126</v>
      </c>
    </row>
    <row r="9" spans="1:13" x14ac:dyDescent="0.2">
      <c r="A9" s="3" t="s">
        <v>208</v>
      </c>
      <c r="B9" s="23" t="s">
        <v>25</v>
      </c>
      <c r="C9" s="27" t="str">
        <f>VLOOKUP(A9,'Run1'!$A:$E,4,FALSE)</f>
        <v>2023-01-24 06:37:37.0</v>
      </c>
      <c r="D9" s="5" t="str">
        <f>VLOOKUP(A9,'Run1'!$A:$E,5,FALSE)</f>
        <v>2023-01-24 06:40:37.0</v>
      </c>
      <c r="E9" s="26">
        <f t="shared" si="3"/>
        <v>179.99999995809048</v>
      </c>
      <c r="F9" s="27" t="str">
        <f>VLOOKUP(A9,'Run2'!$A:$E,4,FALSE)</f>
        <v>2023-01-24 14:21:20.0</v>
      </c>
      <c r="G9" s="5" t="str">
        <f>VLOOKUP(A9,'Run2'!$A:$E,5,FALSE)</f>
        <v>2023-01-24 14:24:20.0</v>
      </c>
      <c r="H9" s="7">
        <f t="shared" si="4"/>
        <v>179.99999995809048</v>
      </c>
      <c r="I9" s="26">
        <f t="shared" si="0"/>
        <v>0</v>
      </c>
      <c r="J9" s="25" t="str">
        <f>VLOOKUP(A9,'Run3'!$A:$E,4,FALSE)</f>
        <v>2023-01-25 10:55:26.0</v>
      </c>
      <c r="K9" s="4" t="str">
        <f>VLOOKUP(A9,'Run3'!$A:$E,5,FALSE)</f>
        <v>2023-01-25 10:56:51.0</v>
      </c>
      <c r="L9" s="7">
        <f t="shared" si="2"/>
        <v>84.999999753199518</v>
      </c>
      <c r="M9" s="26">
        <f t="shared" si="1"/>
        <v>-95.000000204890966</v>
      </c>
    </row>
    <row r="10" spans="1:13" x14ac:dyDescent="0.2">
      <c r="A10" s="3" t="s">
        <v>209</v>
      </c>
      <c r="B10" s="23" t="s">
        <v>26</v>
      </c>
      <c r="C10" s="27" t="str">
        <f>VLOOKUP(A10,'Run1'!$A:$E,4,FALSE)</f>
        <v>2023-01-24 06:41:29.0</v>
      </c>
      <c r="D10" s="5" t="str">
        <f>VLOOKUP(A10,'Run1'!$A:$E,5,FALSE)</f>
        <v>2023-01-24 06:44:30.0</v>
      </c>
      <c r="E10" s="26">
        <f t="shared" si="3"/>
        <v>181.00000019185245</v>
      </c>
      <c r="F10" s="27" t="str">
        <f>VLOOKUP(A10,'Run2'!$A:$E,4,FALSE)</f>
        <v>2023-01-24 14:25:07.0</v>
      </c>
      <c r="G10" s="5" t="str">
        <f>VLOOKUP(A10,'Run2'!$A:$E,5,FALSE)</f>
        <v>2023-01-24 14:27:41.0</v>
      </c>
      <c r="H10" s="7">
        <f t="shared" si="4"/>
        <v>154.00000016670674</v>
      </c>
      <c r="I10" s="26">
        <f t="shared" si="0"/>
        <v>-27.00000002514571</v>
      </c>
      <c r="J10" s="25" t="str">
        <f>VLOOKUP(A10,'Run3'!$A:$E,4,FALSE)</f>
        <v>2023-01-25 10:57:14.0</v>
      </c>
      <c r="K10" s="4" t="str">
        <f>VLOOKUP(A10,'Run3'!$A:$E,5,FALSE)</f>
        <v>2023-01-25 10:58:39.0</v>
      </c>
      <c r="L10" s="7">
        <f t="shared" si="2"/>
        <v>85.000000381842256</v>
      </c>
      <c r="M10" s="26">
        <f t="shared" si="1"/>
        <v>-95.999999810010195</v>
      </c>
    </row>
    <row r="11" spans="1:13" x14ac:dyDescent="0.2">
      <c r="A11" s="3" t="s">
        <v>210</v>
      </c>
      <c r="B11" s="23" t="s">
        <v>27</v>
      </c>
      <c r="C11" s="27" t="str">
        <f>VLOOKUP(A11,'Run1'!$A:$E,4,FALSE)</f>
        <v>2023-01-24 06:45:05.0</v>
      </c>
      <c r="D11" s="5" t="str">
        <f>VLOOKUP(A11,'Run1'!$A:$E,5,FALSE)</f>
        <v>2023-01-24 06:49:51.0</v>
      </c>
      <c r="E11" s="26">
        <f t="shared" si="3"/>
        <v>286.00000021979213</v>
      </c>
      <c r="F11" s="27" t="str">
        <f>VLOOKUP(A11,'Run2'!$A:$E,4,FALSE)</f>
        <v>2023-01-24 14:28:14.0</v>
      </c>
      <c r="G11" s="5" t="str">
        <f>VLOOKUP(A11,'Run2'!$A:$E,5,FALSE)</f>
        <v>2023-01-24 14:33:28.0</v>
      </c>
      <c r="H11" s="7">
        <f t="shared" si="4"/>
        <v>313.99999985005707</v>
      </c>
      <c r="I11" s="26">
        <f t="shared" si="0"/>
        <v>27.999999630264938</v>
      </c>
      <c r="J11" s="25" t="str">
        <f>VLOOKUP(A11,'Run3'!$A:$E,4,FALSE)</f>
        <v>2023-01-25 10:59:02.0</v>
      </c>
      <c r="K11" s="4" t="str">
        <f>VLOOKUP(A11,'Run3'!$A:$E,5,FALSE)</f>
        <v>2023-01-25 11:00:30.0</v>
      </c>
      <c r="L11" s="7">
        <f t="shared" si="2"/>
        <v>88.000000454485416</v>
      </c>
      <c r="M11" s="26">
        <f t="shared" si="1"/>
        <v>-197.99999976530671</v>
      </c>
    </row>
    <row r="12" spans="1:13" x14ac:dyDescent="0.2">
      <c r="A12" s="3" t="s">
        <v>211</v>
      </c>
      <c r="B12" s="23" t="s">
        <v>28</v>
      </c>
      <c r="C12" s="27" t="str">
        <f>VLOOKUP(A12,'Run1'!$A:$E,4,FALSE)</f>
        <v>2023-01-24 06:56:02.0</v>
      </c>
      <c r="D12" s="5" t="str">
        <f>VLOOKUP(A12,'Run1'!$A:$E,5,FALSE)</f>
        <v>2023-01-24 06:59:37.0</v>
      </c>
      <c r="E12" s="26">
        <f t="shared" si="3"/>
        <v>214.99999996740371</v>
      </c>
      <c r="F12" s="27" t="str">
        <f>VLOOKUP(A12,'Run2'!$A:$E,4,FALSE)</f>
        <v>2023-01-24 14:39:14.0</v>
      </c>
      <c r="G12" s="5" t="str">
        <f>VLOOKUP(A12,'Run2'!$A:$E,5,FALSE)</f>
        <v>2023-01-24 14:43:21.0</v>
      </c>
      <c r="H12" s="7">
        <f t="shared" si="4"/>
        <v>246.99999990407377</v>
      </c>
      <c r="I12" s="26">
        <f t="shared" si="0"/>
        <v>31.999999936670065</v>
      </c>
      <c r="J12" s="25" t="str">
        <f>VLOOKUP(A12,'Run3'!$A:$E,4,FALSE)</f>
        <v>2023-01-25 11:00:57.0</v>
      </c>
      <c r="K12" s="4" t="str">
        <f>VLOOKUP(A12,'Run3'!$A:$E,5,FALSE)</f>
        <v>2023-01-25 11:03:13.0</v>
      </c>
      <c r="L12" s="7">
        <f t="shared" si="2"/>
        <v>136.00000035949051</v>
      </c>
      <c r="M12" s="26">
        <f t="shared" si="1"/>
        <v>-78.999999607913196</v>
      </c>
    </row>
    <row r="13" spans="1:13" x14ac:dyDescent="0.2">
      <c r="A13" s="3" t="s">
        <v>212</v>
      </c>
      <c r="B13" s="23" t="s">
        <v>29</v>
      </c>
      <c r="C13" s="27" t="str">
        <f>VLOOKUP(A13,'Run1'!$A:$E,4,FALSE)</f>
        <v>2023-01-24 06:59:59.0</v>
      </c>
      <c r="D13" s="5" t="str">
        <f>VLOOKUP(A13,'Run1'!$A:$E,5,FALSE)</f>
        <v>2023-01-24 07:02:18.0</v>
      </c>
      <c r="E13" s="26">
        <f t="shared" si="3"/>
        <v>138.99999980349094</v>
      </c>
      <c r="F13" s="27" t="str">
        <f>VLOOKUP(A13,'Run2'!$A:$E,4,FALSE)</f>
        <v>2023-01-24 14:43:43.0</v>
      </c>
      <c r="G13" s="5" t="str">
        <f>VLOOKUP(A13,'Run2'!$A:$E,5,FALSE)</f>
        <v>2023-01-24 14:46:26.0</v>
      </c>
      <c r="H13" s="7">
        <f t="shared" si="4"/>
        <v>163.00000038463622</v>
      </c>
      <c r="I13" s="26">
        <f t="shared" si="0"/>
        <v>24.000000581145287</v>
      </c>
      <c r="J13" s="25" t="str">
        <f>VLOOKUP(A13,'Run3'!$A:$E,4,FALSE)</f>
        <v>2023-01-25 11:03:36.0</v>
      </c>
      <c r="K13" s="4" t="str">
        <f>VLOOKUP(A13,'Run3'!$A:$E,5,FALSE)</f>
        <v>2023-01-25 11:04:58.0</v>
      </c>
      <c r="L13" s="7">
        <f t="shared" si="2"/>
        <v>82.000000309199095</v>
      </c>
      <c r="M13" s="26">
        <f t="shared" si="1"/>
        <v>-56.999999494291842</v>
      </c>
    </row>
    <row r="14" spans="1:13" x14ac:dyDescent="0.2">
      <c r="A14" s="3" t="s">
        <v>213</v>
      </c>
      <c r="B14" s="23" t="s">
        <v>30</v>
      </c>
      <c r="C14" s="27" t="str">
        <f>VLOOKUP(A14,'Run1'!$A:$E,4,FALSE)</f>
        <v>2023-01-24 07:02:50.0</v>
      </c>
      <c r="D14" s="5" t="str">
        <f>VLOOKUP(A14,'Run1'!$A:$E,5,FALSE)</f>
        <v>2023-01-24 07:05:26.0</v>
      </c>
      <c r="E14" s="26">
        <f t="shared" si="3"/>
        <v>156.00000000558794</v>
      </c>
      <c r="F14" s="27" t="str">
        <f>VLOOKUP(A14,'Run2'!$A:$E,4,FALSE)</f>
        <v>2023-01-24 14:46:57.0</v>
      </c>
      <c r="G14" s="5" t="str">
        <f>VLOOKUP(A14,'Run2'!$A:$E,5,FALSE)</f>
        <v>2023-01-24 14:50:45.0</v>
      </c>
      <c r="H14" s="7">
        <f t="shared" si="4"/>
        <v>227.99999986309558</v>
      </c>
      <c r="I14" s="26">
        <f t="shared" si="0"/>
        <v>71.999999857507646</v>
      </c>
      <c r="J14" s="25" t="str">
        <f>VLOOKUP(A14,'Run3'!$A:$E,4,FALSE)</f>
        <v>2023-01-25 11:05:21.0</v>
      </c>
      <c r="K14" s="4" t="str">
        <f>VLOOKUP(A14,'Run3'!$A:$E,5,FALSE)</f>
        <v>2023-01-25 11:06:50.0</v>
      </c>
      <c r="L14" s="7">
        <f t="shared" si="2"/>
        <v>89.000000059604645</v>
      </c>
      <c r="M14" s="26">
        <f t="shared" si="1"/>
        <v>-66.999999945983291</v>
      </c>
    </row>
    <row r="15" spans="1:13" x14ac:dyDescent="0.2">
      <c r="A15" s="3" t="s">
        <v>214</v>
      </c>
      <c r="B15" s="23" t="s">
        <v>31</v>
      </c>
      <c r="C15" s="27" t="str">
        <f>VLOOKUP(A15,'Run1'!$A:$E,4,FALSE)</f>
        <v>2023-01-24 07:06:12.0</v>
      </c>
      <c r="D15" s="5" t="str">
        <f>VLOOKUP(A15,'Run1'!$A:$E,5,FALSE)</f>
        <v>2023-01-24 07:08:10.0</v>
      </c>
      <c r="E15" s="26">
        <f t="shared" si="3"/>
        <v>117.99999992363155</v>
      </c>
      <c r="F15" s="27" t="str">
        <f>VLOOKUP(A15,'Run2'!$A:$E,4,FALSE)</f>
        <v>2023-01-24 14:51:29.0</v>
      </c>
      <c r="G15" s="5" t="str">
        <f>VLOOKUP(A15,'Run2'!$A:$E,5,FALSE)</f>
        <v>2023-01-24 14:53:31.0</v>
      </c>
      <c r="H15" s="7">
        <f t="shared" si="4"/>
        <v>122.00000023003668</v>
      </c>
      <c r="I15" s="26">
        <f t="shared" si="0"/>
        <v>4.000000306405127</v>
      </c>
      <c r="J15" s="25" t="str">
        <f>VLOOKUP(A15,'Run3'!$A:$E,4,FALSE)</f>
        <v>2023-01-25 11:07:12.0</v>
      </c>
      <c r="K15" s="4" t="str">
        <f>VLOOKUP(A15,'Run3'!$A:$E,5,FALSE)</f>
        <v>2023-01-25 11:08:24.0</v>
      </c>
      <c r="L15" s="7">
        <f t="shared" si="2"/>
        <v>71.999999857507646</v>
      </c>
      <c r="M15" s="26">
        <f t="shared" si="1"/>
        <v>-46.000000066123903</v>
      </c>
    </row>
    <row r="16" spans="1:13" x14ac:dyDescent="0.2">
      <c r="A16" s="3" t="s">
        <v>215</v>
      </c>
      <c r="B16" s="23" t="s">
        <v>32</v>
      </c>
      <c r="C16" s="27" t="str">
        <f>VLOOKUP(A16,'Run1'!$A:$E,4,FALSE)</f>
        <v>2023-01-24 07:08:31.0</v>
      </c>
      <c r="D16" s="5" t="str">
        <f>VLOOKUP(A16,'Run1'!$A:$E,5,FALSE)</f>
        <v>2023-01-24 07:09:54.0</v>
      </c>
      <c r="E16" s="26">
        <f t="shared" si="3"/>
        <v>82.999999914318323</v>
      </c>
      <c r="F16" s="27" t="str">
        <f>VLOOKUP(A16,'Run2'!$A:$E,4,FALSE)</f>
        <v>2023-01-24 14:53:52.0</v>
      </c>
      <c r="G16" s="5" t="str">
        <f>VLOOKUP(A16,'Run2'!$A:$E,5,FALSE)</f>
        <v>2023-01-24 14:55:23.0</v>
      </c>
      <c r="H16" s="7">
        <f t="shared" si="4"/>
        <v>90.999999898485839</v>
      </c>
      <c r="I16" s="26">
        <f t="shared" si="0"/>
        <v>7.9999999841675162</v>
      </c>
      <c r="J16" s="25" t="str">
        <f>VLOOKUP(A16,'Run3'!$A:$E,4,FALSE)</f>
        <v>2023-01-25 11:08:46.0</v>
      </c>
      <c r="K16" s="4" t="str">
        <f>VLOOKUP(A16,'Run3'!$A:$E,5,FALSE)</f>
        <v>2023-01-25 11:10:08.0</v>
      </c>
      <c r="L16" s="7">
        <f t="shared" si="2"/>
        <v>82.000000309199095</v>
      </c>
      <c r="M16" s="26">
        <f t="shared" si="1"/>
        <v>-0.99999960511922836</v>
      </c>
    </row>
    <row r="17" spans="1:13" x14ac:dyDescent="0.2">
      <c r="A17" s="3" t="s">
        <v>216</v>
      </c>
      <c r="B17" s="23" t="s">
        <v>33</v>
      </c>
      <c r="C17" s="27" t="str">
        <f>VLOOKUP(A17,'Run1'!$A:$E,4,FALSE)</f>
        <v>2023-01-24 07:10:15.0</v>
      </c>
      <c r="D17" s="5" t="str">
        <f>VLOOKUP(A17,'Run1'!$A:$E,5,FALSE)</f>
        <v>2023-01-24 07:11:37.0</v>
      </c>
      <c r="E17" s="26">
        <f t="shared" si="3"/>
        <v>81.999999680556357</v>
      </c>
      <c r="F17" s="27" t="str">
        <f>VLOOKUP(A17,'Run2'!$A:$E,4,FALSE)</f>
        <v>2023-01-24 14:55:45.0</v>
      </c>
      <c r="G17" s="5" t="str">
        <f>VLOOKUP(A17,'Run2'!$A:$E,5,FALSE)</f>
        <v>2023-01-24 14:57:20.0</v>
      </c>
      <c r="H17" s="7">
        <f t="shared" si="4"/>
        <v>94.999999576248229</v>
      </c>
      <c r="I17" s="26">
        <f t="shared" si="0"/>
        <v>12.999999895691872</v>
      </c>
      <c r="J17" s="25" t="str">
        <f>VLOOKUP(A17,'Run3'!$A:$E,4,FALSE)</f>
        <v>2023-01-25 11:10:31.0</v>
      </c>
      <c r="K17" s="4" t="str">
        <f>VLOOKUP(A17,'Run3'!$A:$E,5,FALSE)</f>
        <v>2023-01-25 11:11:42.0</v>
      </c>
      <c r="L17" s="7">
        <f t="shared" si="2"/>
        <v>71.000000252388418</v>
      </c>
      <c r="M17" s="26">
        <f t="shared" si="1"/>
        <v>-10.999999428167939</v>
      </c>
    </row>
    <row r="18" spans="1:13" x14ac:dyDescent="0.2">
      <c r="A18" s="3" t="s">
        <v>217</v>
      </c>
      <c r="B18" s="23" t="s">
        <v>34</v>
      </c>
      <c r="C18" s="27" t="str">
        <f>VLOOKUP(A18,'Run1'!$A:$E,4,FALSE)</f>
        <v>2023-01-24 07:11:59.0</v>
      </c>
      <c r="D18" s="5" t="str">
        <f>VLOOKUP(A18,'Run1'!$A:$E,5,FALSE)</f>
        <v>2023-01-24 07:13:36.0</v>
      </c>
      <c r="E18" s="26">
        <f t="shared" si="3"/>
        <v>97.000000043772161</v>
      </c>
      <c r="F18" s="27" t="str">
        <f>VLOOKUP(A18,'Run2'!$A:$E,4,FALSE)</f>
        <v>2023-01-24 14:57:41.0</v>
      </c>
      <c r="G18" s="5" t="str">
        <f>VLOOKUP(A18,'Run2'!$A:$E,5,FALSE)</f>
        <v>2023-01-24 14:59:30.0</v>
      </c>
      <c r="H18" s="7">
        <f t="shared" si="4"/>
        <v>108.99999970570207</v>
      </c>
      <c r="I18" s="26">
        <f t="shared" si="0"/>
        <v>11.999999661929905</v>
      </c>
      <c r="J18" s="25" t="str">
        <f>VLOOKUP(A18,'Run3'!$A:$E,4,FALSE)</f>
        <v>2023-01-25 11:12:04.0</v>
      </c>
      <c r="K18" s="4" t="str">
        <f>VLOOKUP(A18,'Run3'!$A:$E,5,FALSE)</f>
        <v>2023-01-25 11:13:12.0</v>
      </c>
      <c r="L18" s="7">
        <f t="shared" si="2"/>
        <v>68.000000179745257</v>
      </c>
      <c r="M18" s="26">
        <f t="shared" si="1"/>
        <v>-28.999999864026904</v>
      </c>
    </row>
    <row r="19" spans="1:13" x14ac:dyDescent="0.2">
      <c r="A19" s="3" t="s">
        <v>218</v>
      </c>
      <c r="B19" s="23" t="s">
        <v>35</v>
      </c>
      <c r="C19" s="27" t="str">
        <f>VLOOKUP(A19,'Run1'!$A:$E,4,FALSE)</f>
        <v>2023-01-24 07:14:01.0</v>
      </c>
      <c r="D19" s="5" t="str">
        <f>VLOOKUP(A19,'Run1'!$A:$E,5,FALSE)</f>
        <v>2023-01-24 07:15:30.0</v>
      </c>
      <c r="E19" s="26">
        <f t="shared" si="3"/>
        <v>89.000000059604645</v>
      </c>
      <c r="F19" s="27" t="str">
        <f>VLOOKUP(A19,'Run2'!$A:$E,4,FALSE)</f>
        <v>2023-01-24 14:59:51.0</v>
      </c>
      <c r="G19" s="5" t="str">
        <f>VLOOKUP(A19,'Run2'!$A:$E,5,FALSE)</f>
        <v>2023-01-24 15:01:31.0</v>
      </c>
      <c r="H19" s="7">
        <f t="shared" si="4"/>
        <v>100.00000011641532</v>
      </c>
      <c r="I19" s="26">
        <f t="shared" si="0"/>
        <v>11.000000056810677</v>
      </c>
      <c r="J19" s="25" t="str">
        <f>VLOOKUP(A19,'Run3'!$A:$E,4,FALSE)</f>
        <v>2023-01-25 11:13:34.0</v>
      </c>
      <c r="K19" s="4" t="str">
        <f>VLOOKUP(A19,'Run3'!$A:$E,5,FALSE)</f>
        <v>2023-01-25 11:14:43.0</v>
      </c>
      <c r="L19" s="7">
        <f t="shared" si="2"/>
        <v>68.999999784864485</v>
      </c>
      <c r="M19" s="26">
        <f t="shared" si="1"/>
        <v>-20.00000027474016</v>
      </c>
    </row>
    <row r="20" spans="1:13" x14ac:dyDescent="0.2">
      <c r="A20" s="3" t="s">
        <v>219</v>
      </c>
      <c r="B20" s="23" t="s">
        <v>36</v>
      </c>
      <c r="C20" s="27" t="str">
        <f>VLOOKUP(A20,'Run1'!$A:$E,4,FALSE)</f>
        <v>2023-01-24 07:15:52.0</v>
      </c>
      <c r="D20" s="5" t="str">
        <f>VLOOKUP(A20,'Run1'!$A:$E,5,FALSE)</f>
        <v>2023-01-24 07:19:15.0</v>
      </c>
      <c r="E20" s="26">
        <f t="shared" si="3"/>
        <v>203.0000003054738</v>
      </c>
      <c r="F20" s="27" t="str">
        <f>VLOOKUP(A20,'Run2'!$A:$E,4,FALSE)</f>
        <v>2023-01-24 15:01:53.0</v>
      </c>
      <c r="G20" s="5" t="str">
        <f>VLOOKUP(A20,'Run2'!$A:$E,5,FALSE)</f>
        <v>2023-01-24 15:05:28.0</v>
      </c>
      <c r="H20" s="7">
        <f t="shared" si="4"/>
        <v>214.99999996740371</v>
      </c>
      <c r="I20" s="26">
        <f t="shared" si="0"/>
        <v>11.999999661929905</v>
      </c>
      <c r="J20" s="25" t="str">
        <f>VLOOKUP(A20,'Run3'!$A:$E,4,FALSE)</f>
        <v>2023-01-25 11:16:57.0</v>
      </c>
      <c r="K20" s="4" t="str">
        <f>VLOOKUP(A20,'Run3'!$A:$E,5,FALSE)</f>
        <v>2023-01-25 11:19:40.0</v>
      </c>
      <c r="L20" s="7">
        <f t="shared" si="2"/>
        <v>163.00000038463622</v>
      </c>
      <c r="M20" s="26">
        <f t="shared" si="1"/>
        <v>-39.999999920837581</v>
      </c>
    </row>
    <row r="21" spans="1:13" x14ac:dyDescent="0.2">
      <c r="A21" s="3" t="s">
        <v>220</v>
      </c>
      <c r="B21" s="23" t="s">
        <v>37</v>
      </c>
      <c r="C21" s="27" t="str">
        <f>VLOOKUP(A21,'Run1'!$A:$E,4,FALSE)</f>
        <v>2023-01-24 07:19:38.0</v>
      </c>
      <c r="D21" s="5" t="str">
        <f>VLOOKUP(A21,'Run1'!$A:$E,5,FALSE)</f>
        <v>2023-01-24 07:22:27.0</v>
      </c>
      <c r="E21" s="26">
        <f t="shared" si="3"/>
        <v>168.99999990127981</v>
      </c>
      <c r="F21" s="27" t="str">
        <f>VLOOKUP(A21,'Run2'!$A:$E,4,FALSE)</f>
        <v>2023-01-24 15:05:50.0</v>
      </c>
      <c r="G21" s="5" t="str">
        <f>VLOOKUP(A21,'Run2'!$A:$E,5,FALSE)</f>
        <v>2023-01-24 15:07:31.0</v>
      </c>
      <c r="H21" s="7">
        <f t="shared" si="4"/>
        <v>100.99999972153455</v>
      </c>
      <c r="I21" s="26">
        <f t="shared" si="0"/>
        <v>-68.000000179745257</v>
      </c>
      <c r="J21" s="25" t="str">
        <f>VLOOKUP(A21,'Run3'!$A:$E,4,FALSE)</f>
        <v>2023-01-25 11:20:05.0</v>
      </c>
      <c r="K21" s="4" t="str">
        <f>VLOOKUP(A21,'Run3'!$A:$E,5,FALSE)</f>
        <v>2023-01-25 11:22:43.0</v>
      </c>
      <c r="L21" s="7">
        <f t="shared" si="2"/>
        <v>157.99999984446913</v>
      </c>
      <c r="M21" s="26">
        <f t="shared" si="1"/>
        <v>-11.000000056810677</v>
      </c>
    </row>
    <row r="22" spans="1:13" x14ac:dyDescent="0.2">
      <c r="A22" s="3" t="s">
        <v>221</v>
      </c>
      <c r="B22" s="23" t="s">
        <v>38</v>
      </c>
      <c r="C22" s="27" t="str">
        <f>VLOOKUP(A22,'Run1'!$A:$E,4,FALSE)</f>
        <v>2023-01-24 07:22:50.0</v>
      </c>
      <c r="D22" s="5" t="str">
        <f>VLOOKUP(A22,'Run1'!$A:$E,5,FALSE)</f>
        <v>2023-01-24 07:25:44.0</v>
      </c>
      <c r="E22" s="26">
        <f t="shared" si="3"/>
        <v>173.99999981280416</v>
      </c>
      <c r="F22" s="27" t="str">
        <f>VLOOKUP(A22,'Run2'!$A:$E,4,FALSE)</f>
        <v>2023-01-24 15:07:54.0</v>
      </c>
      <c r="G22" s="5" t="str">
        <f>VLOOKUP(A22,'Run2'!$A:$E,5,FALSE)</f>
        <v>2023-01-24 15:09:56.0</v>
      </c>
      <c r="H22" s="7">
        <f t="shared" si="4"/>
        <v>121.99999960139394</v>
      </c>
      <c r="I22" s="26">
        <f t="shared" si="0"/>
        <v>-52.000000211410224</v>
      </c>
      <c r="J22" s="25" t="e">
        <f>VLOOKUP(A22,'Run3'!$A:$E,4,FALSE)</f>
        <v>#N/A</v>
      </c>
      <c r="K22" s="4" t="e">
        <f>VLOOKUP(A22,'Run3'!$A:$E,5,FALSE)</f>
        <v>#N/A</v>
      </c>
      <c r="L22" s="7" t="e">
        <f t="shared" si="2"/>
        <v>#N/A</v>
      </c>
      <c r="M22" s="26" t="e">
        <f t="shared" si="1"/>
        <v>#N/A</v>
      </c>
    </row>
    <row r="23" spans="1:13" x14ac:dyDescent="0.2">
      <c r="A23" s="3" t="s">
        <v>222</v>
      </c>
      <c r="B23" s="23" t="s">
        <v>39</v>
      </c>
      <c r="C23" s="27" t="str">
        <f>VLOOKUP(A23,'Run1'!$A:$E,4,FALSE)</f>
        <v>2023-01-24 07:26:07.0</v>
      </c>
      <c r="D23" s="5" t="str">
        <f>VLOOKUP(A23,'Run1'!$A:$E,5,FALSE)</f>
        <v>2023-01-24 07:27:44.0</v>
      </c>
      <c r="E23" s="26">
        <f t="shared" si="3"/>
        <v>97.000000043772161</v>
      </c>
      <c r="F23" s="27" t="str">
        <f>VLOOKUP(A23,'Run2'!$A:$E,4,FALSE)</f>
        <v>2023-01-24 15:10:19.0</v>
      </c>
      <c r="G23" s="5" t="str">
        <f>VLOOKUP(A23,'Run2'!$A:$E,5,FALSE)</f>
        <v>2023-01-24 15:11:51.0</v>
      </c>
      <c r="H23" s="7">
        <f t="shared" si="4"/>
        <v>92.000000132247806</v>
      </c>
      <c r="I23" s="26">
        <f t="shared" si="0"/>
        <v>-4.9999999115243554</v>
      </c>
      <c r="J23" s="25" t="str">
        <f>VLOOKUP(A23,'Run3'!$A:$E,4,FALSE)</f>
        <v>2023-01-25 11:24:50.0</v>
      </c>
      <c r="K23" s="4" t="str">
        <f>VLOOKUP(A23,'Run3'!$A:$E,5,FALSE)</f>
        <v>2023-01-25 11:25:57.0</v>
      </c>
      <c r="L23" s="7">
        <f t="shared" si="2"/>
        <v>66.999999945983291</v>
      </c>
      <c r="M23" s="26">
        <f t="shared" si="1"/>
        <v>-30.00000009778887</v>
      </c>
    </row>
    <row r="24" spans="1:13" x14ac:dyDescent="0.2">
      <c r="A24" s="3" t="s">
        <v>223</v>
      </c>
      <c r="B24" s="23" t="s">
        <v>40</v>
      </c>
      <c r="C24" s="27" t="str">
        <f>VLOOKUP(A24,'Run1'!$A:$E,4,FALSE)</f>
        <v>2023-01-24 07:28:06.0</v>
      </c>
      <c r="D24" s="5" t="str">
        <f>VLOOKUP(A24,'Run1'!$A:$E,5,FALSE)</f>
        <v>2023-01-24 07:34:35.0</v>
      </c>
      <c r="E24" s="26">
        <f t="shared" si="3"/>
        <v>389.00000040885061</v>
      </c>
      <c r="F24" s="27" t="str">
        <f>VLOOKUP(A24,'Run2'!$A:$E,4,FALSE)</f>
        <v>2023-01-24 15:12:13.0</v>
      </c>
      <c r="G24" s="5" t="str">
        <f>VLOOKUP(A24,'Run2'!$A:$E,5,FALSE)</f>
        <v>2023-01-24 15:13:50.0</v>
      </c>
      <c r="H24" s="7">
        <f t="shared" si="4"/>
        <v>97.000000043772161</v>
      </c>
      <c r="I24" s="26">
        <f t="shared" si="0"/>
        <v>-292.00000036507845</v>
      </c>
      <c r="J24" s="25" t="str">
        <f>VLOOKUP(A24,'Run3'!$A:$E,4,FALSE)</f>
        <v>2023-01-25 11:26:20.0</v>
      </c>
      <c r="K24" s="4" t="str">
        <f>VLOOKUP(A24,'Run3'!$A:$E,5,FALSE)</f>
        <v>2023-01-25 11:27:35.0</v>
      </c>
      <c r="L24" s="7">
        <f t="shared" si="2"/>
        <v>74.999999930150807</v>
      </c>
      <c r="M24" s="26">
        <f t="shared" si="1"/>
        <v>-314.0000004786998</v>
      </c>
    </row>
    <row r="25" spans="1:13" x14ac:dyDescent="0.2">
      <c r="A25" s="3" t="s">
        <v>224</v>
      </c>
      <c r="B25" s="23" t="s">
        <v>41</v>
      </c>
      <c r="C25" s="27" t="str">
        <f>VLOOKUP(A25,'Run1'!$A:$E,4,FALSE)</f>
        <v>2023-01-24 07:34:57.0</v>
      </c>
      <c r="D25" s="5" t="str">
        <f>VLOOKUP(A25,'Run1'!$A:$E,5,FALSE)</f>
        <v>2023-01-24 07:36:46.0</v>
      </c>
      <c r="E25" s="26">
        <f t="shared" si="3"/>
        <v>108.99999970570207</v>
      </c>
      <c r="F25" s="27" t="str">
        <f>VLOOKUP(A25,'Run2'!$A:$E,4,FALSE)</f>
        <v>2023-01-24 15:14:12.0</v>
      </c>
      <c r="G25" s="5" t="str">
        <f>VLOOKUP(A25,'Run2'!$A:$E,5,FALSE)</f>
        <v>2023-01-24 15:15:59.0</v>
      </c>
      <c r="H25" s="7">
        <f t="shared" si="4"/>
        <v>106.99999986682087</v>
      </c>
      <c r="I25" s="26">
        <f t="shared" si="0"/>
        <v>-1.9999998388811946</v>
      </c>
      <c r="J25" s="25" t="e">
        <f>VLOOKUP(A25,'Run3'!$A:$E,4,FALSE)</f>
        <v>#N/A</v>
      </c>
      <c r="K25" s="4" t="e">
        <f>VLOOKUP(A25,'Run3'!$A:$E,5,FALSE)</f>
        <v>#N/A</v>
      </c>
      <c r="L25" s="7" t="e">
        <f t="shared" si="2"/>
        <v>#N/A</v>
      </c>
      <c r="M25" s="26" t="e">
        <f t="shared" si="1"/>
        <v>#N/A</v>
      </c>
    </row>
    <row r="26" spans="1:13" x14ac:dyDescent="0.2">
      <c r="A26" s="3" t="s">
        <v>225</v>
      </c>
      <c r="B26" s="23" t="s">
        <v>42</v>
      </c>
      <c r="C26" s="27" t="str">
        <f>VLOOKUP(A26,'Run1'!$A:$E,4,FALSE)</f>
        <v>2023-01-24 07:37:08.0</v>
      </c>
      <c r="D26" s="5" t="str">
        <f>VLOOKUP(A26,'Run1'!$A:$E,5,FALSE)</f>
        <v>2023-01-24 07:39:49.0</v>
      </c>
      <c r="E26" s="26">
        <f t="shared" si="3"/>
        <v>160.99999991711229</v>
      </c>
      <c r="F26" s="27" t="str">
        <f>VLOOKUP(A26,'Run2'!$A:$E,4,FALSE)</f>
        <v>2023-01-24 15:16:20.0</v>
      </c>
      <c r="G26" s="5" t="str">
        <f>VLOOKUP(A26,'Run2'!$A:$E,5,FALSE)</f>
        <v>2023-01-24 15:19:50.0</v>
      </c>
      <c r="H26" s="7">
        <f t="shared" si="4"/>
        <v>209.99999942723662</v>
      </c>
      <c r="I26" s="26">
        <f t="shared" si="0"/>
        <v>48.999999510124326</v>
      </c>
      <c r="J26" s="25" t="str">
        <f>VLOOKUP(A26,'Run3'!$A:$E,4,FALSE)</f>
        <v>2023-01-25 11:27:58.0</v>
      </c>
      <c r="K26" s="4" t="str">
        <f>VLOOKUP(A26,'Run3'!$A:$E,5,FALSE)</f>
        <v>2023-01-25 11:29:41.0</v>
      </c>
      <c r="L26" s="7">
        <f t="shared" si="2"/>
        <v>102.99999956041574</v>
      </c>
      <c r="M26" s="26">
        <f t="shared" si="1"/>
        <v>-58.000000356696546</v>
      </c>
    </row>
    <row r="27" spans="1:13" x14ac:dyDescent="0.2">
      <c r="A27" s="3" t="s">
        <v>226</v>
      </c>
      <c r="B27" s="23" t="s">
        <v>43</v>
      </c>
      <c r="C27" s="27" t="str">
        <f>VLOOKUP(A27,'Run1'!$A:$E,4,FALSE)</f>
        <v>2023-01-24 07:40:11.0</v>
      </c>
      <c r="D27" s="5" t="str">
        <f>VLOOKUP(A27,'Run1'!$A:$E,5,FALSE)</f>
        <v>2023-01-24 07:42:09.0</v>
      </c>
      <c r="E27" s="26">
        <f t="shared" si="3"/>
        <v>117.99999992363155</v>
      </c>
      <c r="F27" s="27" t="str">
        <f>VLOOKUP(A27,'Run2'!$A:$E,4,FALSE)</f>
        <v>2023-01-24 15:20:12.0</v>
      </c>
      <c r="G27" s="5" t="str">
        <f>VLOOKUP(A27,'Run2'!$A:$E,5,FALSE)</f>
        <v>2023-01-24 15:22:14.0</v>
      </c>
      <c r="H27" s="7">
        <f t="shared" si="4"/>
        <v>122.00000023003668</v>
      </c>
      <c r="I27" s="26">
        <f t="shared" si="0"/>
        <v>4.000000306405127</v>
      </c>
      <c r="J27" s="25" t="str">
        <f>VLOOKUP(A27,'Run3'!$A:$E,4,FALSE)</f>
        <v>2023-01-25 11:30:08.0</v>
      </c>
      <c r="K27" s="4" t="str">
        <f>VLOOKUP(A27,'Run3'!$A:$E,5,FALSE)</f>
        <v>2023-01-25 11:31:31.0</v>
      </c>
      <c r="L27" s="7">
        <f t="shared" si="2"/>
        <v>82.999999914318323</v>
      </c>
      <c r="M27" s="26">
        <f t="shared" si="1"/>
        <v>-35.000000009313226</v>
      </c>
    </row>
    <row r="28" spans="1:13" ht="15" thickBot="1" x14ac:dyDescent="0.25">
      <c r="A28" s="3" t="s">
        <v>227</v>
      </c>
      <c r="B28" s="23" t="s">
        <v>44</v>
      </c>
      <c r="C28" s="28" t="str">
        <f>VLOOKUP(A28,'Run1'!$A:$E,4,FALSE)</f>
        <v>2023-01-24 07:42:30.0</v>
      </c>
      <c r="D28" s="29" t="str">
        <f>VLOOKUP(A28,'Run1'!$A:$E,5,FALSE)</f>
        <v>2023-01-24 07:47:21.0</v>
      </c>
      <c r="E28" s="30">
        <f t="shared" si="3"/>
        <v>291.00000013131648</v>
      </c>
      <c r="F28" s="28" t="str">
        <f>VLOOKUP(A28,'Run2'!$A:$E,4,FALSE)</f>
        <v>2023-01-24 15:22:35.0</v>
      </c>
      <c r="G28" s="29" t="str">
        <f>VLOOKUP(A28,'Run2'!$A:$E,5,FALSE)</f>
        <v>2023-01-24 15:25:48.0</v>
      </c>
      <c r="H28" s="32">
        <f t="shared" si="4"/>
        <v>192.99999985378236</v>
      </c>
      <c r="I28" s="30">
        <f t="shared" si="0"/>
        <v>-98.000000277534127</v>
      </c>
      <c r="J28" s="33" t="e">
        <f>VLOOKUP(A28,'Run3'!$A:$E,4,FALSE)</f>
        <v>#N/A</v>
      </c>
      <c r="K28" s="34" t="e">
        <f>VLOOKUP(A28,'Run3'!$A:$E,5,FALSE)</f>
        <v>#N/A</v>
      </c>
      <c r="L28" s="32" t="e">
        <f t="shared" si="2"/>
        <v>#N/A</v>
      </c>
      <c r="M28" s="30" t="e">
        <f t="shared" si="1"/>
        <v>#N/A</v>
      </c>
    </row>
  </sheetData>
  <mergeCells count="3">
    <mergeCell ref="C1:E1"/>
    <mergeCell ref="F1:H1"/>
    <mergeCell ref="J1:L1"/>
  </mergeCells>
  <conditionalFormatting sqref="I3:I28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4:M2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F359-7222-4A31-81A7-5D6F38989132}">
  <dimension ref="A1:K27"/>
  <sheetViews>
    <sheetView tabSelected="1" topLeftCell="I1" zoomScale="200" zoomScaleNormal="200" workbookViewId="0">
      <selection activeCell="K12" sqref="K12"/>
    </sheetView>
  </sheetViews>
  <sheetFormatPr baseColWidth="10" defaultColWidth="9.1640625" defaultRowHeight="15" x14ac:dyDescent="0.2"/>
  <cols>
    <col min="1" max="1" width="13.5" hidden="1" customWidth="1"/>
    <col min="2" max="2" width="17.5" hidden="1" customWidth="1"/>
    <col min="3" max="4" width="0" hidden="1" customWidth="1"/>
    <col min="5" max="5" width="20.33203125" hidden="1" customWidth="1"/>
    <col min="6" max="6" width="9.1640625" hidden="1" customWidth="1"/>
    <col min="7" max="7" width="47.5" hidden="1" customWidth="1"/>
    <col min="8" max="8" width="47.6640625" hidden="1" customWidth="1"/>
    <col min="9" max="9" width="66.1640625" style="61" customWidth="1"/>
    <col min="10" max="10" width="18.1640625" bestFit="1" customWidth="1"/>
    <col min="11" max="11" width="39.5" style="16" customWidth="1"/>
  </cols>
  <sheetData>
    <row r="1" spans="1:11" ht="16" x14ac:dyDescent="0.2">
      <c r="A1" s="37" t="s">
        <v>469</v>
      </c>
      <c r="B1" s="37" t="s">
        <v>470</v>
      </c>
      <c r="C1" s="37" t="s">
        <v>471</v>
      </c>
      <c r="D1" s="37" t="s">
        <v>472</v>
      </c>
      <c r="E1" s="37" t="s">
        <v>473</v>
      </c>
      <c r="F1" s="40" t="s">
        <v>474</v>
      </c>
      <c r="G1" s="40" t="s">
        <v>475</v>
      </c>
      <c r="H1" s="40" t="s">
        <v>476</v>
      </c>
      <c r="I1" s="57" t="s">
        <v>531</v>
      </c>
      <c r="J1" s="40" t="s">
        <v>534</v>
      </c>
      <c r="K1" s="50" t="s">
        <v>536</v>
      </c>
    </row>
    <row r="2" spans="1:11" ht="409.6" x14ac:dyDescent="0.2">
      <c r="A2" s="36">
        <v>2</v>
      </c>
      <c r="B2" s="36" t="s">
        <v>19</v>
      </c>
      <c r="C2" s="36" t="s">
        <v>477</v>
      </c>
      <c r="D2" s="36" t="s">
        <v>46</v>
      </c>
      <c r="E2" s="36"/>
      <c r="F2" s="42" t="s">
        <v>48</v>
      </c>
      <c r="G2" s="41" t="s">
        <v>478</v>
      </c>
      <c r="H2" s="42" t="s">
        <v>479</v>
      </c>
      <c r="I2" s="58" t="s">
        <v>566</v>
      </c>
      <c r="J2" s="42" t="s">
        <v>575</v>
      </c>
      <c r="K2" s="42" t="s">
        <v>541</v>
      </c>
    </row>
    <row r="3" spans="1:11" ht="409.6" x14ac:dyDescent="0.2">
      <c r="A3" s="36">
        <v>3</v>
      </c>
      <c r="B3" s="36" t="s">
        <v>20</v>
      </c>
      <c r="C3" s="36" t="s">
        <v>477</v>
      </c>
      <c r="D3" s="36" t="s">
        <v>46</v>
      </c>
      <c r="E3" s="36"/>
      <c r="F3" s="42" t="s">
        <v>48</v>
      </c>
      <c r="G3" s="41" t="s">
        <v>554</v>
      </c>
      <c r="H3" s="42" t="s">
        <v>480</v>
      </c>
      <c r="I3" s="58" t="s">
        <v>555</v>
      </c>
      <c r="J3" s="42" t="s">
        <v>577</v>
      </c>
      <c r="K3" s="51" t="s">
        <v>576</v>
      </c>
    </row>
    <row r="4" spans="1:11" ht="16" x14ac:dyDescent="0.2">
      <c r="A4" s="36">
        <v>4</v>
      </c>
      <c r="B4" s="36" t="s">
        <v>21</v>
      </c>
      <c r="C4" s="36" t="s">
        <v>477</v>
      </c>
      <c r="D4" s="36" t="s">
        <v>46</v>
      </c>
      <c r="E4" s="36"/>
      <c r="F4" s="42" t="s">
        <v>48</v>
      </c>
      <c r="G4" s="44" t="s">
        <v>481</v>
      </c>
      <c r="H4" s="42" t="s">
        <v>482</v>
      </c>
      <c r="I4" s="59" t="s">
        <v>594</v>
      </c>
      <c r="J4" s="43"/>
      <c r="K4" s="52"/>
    </row>
    <row r="5" spans="1:11" ht="409.6" x14ac:dyDescent="0.2">
      <c r="A5" s="36">
        <v>5</v>
      </c>
      <c r="B5" s="36" t="s">
        <v>22</v>
      </c>
      <c r="C5" s="36" t="s">
        <v>477</v>
      </c>
      <c r="D5" s="36" t="s">
        <v>46</v>
      </c>
      <c r="E5" s="36"/>
      <c r="F5" s="42" t="s">
        <v>48</v>
      </c>
      <c r="G5" s="41" t="s">
        <v>483</v>
      </c>
      <c r="H5" s="42" t="s">
        <v>484</v>
      </c>
      <c r="I5" s="60" t="s">
        <v>556</v>
      </c>
      <c r="J5" s="42" t="s">
        <v>549</v>
      </c>
      <c r="K5" s="51" t="s">
        <v>537</v>
      </c>
    </row>
    <row r="6" spans="1:11" ht="240" x14ac:dyDescent="0.2">
      <c r="A6" s="36">
        <v>7</v>
      </c>
      <c r="B6" s="36" t="s">
        <v>23</v>
      </c>
      <c r="C6" s="36" t="s">
        <v>477</v>
      </c>
      <c r="D6" s="36" t="s">
        <v>46</v>
      </c>
      <c r="E6" s="36"/>
      <c r="F6" s="42" t="s">
        <v>48</v>
      </c>
      <c r="G6" s="41" t="s">
        <v>485</v>
      </c>
      <c r="H6" s="42" t="s">
        <v>486</v>
      </c>
      <c r="I6" s="58" t="s">
        <v>557</v>
      </c>
      <c r="J6" s="43" t="s">
        <v>578</v>
      </c>
      <c r="K6" s="52" t="s">
        <v>535</v>
      </c>
    </row>
    <row r="7" spans="1:11" ht="112" x14ac:dyDescent="0.2">
      <c r="A7" s="36">
        <v>8</v>
      </c>
      <c r="B7" s="36" t="s">
        <v>24</v>
      </c>
      <c r="C7" s="36" t="s">
        <v>477</v>
      </c>
      <c r="D7" s="36" t="s">
        <v>46</v>
      </c>
      <c r="E7" s="36"/>
      <c r="F7" s="42" t="s">
        <v>48</v>
      </c>
      <c r="G7" s="41" t="s">
        <v>487</v>
      </c>
      <c r="H7" s="42" t="s">
        <v>488</v>
      </c>
      <c r="I7" s="58" t="s">
        <v>558</v>
      </c>
      <c r="J7" s="43" t="s">
        <v>579</v>
      </c>
      <c r="K7" s="52" t="s">
        <v>567</v>
      </c>
    </row>
    <row r="8" spans="1:11" ht="409.6" x14ac:dyDescent="0.2">
      <c r="A8" s="36">
        <v>9</v>
      </c>
      <c r="B8" s="36" t="s">
        <v>25</v>
      </c>
      <c r="C8" s="36" t="s">
        <v>477</v>
      </c>
      <c r="D8" s="36" t="s">
        <v>46</v>
      </c>
      <c r="E8" s="36"/>
      <c r="F8" s="42" t="s">
        <v>48</v>
      </c>
      <c r="G8" s="41" t="s">
        <v>489</v>
      </c>
      <c r="H8" s="42" t="s">
        <v>490</v>
      </c>
      <c r="I8" s="58" t="s">
        <v>551</v>
      </c>
      <c r="J8" s="53" t="s">
        <v>580</v>
      </c>
      <c r="K8" s="52" t="s">
        <v>568</v>
      </c>
    </row>
    <row r="9" spans="1:11" ht="365" x14ac:dyDescent="0.2">
      <c r="A9" s="36">
        <v>10</v>
      </c>
      <c r="B9" s="36" t="s">
        <v>26</v>
      </c>
      <c r="C9" s="36" t="s">
        <v>477</v>
      </c>
      <c r="D9" s="36" t="s">
        <v>46</v>
      </c>
      <c r="E9" s="36"/>
      <c r="F9" s="42" t="s">
        <v>48</v>
      </c>
      <c r="G9" s="41" t="s">
        <v>491</v>
      </c>
      <c r="H9" s="42" t="s">
        <v>492</v>
      </c>
      <c r="I9" s="58" t="s">
        <v>559</v>
      </c>
      <c r="J9" s="42" t="s">
        <v>550</v>
      </c>
      <c r="K9" s="45" t="s">
        <v>569</v>
      </c>
    </row>
    <row r="10" spans="1:11" ht="365" x14ac:dyDescent="0.2">
      <c r="A10" s="36">
        <v>11</v>
      </c>
      <c r="B10" s="36" t="s">
        <v>27</v>
      </c>
      <c r="C10" s="36" t="s">
        <v>477</v>
      </c>
      <c r="D10" s="36" t="s">
        <v>46</v>
      </c>
      <c r="E10" s="36"/>
      <c r="F10" s="42" t="s">
        <v>48</v>
      </c>
      <c r="G10" s="41" t="s">
        <v>493</v>
      </c>
      <c r="H10" s="42" t="s">
        <v>494</v>
      </c>
      <c r="I10" s="58" t="s">
        <v>581</v>
      </c>
      <c r="J10" s="45" t="s">
        <v>582</v>
      </c>
      <c r="K10" s="45" t="s">
        <v>569</v>
      </c>
    </row>
    <row r="11" spans="1:11" ht="409.6" x14ac:dyDescent="0.2">
      <c r="A11" s="36">
        <v>12</v>
      </c>
      <c r="B11" s="36" t="s">
        <v>28</v>
      </c>
      <c r="C11" s="36" t="s">
        <v>477</v>
      </c>
      <c r="D11" s="36" t="s">
        <v>46</v>
      </c>
      <c r="E11" s="36"/>
      <c r="F11" s="42" t="s">
        <v>48</v>
      </c>
      <c r="G11" s="41" t="s">
        <v>495</v>
      </c>
      <c r="H11" s="42" t="s">
        <v>496</v>
      </c>
      <c r="I11" s="58" t="s">
        <v>552</v>
      </c>
      <c r="J11" s="42" t="s">
        <v>583</v>
      </c>
      <c r="K11" s="52" t="s">
        <v>553</v>
      </c>
    </row>
    <row r="12" spans="1:11" ht="208" x14ac:dyDescent="0.2">
      <c r="A12" s="36">
        <v>16</v>
      </c>
      <c r="B12" s="36" t="s">
        <v>29</v>
      </c>
      <c r="C12" s="36" t="s">
        <v>477</v>
      </c>
      <c r="D12" s="36" t="s">
        <v>46</v>
      </c>
      <c r="E12" s="36"/>
      <c r="F12" s="42" t="s">
        <v>48</v>
      </c>
      <c r="G12" s="41" t="s">
        <v>497</v>
      </c>
      <c r="H12" s="42" t="s">
        <v>498</v>
      </c>
      <c r="I12" s="58" t="s">
        <v>584</v>
      </c>
      <c r="J12" s="42" t="s">
        <v>538</v>
      </c>
      <c r="K12" s="52" t="s">
        <v>570</v>
      </c>
    </row>
    <row r="13" spans="1:11" ht="409.6" x14ac:dyDescent="0.2">
      <c r="A13" s="36">
        <v>21</v>
      </c>
      <c r="B13" s="36" t="s">
        <v>30</v>
      </c>
      <c r="C13" s="36" t="s">
        <v>477</v>
      </c>
      <c r="D13" s="36" t="s">
        <v>46</v>
      </c>
      <c r="E13" s="36"/>
      <c r="F13" s="42" t="s">
        <v>48</v>
      </c>
      <c r="G13" s="41" t="s">
        <v>499</v>
      </c>
      <c r="H13" s="42" t="s">
        <v>500</v>
      </c>
      <c r="I13" s="58" t="s">
        <v>529</v>
      </c>
      <c r="J13" s="42" t="s">
        <v>539</v>
      </c>
      <c r="K13" s="52" t="s">
        <v>571</v>
      </c>
    </row>
    <row r="14" spans="1:11" ht="144" x14ac:dyDescent="0.2">
      <c r="A14" s="36">
        <v>22</v>
      </c>
      <c r="B14" s="36" t="s">
        <v>31</v>
      </c>
      <c r="C14" s="36" t="s">
        <v>477</v>
      </c>
      <c r="D14" s="36" t="s">
        <v>46</v>
      </c>
      <c r="E14" s="36"/>
      <c r="F14" s="42" t="s">
        <v>48</v>
      </c>
      <c r="G14" s="41" t="s">
        <v>501</v>
      </c>
      <c r="H14" s="42" t="s">
        <v>502</v>
      </c>
      <c r="I14" s="60" t="s">
        <v>530</v>
      </c>
      <c r="J14" s="42" t="s">
        <v>540</v>
      </c>
      <c r="K14" s="42" t="s">
        <v>537</v>
      </c>
    </row>
    <row r="15" spans="1:11" ht="224" x14ac:dyDescent="0.2">
      <c r="A15" s="36">
        <v>23</v>
      </c>
      <c r="B15" s="36" t="s">
        <v>32</v>
      </c>
      <c r="C15" s="36" t="s">
        <v>477</v>
      </c>
      <c r="D15" s="36" t="s">
        <v>46</v>
      </c>
      <c r="E15" s="36"/>
      <c r="F15" s="42" t="s">
        <v>48</v>
      </c>
      <c r="G15" s="41" t="s">
        <v>503</v>
      </c>
      <c r="H15" s="42" t="s">
        <v>504</v>
      </c>
      <c r="I15" s="58" t="s">
        <v>560</v>
      </c>
      <c r="J15" s="42" t="s">
        <v>542</v>
      </c>
      <c r="K15" s="52" t="s">
        <v>570</v>
      </c>
    </row>
    <row r="16" spans="1:11" ht="335" x14ac:dyDescent="0.2">
      <c r="A16" s="36">
        <v>24</v>
      </c>
      <c r="B16" s="36" t="s">
        <v>33</v>
      </c>
      <c r="C16" s="36" t="s">
        <v>477</v>
      </c>
      <c r="D16" s="36" t="s">
        <v>46</v>
      </c>
      <c r="E16" s="36"/>
      <c r="F16" s="42" t="s">
        <v>48</v>
      </c>
      <c r="G16" s="41" t="s">
        <v>505</v>
      </c>
      <c r="H16" s="42" t="s">
        <v>506</v>
      </c>
      <c r="I16" s="60" t="s">
        <v>561</v>
      </c>
      <c r="J16" s="42" t="s">
        <v>574</v>
      </c>
      <c r="K16" s="52" t="s">
        <v>537</v>
      </c>
    </row>
    <row r="17" spans="1:11" ht="304" x14ac:dyDescent="0.2">
      <c r="A17" s="36">
        <v>25</v>
      </c>
      <c r="B17" s="36" t="s">
        <v>34</v>
      </c>
      <c r="C17" s="36" t="s">
        <v>477</v>
      </c>
      <c r="D17" s="36" t="s">
        <v>46</v>
      </c>
      <c r="E17" s="36"/>
      <c r="F17" s="42" t="s">
        <v>48</v>
      </c>
      <c r="G17" s="41" t="s">
        <v>507</v>
      </c>
      <c r="H17" s="42" t="s">
        <v>508</v>
      </c>
      <c r="I17" s="60" t="s">
        <v>589</v>
      </c>
      <c r="J17" s="42" t="s">
        <v>543</v>
      </c>
      <c r="K17" s="52" t="s">
        <v>537</v>
      </c>
    </row>
    <row r="18" spans="1:11" ht="350" x14ac:dyDescent="0.2">
      <c r="A18" s="36">
        <v>26</v>
      </c>
      <c r="B18" s="36" t="s">
        <v>35</v>
      </c>
      <c r="C18" s="36" t="s">
        <v>477</v>
      </c>
      <c r="D18" s="36" t="s">
        <v>46</v>
      </c>
      <c r="E18" s="36"/>
      <c r="F18" s="42" t="s">
        <v>48</v>
      </c>
      <c r="G18" s="41" t="s">
        <v>509</v>
      </c>
      <c r="H18" s="42" t="s">
        <v>510</v>
      </c>
      <c r="I18" s="58" t="s">
        <v>573</v>
      </c>
      <c r="J18" s="42" t="s">
        <v>544</v>
      </c>
      <c r="K18" s="52" t="s">
        <v>570</v>
      </c>
    </row>
    <row r="19" spans="1:11" ht="409.6" x14ac:dyDescent="0.2">
      <c r="A19" s="36">
        <v>32</v>
      </c>
      <c r="B19" s="36" t="s">
        <v>36</v>
      </c>
      <c r="C19" s="36" t="s">
        <v>477</v>
      </c>
      <c r="D19" s="36" t="s">
        <v>46</v>
      </c>
      <c r="E19" s="36"/>
      <c r="F19" s="42" t="s">
        <v>48</v>
      </c>
      <c r="G19" s="41" t="s">
        <v>511</v>
      </c>
      <c r="H19" s="42" t="s">
        <v>512</v>
      </c>
      <c r="I19" s="58" t="s">
        <v>533</v>
      </c>
      <c r="J19" s="42" t="s">
        <v>545</v>
      </c>
      <c r="K19" s="52" t="s">
        <v>592</v>
      </c>
    </row>
    <row r="20" spans="1:11" ht="256" x14ac:dyDescent="0.2">
      <c r="A20" s="36">
        <v>35</v>
      </c>
      <c r="B20" s="36" t="s">
        <v>37</v>
      </c>
      <c r="C20" s="36" t="s">
        <v>477</v>
      </c>
      <c r="D20" s="36" t="s">
        <v>46</v>
      </c>
      <c r="E20" s="36"/>
      <c r="F20" s="42" t="s">
        <v>48</v>
      </c>
      <c r="G20" s="41" t="s">
        <v>513</v>
      </c>
      <c r="H20" s="42" t="s">
        <v>514</v>
      </c>
      <c r="I20" s="58" t="s">
        <v>532</v>
      </c>
      <c r="J20" s="42" t="s">
        <v>546</v>
      </c>
      <c r="K20" s="52" t="s">
        <v>593</v>
      </c>
    </row>
    <row r="21" spans="1:11" ht="409.6" x14ac:dyDescent="0.2">
      <c r="A21" s="36">
        <v>49</v>
      </c>
      <c r="B21" s="36" t="s">
        <v>38</v>
      </c>
      <c r="C21" s="36" t="s">
        <v>477</v>
      </c>
      <c r="D21" s="36" t="s">
        <v>47</v>
      </c>
      <c r="E21" s="36">
        <v>2</v>
      </c>
      <c r="F21" s="48" t="s">
        <v>48</v>
      </c>
      <c r="G21" s="41" t="s">
        <v>515</v>
      </c>
      <c r="H21" s="42" t="s">
        <v>516</v>
      </c>
      <c r="I21" s="60" t="s">
        <v>585</v>
      </c>
      <c r="J21" s="42" t="s">
        <v>547</v>
      </c>
      <c r="K21" s="52" t="s">
        <v>537</v>
      </c>
    </row>
    <row r="22" spans="1:11" ht="380" x14ac:dyDescent="0.2">
      <c r="A22" s="36">
        <v>53</v>
      </c>
      <c r="B22" s="36" t="s">
        <v>39</v>
      </c>
      <c r="C22" s="36" t="s">
        <v>477</v>
      </c>
      <c r="D22" s="36" t="s">
        <v>46</v>
      </c>
      <c r="E22" s="36"/>
      <c r="F22" s="48" t="s">
        <v>48</v>
      </c>
      <c r="G22" s="41" t="s">
        <v>517</v>
      </c>
      <c r="H22" s="42" t="s">
        <v>518</v>
      </c>
      <c r="I22" s="58" t="s">
        <v>590</v>
      </c>
      <c r="J22" s="42" t="s">
        <v>547</v>
      </c>
      <c r="K22" s="52" t="s">
        <v>570</v>
      </c>
    </row>
    <row r="23" spans="1:11" ht="350" x14ac:dyDescent="0.2">
      <c r="A23" s="36">
        <v>54</v>
      </c>
      <c r="B23" s="36" t="s">
        <v>40</v>
      </c>
      <c r="C23" s="36" t="s">
        <v>477</v>
      </c>
      <c r="D23" s="36" t="s">
        <v>46</v>
      </c>
      <c r="E23" s="36"/>
      <c r="F23" s="48" t="s">
        <v>48</v>
      </c>
      <c r="G23" s="41" t="s">
        <v>519</v>
      </c>
      <c r="H23" s="42" t="s">
        <v>520</v>
      </c>
      <c r="I23" s="60" t="s">
        <v>588</v>
      </c>
      <c r="J23" s="42" t="s">
        <v>548</v>
      </c>
      <c r="K23" s="52" t="s">
        <v>537</v>
      </c>
    </row>
    <row r="24" spans="1:11" ht="409.6" x14ac:dyDescent="0.2">
      <c r="A24" s="38">
        <v>56</v>
      </c>
      <c r="B24" s="39" t="s">
        <v>41</v>
      </c>
      <c r="C24" s="38" t="s">
        <v>477</v>
      </c>
      <c r="D24" s="38" t="s">
        <v>47</v>
      </c>
      <c r="E24" s="38">
        <v>2</v>
      </c>
      <c r="F24" s="49" t="s">
        <v>48</v>
      </c>
      <c r="G24" s="41" t="s">
        <v>521</v>
      </c>
      <c r="H24" s="46" t="s">
        <v>522</v>
      </c>
      <c r="I24" s="58" t="s">
        <v>564</v>
      </c>
      <c r="J24" s="43" t="s">
        <v>586</v>
      </c>
      <c r="K24" s="52" t="s">
        <v>591</v>
      </c>
    </row>
    <row r="25" spans="1:11" ht="409.6" x14ac:dyDescent="0.2">
      <c r="A25" s="38">
        <v>58</v>
      </c>
      <c r="B25" s="38" t="s">
        <v>42</v>
      </c>
      <c r="C25" s="38" t="s">
        <v>477</v>
      </c>
      <c r="D25" s="38" t="s">
        <v>46</v>
      </c>
      <c r="E25" s="39"/>
      <c r="F25" s="49" t="s">
        <v>48</v>
      </c>
      <c r="G25" s="41" t="s">
        <v>523</v>
      </c>
      <c r="H25" s="47" t="s">
        <v>524</v>
      </c>
      <c r="I25" s="60" t="s">
        <v>565</v>
      </c>
      <c r="J25" s="43" t="s">
        <v>586</v>
      </c>
      <c r="K25" s="52" t="s">
        <v>537</v>
      </c>
    </row>
    <row r="26" spans="1:11" ht="409.6" x14ac:dyDescent="0.2">
      <c r="A26" s="38">
        <v>59</v>
      </c>
      <c r="B26" s="39" t="s">
        <v>43</v>
      </c>
      <c r="C26" s="38" t="s">
        <v>477</v>
      </c>
      <c r="D26" s="38" t="s">
        <v>46</v>
      </c>
      <c r="E26" s="39"/>
      <c r="F26" s="49" t="s">
        <v>48</v>
      </c>
      <c r="G26" s="41" t="s">
        <v>525</v>
      </c>
      <c r="H26" s="47" t="s">
        <v>526</v>
      </c>
      <c r="I26" s="58" t="s">
        <v>562</v>
      </c>
      <c r="J26" s="43"/>
      <c r="K26" s="45" t="s">
        <v>572</v>
      </c>
    </row>
    <row r="27" spans="1:11" ht="409.6" x14ac:dyDescent="0.2">
      <c r="A27" s="38">
        <v>63</v>
      </c>
      <c r="B27" s="39" t="s">
        <v>44</v>
      </c>
      <c r="C27" s="38" t="s">
        <v>477</v>
      </c>
      <c r="D27" s="38" t="s">
        <v>47</v>
      </c>
      <c r="E27" s="38">
        <v>2</v>
      </c>
      <c r="F27" s="49" t="s">
        <v>48</v>
      </c>
      <c r="G27" s="41" t="s">
        <v>527</v>
      </c>
      <c r="H27" s="47" t="s">
        <v>528</v>
      </c>
      <c r="I27" s="58" t="s">
        <v>563</v>
      </c>
      <c r="J27" s="42" t="s">
        <v>548</v>
      </c>
      <c r="K27" s="52" t="s">
        <v>587</v>
      </c>
    </row>
  </sheetData>
  <autoFilter ref="A1:K27" xr:uid="{190EF359-7222-4A31-81A7-5D6F38989132}"/>
  <pageMargins left="0.7" right="0.7" top="0.75" bottom="0.75" header="0.3" footer="0.3"/>
  <pageSetup orientation="portrait" horizontalDpi="90" verticalDpi="9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B3-342F-4527-B762-07F67A0C1CA7}">
  <dimension ref="A1:S3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2" max="2" width="10.33203125" bestFit="1" customWidth="1"/>
    <col min="3" max="3" width="53.6640625" bestFit="1" customWidth="1"/>
    <col min="4" max="5" width="19.6640625" bestFit="1" customWidth="1"/>
    <col min="6" max="6" width="19.6640625" customWidth="1"/>
    <col min="7" max="8" width="19.6640625" bestFit="1" customWidth="1"/>
    <col min="9" max="9" width="15.1640625" customWidth="1"/>
  </cols>
  <sheetData>
    <row r="1" spans="1:19" ht="32" x14ac:dyDescent="0.2">
      <c r="A1" s="1" t="s">
        <v>15</v>
      </c>
      <c r="B1" s="1" t="s">
        <v>0</v>
      </c>
      <c r="C1" s="1" t="s">
        <v>2</v>
      </c>
      <c r="D1" s="1" t="s">
        <v>10</v>
      </c>
      <c r="E1" s="1" t="s">
        <v>11</v>
      </c>
      <c r="F1" s="18" t="s">
        <v>345</v>
      </c>
      <c r="G1" s="1" t="s">
        <v>12</v>
      </c>
      <c r="H1" s="1" t="s">
        <v>13</v>
      </c>
      <c r="I1" s="19" t="s">
        <v>350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14</v>
      </c>
      <c r="R1" s="1" t="s">
        <v>16</v>
      </c>
      <c r="S1" s="1" t="s">
        <v>1</v>
      </c>
    </row>
    <row r="2" spans="1:19" x14ac:dyDescent="0.2">
      <c r="A2" t="s">
        <v>202</v>
      </c>
      <c r="B2" t="s">
        <v>351</v>
      </c>
      <c r="C2" t="s">
        <v>19</v>
      </c>
      <c r="D2" t="s">
        <v>354</v>
      </c>
      <c r="E2" t="s">
        <v>355</v>
      </c>
      <c r="F2" s="12">
        <f>(TIMEVALUE(G2) - TIMEVALUE(E2)) * 86400</f>
        <v>22.000000113621354</v>
      </c>
      <c r="G2" t="s">
        <v>356</v>
      </c>
      <c r="H2" t="s">
        <v>357</v>
      </c>
      <c r="I2" s="12">
        <f>(TIMEVALUE(H2) - TIMEVALUE(G2)) * 86400</f>
        <v>6.0000001452863216</v>
      </c>
      <c r="J2" t="s">
        <v>45</v>
      </c>
      <c r="K2" t="s">
        <v>45</v>
      </c>
      <c r="L2" t="s">
        <v>46</v>
      </c>
      <c r="M2" t="s">
        <v>352</v>
      </c>
      <c r="N2" t="s">
        <v>49</v>
      </c>
      <c r="O2" t="s">
        <v>229</v>
      </c>
      <c r="P2" t="s">
        <v>353</v>
      </c>
      <c r="Q2" t="s">
        <v>358</v>
      </c>
      <c r="R2" t="s">
        <v>359</v>
      </c>
      <c r="S2" t="s">
        <v>18</v>
      </c>
    </row>
    <row r="3" spans="1:19" x14ac:dyDescent="0.2">
      <c r="A3" t="s">
        <v>203</v>
      </c>
      <c r="B3" t="s">
        <v>351</v>
      </c>
      <c r="C3" t="s">
        <v>20</v>
      </c>
      <c r="D3" t="s">
        <v>361</v>
      </c>
      <c r="E3" t="s">
        <v>362</v>
      </c>
      <c r="F3" s="12">
        <f t="shared" ref="F3:F26" si="0">(TIMEVALUE(G3) - TIMEVALUE(E3)) * 86400</f>
        <v>22.000000113621354</v>
      </c>
      <c r="G3" t="s">
        <v>363</v>
      </c>
      <c r="H3" t="s">
        <v>364</v>
      </c>
      <c r="I3" s="12">
        <f t="shared" ref="I3:I26" si="1">(TIMEVALUE(H3) - TIMEVALUE(G3)) * 86400</f>
        <v>3.0000000726431608</v>
      </c>
      <c r="J3" t="s">
        <v>45</v>
      </c>
      <c r="K3" t="s">
        <v>45</v>
      </c>
      <c r="L3" t="s">
        <v>46</v>
      </c>
      <c r="M3" t="s">
        <v>352</v>
      </c>
      <c r="N3" t="s">
        <v>49</v>
      </c>
      <c r="O3" t="s">
        <v>229</v>
      </c>
      <c r="P3" t="s">
        <v>360</v>
      </c>
      <c r="Q3" t="s">
        <v>358</v>
      </c>
      <c r="R3" t="s">
        <v>359</v>
      </c>
      <c r="S3" t="s">
        <v>18</v>
      </c>
    </row>
    <row r="4" spans="1:19" x14ac:dyDescent="0.2">
      <c r="A4" t="s">
        <v>204</v>
      </c>
      <c r="B4" t="s">
        <v>351</v>
      </c>
      <c r="C4" t="s">
        <v>21</v>
      </c>
      <c r="D4" t="s">
        <v>366</v>
      </c>
      <c r="E4" t="s">
        <v>367</v>
      </c>
      <c r="F4" s="12">
        <f t="shared" si="0"/>
        <v>20.999999879859388</v>
      </c>
      <c r="G4" t="s">
        <v>368</v>
      </c>
      <c r="H4" t="s">
        <v>369</v>
      </c>
      <c r="I4" s="12">
        <f t="shared" si="1"/>
        <v>2.0000004675239325</v>
      </c>
      <c r="J4" t="s">
        <v>45</v>
      </c>
      <c r="K4" t="s">
        <v>45</v>
      </c>
      <c r="L4" t="s">
        <v>46</v>
      </c>
      <c r="M4" t="s">
        <v>352</v>
      </c>
      <c r="N4" t="s">
        <v>49</v>
      </c>
      <c r="O4" t="s">
        <v>229</v>
      </c>
      <c r="P4" t="s">
        <v>365</v>
      </c>
      <c r="Q4" t="s">
        <v>358</v>
      </c>
      <c r="R4" t="s">
        <v>359</v>
      </c>
      <c r="S4" t="s">
        <v>18</v>
      </c>
    </row>
    <row r="5" spans="1:19" x14ac:dyDescent="0.2">
      <c r="A5" t="s">
        <v>205</v>
      </c>
      <c r="B5" t="s">
        <v>351</v>
      </c>
      <c r="C5" t="s">
        <v>22</v>
      </c>
      <c r="D5" t="s">
        <v>369</v>
      </c>
      <c r="E5" t="s">
        <v>371</v>
      </c>
      <c r="F5" s="12">
        <f t="shared" si="0"/>
        <v>20.999999879859388</v>
      </c>
      <c r="G5" t="s">
        <v>372</v>
      </c>
      <c r="H5" t="s">
        <v>373</v>
      </c>
      <c r="I5" s="12">
        <f t="shared" si="1"/>
        <v>1.0000002337619662</v>
      </c>
      <c r="J5" t="s">
        <v>45</v>
      </c>
      <c r="K5" t="s">
        <v>45</v>
      </c>
      <c r="L5" t="s">
        <v>46</v>
      </c>
      <c r="M5" t="s">
        <v>352</v>
      </c>
      <c r="N5" t="s">
        <v>49</v>
      </c>
      <c r="O5" t="s">
        <v>229</v>
      </c>
      <c r="P5" t="s">
        <v>370</v>
      </c>
      <c r="Q5" t="s">
        <v>358</v>
      </c>
      <c r="R5" t="s">
        <v>359</v>
      </c>
      <c r="S5" t="s">
        <v>18</v>
      </c>
    </row>
    <row r="6" spans="1:19" x14ac:dyDescent="0.2">
      <c r="A6" t="s">
        <v>206</v>
      </c>
      <c r="B6" t="s">
        <v>351</v>
      </c>
      <c r="C6" t="s">
        <v>23</v>
      </c>
      <c r="D6" t="s">
        <v>375</v>
      </c>
      <c r="E6" t="s">
        <v>376</v>
      </c>
      <c r="F6" s="12">
        <f t="shared" si="0"/>
        <v>20.999999879859388</v>
      </c>
      <c r="G6" t="s">
        <v>377</v>
      </c>
      <c r="H6" t="s">
        <v>378</v>
      </c>
      <c r="I6" s="12">
        <f t="shared" si="1"/>
        <v>1.0000002337619662</v>
      </c>
      <c r="J6" t="s">
        <v>45</v>
      </c>
      <c r="K6" t="s">
        <v>45</v>
      </c>
      <c r="L6" t="s">
        <v>46</v>
      </c>
      <c r="M6" t="s">
        <v>352</v>
      </c>
      <c r="N6" t="s">
        <v>49</v>
      </c>
      <c r="O6" t="s">
        <v>229</v>
      </c>
      <c r="P6" t="s">
        <v>374</v>
      </c>
      <c r="Q6" t="s">
        <v>358</v>
      </c>
      <c r="R6" t="s">
        <v>359</v>
      </c>
      <c r="S6" t="s">
        <v>18</v>
      </c>
    </row>
    <row r="7" spans="1:19" x14ac:dyDescent="0.2">
      <c r="A7" t="s">
        <v>207</v>
      </c>
      <c r="B7" t="s">
        <v>351</v>
      </c>
      <c r="C7" t="s">
        <v>24</v>
      </c>
      <c r="D7" t="s">
        <v>378</v>
      </c>
      <c r="E7" t="s">
        <v>380</v>
      </c>
      <c r="F7" s="12">
        <f t="shared" si="0"/>
        <v>20.999999879859388</v>
      </c>
      <c r="G7" t="s">
        <v>381</v>
      </c>
      <c r="H7" t="s">
        <v>382</v>
      </c>
      <c r="I7" s="12">
        <f t="shared" si="1"/>
        <v>2.0000004675239325</v>
      </c>
      <c r="J7" t="s">
        <v>45</v>
      </c>
      <c r="K7" t="s">
        <v>45</v>
      </c>
      <c r="L7" t="s">
        <v>46</v>
      </c>
      <c r="M7" t="s">
        <v>352</v>
      </c>
      <c r="N7" t="s">
        <v>49</v>
      </c>
      <c r="O7" t="s">
        <v>229</v>
      </c>
      <c r="P7" t="s">
        <v>379</v>
      </c>
      <c r="Q7" t="s">
        <v>358</v>
      </c>
      <c r="R7" t="s">
        <v>359</v>
      </c>
      <c r="S7" t="s">
        <v>18</v>
      </c>
    </row>
    <row r="8" spans="1:19" x14ac:dyDescent="0.2">
      <c r="A8" t="s">
        <v>208</v>
      </c>
      <c r="B8" t="s">
        <v>351</v>
      </c>
      <c r="C8" t="s">
        <v>25</v>
      </c>
      <c r="D8" t="s">
        <v>382</v>
      </c>
      <c r="E8" t="s">
        <v>384</v>
      </c>
      <c r="F8" s="12">
        <f t="shared" si="0"/>
        <v>20.999999879859388</v>
      </c>
      <c r="G8" t="s">
        <v>385</v>
      </c>
      <c r="H8" t="s">
        <v>386</v>
      </c>
      <c r="I8" s="12">
        <f t="shared" si="1"/>
        <v>1.9999998388811946</v>
      </c>
      <c r="J8" t="s">
        <v>45</v>
      </c>
      <c r="K8" t="s">
        <v>45</v>
      </c>
      <c r="L8" t="s">
        <v>46</v>
      </c>
      <c r="M8" t="s">
        <v>352</v>
      </c>
      <c r="N8" t="s">
        <v>49</v>
      </c>
      <c r="O8" t="s">
        <v>229</v>
      </c>
      <c r="P8" t="s">
        <v>383</v>
      </c>
      <c r="Q8" t="s">
        <v>358</v>
      </c>
      <c r="R8" t="s">
        <v>359</v>
      </c>
      <c r="S8" t="s">
        <v>18</v>
      </c>
    </row>
    <row r="9" spans="1:19" x14ac:dyDescent="0.2">
      <c r="A9" t="s">
        <v>209</v>
      </c>
      <c r="B9" t="s">
        <v>351</v>
      </c>
      <c r="C9" t="s">
        <v>26</v>
      </c>
      <c r="D9" t="s">
        <v>386</v>
      </c>
      <c r="E9" t="s">
        <v>388</v>
      </c>
      <c r="F9" s="12">
        <f t="shared" si="0"/>
        <v>20.999999879859388</v>
      </c>
      <c r="G9" t="s">
        <v>389</v>
      </c>
      <c r="H9" t="s">
        <v>390</v>
      </c>
      <c r="I9" s="12">
        <f t="shared" si="1"/>
        <v>1.9999998388811946</v>
      </c>
      <c r="J9" t="s">
        <v>45</v>
      </c>
      <c r="K9" t="s">
        <v>45</v>
      </c>
      <c r="L9" t="s">
        <v>46</v>
      </c>
      <c r="M9" t="s">
        <v>352</v>
      </c>
      <c r="N9" t="s">
        <v>49</v>
      </c>
      <c r="O9" t="s">
        <v>229</v>
      </c>
      <c r="P9" t="s">
        <v>387</v>
      </c>
      <c r="Q9" t="s">
        <v>358</v>
      </c>
      <c r="R9" t="s">
        <v>359</v>
      </c>
      <c r="S9" t="s">
        <v>18</v>
      </c>
    </row>
    <row r="10" spans="1:19" x14ac:dyDescent="0.2">
      <c r="A10" t="s">
        <v>210</v>
      </c>
      <c r="B10" t="s">
        <v>351</v>
      </c>
      <c r="C10" t="s">
        <v>27</v>
      </c>
      <c r="D10" t="s">
        <v>390</v>
      </c>
      <c r="E10" t="s">
        <v>392</v>
      </c>
      <c r="F10" s="12">
        <f t="shared" si="0"/>
        <v>21.999999484978616</v>
      </c>
      <c r="G10" t="s">
        <v>393</v>
      </c>
      <c r="H10" t="s">
        <v>394</v>
      </c>
      <c r="I10" s="12">
        <f t="shared" si="1"/>
        <v>4.9999999115243554</v>
      </c>
      <c r="J10" t="s">
        <v>45</v>
      </c>
      <c r="K10" t="s">
        <v>45</v>
      </c>
      <c r="L10" t="s">
        <v>46</v>
      </c>
      <c r="M10" t="s">
        <v>352</v>
      </c>
      <c r="N10" t="s">
        <v>49</v>
      </c>
      <c r="O10" t="s">
        <v>229</v>
      </c>
      <c r="P10" t="s">
        <v>391</v>
      </c>
      <c r="Q10" t="s">
        <v>358</v>
      </c>
      <c r="R10" t="s">
        <v>359</v>
      </c>
      <c r="S10" t="s">
        <v>18</v>
      </c>
    </row>
    <row r="11" spans="1:19" x14ac:dyDescent="0.2">
      <c r="A11" t="s">
        <v>211</v>
      </c>
      <c r="B11" t="s">
        <v>351</v>
      </c>
      <c r="C11" t="s">
        <v>28</v>
      </c>
      <c r="D11" t="s">
        <v>394</v>
      </c>
      <c r="E11" t="s">
        <v>396</v>
      </c>
      <c r="F11" s="12">
        <f t="shared" si="0"/>
        <v>20.999999879859388</v>
      </c>
      <c r="G11" t="s">
        <v>397</v>
      </c>
      <c r="H11" t="s">
        <v>398</v>
      </c>
      <c r="I11" s="12">
        <f t="shared" si="1"/>
        <v>1.9999998388811946</v>
      </c>
      <c r="J11" t="s">
        <v>45</v>
      </c>
      <c r="K11" t="s">
        <v>45</v>
      </c>
      <c r="L11" t="s">
        <v>46</v>
      </c>
      <c r="M11" t="s">
        <v>352</v>
      </c>
      <c r="N11" t="s">
        <v>49</v>
      </c>
      <c r="O11" t="s">
        <v>229</v>
      </c>
      <c r="P11" t="s">
        <v>395</v>
      </c>
      <c r="Q11" t="s">
        <v>358</v>
      </c>
      <c r="R11" t="s">
        <v>359</v>
      </c>
      <c r="S11" t="s">
        <v>18</v>
      </c>
    </row>
    <row r="12" spans="1:19" x14ac:dyDescent="0.2">
      <c r="A12" t="s">
        <v>212</v>
      </c>
      <c r="B12" t="s">
        <v>351</v>
      </c>
      <c r="C12" t="s">
        <v>29</v>
      </c>
      <c r="D12" t="s">
        <v>398</v>
      </c>
      <c r="E12" t="s">
        <v>400</v>
      </c>
      <c r="F12" s="12">
        <f t="shared" si="0"/>
        <v>20.999999879859388</v>
      </c>
      <c r="G12" t="s">
        <v>401</v>
      </c>
      <c r="H12" t="s">
        <v>402</v>
      </c>
      <c r="I12" s="12">
        <f t="shared" si="1"/>
        <v>1.0000002337619662</v>
      </c>
      <c r="J12" t="s">
        <v>45</v>
      </c>
      <c r="K12" t="s">
        <v>45</v>
      </c>
      <c r="L12" t="s">
        <v>46</v>
      </c>
      <c r="M12" t="s">
        <v>352</v>
      </c>
      <c r="N12" t="s">
        <v>49</v>
      </c>
      <c r="O12" t="s">
        <v>229</v>
      </c>
      <c r="P12" t="s">
        <v>399</v>
      </c>
      <c r="Q12" t="s">
        <v>358</v>
      </c>
      <c r="R12" t="s">
        <v>359</v>
      </c>
      <c r="S12" t="s">
        <v>18</v>
      </c>
    </row>
    <row r="13" spans="1:19" x14ac:dyDescent="0.2">
      <c r="A13" t="s">
        <v>213</v>
      </c>
      <c r="B13" t="s">
        <v>351</v>
      </c>
      <c r="C13" t="s">
        <v>30</v>
      </c>
      <c r="D13" t="s">
        <v>404</v>
      </c>
      <c r="E13" t="s">
        <v>405</v>
      </c>
      <c r="F13" s="12">
        <f t="shared" si="0"/>
        <v>20.999999879859388</v>
      </c>
      <c r="G13" t="s">
        <v>406</v>
      </c>
      <c r="H13" t="s">
        <v>407</v>
      </c>
      <c r="I13" s="12">
        <f t="shared" si="1"/>
        <v>1.0000002337619662</v>
      </c>
      <c r="J13" t="s">
        <v>45</v>
      </c>
      <c r="K13" t="s">
        <v>45</v>
      </c>
      <c r="L13" t="s">
        <v>46</v>
      </c>
      <c r="M13" t="s">
        <v>352</v>
      </c>
      <c r="N13" t="s">
        <v>49</v>
      </c>
      <c r="O13" t="s">
        <v>229</v>
      </c>
      <c r="P13" t="s">
        <v>403</v>
      </c>
      <c r="Q13" t="s">
        <v>358</v>
      </c>
      <c r="R13" t="s">
        <v>359</v>
      </c>
      <c r="S13" t="s">
        <v>18</v>
      </c>
    </row>
    <row r="14" spans="1:19" x14ac:dyDescent="0.2">
      <c r="A14" t="s">
        <v>214</v>
      </c>
      <c r="B14" t="s">
        <v>351</v>
      </c>
      <c r="C14" t="s">
        <v>31</v>
      </c>
      <c r="D14" t="s">
        <v>407</v>
      </c>
      <c r="E14" t="s">
        <v>409</v>
      </c>
      <c r="F14" s="12">
        <f t="shared" si="0"/>
        <v>20.999999879859388</v>
      </c>
      <c r="G14" t="s">
        <v>410</v>
      </c>
      <c r="H14" t="s">
        <v>411</v>
      </c>
      <c r="I14" s="12">
        <f t="shared" si="1"/>
        <v>1.0000002337619662</v>
      </c>
      <c r="J14" t="s">
        <v>45</v>
      </c>
      <c r="K14" t="s">
        <v>45</v>
      </c>
      <c r="L14" t="s">
        <v>46</v>
      </c>
      <c r="M14" t="s">
        <v>352</v>
      </c>
      <c r="N14" t="s">
        <v>49</v>
      </c>
      <c r="O14" t="s">
        <v>229</v>
      </c>
      <c r="P14" t="s">
        <v>408</v>
      </c>
      <c r="Q14" t="s">
        <v>358</v>
      </c>
      <c r="R14" t="s">
        <v>359</v>
      </c>
      <c r="S14" t="s">
        <v>18</v>
      </c>
    </row>
    <row r="15" spans="1:19" x14ac:dyDescent="0.2">
      <c r="A15" t="s">
        <v>215</v>
      </c>
      <c r="B15" t="s">
        <v>351</v>
      </c>
      <c r="C15" t="s">
        <v>32</v>
      </c>
      <c r="D15" t="s">
        <v>411</v>
      </c>
      <c r="E15" t="s">
        <v>413</v>
      </c>
      <c r="F15" s="12">
        <f t="shared" si="0"/>
        <v>20.999999879859388</v>
      </c>
      <c r="G15" t="s">
        <v>414</v>
      </c>
      <c r="H15" t="s">
        <v>415</v>
      </c>
      <c r="I15" s="12">
        <f t="shared" si="1"/>
        <v>1.9999998388811946</v>
      </c>
      <c r="J15" t="s">
        <v>45</v>
      </c>
      <c r="K15" t="s">
        <v>45</v>
      </c>
      <c r="L15" t="s">
        <v>46</v>
      </c>
      <c r="M15" t="s">
        <v>352</v>
      </c>
      <c r="N15" t="s">
        <v>49</v>
      </c>
      <c r="O15" t="s">
        <v>229</v>
      </c>
      <c r="P15" t="s">
        <v>412</v>
      </c>
      <c r="Q15" t="s">
        <v>358</v>
      </c>
      <c r="R15" t="s">
        <v>359</v>
      </c>
      <c r="S15" t="s">
        <v>18</v>
      </c>
    </row>
    <row r="16" spans="1:19" x14ac:dyDescent="0.2">
      <c r="A16" t="s">
        <v>216</v>
      </c>
      <c r="B16" t="s">
        <v>351</v>
      </c>
      <c r="C16" t="s">
        <v>33</v>
      </c>
      <c r="D16" t="s">
        <v>415</v>
      </c>
      <c r="E16" t="s">
        <v>417</v>
      </c>
      <c r="F16" s="12">
        <f t="shared" si="0"/>
        <v>20.999999879859388</v>
      </c>
      <c r="G16" t="s">
        <v>418</v>
      </c>
      <c r="H16" t="s">
        <v>419</v>
      </c>
      <c r="I16" s="12">
        <f t="shared" si="1"/>
        <v>0.99999960511922836</v>
      </c>
      <c r="J16" t="s">
        <v>45</v>
      </c>
      <c r="K16" t="s">
        <v>45</v>
      </c>
      <c r="L16" t="s">
        <v>46</v>
      </c>
      <c r="M16" t="s">
        <v>352</v>
      </c>
      <c r="N16" t="s">
        <v>49</v>
      </c>
      <c r="O16" t="s">
        <v>229</v>
      </c>
      <c r="P16" t="s">
        <v>416</v>
      </c>
      <c r="Q16" t="s">
        <v>358</v>
      </c>
      <c r="R16" t="s">
        <v>359</v>
      </c>
      <c r="S16" t="s">
        <v>18</v>
      </c>
    </row>
    <row r="17" spans="1:19" x14ac:dyDescent="0.2">
      <c r="A17" t="s">
        <v>217</v>
      </c>
      <c r="B17" t="s">
        <v>351</v>
      </c>
      <c r="C17" t="s">
        <v>34</v>
      </c>
      <c r="D17" t="s">
        <v>419</v>
      </c>
      <c r="E17" t="s">
        <v>421</v>
      </c>
      <c r="F17" s="12">
        <f t="shared" si="0"/>
        <v>20.999999879859388</v>
      </c>
      <c r="G17" t="s">
        <v>422</v>
      </c>
      <c r="H17" t="s">
        <v>423</v>
      </c>
      <c r="I17" s="12">
        <f t="shared" si="1"/>
        <v>1.0000002337619662</v>
      </c>
      <c r="J17" t="s">
        <v>45</v>
      </c>
      <c r="K17" t="s">
        <v>45</v>
      </c>
      <c r="L17" t="s">
        <v>46</v>
      </c>
      <c r="M17" t="s">
        <v>352</v>
      </c>
      <c r="N17" t="s">
        <v>49</v>
      </c>
      <c r="O17" t="s">
        <v>229</v>
      </c>
      <c r="P17" t="s">
        <v>420</v>
      </c>
      <c r="Q17" t="s">
        <v>358</v>
      </c>
      <c r="R17" t="s">
        <v>359</v>
      </c>
      <c r="S17" t="s">
        <v>18</v>
      </c>
    </row>
    <row r="18" spans="1:19" x14ac:dyDescent="0.2">
      <c r="A18" t="s">
        <v>218</v>
      </c>
      <c r="B18" t="s">
        <v>351</v>
      </c>
      <c r="C18" t="s">
        <v>35</v>
      </c>
      <c r="D18" t="s">
        <v>423</v>
      </c>
      <c r="E18" t="s">
        <v>425</v>
      </c>
      <c r="F18" s="12">
        <f t="shared" si="0"/>
        <v>21.000000508502126</v>
      </c>
      <c r="G18" t="s">
        <v>426</v>
      </c>
      <c r="H18" t="s">
        <v>427</v>
      </c>
      <c r="I18" s="12">
        <f t="shared" si="1"/>
        <v>0.99999960511922836</v>
      </c>
      <c r="J18" t="s">
        <v>45</v>
      </c>
      <c r="K18" t="s">
        <v>45</v>
      </c>
      <c r="L18" t="s">
        <v>46</v>
      </c>
      <c r="M18" t="s">
        <v>352</v>
      </c>
      <c r="N18" t="s">
        <v>49</v>
      </c>
      <c r="O18" t="s">
        <v>229</v>
      </c>
      <c r="P18" t="s">
        <v>424</v>
      </c>
      <c r="Q18" t="s">
        <v>358</v>
      </c>
      <c r="R18" t="s">
        <v>359</v>
      </c>
      <c r="S18" t="s">
        <v>18</v>
      </c>
    </row>
    <row r="19" spans="1:19" x14ac:dyDescent="0.2">
      <c r="A19" t="s">
        <v>433</v>
      </c>
      <c r="B19" t="s">
        <v>351</v>
      </c>
      <c r="C19" t="s">
        <v>428</v>
      </c>
      <c r="D19" t="s">
        <v>427</v>
      </c>
      <c r="E19" t="s">
        <v>430</v>
      </c>
      <c r="F19" s="12">
        <f t="shared" si="0"/>
        <v>21.000000508502126</v>
      </c>
      <c r="G19" t="s">
        <v>431</v>
      </c>
      <c r="H19" t="s">
        <v>432</v>
      </c>
      <c r="I19" s="12">
        <f t="shared" si="1"/>
        <v>2.999999444000423</v>
      </c>
      <c r="J19" t="s">
        <v>45</v>
      </c>
      <c r="K19" t="s">
        <v>45</v>
      </c>
      <c r="L19" t="s">
        <v>47</v>
      </c>
      <c r="M19" t="s">
        <v>352</v>
      </c>
      <c r="N19" t="s">
        <v>49</v>
      </c>
      <c r="O19" t="s">
        <v>229</v>
      </c>
      <c r="P19" t="s">
        <v>429</v>
      </c>
      <c r="Q19" t="s">
        <v>358</v>
      </c>
      <c r="R19" t="s">
        <v>359</v>
      </c>
      <c r="S19" t="s">
        <v>18</v>
      </c>
    </row>
    <row r="20" spans="1:19" x14ac:dyDescent="0.2">
      <c r="A20" t="s">
        <v>219</v>
      </c>
      <c r="B20" t="s">
        <v>351</v>
      </c>
      <c r="C20" t="s">
        <v>36</v>
      </c>
      <c r="D20" t="s">
        <v>432</v>
      </c>
      <c r="E20" t="s">
        <v>435</v>
      </c>
      <c r="F20" s="12">
        <f t="shared" si="0"/>
        <v>19.999999646097422</v>
      </c>
      <c r="G20" t="s">
        <v>436</v>
      </c>
      <c r="H20" t="s">
        <v>437</v>
      </c>
      <c r="I20" s="12">
        <f t="shared" si="1"/>
        <v>5.0000005401670933</v>
      </c>
      <c r="J20" t="s">
        <v>45</v>
      </c>
      <c r="K20" t="s">
        <v>45</v>
      </c>
      <c r="L20" t="s">
        <v>46</v>
      </c>
      <c r="M20" t="s">
        <v>352</v>
      </c>
      <c r="N20" t="s">
        <v>49</v>
      </c>
      <c r="O20" t="s">
        <v>229</v>
      </c>
      <c r="P20" t="s">
        <v>434</v>
      </c>
      <c r="Q20" t="s">
        <v>358</v>
      </c>
      <c r="R20" t="s">
        <v>359</v>
      </c>
      <c r="S20" t="s">
        <v>18</v>
      </c>
    </row>
    <row r="21" spans="1:19" x14ac:dyDescent="0.2">
      <c r="A21" t="s">
        <v>220</v>
      </c>
      <c r="B21" t="s">
        <v>351</v>
      </c>
      <c r="C21" t="s">
        <v>37</v>
      </c>
      <c r="D21" t="s">
        <v>437</v>
      </c>
      <c r="E21" t="s">
        <v>439</v>
      </c>
      <c r="F21" s="12">
        <f t="shared" si="0"/>
        <v>19.999999646097422</v>
      </c>
      <c r="G21" t="s">
        <v>440</v>
      </c>
      <c r="H21" t="s">
        <v>441</v>
      </c>
      <c r="I21" s="12">
        <f t="shared" si="1"/>
        <v>2.0000004675239325</v>
      </c>
      <c r="J21" t="s">
        <v>45</v>
      </c>
      <c r="K21" t="s">
        <v>45</v>
      </c>
      <c r="L21" t="s">
        <v>46</v>
      </c>
      <c r="M21" t="s">
        <v>352</v>
      </c>
      <c r="N21" t="s">
        <v>49</v>
      </c>
      <c r="O21" t="s">
        <v>229</v>
      </c>
      <c r="P21" t="s">
        <v>438</v>
      </c>
      <c r="Q21" t="s">
        <v>358</v>
      </c>
      <c r="R21" t="s">
        <v>359</v>
      </c>
      <c r="S21" t="s">
        <v>18</v>
      </c>
    </row>
    <row r="22" spans="1:19" x14ac:dyDescent="0.2">
      <c r="A22" t="s">
        <v>447</v>
      </c>
      <c r="B22" t="s">
        <v>351</v>
      </c>
      <c r="C22" t="s">
        <v>442</v>
      </c>
      <c r="D22" t="s">
        <v>441</v>
      </c>
      <c r="E22" t="s">
        <v>444</v>
      </c>
      <c r="F22" s="12">
        <f t="shared" si="0"/>
        <v>22.000000113621354</v>
      </c>
      <c r="G22" t="s">
        <v>445</v>
      </c>
      <c r="H22" t="s">
        <v>446</v>
      </c>
      <c r="I22" s="12">
        <f t="shared" si="1"/>
        <v>1.0000002337619662</v>
      </c>
      <c r="J22" t="s">
        <v>45</v>
      </c>
      <c r="K22" t="s">
        <v>45</v>
      </c>
      <c r="L22" t="s">
        <v>47</v>
      </c>
      <c r="M22" t="s">
        <v>352</v>
      </c>
      <c r="N22" t="s">
        <v>49</v>
      </c>
      <c r="O22" t="s">
        <v>229</v>
      </c>
      <c r="P22" t="s">
        <v>443</v>
      </c>
      <c r="Q22" t="s">
        <v>358</v>
      </c>
      <c r="R22" t="s">
        <v>359</v>
      </c>
      <c r="S22" t="s">
        <v>18</v>
      </c>
    </row>
    <row r="23" spans="1:19" x14ac:dyDescent="0.2">
      <c r="A23" t="s">
        <v>222</v>
      </c>
      <c r="B23" t="s">
        <v>351</v>
      </c>
      <c r="C23" t="s">
        <v>39</v>
      </c>
      <c r="D23" t="s">
        <v>446</v>
      </c>
      <c r="E23" t="s">
        <v>449</v>
      </c>
      <c r="F23" s="12">
        <f t="shared" si="0"/>
        <v>20.999999879859388</v>
      </c>
      <c r="G23" t="s">
        <v>450</v>
      </c>
      <c r="H23" t="s">
        <v>451</v>
      </c>
      <c r="I23" s="12">
        <f t="shared" si="1"/>
        <v>1.0000002337619662</v>
      </c>
      <c r="J23" t="s">
        <v>45</v>
      </c>
      <c r="K23" t="s">
        <v>45</v>
      </c>
      <c r="L23" t="s">
        <v>46</v>
      </c>
      <c r="M23" t="s">
        <v>352</v>
      </c>
      <c r="N23" t="s">
        <v>49</v>
      </c>
      <c r="O23" t="s">
        <v>229</v>
      </c>
      <c r="P23" t="s">
        <v>448</v>
      </c>
      <c r="Q23" t="s">
        <v>358</v>
      </c>
      <c r="R23" t="s">
        <v>359</v>
      </c>
      <c r="S23" t="s">
        <v>18</v>
      </c>
    </row>
    <row r="24" spans="1:19" x14ac:dyDescent="0.2">
      <c r="A24" t="s">
        <v>223</v>
      </c>
      <c r="B24" t="s">
        <v>351</v>
      </c>
      <c r="C24" t="s">
        <v>40</v>
      </c>
      <c r="D24" t="s">
        <v>453</v>
      </c>
      <c r="E24" t="s">
        <v>454</v>
      </c>
      <c r="F24" s="12">
        <f t="shared" si="0"/>
        <v>20.999999879859388</v>
      </c>
      <c r="G24" t="s">
        <v>455</v>
      </c>
      <c r="H24" t="s">
        <v>456</v>
      </c>
      <c r="I24" s="12">
        <f t="shared" si="1"/>
        <v>2.0000004675239325</v>
      </c>
      <c r="J24" t="s">
        <v>45</v>
      </c>
      <c r="K24" t="s">
        <v>45</v>
      </c>
      <c r="L24" t="s">
        <v>46</v>
      </c>
      <c r="M24" t="s">
        <v>352</v>
      </c>
      <c r="N24" t="s">
        <v>49</v>
      </c>
      <c r="O24" t="s">
        <v>229</v>
      </c>
      <c r="P24" t="s">
        <v>452</v>
      </c>
      <c r="Q24" t="s">
        <v>358</v>
      </c>
      <c r="R24" t="s">
        <v>359</v>
      </c>
      <c r="S24" t="s">
        <v>18</v>
      </c>
    </row>
    <row r="25" spans="1:19" x14ac:dyDescent="0.2">
      <c r="A25" t="s">
        <v>225</v>
      </c>
      <c r="B25" t="s">
        <v>351</v>
      </c>
      <c r="C25" t="s">
        <v>42</v>
      </c>
      <c r="D25" t="s">
        <v>456</v>
      </c>
      <c r="E25" t="s">
        <v>458</v>
      </c>
      <c r="F25" s="12">
        <f t="shared" si="0"/>
        <v>21.000000508502126</v>
      </c>
      <c r="G25" t="s">
        <v>459</v>
      </c>
      <c r="H25" t="s">
        <v>460</v>
      </c>
      <c r="I25" s="12">
        <f t="shared" si="1"/>
        <v>5.9999995166435838</v>
      </c>
      <c r="J25" t="s">
        <v>45</v>
      </c>
      <c r="K25" t="s">
        <v>45</v>
      </c>
      <c r="L25" t="s">
        <v>46</v>
      </c>
      <c r="M25" t="s">
        <v>352</v>
      </c>
      <c r="N25" t="s">
        <v>49</v>
      </c>
      <c r="O25" t="s">
        <v>229</v>
      </c>
      <c r="P25" t="s">
        <v>457</v>
      </c>
      <c r="Q25" t="s">
        <v>358</v>
      </c>
      <c r="R25" t="s">
        <v>359</v>
      </c>
      <c r="S25" t="s">
        <v>18</v>
      </c>
    </row>
    <row r="26" spans="1:19" x14ac:dyDescent="0.2">
      <c r="A26" t="s">
        <v>226</v>
      </c>
      <c r="B26" t="s">
        <v>351</v>
      </c>
      <c r="C26" t="s">
        <v>43</v>
      </c>
      <c r="D26" t="s">
        <v>460</v>
      </c>
      <c r="E26" t="s">
        <v>462</v>
      </c>
      <c r="F26" s="12">
        <f t="shared" si="0"/>
        <v>21.000000508502126</v>
      </c>
      <c r="G26" t="s">
        <v>463</v>
      </c>
      <c r="H26" t="s">
        <v>464</v>
      </c>
      <c r="I26" s="12">
        <f t="shared" si="1"/>
        <v>0.99999960511922836</v>
      </c>
      <c r="J26" t="s">
        <v>45</v>
      </c>
      <c r="K26" t="s">
        <v>45</v>
      </c>
      <c r="L26" t="s">
        <v>46</v>
      </c>
      <c r="M26" t="s">
        <v>352</v>
      </c>
      <c r="N26" t="s">
        <v>49</v>
      </c>
      <c r="O26" t="s">
        <v>229</v>
      </c>
      <c r="P26" t="s">
        <v>461</v>
      </c>
      <c r="Q26" t="s">
        <v>358</v>
      </c>
      <c r="R26" t="s">
        <v>359</v>
      </c>
      <c r="S26" t="s">
        <v>18</v>
      </c>
    </row>
    <row r="27" spans="1:19" x14ac:dyDescent="0.2">
      <c r="E27" s="17"/>
      <c r="F27" s="17">
        <f>SUM(F1:F26)</f>
        <v>526.99999934993684</v>
      </c>
      <c r="G27" s="17">
        <f>F27/60</f>
        <v>8.7833333224989474</v>
      </c>
    </row>
    <row r="28" spans="1:19" x14ac:dyDescent="0.2">
      <c r="E28" s="17" t="s">
        <v>346</v>
      </c>
      <c r="F28" s="17">
        <f>25*22</f>
        <v>550</v>
      </c>
      <c r="G28" s="17">
        <f t="shared" ref="G28:G30" si="2">F28/60</f>
        <v>9.1666666666666661</v>
      </c>
    </row>
    <row r="29" spans="1:19" x14ac:dyDescent="0.2">
      <c r="E29" s="17" t="s">
        <v>347</v>
      </c>
      <c r="F29" s="17">
        <f>F27-F28</f>
        <v>-23.000000650063157</v>
      </c>
      <c r="G29" s="17">
        <f t="shared" si="2"/>
        <v>-0.3833333441677193</v>
      </c>
    </row>
    <row r="30" spans="1:19" x14ac:dyDescent="0.2">
      <c r="E30" s="17" t="s">
        <v>348</v>
      </c>
      <c r="F30" s="17">
        <f>(TIMEVALUE(H26) - TIMEVALUE(D2)) * 86400</f>
        <v>2908.9999998221174</v>
      </c>
      <c r="G30" s="17">
        <f t="shared" si="2"/>
        <v>48.483333330368623</v>
      </c>
    </row>
    <row r="31" spans="1:19" x14ac:dyDescent="0.2">
      <c r="E31" s="17" t="s">
        <v>349</v>
      </c>
      <c r="F31" s="17">
        <f>(F29/F30) * 100</f>
        <v>-0.79064973019833573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Run1</vt:lpstr>
      <vt:lpstr>Run2</vt:lpstr>
      <vt:lpstr>Run1-2-3</vt:lpstr>
      <vt:lpstr>Sheet1</vt:lpstr>
      <vt:lpstr>Run3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Ramasubramanian, Karthikeyan</dc:creator>
  <cp:lastModifiedBy>Microsoft Office User</cp:lastModifiedBy>
  <dcterms:created xsi:type="dcterms:W3CDTF">2023-01-24T12:48:53Z</dcterms:created>
  <dcterms:modified xsi:type="dcterms:W3CDTF">2023-03-03T22:39:15Z</dcterms:modified>
</cp:coreProperties>
</file>