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ry\Documents\python\AO3Chinese\"/>
    </mc:Choice>
  </mc:AlternateContent>
  <xr:revisionPtr revIDLastSave="0" documentId="13_ncr:1_{11553A4E-A44B-494E-A30D-2EB26B1D9662}" xr6:coauthVersionLast="45" xr6:coauthVersionMax="45" xr10:uidLastSave="{00000000-0000-0000-0000-000000000000}"/>
  <bookViews>
    <workbookView xWindow="-110" yWindow="-110" windowWidth="19420" windowHeight="10420" xr2:uid="{C1021DF5-45E7-45E7-B42A-D11A785897A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C7" i="1"/>
  <c r="B17" i="1"/>
  <c r="C17" i="1"/>
  <c r="D17" i="1"/>
  <c r="E17" i="1"/>
  <c r="F17" i="1"/>
  <c r="G17" i="1"/>
  <c r="B9" i="1"/>
  <c r="D12" i="1"/>
  <c r="E12" i="1"/>
  <c r="F12" i="1"/>
  <c r="G12" i="1"/>
  <c r="C12" i="1"/>
  <c r="D16" i="1"/>
  <c r="E16" i="1"/>
  <c r="F16" i="1"/>
  <c r="G16" i="1"/>
  <c r="C16" i="1"/>
  <c r="G14" i="1"/>
  <c r="D14" i="1"/>
  <c r="E14" i="1"/>
  <c r="F14" i="1"/>
  <c r="C14" i="1"/>
  <c r="D5" i="1"/>
  <c r="E5" i="1"/>
  <c r="F5" i="1"/>
  <c r="G5" i="1"/>
  <c r="C5" i="1"/>
  <c r="C15" i="1"/>
  <c r="D15" i="1"/>
  <c r="E15" i="1"/>
  <c r="F15" i="1"/>
  <c r="G15" i="1"/>
  <c r="B15" i="1"/>
  <c r="B13" i="1"/>
  <c r="B11" i="1"/>
  <c r="C9" i="1"/>
  <c r="D9" i="1"/>
  <c r="E9" i="1"/>
  <c r="F9" i="1"/>
  <c r="G9" i="1"/>
  <c r="C8" i="1"/>
  <c r="D8" i="1"/>
  <c r="E8" i="1"/>
  <c r="F8" i="1"/>
  <c r="G8" i="1"/>
  <c r="G6" i="1"/>
  <c r="F6" i="1"/>
  <c r="E6" i="1"/>
  <c r="D6" i="1"/>
  <c r="C6" i="1"/>
  <c r="B6" i="1"/>
  <c r="B8" i="1" s="1"/>
  <c r="C4" i="1"/>
  <c r="D4" i="1"/>
  <c r="E4" i="1"/>
  <c r="F4" i="1"/>
  <c r="G4" i="1"/>
  <c r="B4" i="1"/>
</calcChain>
</file>

<file path=xl/sharedStrings.xml><?xml version="1.0" encoding="utf-8"?>
<sst xmlns="http://schemas.openxmlformats.org/spreadsheetml/2006/main" count="23" uniqueCount="20">
  <si>
    <t>All works</t>
  </si>
  <si>
    <t>Total counts</t>
  </si>
  <si>
    <t>No Rated</t>
  </si>
  <si>
    <t>Explicit</t>
  </si>
  <si>
    <t>Mature</t>
  </si>
  <si>
    <t>Teen up</t>
  </si>
  <si>
    <t>Gen</t>
  </si>
  <si>
    <t>Works in Chinese</t>
  </si>
  <si>
    <t>Works not in Chinese</t>
  </si>
  <si>
    <t>link:https://archiveofourown.org/works?utf8=%E2%9C%93&amp;work_search%5Bsort_column%5D=revised_at&amp;work_search%5Bother_tag_names%5D=&amp;exclude_work_search%5Brelationship_ids%5D%5B%5D=33324988&amp;exclude_work_search%5Brelationship_ids%5D%5B%5D=35271320&amp;exclude_work_search%5Brelationship_ids%5D%5B%5D=36722701&amp;exclude_work_search%5Brelationship_ids%5D%5B%5D=37309495&amp;exclude_work_search%5Brelationship_ids%5D%5B%5D=38165329&amp;exclude_work_search%5Brelationship_ids%5D%5B%5D=38328160&amp;exclude_work_search%5Brelationship_ids%5D%5B%5D=39497722&amp;exclude_work_search%5Brelationship_ids%5D%5B%5D=39636094&amp;exclude_work_search%5Brelationship_ids%5D%5B%5D=39826813&amp;work_search%5Bexcluded_tag_names%5D=&amp;work_search%5Bcrossover%5D=&amp;work_search%5Bcomplete%5D=&amp;work_search%5Bwords_from%5D=&amp;work_search%5Bwords_to%5D=&amp;work_search%5Bdate_from%5D=2018-10-1&amp;work_search%5Bdate_to%5D=2020-02-26&amp;work_search%5Bquery%5D=&amp;work_search%5Blanguage_id%5D=zh&amp;commit=Sort+and+Filter&amp;tag_id=Xiao+Zhan</t>
  </si>
  <si>
    <t>From 2018-5-013 to 2019-02-28</t>
  </si>
  <si>
    <t>Rating % Total</t>
  </si>
  <si>
    <t>not in Chinese % Total</t>
  </si>
  <si>
    <t>Rating % Chinese Work</t>
  </si>
  <si>
    <t>Rating % not Chinese Work</t>
  </si>
  <si>
    <t>link:https://archiveofourown.org/works/search?utf8=%E2%9C%93&amp;work_search%5Bquery%5D=&amp;work_search%5Btitle%5D=&amp;work_search%5Bcreators%5D=&amp;work_search%5Brevised_at%5D=18-673days&amp;work_search%5Bcomplete%5D=&amp;work_search%5Bcrossover%5D=&amp;work_search%5Bsingle_chapter%5D=0&amp;work_search%5Bword_count%5D=&amp;work_search%5Blanguage_id%5D=&amp;work_search%5Bfandom_names%5D=&amp;work_search%5Brating_ids%5D=&amp;work_search%5Bcharacter_names%5D=&amp;work_search%5Brelationship_names%5D=xiao+zhan&amp;work_search%5Bfreeform_names%5D=&amp;work_search%5Bhits%5D=&amp;work_search%5Bkudos_count%5D=&amp;work_search%5Bcomments_count%5D=&amp;work_search%5Bbookmarks_count%5D=&amp;work_search%5Bsort_column%5D=revised_at&amp;work_search%5Bsort_direction%5D=asc&amp;commit=Search</t>
  </si>
  <si>
    <t>XZ's works in Chinese % Other Works in Chinese</t>
  </si>
  <si>
    <t>带肖战的CP Tag</t>
  </si>
  <si>
    <t>总数</t>
  </si>
  <si>
    <t>带肖战的角色Tag（剔除CP Tag）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</si>
</sst>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1"/>
      <name val="Calibri"/>
      <family val="2"/>
      <charset val="134"/>
      <scheme val="minor"/>
    </font>
    <font>
      <sz val="18"/>
      <color theme="1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2" fillId="0" borderId="0" xfId="0" applyFont="1"/>
    <xf numFmtId="10" fontId="2" fillId="0" borderId="0" xfId="1" applyNumberFormat="1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0" fontId="2" fillId="0" borderId="0" xfId="1" applyNumberFormat="1" applyFont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肖战相关同人中的非中文同人比例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Total counts</c:v>
                </c:pt>
                <c:pt idx="1">
                  <c:v>No Rated</c:v>
                </c:pt>
                <c:pt idx="2">
                  <c:v>Explicit</c:v>
                </c:pt>
                <c:pt idx="3">
                  <c:v>Mature</c:v>
                </c:pt>
                <c:pt idx="4">
                  <c:v>Teen up</c:v>
                </c:pt>
                <c:pt idx="5">
                  <c:v>Gen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1787</c:v>
                </c:pt>
                <c:pt idx="1">
                  <c:v>440</c:v>
                </c:pt>
                <c:pt idx="2">
                  <c:v>464</c:v>
                </c:pt>
                <c:pt idx="3">
                  <c:v>518</c:v>
                </c:pt>
                <c:pt idx="4">
                  <c:v>198</c:v>
                </c:pt>
                <c:pt idx="5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5-46FD-BDB7-BA7F24B8222E}"/>
            </c:ext>
          </c:extLst>
        </c:ser>
        <c:ser>
          <c:idx val="1"/>
          <c:order val="1"/>
          <c:tx>
            <c:v>非中文同人数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Total counts</c:v>
                </c:pt>
                <c:pt idx="1">
                  <c:v>No Rated</c:v>
                </c:pt>
                <c:pt idx="2">
                  <c:v>Explicit</c:v>
                </c:pt>
                <c:pt idx="3">
                  <c:v>Mature</c:v>
                </c:pt>
                <c:pt idx="4">
                  <c:v>Teen up</c:v>
                </c:pt>
                <c:pt idx="5">
                  <c:v>Gen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366</c:v>
                </c:pt>
                <c:pt idx="1">
                  <c:v>55</c:v>
                </c:pt>
                <c:pt idx="2">
                  <c:v>92</c:v>
                </c:pt>
                <c:pt idx="3">
                  <c:v>68</c:v>
                </c:pt>
                <c:pt idx="4">
                  <c:v>81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5-46FD-BDB7-BA7F24B82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946840"/>
        <c:axId val="684944544"/>
      </c:barChart>
      <c:lineChart>
        <c:grouping val="standard"/>
        <c:varyColors val="0"/>
        <c:ser>
          <c:idx val="2"/>
          <c:order val="2"/>
          <c:tx>
            <c:v>非中文同人占比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Total counts</c:v>
                </c:pt>
                <c:pt idx="1">
                  <c:v>No Rated</c:v>
                </c:pt>
                <c:pt idx="2">
                  <c:v>Explicit</c:v>
                </c:pt>
                <c:pt idx="3">
                  <c:v>Mature</c:v>
                </c:pt>
                <c:pt idx="4">
                  <c:v>Teen up</c:v>
                </c:pt>
                <c:pt idx="5">
                  <c:v>Gen</c:v>
                </c:pt>
              </c:strCache>
            </c:strRef>
          </c:cat>
          <c:val>
            <c:numRef>
              <c:f>Sheet1!$B$9:$G$9</c:f>
              <c:numCache>
                <c:formatCode>0.00%</c:formatCode>
                <c:ptCount val="6"/>
                <c:pt idx="0">
                  <c:v>0.20481253497481813</c:v>
                </c:pt>
                <c:pt idx="1">
                  <c:v>0.125</c:v>
                </c:pt>
                <c:pt idx="2">
                  <c:v>0.19827586206896552</c:v>
                </c:pt>
                <c:pt idx="3">
                  <c:v>0.13127413127413126</c:v>
                </c:pt>
                <c:pt idx="4">
                  <c:v>0.40909090909090912</c:v>
                </c:pt>
                <c:pt idx="5">
                  <c:v>0.41916167664670656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5-46FD-BDB7-BA7F24B82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805328"/>
        <c:axId val="683806640"/>
      </c:lineChart>
      <c:catAx>
        <c:axId val="68494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44544"/>
        <c:auto val="1"/>
        <c:lblAlgn val="ctr"/>
        <c:lblOffset val="100"/>
        <c:noMultiLvlLbl val="0"/>
      </c:catAx>
      <c:valAx>
        <c:axId val="6849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46840"/>
        <c:crossBetween val="between"/>
      </c:valAx>
      <c:valAx>
        <c:axId val="68380664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05328"/>
        <c:crosses val="max"/>
        <c:crossBetween val="between"/>
      </c:valAx>
      <c:catAx>
        <c:axId val="683805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38066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肖战中文同人作品在全</a:t>
            </a:r>
            <a:r>
              <a:rPr lang="en-US" altLang="zh-CN"/>
              <a:t>AO3</a:t>
            </a:r>
            <a:r>
              <a:rPr lang="zh-CN" altLang="en-US"/>
              <a:t>中文同人作品中的占比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肖战同人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Total counts</c:v>
                </c:pt>
                <c:pt idx="1">
                  <c:v>No Rated</c:v>
                </c:pt>
                <c:pt idx="2">
                  <c:v>Explicit</c:v>
                </c:pt>
                <c:pt idx="3">
                  <c:v>Mature</c:v>
                </c:pt>
                <c:pt idx="4">
                  <c:v>Teen up</c:v>
                </c:pt>
                <c:pt idx="5">
                  <c:v>Gen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1551</c:v>
                </c:pt>
                <c:pt idx="1">
                  <c:v>365</c:v>
                </c:pt>
                <c:pt idx="2">
                  <c:v>416</c:v>
                </c:pt>
                <c:pt idx="3">
                  <c:v>455</c:v>
                </c:pt>
                <c:pt idx="4">
                  <c:v>176</c:v>
                </c:pt>
                <c:pt idx="5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A-4FE1-A464-5D6A9CEA68AE}"/>
            </c:ext>
          </c:extLst>
        </c:ser>
        <c:ser>
          <c:idx val="1"/>
          <c:order val="1"/>
          <c:tx>
            <c:v>全中文同人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Total counts</c:v>
                </c:pt>
                <c:pt idx="1">
                  <c:v>No Rated</c:v>
                </c:pt>
                <c:pt idx="2">
                  <c:v>Explicit</c:v>
                </c:pt>
                <c:pt idx="3">
                  <c:v>Mature</c:v>
                </c:pt>
                <c:pt idx="4">
                  <c:v>Teen up</c:v>
                </c:pt>
                <c:pt idx="5">
                  <c:v>Gen</c:v>
                </c:pt>
              </c:strCache>
            </c: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203325</c:v>
                </c:pt>
                <c:pt idx="1">
                  <c:v>55693</c:v>
                </c:pt>
                <c:pt idx="2">
                  <c:v>39442</c:v>
                </c:pt>
                <c:pt idx="3">
                  <c:v>70403</c:v>
                </c:pt>
                <c:pt idx="4">
                  <c:v>17992</c:v>
                </c:pt>
                <c:pt idx="5">
                  <c:v>19795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A-4FE1-A464-5D6A9CEA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644304"/>
        <c:axId val="769638400"/>
      </c:barChart>
      <c:lineChart>
        <c:grouping val="standard"/>
        <c:varyColors val="0"/>
        <c:ser>
          <c:idx val="2"/>
          <c:order val="2"/>
          <c:tx>
            <c:v>占比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3212996389891697E-2"/>
                  <c:y val="-0.18944099378881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3A-4FE1-A464-5D6A9CEA68AE}"/>
                </c:ext>
              </c:extLst>
            </c:dLbl>
            <c:dLbl>
              <c:idx val="1"/>
              <c:layout>
                <c:manualLayout>
                  <c:x val="-2.8880866425992781E-2"/>
                  <c:y val="7.4534161490683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3A-4FE1-A464-5D6A9CEA68AE}"/>
                </c:ext>
              </c:extLst>
            </c:dLbl>
            <c:dLbl>
              <c:idx val="2"/>
              <c:layout>
                <c:manualLayout>
                  <c:x val="-4.7653429602888139E-2"/>
                  <c:y val="-6.21118012422360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3A-4FE1-A464-5D6A9CEA68AE}"/>
                </c:ext>
              </c:extLst>
            </c:dLbl>
            <c:dLbl>
              <c:idx val="3"/>
              <c:layout>
                <c:manualLayout>
                  <c:x val="-2.8880866425992781E-2"/>
                  <c:y val="7.14285714285713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3A-4FE1-A464-5D6A9CEA68AE}"/>
                </c:ext>
              </c:extLst>
            </c:dLbl>
            <c:dLbl>
              <c:idx val="4"/>
              <c:layout>
                <c:manualLayout>
                  <c:x val="-4.0433212996389994E-2"/>
                  <c:y val="-6.21118012422360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3A-4FE1-A464-5D6A9CEA68AE}"/>
                </c:ext>
              </c:extLst>
            </c:dLbl>
            <c:dLbl>
              <c:idx val="5"/>
              <c:layout>
                <c:manualLayout>
                  <c:x val="-1.4440433212996602E-2"/>
                  <c:y val="7.14285714285714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3A-4FE1-A464-5D6A9CEA68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Sheet1!$B$17:$G$17</c:f>
              <c:numCache>
                <c:formatCode>0.00%</c:formatCode>
                <c:ptCount val="6"/>
                <c:pt idx="0">
                  <c:v>7.6281814828476581E-3</c:v>
                </c:pt>
                <c:pt idx="1">
                  <c:v>6.553785933600273E-3</c:v>
                </c:pt>
                <c:pt idx="2">
                  <c:v>1.054713249835201E-2</c:v>
                </c:pt>
                <c:pt idx="3">
                  <c:v>6.462792778716816E-3</c:v>
                </c:pt>
                <c:pt idx="4">
                  <c:v>9.7821253890618045E-3</c:v>
                </c:pt>
                <c:pt idx="5">
                  <c:v>7.0219752462743115E-3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3A-4FE1-A464-5D6A9CEA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644632"/>
        <c:axId val="769638728"/>
      </c:lineChart>
      <c:catAx>
        <c:axId val="76964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38400"/>
        <c:crosses val="autoZero"/>
        <c:auto val="1"/>
        <c:lblAlgn val="ctr"/>
        <c:lblOffset val="100"/>
        <c:noMultiLvlLbl val="0"/>
      </c:catAx>
      <c:valAx>
        <c:axId val="7696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44304"/>
        <c:crosses val="autoZero"/>
        <c:crossBetween val="between"/>
      </c:valAx>
      <c:valAx>
        <c:axId val="7696387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44632"/>
        <c:crosses val="max"/>
        <c:crossBetween val="between"/>
      </c:valAx>
      <c:catAx>
        <c:axId val="769644632"/>
        <c:scaling>
          <c:orientation val="minMax"/>
        </c:scaling>
        <c:delete val="1"/>
        <c:axPos val="b"/>
        <c:majorTickMark val="none"/>
        <c:minorTickMark val="none"/>
        <c:tickLblPos val="nextTo"/>
        <c:crossAx val="769638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肖战相关同人与全</a:t>
            </a:r>
            <a:r>
              <a:rPr lang="en-US" altLang="zh-CN"/>
              <a:t>AO3</a:t>
            </a:r>
            <a:r>
              <a:rPr lang="zh-CN" altLang="en-US"/>
              <a:t>同人分级对比图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肖战相关同人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Sheet1!$C$1:$G$1</c:f>
              <c:strCache>
                <c:ptCount val="5"/>
                <c:pt idx="0">
                  <c:v>No Rated</c:v>
                </c:pt>
                <c:pt idx="1">
                  <c:v>Explicit</c:v>
                </c:pt>
                <c:pt idx="2">
                  <c:v>Mature</c:v>
                </c:pt>
                <c:pt idx="3">
                  <c:v>Teen up</c:v>
                </c:pt>
                <c:pt idx="4">
                  <c:v>Gen</c:v>
                </c:pt>
              </c:strCache>
            </c:strRef>
          </c:cat>
          <c:val>
            <c:numRef>
              <c:f>Sheet1!$C$5:$G$5</c:f>
              <c:numCache>
                <c:formatCode>0.00%</c:formatCode>
                <c:ptCount val="5"/>
                <c:pt idx="0">
                  <c:v>0.24622271964185785</c:v>
                </c:pt>
                <c:pt idx="1">
                  <c:v>0.259653049804141</c:v>
                </c:pt>
                <c:pt idx="2">
                  <c:v>0.28987129266927814</c:v>
                </c:pt>
                <c:pt idx="3">
                  <c:v>0.11080022383883603</c:v>
                </c:pt>
                <c:pt idx="4">
                  <c:v>9.3452714045886967E-2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D-4655-A7D8-ACCDC31D0177}"/>
            </c:ext>
          </c:extLst>
        </c:ser>
        <c:ser>
          <c:idx val="1"/>
          <c:order val="1"/>
          <c:tx>
            <c:v>全AO3同人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Sheet1!$C$1:$G$1</c:f>
              <c:strCache>
                <c:ptCount val="5"/>
                <c:pt idx="0">
                  <c:v>No Rated</c:v>
                </c:pt>
                <c:pt idx="1">
                  <c:v>Explicit</c:v>
                </c:pt>
                <c:pt idx="2">
                  <c:v>Mature</c:v>
                </c:pt>
                <c:pt idx="3">
                  <c:v>Teen up</c:v>
                </c:pt>
                <c:pt idx="4">
                  <c:v>Gen</c:v>
                </c:pt>
              </c:strCache>
            </c:strRef>
          </c:cat>
          <c:val>
            <c:numRef>
              <c:f>Sheet1!$C$16:$G$16</c:f>
              <c:numCache>
                <c:formatCode>0.00%</c:formatCode>
                <c:ptCount val="5"/>
                <c:pt idx="0">
                  <c:v>0.10983620192401169</c:v>
                </c:pt>
                <c:pt idx="1">
                  <c:v>0.16057320685178025</c:v>
                </c:pt>
                <c:pt idx="2">
                  <c:v>0.14564785790052431</c:v>
                </c:pt>
                <c:pt idx="3">
                  <c:v>0.30739143678694802</c:v>
                </c:pt>
                <c:pt idx="4">
                  <c:v>0.27655129653673577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D-4655-A7D8-ACCDC31D0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3803032"/>
        <c:axId val="755692872"/>
      </c:barChart>
      <c:catAx>
        <c:axId val="68380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92872"/>
        <c:crosses val="autoZero"/>
        <c:auto val="1"/>
        <c:lblAlgn val="ctr"/>
        <c:lblOffset val="100"/>
        <c:noMultiLvlLbl val="0"/>
      </c:catAx>
      <c:valAx>
        <c:axId val="75569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0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</a:t>
            </a:r>
            <a:r>
              <a:rPr lang="en-US" altLang="zh-CN"/>
              <a:t>AO3</a:t>
            </a:r>
            <a:r>
              <a:rPr lang="zh-CN" altLang="en-US"/>
              <a:t>同人分级分布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AE-42F5-957B-FE8E5A089994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3AE-42F5-957B-FE8E5A089994}"/>
              </c:ext>
            </c:extLst>
          </c:dPt>
          <c:dPt>
            <c:idx val="2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AE-42F5-957B-FE8E5A089994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3AE-42F5-957B-FE8E5A089994}"/>
              </c:ext>
            </c:extLst>
          </c:dPt>
          <c:dPt>
            <c:idx val="4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AE-42F5-957B-FE8E5A089994}"/>
              </c:ext>
            </c:extLst>
          </c:dPt>
          <c:cat>
            <c:strRef>
              <c:f>Sheet1!$C$1:$G$1</c:f>
              <c:strCache>
                <c:ptCount val="5"/>
                <c:pt idx="0">
                  <c:v>No Rated</c:v>
                </c:pt>
                <c:pt idx="1">
                  <c:v>Explicit</c:v>
                </c:pt>
                <c:pt idx="2">
                  <c:v>Mature</c:v>
                </c:pt>
                <c:pt idx="3">
                  <c:v>Teen up</c:v>
                </c:pt>
                <c:pt idx="4">
                  <c:v>Gen</c:v>
                </c:pt>
              </c:strCache>
            </c:strRef>
          </c:cat>
          <c:val>
            <c:numRef>
              <c:f>Sheet1!$C$12:$G$12</c:f>
              <c:numCache>
                <c:formatCode>0.00%</c:formatCode>
                <c:ptCount val="5"/>
                <c:pt idx="0">
                  <c:v>0.1260710515929695</c:v>
                </c:pt>
                <c:pt idx="1">
                  <c:v>0.16387922757270157</c:v>
                </c:pt>
                <c:pt idx="2">
                  <c:v>0.16549781908662969</c:v>
                </c:pt>
                <c:pt idx="3">
                  <c:v>0.28573152696054693</c:v>
                </c:pt>
                <c:pt idx="4">
                  <c:v>0.25882037478715231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E-42F5-957B-FE8E5A08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肖战中文同人作品在全</a:t>
            </a:r>
            <a:r>
              <a:rPr lang="en-US" altLang="zh-CN"/>
              <a:t>AO3</a:t>
            </a:r>
            <a:r>
              <a:rPr lang="zh-CN" altLang="en-US"/>
              <a:t>中文同人作品中的占比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肖战同人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Total counts</c:v>
                </c:pt>
                <c:pt idx="1">
                  <c:v>No Rated</c:v>
                </c:pt>
                <c:pt idx="2">
                  <c:v>Explicit</c:v>
                </c:pt>
                <c:pt idx="3">
                  <c:v>Mature</c:v>
                </c:pt>
                <c:pt idx="4">
                  <c:v>Teen up</c:v>
                </c:pt>
                <c:pt idx="5">
                  <c:v>Gen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1551</c:v>
                </c:pt>
                <c:pt idx="1">
                  <c:v>365</c:v>
                </c:pt>
                <c:pt idx="2">
                  <c:v>416</c:v>
                </c:pt>
                <c:pt idx="3">
                  <c:v>455</c:v>
                </c:pt>
                <c:pt idx="4">
                  <c:v>176</c:v>
                </c:pt>
                <c:pt idx="5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2-4D57-9A85-B25325921378}"/>
            </c:ext>
          </c:extLst>
        </c:ser>
        <c:ser>
          <c:idx val="1"/>
          <c:order val="1"/>
          <c:tx>
            <c:v>全中文同人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Total counts</c:v>
                </c:pt>
                <c:pt idx="1">
                  <c:v>No Rated</c:v>
                </c:pt>
                <c:pt idx="2">
                  <c:v>Explicit</c:v>
                </c:pt>
                <c:pt idx="3">
                  <c:v>Mature</c:v>
                </c:pt>
                <c:pt idx="4">
                  <c:v>Teen up</c:v>
                </c:pt>
                <c:pt idx="5">
                  <c:v>Gen</c:v>
                </c:pt>
              </c:strCache>
            </c: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203325</c:v>
                </c:pt>
                <c:pt idx="1">
                  <c:v>55693</c:v>
                </c:pt>
                <c:pt idx="2">
                  <c:v>39442</c:v>
                </c:pt>
                <c:pt idx="3">
                  <c:v>70403</c:v>
                </c:pt>
                <c:pt idx="4">
                  <c:v>17992</c:v>
                </c:pt>
                <c:pt idx="5">
                  <c:v>19795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2-4D57-9A85-B25325921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644304"/>
        <c:axId val="769638400"/>
      </c:barChart>
      <c:lineChart>
        <c:grouping val="standard"/>
        <c:varyColors val="0"/>
        <c:ser>
          <c:idx val="2"/>
          <c:order val="2"/>
          <c:tx>
            <c:v>占比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Sheet1!$B$17:$G$17</c:f>
              <c:numCache>
                <c:formatCode>0.00%</c:formatCode>
                <c:ptCount val="6"/>
                <c:pt idx="0">
                  <c:v>7.6281814828476581E-3</c:v>
                </c:pt>
                <c:pt idx="1">
                  <c:v>6.553785933600273E-3</c:v>
                </c:pt>
                <c:pt idx="2">
                  <c:v>1.054713249835201E-2</c:v>
                </c:pt>
                <c:pt idx="3">
                  <c:v>6.462792778716816E-3</c:v>
                </c:pt>
                <c:pt idx="4">
                  <c:v>9.7821253890618045E-3</c:v>
                </c:pt>
                <c:pt idx="5">
                  <c:v>7.0219752462743115E-3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2-4D57-9A85-B25325921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644632"/>
        <c:axId val="769638728"/>
      </c:lineChart>
      <c:catAx>
        <c:axId val="76964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38400"/>
        <c:auto val="1"/>
        <c:lblAlgn val="ctr"/>
        <c:lblOffset val="100"/>
        <c:noMultiLvlLbl val="0"/>
      </c:catAx>
      <c:valAx>
        <c:axId val="7696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44304"/>
        <c:crossBetween val="between"/>
      </c:valAx>
      <c:valAx>
        <c:axId val="7696387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44632"/>
        <c:crosses val="max"/>
        <c:crossBetween val="between"/>
      </c:valAx>
      <c:catAx>
        <c:axId val="769644632"/>
        <c:scaling>
          <c:orientation val="minMax"/>
        </c:scaling>
        <c:delete val="1"/>
        <c:axPos val="b"/>
        <c:majorTickMark val="none"/>
        <c:minorTickMark val="none"/>
        <c:tickLblPos val="nextTo"/>
        <c:crossAx val="7696387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肖战相关同人与全站中文同人分级对比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肖战中文同人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Sheet1!$C$1:$G$1</c:f>
              <c:strCache>
                <c:ptCount val="5"/>
                <c:pt idx="0">
                  <c:v>No Rated</c:v>
                </c:pt>
                <c:pt idx="1">
                  <c:v>Explicit</c:v>
                </c:pt>
                <c:pt idx="2">
                  <c:v>Mature</c:v>
                </c:pt>
                <c:pt idx="3">
                  <c:v>Teen up</c:v>
                </c:pt>
                <c:pt idx="4">
                  <c:v>Gen</c:v>
                </c:pt>
              </c:strCache>
            </c:strRef>
          </c:cat>
          <c:val>
            <c:numRef>
              <c:f>Sheet1!$C$7:$G$7</c:f>
              <c:numCache>
                <c:formatCode>0.00%</c:formatCode>
                <c:ptCount val="5"/>
                <c:pt idx="0">
                  <c:v>0.27093596059113301</c:v>
                </c:pt>
                <c:pt idx="1">
                  <c:v>0.26178747361013371</c:v>
                </c:pt>
                <c:pt idx="2">
                  <c:v>0.31667839549612947</c:v>
                </c:pt>
                <c:pt idx="3">
                  <c:v>8.2336382828993665E-2</c:v>
                </c:pt>
                <c:pt idx="4">
                  <c:v>6.8261787473610128E-2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9-4C80-A527-44932DF8E38F}"/>
            </c:ext>
          </c:extLst>
        </c:ser>
        <c:ser>
          <c:idx val="1"/>
          <c:order val="1"/>
          <c:tx>
            <c:v>全站中文同人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Sheet1!$C$1:$G$1</c:f>
              <c:strCache>
                <c:ptCount val="5"/>
                <c:pt idx="0">
                  <c:v>No Rated</c:v>
                </c:pt>
                <c:pt idx="1">
                  <c:v>Explicit</c:v>
                </c:pt>
                <c:pt idx="2">
                  <c:v>Mature</c:v>
                </c:pt>
                <c:pt idx="3">
                  <c:v>Teen up</c:v>
                </c:pt>
                <c:pt idx="4">
                  <c:v>Gen</c:v>
                </c:pt>
              </c:strCache>
            </c:strRef>
          </c:cat>
          <c:val>
            <c:numRef>
              <c:f>Sheet1!$C$14:$G$14</c:f>
              <c:numCache>
                <c:formatCode>0.00%</c:formatCode>
                <c:ptCount val="5"/>
                <c:pt idx="0">
                  <c:v>0.27391122586991268</c:v>
                </c:pt>
                <c:pt idx="1">
                  <c:v>0.19398499938522071</c:v>
                </c:pt>
                <c:pt idx="2">
                  <c:v>0.34625845321529569</c:v>
                </c:pt>
                <c:pt idx="3">
                  <c:v>8.848887249477437E-2</c:v>
                </c:pt>
                <c:pt idx="4">
                  <c:v>9.7356449034796511E-2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9-4C80-A527-44932DF8E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723208"/>
        <c:axId val="688727800"/>
      </c:barChart>
      <c:catAx>
        <c:axId val="68872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27800"/>
        <c:crosses val="autoZero"/>
        <c:auto val="1"/>
        <c:lblAlgn val="ctr"/>
        <c:lblOffset val="100"/>
        <c:noMultiLvlLbl val="0"/>
      </c:catAx>
      <c:valAx>
        <c:axId val="68872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2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肖战相关同人分级分布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B-4CFB-8271-E44B26F4314F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8B-4CFB-8271-E44B26F4314F}"/>
              </c:ext>
            </c:extLst>
          </c:dPt>
          <c:dPt>
            <c:idx val="2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8B-4CFB-8271-E44B26F4314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8B-4CFB-8271-E44B26F4314F}"/>
              </c:ext>
            </c:extLst>
          </c:dPt>
          <c:dPt>
            <c:idx val="4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8B-4CFB-8271-E44B26F4314F}"/>
              </c:ext>
            </c:extLst>
          </c:dPt>
          <c:cat>
            <c:strRef>
              <c:f>Sheet1!$C$1:$G$1</c:f>
              <c:strCache>
                <c:ptCount val="5"/>
                <c:pt idx="0">
                  <c:v>No Rated</c:v>
                </c:pt>
                <c:pt idx="1">
                  <c:v>Explicit</c:v>
                </c:pt>
                <c:pt idx="2">
                  <c:v>Mature</c:v>
                </c:pt>
                <c:pt idx="3">
                  <c:v>Teen up</c:v>
                </c:pt>
                <c:pt idx="4">
                  <c:v>Gen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440</c:v>
                </c:pt>
                <c:pt idx="1">
                  <c:v>464</c:v>
                </c:pt>
                <c:pt idx="2">
                  <c:v>518</c:v>
                </c:pt>
                <c:pt idx="3">
                  <c:v>198</c:v>
                </c:pt>
                <c:pt idx="4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8B-4CFB-8271-E44B26F43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肖战中文同人作品在全</a:t>
            </a:r>
            <a:r>
              <a:rPr lang="en-US" altLang="zh-CN"/>
              <a:t>AO3</a:t>
            </a:r>
            <a:r>
              <a:rPr lang="zh-CN" altLang="en-US"/>
              <a:t>中文同人作品中的占比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肖战同人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Total counts</c:v>
                </c:pt>
                <c:pt idx="1">
                  <c:v>No Rated</c:v>
                </c:pt>
                <c:pt idx="2">
                  <c:v>Explicit</c:v>
                </c:pt>
                <c:pt idx="3">
                  <c:v>Mature</c:v>
                </c:pt>
                <c:pt idx="4">
                  <c:v>Teen up</c:v>
                </c:pt>
                <c:pt idx="5">
                  <c:v>Gen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1551</c:v>
                </c:pt>
                <c:pt idx="1">
                  <c:v>365</c:v>
                </c:pt>
                <c:pt idx="2">
                  <c:v>416</c:v>
                </c:pt>
                <c:pt idx="3">
                  <c:v>455</c:v>
                </c:pt>
                <c:pt idx="4">
                  <c:v>176</c:v>
                </c:pt>
                <c:pt idx="5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8-4DFF-A8BF-5AFB066E06C9}"/>
            </c:ext>
          </c:extLst>
        </c:ser>
        <c:ser>
          <c:idx val="1"/>
          <c:order val="1"/>
          <c:tx>
            <c:v>全中文同人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Total counts</c:v>
                </c:pt>
                <c:pt idx="1">
                  <c:v>No Rated</c:v>
                </c:pt>
                <c:pt idx="2">
                  <c:v>Explicit</c:v>
                </c:pt>
                <c:pt idx="3">
                  <c:v>Mature</c:v>
                </c:pt>
                <c:pt idx="4">
                  <c:v>Teen up</c:v>
                </c:pt>
                <c:pt idx="5">
                  <c:v>Gen</c:v>
                </c:pt>
              </c:strCache>
            </c: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203325</c:v>
                </c:pt>
                <c:pt idx="1">
                  <c:v>55693</c:v>
                </c:pt>
                <c:pt idx="2">
                  <c:v>39442</c:v>
                </c:pt>
                <c:pt idx="3">
                  <c:v>70403</c:v>
                </c:pt>
                <c:pt idx="4">
                  <c:v>17992</c:v>
                </c:pt>
                <c:pt idx="5">
                  <c:v>19795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8-4DFF-A8BF-5AFB066E0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644304"/>
        <c:axId val="769638400"/>
      </c:barChart>
      <c:lineChart>
        <c:grouping val="standard"/>
        <c:varyColors val="0"/>
        <c:ser>
          <c:idx val="2"/>
          <c:order val="2"/>
          <c:tx>
            <c:v>占比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5256744995648392E-2"/>
                  <c:y val="-0.207792207792207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98-4DFF-A8BF-5AFB066E06C9}"/>
                </c:ext>
              </c:extLst>
            </c:dLbl>
            <c:dLbl>
              <c:idx val="1"/>
              <c:layout>
                <c:manualLayout>
                  <c:x val="-8.7032201914708437E-3"/>
                  <c:y val="4.8237476808905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98-4DFF-A8BF-5AFB066E06C9}"/>
                </c:ext>
              </c:extLst>
            </c:dLbl>
            <c:dLbl>
              <c:idx val="2"/>
              <c:layout>
                <c:manualLayout>
                  <c:x val="-3.4812880765883375E-2"/>
                  <c:y val="-4.08163265306122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98-4DFF-A8BF-5AFB066E06C9}"/>
                </c:ext>
              </c:extLst>
            </c:dLbl>
            <c:dLbl>
              <c:idx val="3"/>
              <c:layout>
                <c:manualLayout>
                  <c:x val="-2.4369016536118428E-2"/>
                  <c:y val="4.08163265306122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98-4DFF-A8BF-5AFB066E06C9}"/>
                </c:ext>
              </c:extLst>
            </c:dLbl>
            <c:dLbl>
              <c:idx val="4"/>
              <c:layout>
                <c:manualLayout>
                  <c:x val="-2.7850304612706829E-2"/>
                  <c:y val="-4.08163265306122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C98-4DFF-A8BF-5AFB066E06C9}"/>
                </c:ext>
              </c:extLst>
            </c:dLbl>
            <c:dLbl>
              <c:idx val="5"/>
              <c:layout>
                <c:manualLayout>
                  <c:x val="-5.0478677110530897E-2"/>
                  <c:y val="5.9369202226345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C98-4DFF-A8BF-5AFB066E06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Sheet1!$B$17:$G$17</c:f>
              <c:numCache>
                <c:formatCode>0.00%</c:formatCode>
                <c:ptCount val="6"/>
                <c:pt idx="0">
                  <c:v>7.6281814828476581E-3</c:v>
                </c:pt>
                <c:pt idx="1">
                  <c:v>6.553785933600273E-3</c:v>
                </c:pt>
                <c:pt idx="2">
                  <c:v>1.054713249835201E-2</c:v>
                </c:pt>
                <c:pt idx="3">
                  <c:v>6.462792778716816E-3</c:v>
                </c:pt>
                <c:pt idx="4">
                  <c:v>9.7821253890618045E-3</c:v>
                </c:pt>
                <c:pt idx="5">
                  <c:v>7.0219752462743115E-3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8-4DFF-A8BF-5AFB066E0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644632"/>
        <c:axId val="769638728"/>
      </c:lineChart>
      <c:catAx>
        <c:axId val="76964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38400"/>
        <c:crosses val="autoZero"/>
        <c:auto val="1"/>
        <c:lblAlgn val="ctr"/>
        <c:lblOffset val="100"/>
        <c:noMultiLvlLbl val="0"/>
      </c:catAx>
      <c:valAx>
        <c:axId val="7696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44304"/>
        <c:crosses val="autoZero"/>
        <c:crossBetween val="between"/>
      </c:valAx>
      <c:valAx>
        <c:axId val="7696387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44632"/>
        <c:crosses val="max"/>
        <c:crossBetween val="between"/>
      </c:valAx>
      <c:catAx>
        <c:axId val="769644632"/>
        <c:scaling>
          <c:orientation val="minMax"/>
        </c:scaling>
        <c:delete val="1"/>
        <c:axPos val="b"/>
        <c:majorTickMark val="none"/>
        <c:minorTickMark val="none"/>
        <c:tickLblPos val="nextTo"/>
        <c:crossAx val="769638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肖战相关同人中的非中文同人比例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总数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Total counts</c:v>
                </c:pt>
                <c:pt idx="1">
                  <c:v>No Rated</c:v>
                </c:pt>
                <c:pt idx="2">
                  <c:v>Explicit</c:v>
                </c:pt>
                <c:pt idx="3">
                  <c:v>Mature</c:v>
                </c:pt>
                <c:pt idx="4">
                  <c:v>Teen up</c:v>
                </c:pt>
                <c:pt idx="5">
                  <c:v>Gen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1787</c:v>
                </c:pt>
                <c:pt idx="1">
                  <c:v>440</c:v>
                </c:pt>
                <c:pt idx="2">
                  <c:v>464</c:v>
                </c:pt>
                <c:pt idx="3">
                  <c:v>518</c:v>
                </c:pt>
                <c:pt idx="4">
                  <c:v>198</c:v>
                </c:pt>
                <c:pt idx="5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A-4689-A64F-E48892E77700}"/>
            </c:ext>
          </c:extLst>
        </c:ser>
        <c:ser>
          <c:idx val="1"/>
          <c:order val="1"/>
          <c:tx>
            <c:v>非中文同人数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Total counts</c:v>
                </c:pt>
                <c:pt idx="1">
                  <c:v>No Rated</c:v>
                </c:pt>
                <c:pt idx="2">
                  <c:v>Explicit</c:v>
                </c:pt>
                <c:pt idx="3">
                  <c:v>Mature</c:v>
                </c:pt>
                <c:pt idx="4">
                  <c:v>Teen up</c:v>
                </c:pt>
                <c:pt idx="5">
                  <c:v>Gen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366</c:v>
                </c:pt>
                <c:pt idx="1">
                  <c:v>55</c:v>
                </c:pt>
                <c:pt idx="2">
                  <c:v>92</c:v>
                </c:pt>
                <c:pt idx="3">
                  <c:v>68</c:v>
                </c:pt>
                <c:pt idx="4">
                  <c:v>81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A-4689-A64F-E48892E77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946840"/>
        <c:axId val="684944544"/>
      </c:barChart>
      <c:lineChart>
        <c:grouping val="standard"/>
        <c:varyColors val="0"/>
        <c:ser>
          <c:idx val="2"/>
          <c:order val="2"/>
          <c:tx>
            <c:v>非中文同人占比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4154589371980675E-3"/>
                  <c:y val="-0.111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68-464C-B323-6295228F1423}"/>
                </c:ext>
              </c:extLst>
            </c:dLbl>
            <c:dLbl>
              <c:idx val="1"/>
              <c:layout>
                <c:manualLayout>
                  <c:x val="-5.4347826086956569E-2"/>
                  <c:y val="-9.1954022988505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68-464C-B323-6295228F1423}"/>
                </c:ext>
              </c:extLst>
            </c:dLbl>
            <c:dLbl>
              <c:idx val="2"/>
              <c:layout>
                <c:manualLayout>
                  <c:x val="-4.4685990338164297E-2"/>
                  <c:y val="-8.8122605363984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68-464C-B323-6295228F1423}"/>
                </c:ext>
              </c:extLst>
            </c:dLbl>
            <c:dLbl>
              <c:idx val="3"/>
              <c:layout>
                <c:manualLayout>
                  <c:x val="-5.3140096618357488E-2"/>
                  <c:y val="-0.11877394636015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68-464C-B323-6295228F1423}"/>
                </c:ext>
              </c:extLst>
            </c:dLbl>
            <c:dLbl>
              <c:idx val="4"/>
              <c:layout>
                <c:manualLayout>
                  <c:x val="-1.6908212560386562E-2"/>
                  <c:y val="8.8122605363984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68-464C-B323-6295228F1423}"/>
                </c:ext>
              </c:extLst>
            </c:dLbl>
            <c:dLbl>
              <c:idx val="5"/>
              <c:layout>
                <c:manualLayout>
                  <c:x val="-1.8115942028985508E-2"/>
                  <c:y val="8.8122605363984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68-464C-B323-6295228F14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Total counts</c:v>
                </c:pt>
                <c:pt idx="1">
                  <c:v>No Rated</c:v>
                </c:pt>
                <c:pt idx="2">
                  <c:v>Explicit</c:v>
                </c:pt>
                <c:pt idx="3">
                  <c:v>Mature</c:v>
                </c:pt>
                <c:pt idx="4">
                  <c:v>Teen up</c:v>
                </c:pt>
                <c:pt idx="5">
                  <c:v>Gen</c:v>
                </c:pt>
              </c:strCache>
            </c:strRef>
          </c:cat>
          <c:val>
            <c:numRef>
              <c:f>Sheet1!$B$9:$G$9</c:f>
              <c:numCache>
                <c:formatCode>0.00%</c:formatCode>
                <c:ptCount val="6"/>
                <c:pt idx="0">
                  <c:v>0.20481253497481813</c:v>
                </c:pt>
                <c:pt idx="1">
                  <c:v>0.125</c:v>
                </c:pt>
                <c:pt idx="2">
                  <c:v>0.19827586206896552</c:v>
                </c:pt>
                <c:pt idx="3">
                  <c:v>0.13127413127413126</c:v>
                </c:pt>
                <c:pt idx="4">
                  <c:v>0.40909090909090912</c:v>
                </c:pt>
                <c:pt idx="5">
                  <c:v>0.41916167664670656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EA-4689-A64F-E48892E77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805328"/>
        <c:axId val="683806640"/>
      </c:lineChart>
      <c:catAx>
        <c:axId val="68494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44544"/>
        <c:crosses val="autoZero"/>
        <c:auto val="1"/>
        <c:lblAlgn val="ctr"/>
        <c:lblOffset val="100"/>
        <c:noMultiLvlLbl val="0"/>
      </c:catAx>
      <c:valAx>
        <c:axId val="6849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46840"/>
        <c:crosses val="autoZero"/>
        <c:crossBetween val="between"/>
      </c:valAx>
      <c:valAx>
        <c:axId val="68380664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05328"/>
        <c:crosses val="max"/>
        <c:crossBetween val="between"/>
      </c:valAx>
      <c:catAx>
        <c:axId val="683805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3806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肖战相关同人与全站中文同人分级对比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肖战中文同人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Sheet1!$C$1:$G$1</c:f>
              <c:strCache>
                <c:ptCount val="5"/>
                <c:pt idx="0">
                  <c:v>No Rated</c:v>
                </c:pt>
                <c:pt idx="1">
                  <c:v>Explicit</c:v>
                </c:pt>
                <c:pt idx="2">
                  <c:v>Mature</c:v>
                </c:pt>
                <c:pt idx="3">
                  <c:v>Teen up</c:v>
                </c:pt>
                <c:pt idx="4">
                  <c:v>Gen</c:v>
                </c:pt>
              </c:strCache>
            </c:strRef>
          </c:cat>
          <c:val>
            <c:numRef>
              <c:f>Sheet1!$C$7:$G$7</c:f>
              <c:numCache>
                <c:formatCode>0.00%</c:formatCode>
                <c:ptCount val="5"/>
                <c:pt idx="0">
                  <c:v>0.27093596059113301</c:v>
                </c:pt>
                <c:pt idx="1">
                  <c:v>0.26178747361013371</c:v>
                </c:pt>
                <c:pt idx="2">
                  <c:v>0.31667839549612947</c:v>
                </c:pt>
                <c:pt idx="3">
                  <c:v>8.2336382828993665E-2</c:v>
                </c:pt>
                <c:pt idx="4">
                  <c:v>6.8261787473610128E-2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3-46F4-853B-BE0715DEDA31}"/>
            </c:ext>
          </c:extLst>
        </c:ser>
        <c:ser>
          <c:idx val="1"/>
          <c:order val="1"/>
          <c:tx>
            <c:v>全站中文同人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Sheet1!$C$1:$G$1</c:f>
              <c:strCache>
                <c:ptCount val="5"/>
                <c:pt idx="0">
                  <c:v>No Rated</c:v>
                </c:pt>
                <c:pt idx="1">
                  <c:v>Explicit</c:v>
                </c:pt>
                <c:pt idx="2">
                  <c:v>Mature</c:v>
                </c:pt>
                <c:pt idx="3">
                  <c:v>Teen up</c:v>
                </c:pt>
                <c:pt idx="4">
                  <c:v>Gen</c:v>
                </c:pt>
              </c:strCache>
            </c:strRef>
          </c:cat>
          <c:val>
            <c:numRef>
              <c:f>Sheet1!$C$14:$G$14</c:f>
              <c:numCache>
                <c:formatCode>0.00%</c:formatCode>
                <c:ptCount val="5"/>
                <c:pt idx="0">
                  <c:v>0.27391122586991268</c:v>
                </c:pt>
                <c:pt idx="1">
                  <c:v>0.19398499938522071</c:v>
                </c:pt>
                <c:pt idx="2">
                  <c:v>0.34625845321529569</c:v>
                </c:pt>
                <c:pt idx="3">
                  <c:v>8.848887249477437E-2</c:v>
                </c:pt>
                <c:pt idx="4">
                  <c:v>9.7356449034796511E-2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3-46F4-853B-BE0715DED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723208"/>
        <c:axId val="688727800"/>
      </c:barChart>
      <c:catAx>
        <c:axId val="68872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27800"/>
        <c:crosses val="autoZero"/>
        <c:auto val="1"/>
        <c:lblAlgn val="ctr"/>
        <c:lblOffset val="100"/>
        <c:noMultiLvlLbl val="0"/>
      </c:catAx>
      <c:valAx>
        <c:axId val="68872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2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8.xml"/><Relationship Id="rId7" Type="http://schemas.openxmlformats.org/officeDocument/2006/relationships/chart" Target="../charts/chart10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2.png"/><Relationship Id="rId5" Type="http://schemas.openxmlformats.org/officeDocument/2006/relationships/chart" Target="../charts/chart9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16</xdr:row>
      <xdr:rowOff>133350</xdr:rowOff>
    </xdr:from>
    <xdr:to>
      <xdr:col>15</xdr:col>
      <xdr:colOff>371475</xdr:colOff>
      <xdr:row>31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257F362-3D69-4DDB-8177-59FFBD871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85724</xdr:colOff>
      <xdr:row>18</xdr:row>
      <xdr:rowOff>101600</xdr:rowOff>
    </xdr:from>
    <xdr:to>
      <xdr:col>8</xdr:col>
      <xdr:colOff>19049</xdr:colOff>
      <xdr:row>36</xdr:row>
      <xdr:rowOff>127000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A6D9957-1CB3-43DB-981A-DCD6A4F81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2295525</xdr:colOff>
      <xdr:row>38</xdr:row>
      <xdr:rowOff>127000</xdr:rowOff>
    </xdr:from>
    <xdr:to>
      <xdr:col>6</xdr:col>
      <xdr:colOff>517525</xdr:colOff>
      <xdr:row>53</xdr:row>
      <xdr:rowOff>107950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29F8FE4-A035-4B94-82FA-23F4C1876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438150</xdr:colOff>
      <xdr:row>32</xdr:row>
      <xdr:rowOff>127000</xdr:rowOff>
    </xdr:from>
    <xdr:to>
      <xdr:col>16</xdr:col>
      <xdr:colOff>19049</xdr:colOff>
      <xdr:row>48</xdr:row>
      <xdr:rowOff>101600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99C2D43-7EFC-4F3B-B8AB-2D082E312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60325</xdr:colOff>
      <xdr:row>9</xdr:row>
      <xdr:rowOff>139700</xdr:rowOff>
    </xdr:from>
    <xdr:to>
      <xdr:col>8</xdr:col>
      <xdr:colOff>180975</xdr:colOff>
      <xdr:row>19</xdr:row>
      <xdr:rowOff>139700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081AC73-D4A7-4E6D-856A-B5FDD7BA0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23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FF7197-FF7C-4166-952A-BE5B65369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19</xdr:col>
      <xdr:colOff>590550</xdr:colOff>
      <xdr:row>19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338151E-3BBD-4A4B-88CE-702BA491C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17</xdr:col>
      <xdr:colOff>152400</xdr:colOff>
      <xdr:row>43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1CDC743-A0B4-4428-BF1F-999C2DD68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25</xdr:row>
      <xdr:rowOff>0</xdr:rowOff>
    </xdr:from>
    <xdr:to>
      <xdr:col>35</xdr:col>
      <xdr:colOff>165505</xdr:colOff>
      <xdr:row>43</xdr:row>
      <xdr:rowOff>14004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A7B238A-5EF4-48FE-A7C3-2820308AE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0" y="4603750"/>
          <a:ext cx="10528705" cy="332870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44</xdr:row>
      <xdr:rowOff>0</xdr:rowOff>
    </xdr:from>
    <xdr:to>
      <xdr:col>14</xdr:col>
      <xdr:colOff>114300</xdr:colOff>
      <xdr:row>59</xdr:row>
      <xdr:rowOff>139700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16BF113-374A-46C1-9BBE-FF4BAC6B0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60</xdr:row>
      <xdr:rowOff>0</xdr:rowOff>
    </xdr:from>
    <xdr:to>
      <xdr:col>14</xdr:col>
      <xdr:colOff>128767</xdr:colOff>
      <xdr:row>75</xdr:row>
      <xdr:rowOff>151891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2F95ABD1-0426-43BF-8A8F-30153F8AE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049000"/>
          <a:ext cx="8663167" cy="291414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76</xdr:row>
      <xdr:rowOff>0</xdr:rowOff>
    </xdr:from>
    <xdr:to>
      <xdr:col>14</xdr:col>
      <xdr:colOff>260350</xdr:colOff>
      <xdr:row>98</xdr:row>
      <xdr:rowOff>38100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361C4B5-3005-42D1-9586-E6901F1DA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0</xdr:colOff>
      <xdr:row>99</xdr:row>
      <xdr:rowOff>0</xdr:rowOff>
    </xdr:from>
    <xdr:to>
      <xdr:col>14</xdr:col>
      <xdr:colOff>275084</xdr:colOff>
      <xdr:row>121</xdr:row>
      <xdr:rowOff>51664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193418A9-2213-49D8-8340-692696313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8230850"/>
          <a:ext cx="8809484" cy="4102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C65DA-34F9-42BE-B680-FB0F84666BEF}">
  <dimension ref="A1:H17"/>
  <sheetViews>
    <sheetView tabSelected="1" topLeftCell="A10" zoomScaleNormal="100" workbookViewId="0">
      <selection activeCell="B13" sqref="B13"/>
    </sheetView>
  </sheetViews>
  <sheetFormatPr defaultRowHeight="14.5"/>
  <cols>
    <col min="1" max="1" width="47.81640625" customWidth="1"/>
    <col min="2" max="2" width="12.6328125" bestFit="1" customWidth="1"/>
    <col min="3" max="7" width="11" bestFit="1" customWidth="1"/>
  </cols>
  <sheetData>
    <row r="1" spans="1:8" ht="22.5">
      <c r="A1" s="4" t="s">
        <v>10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8" ht="22.5">
      <c r="A2" s="4" t="s">
        <v>19</v>
      </c>
      <c r="B2" s="5">
        <v>236</v>
      </c>
      <c r="C2" s="4">
        <v>75</v>
      </c>
      <c r="D2" s="4">
        <v>48</v>
      </c>
      <c r="E2" s="4">
        <v>63</v>
      </c>
      <c r="F2" s="4">
        <v>22</v>
      </c>
      <c r="G2" s="4">
        <v>28</v>
      </c>
      <c r="H2" t="s">
        <v>9</v>
      </c>
    </row>
    <row r="3" spans="1:8" ht="22.5">
      <c r="A3" s="4" t="s">
        <v>17</v>
      </c>
      <c r="B3" s="5">
        <v>1551</v>
      </c>
      <c r="C3" s="5">
        <v>365</v>
      </c>
      <c r="D3" s="5">
        <v>416</v>
      </c>
      <c r="E3" s="5">
        <v>455</v>
      </c>
      <c r="F3" s="5">
        <v>176</v>
      </c>
      <c r="G3" s="5">
        <v>139</v>
      </c>
      <c r="H3" t="s">
        <v>15</v>
      </c>
    </row>
    <row r="4" spans="1:8" ht="22.5">
      <c r="A4" s="4" t="s">
        <v>18</v>
      </c>
      <c r="B4" s="4">
        <f>B2+B3</f>
        <v>1787</v>
      </c>
      <c r="C4" s="4">
        <f t="shared" ref="C4:G4" si="0">C2+C3</f>
        <v>440</v>
      </c>
      <c r="D4" s="4">
        <f t="shared" si="0"/>
        <v>464</v>
      </c>
      <c r="E4" s="4">
        <f t="shared" si="0"/>
        <v>518</v>
      </c>
      <c r="F4" s="4">
        <f t="shared" si="0"/>
        <v>198</v>
      </c>
      <c r="G4" s="4">
        <f t="shared" si="0"/>
        <v>167</v>
      </c>
    </row>
    <row r="5" spans="1:8" ht="23.5">
      <c r="A5" s="4" t="s">
        <v>11</v>
      </c>
      <c r="B5" s="2"/>
      <c r="C5" s="3">
        <f>C4/$B$4</f>
        <v>0.24622271964185785</v>
      </c>
      <c r="D5" s="3">
        <f t="shared" ref="D5:G5" si="1">D4/$B$4</f>
        <v>0.259653049804141</v>
      </c>
      <c r="E5" s="3">
        <f t="shared" si="1"/>
        <v>0.28987129266927814</v>
      </c>
      <c r="F5" s="3">
        <f t="shared" si="1"/>
        <v>0.11080022383883603</v>
      </c>
      <c r="G5" s="3">
        <f t="shared" si="1"/>
        <v>9.3452714045886967E-2</v>
      </c>
    </row>
    <row r="6" spans="1:8" ht="23.5">
      <c r="A6" s="4" t="s">
        <v>7</v>
      </c>
      <c r="B6" s="6">
        <f>1211+210</f>
        <v>1421</v>
      </c>
      <c r="C6" s="6">
        <f>318+67</f>
        <v>385</v>
      </c>
      <c r="D6" s="6">
        <f>44+328</f>
        <v>372</v>
      </c>
      <c r="E6" s="6">
        <f>59+391</f>
        <v>450</v>
      </c>
      <c r="F6" s="6">
        <f>19+98</f>
        <v>117</v>
      </c>
      <c r="G6" s="6">
        <f>21+76</f>
        <v>97</v>
      </c>
    </row>
    <row r="7" spans="1:8" ht="23.5">
      <c r="A7" s="4"/>
      <c r="B7" s="6"/>
      <c r="C7" s="7">
        <f>C6/$B$6</f>
        <v>0.27093596059113301</v>
      </c>
      <c r="D7" s="7">
        <f t="shared" ref="D7:G7" si="2">D6/$B$6</f>
        <v>0.26178747361013371</v>
      </c>
      <c r="E7" s="7">
        <f t="shared" si="2"/>
        <v>0.31667839549612947</v>
      </c>
      <c r="F7" s="7">
        <f t="shared" si="2"/>
        <v>8.2336382828993665E-2</v>
      </c>
      <c r="G7" s="7">
        <f t="shared" si="2"/>
        <v>6.8261787473610128E-2</v>
      </c>
    </row>
    <row r="8" spans="1:8" ht="23.5">
      <c r="A8" s="4" t="s">
        <v>8</v>
      </c>
      <c r="B8" s="2">
        <f>B4-B6</f>
        <v>366</v>
      </c>
      <c r="C8" s="2">
        <f t="shared" ref="C8:G8" si="3">C4-C6</f>
        <v>55</v>
      </c>
      <c r="D8" s="2">
        <f t="shared" si="3"/>
        <v>92</v>
      </c>
      <c r="E8" s="2">
        <f t="shared" si="3"/>
        <v>68</v>
      </c>
      <c r="F8" s="2">
        <f t="shared" si="3"/>
        <v>81</v>
      </c>
      <c r="G8" s="2">
        <f t="shared" si="3"/>
        <v>70</v>
      </c>
    </row>
    <row r="9" spans="1:8" ht="23.5">
      <c r="A9" s="4" t="s">
        <v>12</v>
      </c>
      <c r="B9" s="3">
        <f>B8/B4</f>
        <v>0.20481253497481813</v>
      </c>
      <c r="C9" s="3">
        <f t="shared" ref="C9:G9" si="4">C8/C4</f>
        <v>0.125</v>
      </c>
      <c r="D9" s="3">
        <f t="shared" si="4"/>
        <v>0.19827586206896552</v>
      </c>
      <c r="E9" s="3">
        <f t="shared" si="4"/>
        <v>0.13127413127413126</v>
      </c>
      <c r="F9" s="3">
        <f t="shared" si="4"/>
        <v>0.40909090909090912</v>
      </c>
      <c r="G9" s="3">
        <f t="shared" si="4"/>
        <v>0.41916167664670656</v>
      </c>
    </row>
    <row r="10" spans="1:8" ht="23.5">
      <c r="A10" s="2"/>
      <c r="B10" s="2"/>
      <c r="C10" s="2"/>
      <c r="D10" s="2"/>
      <c r="E10" s="2"/>
      <c r="F10" s="2"/>
      <c r="G10" s="2"/>
    </row>
    <row r="11" spans="1:8" ht="23.5">
      <c r="A11" s="4" t="s">
        <v>0</v>
      </c>
      <c r="B11" s="2">
        <f>SUM(C11:G11)</f>
        <v>2054873</v>
      </c>
      <c r="C11" s="6">
        <v>259060</v>
      </c>
      <c r="D11" s="6">
        <v>336751</v>
      </c>
      <c r="E11" s="6">
        <v>340077</v>
      </c>
      <c r="F11" s="6">
        <v>587142</v>
      </c>
      <c r="G11" s="6">
        <v>531843</v>
      </c>
    </row>
    <row r="12" spans="1:8" ht="23.5">
      <c r="A12" s="4" t="s">
        <v>11</v>
      </c>
      <c r="B12" s="2"/>
      <c r="C12" s="7">
        <f>C11/$B$11</f>
        <v>0.1260710515929695</v>
      </c>
      <c r="D12" s="7">
        <f t="shared" ref="D12:G12" si="5">D11/$B$11</f>
        <v>0.16387922757270157</v>
      </c>
      <c r="E12" s="7">
        <f t="shared" si="5"/>
        <v>0.16549781908662969</v>
      </c>
      <c r="F12" s="7">
        <f t="shared" si="5"/>
        <v>0.28573152696054693</v>
      </c>
      <c r="G12" s="7">
        <f t="shared" si="5"/>
        <v>0.25882037478715231</v>
      </c>
    </row>
    <row r="13" spans="1:8" ht="23.5">
      <c r="A13" s="4" t="s">
        <v>7</v>
      </c>
      <c r="B13" s="2">
        <f>SUM(C13:G13)</f>
        <v>203325</v>
      </c>
      <c r="C13" s="6">
        <v>55693</v>
      </c>
      <c r="D13" s="6">
        <v>39442</v>
      </c>
      <c r="E13" s="6">
        <v>70403</v>
      </c>
      <c r="F13" s="6">
        <v>17992</v>
      </c>
      <c r="G13" s="6">
        <v>19795</v>
      </c>
    </row>
    <row r="14" spans="1:8" ht="23.5">
      <c r="A14" s="4" t="s">
        <v>13</v>
      </c>
      <c r="B14" s="2"/>
      <c r="C14" s="7">
        <f>C13/$B$13</f>
        <v>0.27391122586991268</v>
      </c>
      <c r="D14" s="7">
        <f>D13/$B$13</f>
        <v>0.19398499938522071</v>
      </c>
      <c r="E14" s="7">
        <f>E13/$B$13</f>
        <v>0.34625845321529569</v>
      </c>
      <c r="F14" s="7">
        <f>F13/$B$13</f>
        <v>8.848887249477437E-2</v>
      </c>
      <c r="G14" s="7">
        <f>G13/$B$13</f>
        <v>9.7356449034796511E-2</v>
      </c>
    </row>
    <row r="15" spans="1:8" ht="23.5">
      <c r="A15" s="4" t="s">
        <v>8</v>
      </c>
      <c r="B15" s="2">
        <f>B11-B13</f>
        <v>1851548</v>
      </c>
      <c r="C15" s="2">
        <f t="shared" ref="C15:G15" si="6">C11-C13</f>
        <v>203367</v>
      </c>
      <c r="D15" s="2">
        <f t="shared" si="6"/>
        <v>297309</v>
      </c>
      <c r="E15" s="2">
        <f t="shared" si="6"/>
        <v>269674</v>
      </c>
      <c r="F15" s="2">
        <f t="shared" si="6"/>
        <v>569150</v>
      </c>
      <c r="G15" s="2">
        <f t="shared" si="6"/>
        <v>512048</v>
      </c>
    </row>
    <row r="16" spans="1:8" ht="23.5">
      <c r="A16" s="4" t="s">
        <v>14</v>
      </c>
      <c r="B16" s="2"/>
      <c r="C16" s="3">
        <f>C15/$B$15</f>
        <v>0.10983620192401169</v>
      </c>
      <c r="D16" s="3">
        <f t="shared" ref="D16:G16" si="7">D15/$B$15</f>
        <v>0.16057320685178025</v>
      </c>
      <c r="E16" s="3">
        <f t="shared" si="7"/>
        <v>0.14564785790052431</v>
      </c>
      <c r="F16" s="3">
        <f t="shared" si="7"/>
        <v>0.30739143678694802</v>
      </c>
      <c r="G16" s="3">
        <f t="shared" si="7"/>
        <v>0.27655129653673577</v>
      </c>
    </row>
    <row r="17" spans="1:7" ht="22.5">
      <c r="A17" s="4" t="s">
        <v>16</v>
      </c>
      <c r="B17" s="1">
        <f>B3/B13</f>
        <v>7.6281814828476581E-3</v>
      </c>
      <c r="C17" s="1">
        <f t="shared" ref="C17:G17" si="8">C3/C13</f>
        <v>6.553785933600273E-3</v>
      </c>
      <c r="D17" s="1">
        <f t="shared" si="8"/>
        <v>1.054713249835201E-2</v>
      </c>
      <c r="E17" s="1">
        <f t="shared" si="8"/>
        <v>6.462792778716816E-3</v>
      </c>
      <c r="F17" s="1">
        <f t="shared" si="8"/>
        <v>9.7821253890618045E-3</v>
      </c>
      <c r="G17" s="1">
        <f t="shared" si="8"/>
        <v>7.0219752462743115E-3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E337E-3C54-4861-8467-F2976C5E98EE}">
  <dimension ref="A1"/>
  <sheetViews>
    <sheetView topLeftCell="A43" workbookViewId="0">
      <selection activeCell="A100" sqref="A100"/>
    </sheetView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Marry</dc:creator>
  <cp:lastModifiedBy>Marry</cp:lastModifiedBy>
  <dcterms:created xsi:type="dcterms:W3CDTF">2020-03-16T12:46:00Z</dcterms:created>
  <dcterms:modified xsi:type="dcterms:W3CDTF">2020-03-16T16:04:39Z</dcterms:modified>
</cp:coreProperties>
</file>